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C:\Users\lgc0204\Desktop\"/>
    </mc:Choice>
  </mc:AlternateContent>
  <xr:revisionPtr revIDLastSave="0" documentId="10_ncr:100000_{BEF4FFEC-AB3E-42DA-9781-E590780DC342}" xr6:coauthVersionLast="31" xr6:coauthVersionMax="31" xr10:uidLastSave="{00000000-0000-0000-0000-000000000000}"/>
  <bookViews>
    <workbookView xWindow="0" yWindow="0" windowWidth="28800" windowHeight="13425" tabRatio="576" xr2:uid="{00000000-000D-0000-FFFF-FFFF00000000}"/>
  </bookViews>
  <sheets>
    <sheet name="Info" sheetId="6" r:id="rId1"/>
    <sheet name="JE Template" sheetId="15" r:id="rId2"/>
    <sheet name="2019 Summary" sheetId="16" r:id="rId3"/>
    <sheet name="2018 Summary" sheetId="11" r:id="rId4"/>
    <sheet name="2017 Summary" sheetId="8" r:id="rId5"/>
    <sheet name="TSERS Contributions FY 2018" sheetId="17" r:id="rId6"/>
    <sheet name="TSERS Contributions FY 2017" sheetId="13" r:id="rId7"/>
    <sheet name="Deferred Amortization" sheetId="14" r:id="rId8"/>
  </sheets>
  <externalReferences>
    <externalReference r:id="rId9"/>
    <externalReference r:id="rId10"/>
  </externalReferences>
  <definedNames>
    <definedName name="AgencyCode" localSheetId="4">#REF!</definedName>
    <definedName name="AgencyCode" localSheetId="7">#REF!</definedName>
    <definedName name="AgencyCode" localSheetId="0">#REF!</definedName>
    <definedName name="AgencyCode" localSheetId="1">#REF!</definedName>
    <definedName name="AgencyCode">#REF!</definedName>
    <definedName name="Annuity" localSheetId="4">'[1]Assets Input'!$L$37:$L$56</definedName>
    <definedName name="Annuity" localSheetId="7">'[2]Assets Input'!$L$37:$L$56</definedName>
    <definedName name="Annuity" localSheetId="0">#REF!</definedName>
    <definedName name="Annuity" localSheetId="1">#REF!</definedName>
    <definedName name="Annuity">#REF!</definedName>
    <definedName name="AnnuityLY" localSheetId="1">#REF!</definedName>
    <definedName name="AnnuityLY">#REF!</definedName>
    <definedName name="EmployerRates" localSheetId="4">#REF!</definedName>
    <definedName name="EmployerRates" localSheetId="7">#REF!</definedName>
    <definedName name="EmployerRates" localSheetId="0">#REF!</definedName>
    <definedName name="EmployerRates" localSheetId="1">#REF!</definedName>
    <definedName name="EmployerRates">#REF!</definedName>
    <definedName name="EmployerRatesLEO" localSheetId="4">#REF!</definedName>
    <definedName name="EmployerRatesLEO" localSheetId="7">#REF!</definedName>
    <definedName name="EmployerRatesLEO" localSheetId="1">#REF!</definedName>
    <definedName name="EmployerRatesLEO">#REF!</definedName>
    <definedName name="Pension" localSheetId="4">'[1]Assets Input'!$L$60:$L$95</definedName>
    <definedName name="Pension" localSheetId="7">'[2]Assets Input'!$L$60:$L$95</definedName>
    <definedName name="Pension" localSheetId="1">#REF!</definedName>
    <definedName name="Pension">#REF!</definedName>
    <definedName name="PensionLY" localSheetId="1">#REF!</definedName>
    <definedName name="PensionLY">#REF!</definedName>
    <definedName name="_xlnm.Print_Area" localSheetId="3">'2018 Summary'!$A$2:$S$310</definedName>
    <definedName name="_xlnm.Print_Area" localSheetId="7">'Deferred Amortization'!$A$3:$AM$310</definedName>
    <definedName name="_xlnm.Print_Titles" localSheetId="4">'2017 Summary'!$3:$3</definedName>
    <definedName name="_xlnm.Print_Titles" localSheetId="3">'2018 Summary'!$2:$3</definedName>
    <definedName name="_xlnm.Print_Titles" localSheetId="7">'Deferred Amortization'!$A:$D,'Deferred Amortization'!$3:$4</definedName>
    <definedName name="ProValResults" localSheetId="4">#REF!</definedName>
    <definedName name="ProValResults" localSheetId="7">#REF!</definedName>
    <definedName name="ProValResults" localSheetId="1">#REF!</definedName>
    <definedName name="ProValResults">#REF!</definedName>
    <definedName name="TableData" localSheetId="4">#REF!</definedName>
    <definedName name="TableData" localSheetId="7">#REF!</definedName>
    <definedName name="TableData" localSheetId="1">#REF!</definedName>
    <definedName name="TableData">#REF!</definedName>
    <definedName name="Type" localSheetId="1">#REF!</definedName>
    <definedName name="Type">#REF!</definedName>
    <definedName name="TypeAnnuity" localSheetId="4">'[1]Assets Input'!$K$37:$K$56</definedName>
    <definedName name="TypeAnnuity" localSheetId="7">'[2]Assets Input'!$K$37:$K$56</definedName>
    <definedName name="TypeAnnuity" localSheetId="1">#REF!</definedName>
    <definedName name="TypeAnnuity">#REF!</definedName>
    <definedName name="TypePension" localSheetId="4">'[1]Assets Input'!$K$60:$K$95</definedName>
    <definedName name="TypePension" localSheetId="7">'[2]Assets Input'!$K$60:$K$95</definedName>
    <definedName name="TypePension" localSheetId="1">#REF!</definedName>
    <definedName name="TypePension">#REF!</definedName>
    <definedName name="UnfundedData" localSheetId="4">#REF!</definedName>
    <definedName name="UnfundedData" localSheetId="7">#REF!</definedName>
    <definedName name="UnfundedData" localSheetId="1">#REF!</definedName>
    <definedName name="UnfundedData">#REF!</definedName>
    <definedName name="UnfundedLY" localSheetId="4">#REF!</definedName>
    <definedName name="UnfundedLY" localSheetId="7">#REF!</definedName>
    <definedName name="UnfundedLY" localSheetId="1">#REF!</definedName>
    <definedName name="UnfundedLY">#REF!</definedName>
    <definedName name="UnfunedLYLEO" localSheetId="4">#REF!</definedName>
    <definedName name="UnfunedLYLEO" localSheetId="7">#REF!</definedName>
    <definedName name="UnfunedLYLEO" localSheetId="1">#REF!</definedName>
    <definedName name="UnfunedLYLEO">#REF!</definedName>
  </definedNames>
  <calcPr calcId="179017"/>
</workbook>
</file>

<file path=xl/calcChain.xml><?xml version="1.0" encoding="utf-8"?>
<calcChain xmlns="http://schemas.openxmlformats.org/spreadsheetml/2006/main">
  <c r="T6" i="16" l="1"/>
  <c r="T7" i="16"/>
  <c r="T8" i="16"/>
  <c r="T9" i="16"/>
  <c r="T10" i="16"/>
  <c r="T11" i="16"/>
  <c r="T12" i="16"/>
  <c r="T13" i="16"/>
  <c r="T14" i="16"/>
  <c r="T15" i="16"/>
  <c r="T16" i="16"/>
  <c r="T17" i="16"/>
  <c r="T18" i="16"/>
  <c r="T19" i="16"/>
  <c r="T20" i="16"/>
  <c r="T21" i="16"/>
  <c r="T22" i="16"/>
  <c r="T23" i="16"/>
  <c r="T24" i="16"/>
  <c r="T25" i="16"/>
  <c r="T26" i="16"/>
  <c r="T27" i="16"/>
  <c r="T28" i="16"/>
  <c r="T29" i="16"/>
  <c r="T30" i="16"/>
  <c r="T31" i="16"/>
  <c r="T32" i="16"/>
  <c r="T33" i="16"/>
  <c r="T34" i="16"/>
  <c r="T35" i="16"/>
  <c r="T36" i="16"/>
  <c r="T37" i="16"/>
  <c r="T38" i="16"/>
  <c r="T39" i="16"/>
  <c r="T40" i="16"/>
  <c r="T41" i="16"/>
  <c r="T42" i="16"/>
  <c r="T43" i="16"/>
  <c r="T44" i="16"/>
  <c r="T45" i="16"/>
  <c r="T46" i="16"/>
  <c r="T47" i="16"/>
  <c r="T48" i="16"/>
  <c r="T49" i="16"/>
  <c r="T50" i="16"/>
  <c r="T51" i="16"/>
  <c r="T52" i="16"/>
  <c r="T53" i="16"/>
  <c r="T54" i="16"/>
  <c r="T55" i="16"/>
  <c r="T56" i="16"/>
  <c r="T57" i="16"/>
  <c r="T58" i="16"/>
  <c r="T59" i="16"/>
  <c r="T60" i="16"/>
  <c r="T61" i="16"/>
  <c r="T62" i="16"/>
  <c r="T63" i="16"/>
  <c r="T64" i="16"/>
  <c r="T65" i="16"/>
  <c r="T66" i="16"/>
  <c r="T67" i="16"/>
  <c r="T68" i="16"/>
  <c r="T69" i="16"/>
  <c r="T70" i="16"/>
  <c r="T71" i="16"/>
  <c r="T72" i="16"/>
  <c r="T73" i="16"/>
  <c r="T74" i="16"/>
  <c r="T75" i="16"/>
  <c r="T76" i="16"/>
  <c r="T77" i="16"/>
  <c r="T78" i="16"/>
  <c r="T79" i="16"/>
  <c r="T80" i="16"/>
  <c r="T81" i="16"/>
  <c r="T82" i="16"/>
  <c r="T83" i="16"/>
  <c r="T84" i="16"/>
  <c r="T85" i="16"/>
  <c r="T86" i="16"/>
  <c r="T87" i="16"/>
  <c r="T88" i="16"/>
  <c r="T89" i="16"/>
  <c r="T90" i="16"/>
  <c r="T91" i="16"/>
  <c r="T92" i="16"/>
  <c r="T93" i="16"/>
  <c r="T94" i="16"/>
  <c r="T95" i="16"/>
  <c r="T96" i="16"/>
  <c r="T97" i="16"/>
  <c r="T98" i="16"/>
  <c r="T99" i="16"/>
  <c r="T100" i="16"/>
  <c r="T101" i="16"/>
  <c r="T102" i="16"/>
  <c r="T103" i="16"/>
  <c r="T104" i="16"/>
  <c r="T105" i="16"/>
  <c r="T106" i="16"/>
  <c r="T107" i="16"/>
  <c r="T108" i="16"/>
  <c r="T109" i="16"/>
  <c r="T110" i="16"/>
  <c r="T111" i="16"/>
  <c r="T112" i="16"/>
  <c r="T113" i="16"/>
  <c r="T114" i="16"/>
  <c r="T115" i="16"/>
  <c r="T116" i="16"/>
  <c r="T117" i="16"/>
  <c r="T118" i="16"/>
  <c r="T119" i="16"/>
  <c r="T120" i="16"/>
  <c r="T121" i="16"/>
  <c r="T122" i="16"/>
  <c r="T123" i="16"/>
  <c r="T124" i="16"/>
  <c r="T125" i="16"/>
  <c r="T126" i="16"/>
  <c r="T127" i="16"/>
  <c r="T128" i="16"/>
  <c r="T129" i="16"/>
  <c r="T130" i="16"/>
  <c r="T131" i="16"/>
  <c r="T132" i="16"/>
  <c r="T133" i="16"/>
  <c r="T134" i="16"/>
  <c r="T135" i="16"/>
  <c r="T136" i="16"/>
  <c r="T137" i="16"/>
  <c r="T138" i="16"/>
  <c r="T139" i="16"/>
  <c r="T140" i="16"/>
  <c r="T141" i="16"/>
  <c r="T142" i="16"/>
  <c r="T143" i="16"/>
  <c r="T144" i="16"/>
  <c r="T145" i="16"/>
  <c r="T146" i="16"/>
  <c r="T147" i="16"/>
  <c r="T148" i="16"/>
  <c r="T149" i="16"/>
  <c r="T150" i="16"/>
  <c r="T151" i="16"/>
  <c r="T152" i="16"/>
  <c r="T153" i="16"/>
  <c r="T154" i="16"/>
  <c r="T155" i="16"/>
  <c r="T156" i="16"/>
  <c r="T157" i="16"/>
  <c r="T158" i="16"/>
  <c r="T159" i="16"/>
  <c r="T160" i="16"/>
  <c r="T161" i="16"/>
  <c r="T162" i="16"/>
  <c r="T163" i="16"/>
  <c r="T164" i="16"/>
  <c r="T165" i="16"/>
  <c r="T166" i="16"/>
  <c r="T167" i="16"/>
  <c r="T168" i="16"/>
  <c r="T169" i="16"/>
  <c r="T170" i="16"/>
  <c r="T171" i="16"/>
  <c r="T172" i="16"/>
  <c r="T173" i="16"/>
  <c r="T174" i="16"/>
  <c r="T175" i="16"/>
  <c r="T176" i="16"/>
  <c r="T177" i="16"/>
  <c r="T178" i="16"/>
  <c r="T179" i="16"/>
  <c r="T180" i="16"/>
  <c r="T181" i="16"/>
  <c r="T182" i="16"/>
  <c r="T183" i="16"/>
  <c r="T184" i="16"/>
  <c r="T185" i="16"/>
  <c r="T186" i="16"/>
  <c r="T187" i="16"/>
  <c r="T188" i="16"/>
  <c r="T189" i="16"/>
  <c r="T190" i="16"/>
  <c r="T191" i="16"/>
  <c r="T192" i="16"/>
  <c r="T193" i="16"/>
  <c r="T194" i="16"/>
  <c r="T195" i="16"/>
  <c r="T196" i="16"/>
  <c r="T197" i="16"/>
  <c r="T198" i="16"/>
  <c r="T199" i="16"/>
  <c r="T200" i="16"/>
  <c r="T201" i="16"/>
  <c r="T202" i="16"/>
  <c r="T203" i="16"/>
  <c r="T204" i="16"/>
  <c r="T205" i="16"/>
  <c r="T206" i="16"/>
  <c r="T207" i="16"/>
  <c r="T208" i="16"/>
  <c r="T209" i="16"/>
  <c r="T210" i="16"/>
  <c r="T211" i="16"/>
  <c r="T212" i="16"/>
  <c r="T213" i="16"/>
  <c r="T214" i="16"/>
  <c r="T215" i="16"/>
  <c r="T216" i="16"/>
  <c r="T217" i="16"/>
  <c r="T218" i="16"/>
  <c r="T219" i="16"/>
  <c r="T220" i="16"/>
  <c r="T221" i="16"/>
  <c r="T222" i="16"/>
  <c r="T223" i="16"/>
  <c r="T224" i="16"/>
  <c r="T225" i="16"/>
  <c r="T226" i="16"/>
  <c r="T227" i="16"/>
  <c r="T228" i="16"/>
  <c r="T229" i="16"/>
  <c r="T230" i="16"/>
  <c r="T231" i="16"/>
  <c r="T232" i="16"/>
  <c r="T233" i="16"/>
  <c r="T234" i="16"/>
  <c r="T235" i="16"/>
  <c r="T236" i="16"/>
  <c r="T237" i="16"/>
  <c r="T238" i="16"/>
  <c r="T239" i="16"/>
  <c r="T240" i="16"/>
  <c r="T241" i="16"/>
  <c r="T242" i="16"/>
  <c r="T243" i="16"/>
  <c r="T244" i="16"/>
  <c r="T245" i="16"/>
  <c r="T246" i="16"/>
  <c r="T247" i="16"/>
  <c r="T248" i="16"/>
  <c r="T249" i="16"/>
  <c r="T250" i="16"/>
  <c r="T251" i="16"/>
  <c r="T252" i="16"/>
  <c r="T253" i="16"/>
  <c r="T254" i="16"/>
  <c r="T255" i="16"/>
  <c r="T256" i="16"/>
  <c r="T257" i="16"/>
  <c r="T258" i="16"/>
  <c r="T259" i="16"/>
  <c r="T260" i="16"/>
  <c r="T261" i="16"/>
  <c r="T262" i="16"/>
  <c r="T263" i="16"/>
  <c r="T264" i="16"/>
  <c r="T265" i="16"/>
  <c r="T266" i="16"/>
  <c r="T267" i="16"/>
  <c r="T268" i="16"/>
  <c r="T269" i="16"/>
  <c r="T270" i="16"/>
  <c r="T271" i="16"/>
  <c r="T272" i="16"/>
  <c r="T273" i="16"/>
  <c r="T274" i="16"/>
  <c r="T275" i="16"/>
  <c r="T276" i="16"/>
  <c r="T277" i="16"/>
  <c r="T278" i="16"/>
  <c r="T279" i="16"/>
  <c r="T280" i="16"/>
  <c r="T281" i="16"/>
  <c r="T282" i="16"/>
  <c r="T283" i="16"/>
  <c r="T284" i="16"/>
  <c r="T285" i="16"/>
  <c r="T286" i="16"/>
  <c r="T287" i="16"/>
  <c r="T288" i="16"/>
  <c r="T289" i="16"/>
  <c r="T290" i="16"/>
  <c r="T291" i="16"/>
  <c r="T292" i="16"/>
  <c r="T293" i="16"/>
  <c r="T294" i="16"/>
  <c r="T295" i="16"/>
  <c r="T296" i="16"/>
  <c r="T297" i="16"/>
  <c r="T298" i="16"/>
  <c r="T299" i="16"/>
  <c r="T300" i="16"/>
  <c r="T301" i="16"/>
  <c r="T302" i="16"/>
  <c r="T303" i="16"/>
  <c r="T304" i="16"/>
  <c r="T305" i="16"/>
  <c r="T306" i="16"/>
  <c r="T307" i="16"/>
  <c r="T5" i="16"/>
  <c r="F15" i="15" l="1"/>
  <c r="D310" i="11" l="1"/>
  <c r="C310" i="11"/>
  <c r="S310" i="11"/>
  <c r="R310" i="11"/>
  <c r="Q310" i="11"/>
  <c r="O310" i="11"/>
  <c r="M310" i="11"/>
  <c r="L310" i="11"/>
  <c r="J310" i="11"/>
  <c r="I310" i="11"/>
  <c r="H310" i="11"/>
  <c r="G310" i="11"/>
  <c r="E310" i="11"/>
  <c r="G309" i="16" l="1"/>
  <c r="H309" i="16"/>
  <c r="I309" i="16"/>
  <c r="J309" i="16"/>
  <c r="L309" i="16"/>
  <c r="O309" i="16"/>
  <c r="Q309" i="16"/>
  <c r="R309" i="16"/>
  <c r="S309" i="16"/>
  <c r="T309" i="16"/>
  <c r="U309" i="16"/>
  <c r="D309" i="16"/>
  <c r="C309" i="16"/>
  <c r="C302" i="17"/>
  <c r="C302" i="13"/>
  <c r="C52" i="13" l="1"/>
  <c r="C52" i="17"/>
  <c r="C30" i="17"/>
  <c r="C30" i="13"/>
  <c r="C305" i="17" l="1"/>
  <c r="G26" i="11" l="1"/>
  <c r="H26" i="11"/>
  <c r="I26" i="11"/>
  <c r="J26" i="11"/>
  <c r="L26" i="11"/>
  <c r="M26" i="11"/>
  <c r="N26" i="11"/>
  <c r="O26" i="11"/>
  <c r="Q26" i="11"/>
  <c r="R26" i="11"/>
  <c r="S26" i="11"/>
  <c r="E26" i="11"/>
  <c r="D26" i="11"/>
  <c r="C26" i="11"/>
  <c r="F26" i="16"/>
  <c r="E26" i="16"/>
  <c r="E309" i="16" s="1"/>
  <c r="I7" i="14" l="1"/>
  <c r="I8" i="14"/>
  <c r="I9" i="14"/>
  <c r="I10" i="14"/>
  <c r="I11" i="14"/>
  <c r="I12" i="14"/>
  <c r="I13" i="14"/>
  <c r="I14" i="14"/>
  <c r="I15" i="14"/>
  <c r="I16" i="14"/>
  <c r="I17" i="14"/>
  <c r="I18" i="14"/>
  <c r="I19" i="14"/>
  <c r="I20" i="14"/>
  <c r="I21" i="14"/>
  <c r="I22" i="14"/>
  <c r="I23" i="14"/>
  <c r="I24" i="14"/>
  <c r="I25" i="14"/>
  <c r="I26" i="14"/>
  <c r="I28" i="14"/>
  <c r="I29" i="14"/>
  <c r="I30" i="14"/>
  <c r="I31" i="14"/>
  <c r="I32" i="14"/>
  <c r="I33" i="14"/>
  <c r="I34" i="14"/>
  <c r="I35" i="14"/>
  <c r="I36" i="14"/>
  <c r="I37" i="14"/>
  <c r="I38" i="14"/>
  <c r="I39" i="14"/>
  <c r="I40" i="14"/>
  <c r="I41" i="14"/>
  <c r="I42" i="14"/>
  <c r="I43" i="14"/>
  <c r="I44" i="14"/>
  <c r="I45" i="14"/>
  <c r="I46" i="14"/>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I73" i="14"/>
  <c r="I74" i="14"/>
  <c r="I75" i="14"/>
  <c r="I76" i="14"/>
  <c r="I77" i="14"/>
  <c r="I78" i="14"/>
  <c r="I79" i="14"/>
  <c r="I80" i="14"/>
  <c r="I81" i="14"/>
  <c r="I82" i="14"/>
  <c r="I83" i="14"/>
  <c r="I84" i="14"/>
  <c r="I85" i="14"/>
  <c r="I86" i="14"/>
  <c r="I87" i="14"/>
  <c r="I88" i="14"/>
  <c r="I89" i="14"/>
  <c r="I90" i="14"/>
  <c r="I91" i="14"/>
  <c r="I92" i="14"/>
  <c r="I93" i="14"/>
  <c r="I94" i="14"/>
  <c r="I95" i="14"/>
  <c r="I96" i="14"/>
  <c r="I97" i="14"/>
  <c r="I98" i="14"/>
  <c r="I99" i="14"/>
  <c r="I100" i="14"/>
  <c r="I101" i="14"/>
  <c r="I102" i="14"/>
  <c r="I103" i="14"/>
  <c r="I104" i="14"/>
  <c r="I105" i="14"/>
  <c r="I106" i="14"/>
  <c r="I107" i="14"/>
  <c r="I108" i="14"/>
  <c r="I109" i="14"/>
  <c r="I110" i="14"/>
  <c r="I111" i="14"/>
  <c r="I112" i="14"/>
  <c r="I113" i="14"/>
  <c r="I114" i="14"/>
  <c r="I115" i="14"/>
  <c r="I116" i="14"/>
  <c r="I117" i="14"/>
  <c r="I118" i="14"/>
  <c r="I119" i="14"/>
  <c r="I120" i="14"/>
  <c r="I121" i="14"/>
  <c r="I122" i="14"/>
  <c r="I123" i="14"/>
  <c r="I124" i="14"/>
  <c r="I125" i="14"/>
  <c r="I126" i="14"/>
  <c r="I127" i="14"/>
  <c r="I128" i="14"/>
  <c r="I129" i="14"/>
  <c r="I130" i="14"/>
  <c r="I131" i="14"/>
  <c r="I132" i="14"/>
  <c r="I133" i="14"/>
  <c r="I134" i="14"/>
  <c r="I135" i="14"/>
  <c r="I136" i="14"/>
  <c r="I137" i="14"/>
  <c r="I138" i="14"/>
  <c r="I139" i="14"/>
  <c r="I140" i="14"/>
  <c r="I141" i="14"/>
  <c r="I142" i="14"/>
  <c r="I143" i="14"/>
  <c r="I144" i="14"/>
  <c r="I145" i="14"/>
  <c r="I146" i="14"/>
  <c r="I147" i="14"/>
  <c r="I148" i="14"/>
  <c r="I149" i="14"/>
  <c r="I150" i="14"/>
  <c r="I151" i="14"/>
  <c r="I152" i="14"/>
  <c r="I153" i="14"/>
  <c r="I154" i="14"/>
  <c r="I155" i="14"/>
  <c r="I156" i="14"/>
  <c r="I157" i="14"/>
  <c r="I158" i="14"/>
  <c r="I159" i="14"/>
  <c r="I160" i="14"/>
  <c r="I161" i="14"/>
  <c r="I162" i="14"/>
  <c r="I163" i="14"/>
  <c r="I164" i="14"/>
  <c r="I165" i="14"/>
  <c r="I166" i="14"/>
  <c r="I167" i="14"/>
  <c r="I168" i="14"/>
  <c r="I169" i="14"/>
  <c r="I170" i="14"/>
  <c r="I171" i="14"/>
  <c r="I172" i="14"/>
  <c r="I173" i="14"/>
  <c r="I174" i="14"/>
  <c r="I175" i="14"/>
  <c r="I176" i="14"/>
  <c r="I177" i="14"/>
  <c r="I178" i="14"/>
  <c r="I179" i="14"/>
  <c r="I180" i="14"/>
  <c r="I181" i="14"/>
  <c r="I182" i="14"/>
  <c r="I183" i="14"/>
  <c r="I184" i="14"/>
  <c r="I185" i="14"/>
  <c r="I186" i="14"/>
  <c r="I187" i="14"/>
  <c r="I188" i="14"/>
  <c r="I189" i="14"/>
  <c r="I190" i="14"/>
  <c r="I191" i="14"/>
  <c r="I192" i="14"/>
  <c r="I193" i="14"/>
  <c r="I194" i="14"/>
  <c r="I195" i="14"/>
  <c r="I196" i="14"/>
  <c r="I197" i="14"/>
  <c r="I198" i="14"/>
  <c r="I199" i="14"/>
  <c r="I200" i="14"/>
  <c r="I201" i="14"/>
  <c r="I202" i="14"/>
  <c r="I203" i="14"/>
  <c r="I204" i="14"/>
  <c r="I205" i="14"/>
  <c r="I206" i="14"/>
  <c r="I207" i="14"/>
  <c r="I208" i="14"/>
  <c r="I209" i="14"/>
  <c r="I210" i="14"/>
  <c r="I211" i="14"/>
  <c r="I212" i="14"/>
  <c r="I213" i="14"/>
  <c r="I214" i="14"/>
  <c r="I215" i="14"/>
  <c r="I216" i="14"/>
  <c r="I217" i="14"/>
  <c r="I218" i="14"/>
  <c r="I219" i="14"/>
  <c r="I220" i="14"/>
  <c r="I221" i="14"/>
  <c r="I222" i="14"/>
  <c r="I223" i="14"/>
  <c r="I224" i="14"/>
  <c r="I225" i="14"/>
  <c r="I226" i="14"/>
  <c r="I227" i="14"/>
  <c r="I228" i="14"/>
  <c r="I229" i="14"/>
  <c r="I230" i="14"/>
  <c r="I231" i="14"/>
  <c r="I232" i="14"/>
  <c r="I233" i="14"/>
  <c r="I234" i="14"/>
  <c r="I235" i="14"/>
  <c r="I236" i="14"/>
  <c r="I237" i="14"/>
  <c r="I238" i="14"/>
  <c r="I239" i="14"/>
  <c r="I240" i="14"/>
  <c r="I241" i="14"/>
  <c r="I242" i="14"/>
  <c r="I243" i="14"/>
  <c r="I244" i="14"/>
  <c r="I245" i="14"/>
  <c r="I246" i="14"/>
  <c r="I247" i="14"/>
  <c r="I248" i="14"/>
  <c r="I249" i="14"/>
  <c r="I250" i="14"/>
  <c r="I251" i="14"/>
  <c r="I252" i="14"/>
  <c r="I253" i="14"/>
  <c r="I254" i="14"/>
  <c r="I255" i="14"/>
  <c r="I256" i="14"/>
  <c r="I257" i="14"/>
  <c r="I258" i="14"/>
  <c r="I259" i="14"/>
  <c r="I260" i="14"/>
  <c r="I261" i="14"/>
  <c r="I262" i="14"/>
  <c r="I263" i="14"/>
  <c r="I264" i="14"/>
  <c r="I265" i="14"/>
  <c r="I266" i="14"/>
  <c r="I267" i="14"/>
  <c r="I268" i="14"/>
  <c r="I269" i="14"/>
  <c r="I270" i="14"/>
  <c r="I271" i="14"/>
  <c r="I272" i="14"/>
  <c r="I273" i="14"/>
  <c r="I274" i="14"/>
  <c r="I275" i="14"/>
  <c r="I276" i="14"/>
  <c r="I277" i="14"/>
  <c r="I278" i="14"/>
  <c r="I279" i="14"/>
  <c r="I280" i="14"/>
  <c r="I281" i="14"/>
  <c r="I282" i="14"/>
  <c r="I283" i="14"/>
  <c r="I284" i="14"/>
  <c r="I285" i="14"/>
  <c r="I286" i="14"/>
  <c r="I287" i="14"/>
  <c r="I288" i="14"/>
  <c r="I289" i="14"/>
  <c r="I290" i="14"/>
  <c r="I291" i="14"/>
  <c r="I292" i="14"/>
  <c r="I293" i="14"/>
  <c r="I294" i="14"/>
  <c r="I295" i="14"/>
  <c r="I296" i="14"/>
  <c r="I297" i="14"/>
  <c r="I298" i="14"/>
  <c r="I299" i="14"/>
  <c r="I300" i="14"/>
  <c r="I301" i="14"/>
  <c r="I302" i="14"/>
  <c r="I303" i="14"/>
  <c r="I304" i="14"/>
  <c r="I305" i="14"/>
  <c r="I306" i="14"/>
  <c r="I307" i="14"/>
  <c r="I308" i="14"/>
  <c r="I5" i="14"/>
  <c r="I6" i="14"/>
  <c r="H7" i="14"/>
  <c r="H8" i="14"/>
  <c r="H9" i="14"/>
  <c r="H10" i="14"/>
  <c r="H11" i="14"/>
  <c r="H12" i="14"/>
  <c r="H13" i="14"/>
  <c r="H14" i="14"/>
  <c r="H15" i="14"/>
  <c r="H16" i="14"/>
  <c r="H17" i="14"/>
  <c r="H18" i="14"/>
  <c r="H19" i="14"/>
  <c r="H20" i="14"/>
  <c r="H21" i="14"/>
  <c r="H22" i="14"/>
  <c r="H23" i="14"/>
  <c r="H24" i="14"/>
  <c r="H25" i="14"/>
  <c r="H26"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3" i="14"/>
  <c r="H204" i="14"/>
  <c r="H205" i="14"/>
  <c r="H206" i="14"/>
  <c r="H207" i="14"/>
  <c r="H208"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H239" i="14"/>
  <c r="H240" i="14"/>
  <c r="H241" i="14"/>
  <c r="H242" i="14"/>
  <c r="H243" i="14"/>
  <c r="H244" i="14"/>
  <c r="H245" i="14"/>
  <c r="H246" i="14"/>
  <c r="H247" i="14"/>
  <c r="H248" i="14"/>
  <c r="H249" i="14"/>
  <c r="H250" i="14"/>
  <c r="H251" i="14"/>
  <c r="H252" i="14"/>
  <c r="H253" i="14"/>
  <c r="H254" i="14"/>
  <c r="H255" i="14"/>
  <c r="H256" i="14"/>
  <c r="H257" i="14"/>
  <c r="H258" i="14"/>
  <c r="H259" i="14"/>
  <c r="H260" i="14"/>
  <c r="H261" i="14"/>
  <c r="H262" i="14"/>
  <c r="H263" i="14"/>
  <c r="H264" i="14"/>
  <c r="H265" i="14"/>
  <c r="H266" i="14"/>
  <c r="H267" i="14"/>
  <c r="H268" i="14"/>
  <c r="H269" i="14"/>
  <c r="H270" i="14"/>
  <c r="H271" i="14"/>
  <c r="H272" i="14"/>
  <c r="H273" i="14"/>
  <c r="H274" i="14"/>
  <c r="H275" i="14"/>
  <c r="H276" i="14"/>
  <c r="H277" i="14"/>
  <c r="H278" i="14"/>
  <c r="H279" i="14"/>
  <c r="H280" i="14"/>
  <c r="H281" i="14"/>
  <c r="H282" i="14"/>
  <c r="H283" i="14"/>
  <c r="H284" i="14"/>
  <c r="H285" i="14"/>
  <c r="H286" i="14"/>
  <c r="H287" i="14"/>
  <c r="H288" i="14"/>
  <c r="H289" i="14"/>
  <c r="H290" i="14"/>
  <c r="H291" i="14"/>
  <c r="H292" i="14"/>
  <c r="H293" i="14"/>
  <c r="H294" i="14"/>
  <c r="H295" i="14"/>
  <c r="H296" i="14"/>
  <c r="H297" i="14"/>
  <c r="H298" i="14"/>
  <c r="H299" i="14"/>
  <c r="H300" i="14"/>
  <c r="H301" i="14"/>
  <c r="H302" i="14"/>
  <c r="H303" i="14"/>
  <c r="H304" i="14"/>
  <c r="H305" i="14"/>
  <c r="H306" i="14"/>
  <c r="H307" i="14"/>
  <c r="H308" i="14"/>
  <c r="G7" i="14"/>
  <c r="G8" i="14"/>
  <c r="G9" i="14"/>
  <c r="G10" i="14"/>
  <c r="G11" i="14"/>
  <c r="G12" i="14"/>
  <c r="G13" i="14"/>
  <c r="G14" i="14"/>
  <c r="G15" i="14"/>
  <c r="G16" i="14"/>
  <c r="G17" i="14"/>
  <c r="G18" i="14"/>
  <c r="G19" i="14"/>
  <c r="G20" i="14"/>
  <c r="G21" i="14"/>
  <c r="G22" i="14"/>
  <c r="G23" i="14"/>
  <c r="G24" i="14"/>
  <c r="G25" i="14"/>
  <c r="G26"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108" i="14"/>
  <c r="G109"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G143" i="14"/>
  <c r="G144" i="14"/>
  <c r="G145" i="14"/>
  <c r="G146" i="14"/>
  <c r="G147" i="14"/>
  <c r="G148" i="14"/>
  <c r="G149" i="14"/>
  <c r="G150" i="14"/>
  <c r="G151" i="14"/>
  <c r="G152" i="14"/>
  <c r="G153" i="14"/>
  <c r="G154" i="14"/>
  <c r="G155" i="14"/>
  <c r="G156" i="14"/>
  <c r="G157" i="14"/>
  <c r="G158" i="14"/>
  <c r="G159" i="14"/>
  <c r="G160" i="14"/>
  <c r="G161" i="14"/>
  <c r="G162" i="14"/>
  <c r="G163" i="14"/>
  <c r="G164" i="14"/>
  <c r="G165" i="14"/>
  <c r="G166" i="14"/>
  <c r="G167" i="14"/>
  <c r="G168" i="14"/>
  <c r="G169" i="14"/>
  <c r="G170" i="14"/>
  <c r="G171" i="14"/>
  <c r="G172" i="14"/>
  <c r="G173" i="14"/>
  <c r="G174" i="14"/>
  <c r="G175" i="14"/>
  <c r="G176" i="14"/>
  <c r="G177" i="14"/>
  <c r="G178" i="14"/>
  <c r="G179" i="14"/>
  <c r="G180" i="14"/>
  <c r="G181" i="14"/>
  <c r="G182" i="14"/>
  <c r="G183" i="14"/>
  <c r="G184" i="14"/>
  <c r="G185" i="14"/>
  <c r="G186" i="14"/>
  <c r="G187" i="14"/>
  <c r="G188" i="14"/>
  <c r="G189" i="14"/>
  <c r="G190" i="14"/>
  <c r="G191" i="14"/>
  <c r="G192" i="14"/>
  <c r="G193" i="14"/>
  <c r="G194" i="14"/>
  <c r="G195" i="14"/>
  <c r="G196" i="14"/>
  <c r="G197" i="14"/>
  <c r="G198" i="14"/>
  <c r="G199" i="14"/>
  <c r="G200" i="14"/>
  <c r="G201" i="14"/>
  <c r="G202" i="14"/>
  <c r="G203" i="14"/>
  <c r="G204" i="14"/>
  <c r="G205" i="14"/>
  <c r="G206" i="14"/>
  <c r="G207" i="14"/>
  <c r="G208" i="14"/>
  <c r="G209" i="14"/>
  <c r="G210" i="14"/>
  <c r="G211" i="14"/>
  <c r="G212" i="14"/>
  <c r="G213" i="14"/>
  <c r="G214" i="14"/>
  <c r="G215" i="14"/>
  <c r="G216" i="14"/>
  <c r="G217" i="14"/>
  <c r="G218" i="14"/>
  <c r="G219" i="14"/>
  <c r="G220" i="14"/>
  <c r="G221" i="14"/>
  <c r="G222" i="14"/>
  <c r="G223" i="14"/>
  <c r="G224" i="14"/>
  <c r="G225" i="14"/>
  <c r="G226" i="14"/>
  <c r="G227" i="14"/>
  <c r="G228" i="14"/>
  <c r="G229" i="14"/>
  <c r="G230" i="14"/>
  <c r="G231" i="14"/>
  <c r="G232" i="14"/>
  <c r="G233" i="14"/>
  <c r="G234" i="14"/>
  <c r="G235" i="14"/>
  <c r="G236" i="14"/>
  <c r="G237" i="14"/>
  <c r="G238" i="14"/>
  <c r="G239" i="14"/>
  <c r="G240" i="14"/>
  <c r="G241" i="14"/>
  <c r="G242" i="14"/>
  <c r="G243" i="14"/>
  <c r="G244" i="14"/>
  <c r="G245" i="14"/>
  <c r="G246" i="14"/>
  <c r="G247" i="14"/>
  <c r="G248" i="14"/>
  <c r="G249" i="14"/>
  <c r="G250" i="14"/>
  <c r="G251" i="14"/>
  <c r="G252" i="14"/>
  <c r="G253" i="14"/>
  <c r="G254" i="14"/>
  <c r="G255" i="14"/>
  <c r="G256" i="14"/>
  <c r="G257" i="14"/>
  <c r="G258" i="14"/>
  <c r="G259" i="14"/>
  <c r="G260" i="14"/>
  <c r="G261" i="14"/>
  <c r="G262" i="14"/>
  <c r="G263" i="14"/>
  <c r="G264" i="14"/>
  <c r="G265" i="14"/>
  <c r="G266" i="14"/>
  <c r="G267" i="14"/>
  <c r="G268" i="14"/>
  <c r="G269" i="14"/>
  <c r="G270" i="14"/>
  <c r="G271" i="14"/>
  <c r="G272" i="14"/>
  <c r="G273" i="14"/>
  <c r="G274" i="14"/>
  <c r="G275" i="14"/>
  <c r="G276" i="14"/>
  <c r="G277" i="14"/>
  <c r="G278" i="14"/>
  <c r="G279" i="14"/>
  <c r="G280" i="14"/>
  <c r="G281" i="14"/>
  <c r="G282" i="14"/>
  <c r="G283" i="14"/>
  <c r="G284" i="14"/>
  <c r="G285" i="14"/>
  <c r="G286" i="14"/>
  <c r="G287" i="14"/>
  <c r="G288" i="14"/>
  <c r="G289" i="14"/>
  <c r="G290" i="14"/>
  <c r="G291" i="14"/>
  <c r="G292" i="14"/>
  <c r="G293" i="14"/>
  <c r="G294" i="14"/>
  <c r="G295" i="14"/>
  <c r="G296" i="14"/>
  <c r="G297" i="14"/>
  <c r="G298" i="14"/>
  <c r="G299" i="14"/>
  <c r="G300" i="14"/>
  <c r="G301" i="14"/>
  <c r="G302" i="14"/>
  <c r="G303" i="14"/>
  <c r="G304" i="14"/>
  <c r="G305" i="14"/>
  <c r="G306" i="14"/>
  <c r="G307" i="14"/>
  <c r="G308" i="14"/>
  <c r="F7" i="14"/>
  <c r="F8" i="14"/>
  <c r="F9" i="14"/>
  <c r="F10" i="14"/>
  <c r="F11" i="14"/>
  <c r="F12" i="14"/>
  <c r="F13" i="14"/>
  <c r="F14" i="14"/>
  <c r="F15" i="14"/>
  <c r="F16" i="14"/>
  <c r="F17" i="14"/>
  <c r="F18" i="14"/>
  <c r="F19" i="14"/>
  <c r="F20" i="14"/>
  <c r="F21" i="14"/>
  <c r="F22" i="14"/>
  <c r="F23" i="14"/>
  <c r="F24" i="14"/>
  <c r="F25" i="14"/>
  <c r="F26"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85" i="14"/>
  <c r="F86" i="14"/>
  <c r="F87" i="14"/>
  <c r="F88" i="14"/>
  <c r="F89" i="14"/>
  <c r="F90" i="14"/>
  <c r="F91" i="14"/>
  <c r="F92" i="14"/>
  <c r="F93" i="14"/>
  <c r="F94" i="14"/>
  <c r="F95" i="14"/>
  <c r="F96" i="14"/>
  <c r="F97" i="14"/>
  <c r="F98" i="14"/>
  <c r="F99" i="14"/>
  <c r="F100" i="14"/>
  <c r="F101" i="14"/>
  <c r="F102" i="14"/>
  <c r="F103" i="14"/>
  <c r="F104" i="14"/>
  <c r="F105" i="14"/>
  <c r="F106" i="14"/>
  <c r="F107" i="14"/>
  <c r="F108" i="14"/>
  <c r="F109" i="14"/>
  <c r="F110" i="14"/>
  <c r="F111" i="14"/>
  <c r="F112" i="14"/>
  <c r="F113" i="14"/>
  <c r="F114" i="14"/>
  <c r="F115" i="14"/>
  <c r="F116" i="14"/>
  <c r="F117" i="14"/>
  <c r="F118" i="14"/>
  <c r="F119" i="14"/>
  <c r="F120" i="14"/>
  <c r="F121" i="14"/>
  <c r="F122" i="14"/>
  <c r="F123" i="14"/>
  <c r="F124" i="14"/>
  <c r="F125" i="14"/>
  <c r="F126" i="14"/>
  <c r="F127" i="14"/>
  <c r="F128" i="14"/>
  <c r="F129" i="14"/>
  <c r="F130" i="14"/>
  <c r="F131" i="14"/>
  <c r="F132" i="14"/>
  <c r="F133" i="14"/>
  <c r="F134" i="14"/>
  <c r="F135" i="14"/>
  <c r="F136" i="14"/>
  <c r="F137" i="14"/>
  <c r="F138" i="14"/>
  <c r="F139" i="14"/>
  <c r="F140" i="14"/>
  <c r="F141" i="14"/>
  <c r="F142" i="14"/>
  <c r="F143" i="14"/>
  <c r="F144" i="14"/>
  <c r="F145" i="14"/>
  <c r="F146" i="14"/>
  <c r="F147" i="14"/>
  <c r="F148" i="14"/>
  <c r="F149" i="14"/>
  <c r="F150" i="14"/>
  <c r="F151" i="14"/>
  <c r="F152" i="14"/>
  <c r="F153" i="14"/>
  <c r="F154" i="14"/>
  <c r="F155" i="14"/>
  <c r="F156" i="14"/>
  <c r="F157" i="14"/>
  <c r="F158" i="14"/>
  <c r="F159" i="14"/>
  <c r="F160" i="14"/>
  <c r="F161" i="14"/>
  <c r="F162" i="14"/>
  <c r="F163" i="14"/>
  <c r="F164" i="14"/>
  <c r="F165" i="14"/>
  <c r="F166" i="14"/>
  <c r="F167" i="14"/>
  <c r="F168" i="14"/>
  <c r="F169" i="14"/>
  <c r="F170" i="14"/>
  <c r="F171" i="14"/>
  <c r="F172" i="14"/>
  <c r="F173" i="14"/>
  <c r="F174" i="14"/>
  <c r="F175" i="14"/>
  <c r="F176" i="14"/>
  <c r="F177" i="14"/>
  <c r="F178" i="14"/>
  <c r="F179" i="14"/>
  <c r="F180" i="14"/>
  <c r="F181" i="14"/>
  <c r="F182" i="14"/>
  <c r="F183" i="14"/>
  <c r="F184" i="14"/>
  <c r="F185" i="14"/>
  <c r="F186" i="14"/>
  <c r="F187" i="14"/>
  <c r="F188" i="14"/>
  <c r="F189" i="14"/>
  <c r="F190" i="14"/>
  <c r="F191" i="14"/>
  <c r="F192" i="14"/>
  <c r="F193" i="14"/>
  <c r="F194" i="14"/>
  <c r="F195" i="14"/>
  <c r="F196" i="14"/>
  <c r="F197" i="14"/>
  <c r="F198" i="14"/>
  <c r="F199" i="14"/>
  <c r="F200" i="14"/>
  <c r="F201" i="14"/>
  <c r="F202" i="14"/>
  <c r="F203" i="14"/>
  <c r="F204" i="14"/>
  <c r="F205" i="14"/>
  <c r="F206" i="14"/>
  <c r="F207" i="14"/>
  <c r="F208" i="14"/>
  <c r="F209" i="14"/>
  <c r="F210" i="14"/>
  <c r="F211" i="14"/>
  <c r="F212" i="14"/>
  <c r="F213" i="14"/>
  <c r="F214" i="14"/>
  <c r="F215" i="14"/>
  <c r="F216" i="14"/>
  <c r="F217" i="14"/>
  <c r="F218" i="14"/>
  <c r="F219" i="14"/>
  <c r="F220" i="14"/>
  <c r="F221" i="14"/>
  <c r="F222" i="14"/>
  <c r="F223" i="14"/>
  <c r="F224" i="14"/>
  <c r="F225" i="14"/>
  <c r="F226" i="14"/>
  <c r="F227" i="14"/>
  <c r="F228" i="14"/>
  <c r="F229" i="14"/>
  <c r="F230" i="14"/>
  <c r="F231" i="14"/>
  <c r="F232" i="14"/>
  <c r="F233" i="14"/>
  <c r="F234" i="14"/>
  <c r="F235" i="14"/>
  <c r="F236" i="14"/>
  <c r="F237" i="14"/>
  <c r="F238" i="14"/>
  <c r="F239" i="14"/>
  <c r="F240" i="14"/>
  <c r="F241" i="14"/>
  <c r="F242" i="14"/>
  <c r="F243" i="14"/>
  <c r="F244" i="14"/>
  <c r="F245" i="14"/>
  <c r="F246" i="14"/>
  <c r="F247" i="14"/>
  <c r="F248" i="14"/>
  <c r="F249" i="14"/>
  <c r="F250" i="14"/>
  <c r="F251" i="14"/>
  <c r="F252" i="14"/>
  <c r="F253" i="14"/>
  <c r="F254" i="14"/>
  <c r="F255" i="14"/>
  <c r="F256" i="14"/>
  <c r="F257" i="14"/>
  <c r="F258" i="14"/>
  <c r="F259" i="14"/>
  <c r="F260" i="14"/>
  <c r="F261" i="14"/>
  <c r="F262" i="14"/>
  <c r="F263" i="14"/>
  <c r="F264" i="14"/>
  <c r="F265" i="14"/>
  <c r="F266" i="14"/>
  <c r="F267" i="14"/>
  <c r="F268" i="14"/>
  <c r="F269" i="14"/>
  <c r="F270" i="14"/>
  <c r="F271" i="14"/>
  <c r="F272" i="14"/>
  <c r="F273" i="14"/>
  <c r="F274" i="14"/>
  <c r="F275" i="14"/>
  <c r="F276" i="14"/>
  <c r="F277" i="14"/>
  <c r="F278" i="14"/>
  <c r="F279" i="14"/>
  <c r="F280" i="14"/>
  <c r="F281" i="14"/>
  <c r="F282" i="14"/>
  <c r="F283" i="14"/>
  <c r="F284" i="14"/>
  <c r="F285" i="14"/>
  <c r="F286" i="14"/>
  <c r="F287" i="14"/>
  <c r="F288" i="14"/>
  <c r="F289" i="14"/>
  <c r="F290" i="14"/>
  <c r="F291" i="14"/>
  <c r="F292" i="14"/>
  <c r="F293" i="14"/>
  <c r="F294" i="14"/>
  <c r="F295" i="14"/>
  <c r="F296" i="14"/>
  <c r="F297" i="14"/>
  <c r="F298" i="14"/>
  <c r="F299" i="14"/>
  <c r="F300" i="14"/>
  <c r="F301" i="14"/>
  <c r="F302" i="14"/>
  <c r="F303" i="14"/>
  <c r="F304" i="14"/>
  <c r="F305" i="14"/>
  <c r="F306" i="14"/>
  <c r="F307" i="14"/>
  <c r="F308" i="14"/>
  <c r="E7" i="14"/>
  <c r="E8" i="14"/>
  <c r="E9" i="14"/>
  <c r="E10" i="14"/>
  <c r="E11" i="14"/>
  <c r="E12" i="14"/>
  <c r="E13" i="14"/>
  <c r="E14" i="14"/>
  <c r="E15" i="14"/>
  <c r="E16" i="14"/>
  <c r="E17" i="14"/>
  <c r="E18" i="14"/>
  <c r="E19" i="14"/>
  <c r="E20" i="14"/>
  <c r="E21" i="14"/>
  <c r="E22" i="14"/>
  <c r="E23" i="14"/>
  <c r="E24" i="14"/>
  <c r="E25" i="14"/>
  <c r="E26"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89" i="14"/>
  <c r="E90" i="14"/>
  <c r="E91" i="14"/>
  <c r="E92" i="14"/>
  <c r="E93" i="14"/>
  <c r="E94" i="14"/>
  <c r="E95" i="14"/>
  <c r="E96" i="14"/>
  <c r="E97" i="14"/>
  <c r="E98" i="14"/>
  <c r="E99" i="14"/>
  <c r="E100" i="14"/>
  <c r="E101" i="14"/>
  <c r="E102" i="14"/>
  <c r="E103" i="14"/>
  <c r="E104" i="14"/>
  <c r="E105" i="14"/>
  <c r="E106" i="14"/>
  <c r="E107" i="14"/>
  <c r="E108" i="14"/>
  <c r="E109" i="14"/>
  <c r="E110" i="14"/>
  <c r="E111" i="14"/>
  <c r="E112" i="14"/>
  <c r="E113" i="14"/>
  <c r="E114" i="14"/>
  <c r="E115" i="14"/>
  <c r="E116" i="14"/>
  <c r="E117" i="14"/>
  <c r="E118" i="14"/>
  <c r="E119" i="14"/>
  <c r="E120" i="14"/>
  <c r="E121" i="14"/>
  <c r="E122" i="14"/>
  <c r="E123" i="14"/>
  <c r="E124" i="14"/>
  <c r="E125" i="14"/>
  <c r="E126" i="14"/>
  <c r="E127" i="14"/>
  <c r="E128" i="14"/>
  <c r="E129" i="14"/>
  <c r="E130" i="14"/>
  <c r="E131" i="14"/>
  <c r="E132" i="14"/>
  <c r="E133" i="14"/>
  <c r="E134" i="14"/>
  <c r="E135" i="14"/>
  <c r="E136" i="14"/>
  <c r="E137" i="14"/>
  <c r="E138" i="14"/>
  <c r="E139" i="14"/>
  <c r="E140" i="14"/>
  <c r="E141" i="14"/>
  <c r="E142" i="14"/>
  <c r="E143" i="14"/>
  <c r="E144" i="14"/>
  <c r="E145" i="14"/>
  <c r="E146" i="14"/>
  <c r="E147" i="14"/>
  <c r="E148" i="14"/>
  <c r="E149" i="14"/>
  <c r="E150" i="14"/>
  <c r="E151" i="14"/>
  <c r="E152" i="14"/>
  <c r="E153" i="14"/>
  <c r="E154" i="14"/>
  <c r="E155" i="14"/>
  <c r="E156" i="14"/>
  <c r="E157" i="14"/>
  <c r="E158" i="14"/>
  <c r="E159" i="14"/>
  <c r="E160" i="14"/>
  <c r="E161" i="14"/>
  <c r="E162" i="14"/>
  <c r="E163" i="14"/>
  <c r="E164" i="14"/>
  <c r="E165" i="14"/>
  <c r="E166" i="14"/>
  <c r="E167" i="14"/>
  <c r="E168" i="14"/>
  <c r="E169" i="14"/>
  <c r="E170" i="14"/>
  <c r="E171" i="14"/>
  <c r="E172" i="14"/>
  <c r="E173" i="14"/>
  <c r="E174" i="14"/>
  <c r="E175" i="14"/>
  <c r="E176" i="14"/>
  <c r="E177" i="14"/>
  <c r="E178" i="14"/>
  <c r="E179" i="14"/>
  <c r="E180" i="14"/>
  <c r="E181" i="14"/>
  <c r="E182" i="14"/>
  <c r="E183" i="14"/>
  <c r="E184" i="14"/>
  <c r="E185" i="14"/>
  <c r="E186" i="14"/>
  <c r="E187" i="14"/>
  <c r="E188" i="14"/>
  <c r="E189" i="14"/>
  <c r="E190" i="14"/>
  <c r="E191" i="14"/>
  <c r="E192" i="14"/>
  <c r="E193" i="14"/>
  <c r="E194" i="14"/>
  <c r="E195" i="14"/>
  <c r="E196" i="14"/>
  <c r="E197" i="14"/>
  <c r="E198" i="14"/>
  <c r="E199" i="14"/>
  <c r="E200" i="14"/>
  <c r="E201" i="14"/>
  <c r="E202" i="14"/>
  <c r="E203" i="14"/>
  <c r="E204" i="14"/>
  <c r="E205" i="14"/>
  <c r="E206" i="14"/>
  <c r="E207" i="14"/>
  <c r="E208" i="14"/>
  <c r="E209" i="14"/>
  <c r="E210" i="14"/>
  <c r="E211" i="14"/>
  <c r="E212" i="14"/>
  <c r="E213" i="14"/>
  <c r="E214" i="14"/>
  <c r="E215" i="14"/>
  <c r="E216" i="14"/>
  <c r="E217" i="14"/>
  <c r="E218" i="14"/>
  <c r="E219" i="14"/>
  <c r="E220" i="14"/>
  <c r="E221" i="14"/>
  <c r="E222" i="14"/>
  <c r="E223" i="14"/>
  <c r="E224" i="14"/>
  <c r="E225" i="14"/>
  <c r="E226" i="14"/>
  <c r="E227" i="14"/>
  <c r="E228" i="14"/>
  <c r="E229" i="14"/>
  <c r="E230" i="14"/>
  <c r="E231" i="14"/>
  <c r="E232" i="14"/>
  <c r="E233" i="14"/>
  <c r="E234" i="14"/>
  <c r="E235" i="14"/>
  <c r="E236" i="14"/>
  <c r="E237" i="14"/>
  <c r="E238" i="14"/>
  <c r="E239" i="14"/>
  <c r="E240" i="14"/>
  <c r="E241" i="14"/>
  <c r="E242" i="14"/>
  <c r="E243" i="14"/>
  <c r="E244" i="14"/>
  <c r="E245" i="14"/>
  <c r="E246" i="14"/>
  <c r="E247" i="14"/>
  <c r="E248" i="14"/>
  <c r="E249" i="14"/>
  <c r="E250" i="14"/>
  <c r="E251" i="14"/>
  <c r="E252" i="14"/>
  <c r="E253" i="14"/>
  <c r="E254" i="14"/>
  <c r="E255" i="14"/>
  <c r="E256" i="14"/>
  <c r="E257" i="14"/>
  <c r="E258" i="14"/>
  <c r="E259" i="14"/>
  <c r="E260" i="14"/>
  <c r="E261" i="14"/>
  <c r="E262" i="14"/>
  <c r="E263" i="14"/>
  <c r="E264" i="14"/>
  <c r="E265" i="14"/>
  <c r="E266" i="14"/>
  <c r="E267" i="14"/>
  <c r="E268" i="14"/>
  <c r="E269" i="14"/>
  <c r="E270" i="14"/>
  <c r="E271" i="14"/>
  <c r="E272" i="14"/>
  <c r="E273" i="14"/>
  <c r="E274" i="14"/>
  <c r="E275" i="14"/>
  <c r="E276" i="14"/>
  <c r="E277" i="14"/>
  <c r="E278" i="14"/>
  <c r="E279" i="14"/>
  <c r="E280" i="14"/>
  <c r="E281" i="14"/>
  <c r="E282" i="14"/>
  <c r="E283" i="14"/>
  <c r="E284" i="14"/>
  <c r="E285" i="14"/>
  <c r="E286" i="14"/>
  <c r="E287" i="14"/>
  <c r="E288" i="14"/>
  <c r="E289" i="14"/>
  <c r="E290" i="14"/>
  <c r="E291" i="14"/>
  <c r="E292" i="14"/>
  <c r="E293" i="14"/>
  <c r="E294" i="14"/>
  <c r="E295" i="14"/>
  <c r="E296" i="14"/>
  <c r="E297" i="14"/>
  <c r="E298" i="14"/>
  <c r="E299" i="14"/>
  <c r="E300" i="14"/>
  <c r="E301" i="14"/>
  <c r="E302" i="14"/>
  <c r="E303" i="14"/>
  <c r="E304" i="14"/>
  <c r="E305" i="14"/>
  <c r="E306" i="14"/>
  <c r="E307" i="14"/>
  <c r="E308" i="14"/>
  <c r="F6" i="14"/>
  <c r="G6" i="14"/>
  <c r="H6" i="14"/>
  <c r="F5" i="14"/>
  <c r="G5" i="14"/>
  <c r="H5" i="14"/>
  <c r="E5" i="14"/>
  <c r="E6" i="14"/>
  <c r="V20" i="15" l="1"/>
  <c r="U20" i="15"/>
  <c r="T20" i="15"/>
  <c r="R20" i="15"/>
  <c r="Q20" i="15"/>
  <c r="P20" i="15"/>
  <c r="O20" i="15"/>
  <c r="M20" i="15"/>
  <c r="L20" i="15"/>
  <c r="K20" i="15"/>
  <c r="J20" i="15"/>
  <c r="H20" i="15"/>
  <c r="G15" i="15" l="1"/>
  <c r="P15" i="15"/>
  <c r="V15" i="15"/>
  <c r="U15" i="15"/>
  <c r="T15" i="15"/>
  <c r="R15" i="15"/>
  <c r="Q15" i="15"/>
  <c r="O15" i="15"/>
  <c r="M15" i="15"/>
  <c r="L15" i="15"/>
  <c r="K15" i="15"/>
  <c r="J15" i="15"/>
  <c r="H15" i="15"/>
  <c r="B62" i="15" l="1"/>
  <c r="B63" i="15" s="1"/>
  <c r="B64" i="15" s="1"/>
  <c r="B65" i="15" s="1"/>
  <c r="E53" i="15"/>
  <c r="F33" i="15"/>
  <c r="F32" i="15"/>
  <c r="E32" i="15"/>
  <c r="F71" i="15"/>
  <c r="C20" i="6" l="1"/>
  <c r="C2" i="15" s="1"/>
  <c r="A13" i="15" s="1"/>
  <c r="O13" i="15" l="1"/>
  <c r="F49" i="15" s="1"/>
  <c r="C13" i="15"/>
  <c r="M13" i="15"/>
  <c r="E52" i="15" s="1"/>
  <c r="B13" i="15"/>
  <c r="V13" i="15"/>
  <c r="E34" i="15" s="1"/>
  <c r="L13" i="15"/>
  <c r="E50" i="15" s="1"/>
  <c r="H18" i="15"/>
  <c r="F13" i="15"/>
  <c r="F35" i="15" s="1"/>
  <c r="D13" i="15"/>
  <c r="U13" i="15"/>
  <c r="K13" i="15"/>
  <c r="T13" i="15"/>
  <c r="J13" i="15"/>
  <c r="E49" i="15" s="1"/>
  <c r="Q13" i="15"/>
  <c r="F50" i="15" s="1"/>
  <c r="G18" i="15"/>
  <c r="G13" i="15"/>
  <c r="R13" i="15"/>
  <c r="F52" i="15" s="1"/>
  <c r="H13" i="15"/>
  <c r="P13" i="15"/>
  <c r="E64" i="15"/>
  <c r="A18" i="15"/>
  <c r="E61" i="15"/>
  <c r="E65" i="15"/>
  <c r="E63" i="15"/>
  <c r="E62" i="15"/>
  <c r="E51" i="15" l="1"/>
  <c r="E54" i="15" s="1"/>
  <c r="F73" i="15"/>
  <c r="T18" i="15"/>
  <c r="L18" i="15"/>
  <c r="F25" i="15" s="1"/>
  <c r="D18" i="15"/>
  <c r="U18" i="15"/>
  <c r="K18" i="15"/>
  <c r="C18" i="15"/>
  <c r="V18" i="15"/>
  <c r="J18" i="15"/>
  <c r="E24" i="15" s="1"/>
  <c r="O18" i="15"/>
  <c r="E28" i="15" s="1"/>
  <c r="F18" i="15"/>
  <c r="P18" i="15"/>
  <c r="Q18" i="15"/>
  <c r="R18" i="15"/>
  <c r="E31" i="15" s="1"/>
  <c r="M18" i="15"/>
  <c r="F27" i="15" s="1"/>
  <c r="E13" i="15"/>
  <c r="E42" i="15"/>
  <c r="E44" i="15"/>
  <c r="F34" i="15"/>
  <c r="E67" i="15"/>
  <c r="E37" i="15"/>
  <c r="F37" i="15"/>
  <c r="F51" i="15"/>
  <c r="F54" i="15" s="1"/>
  <c r="E73" i="15"/>
  <c r="E35" i="15"/>
  <c r="E45" i="15" s="1"/>
  <c r="G45" i="15" s="1"/>
  <c r="G73" i="15"/>
  <c r="B18" i="15"/>
  <c r="E27" i="15" l="1"/>
  <c r="I32" i="15"/>
  <c r="F30" i="15"/>
  <c r="F26" i="15"/>
  <c r="E26" i="15"/>
  <c r="E18" i="15"/>
  <c r="E30" i="15"/>
  <c r="F28" i="15"/>
  <c r="F31" i="15"/>
  <c r="E25" i="15"/>
  <c r="F24" i="15"/>
  <c r="E43" i="15"/>
  <c r="F36" i="15"/>
  <c r="E36" i="15"/>
  <c r="E29" i="15"/>
  <c r="F29" i="15"/>
  <c r="C305" i="13"/>
  <c r="F20" i="15" s="1"/>
  <c r="F38" i="15" l="1"/>
  <c r="E38" i="15"/>
  <c r="F307" i="8"/>
  <c r="E307" i="8"/>
  <c r="G38" i="15" l="1"/>
  <c r="U307" i="8"/>
  <c r="T307" i="8"/>
  <c r="S307" i="8"/>
  <c r="Q307" i="8"/>
  <c r="P307" i="8"/>
  <c r="O307" i="8"/>
  <c r="N307" i="8"/>
  <c r="L307" i="8"/>
  <c r="K307" i="8"/>
  <c r="J307" i="8"/>
  <c r="I307" i="8"/>
  <c r="G307" i="8"/>
  <c r="G20" i="15" s="1"/>
  <c r="D307" i="8"/>
  <c r="C30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6" authorId="0" shapeId="0" xr:uid="{97A658E0-36B9-4ACE-953D-91879EF893B7}">
      <text>
        <r>
          <rPr>
            <b/>
            <sz val="9"/>
            <color indexed="81"/>
            <rFont val="Tahoma"/>
            <charset val="1"/>
          </rPr>
          <t>Becky Dzingeleski:</t>
        </r>
        <r>
          <rPr>
            <sz val="9"/>
            <color indexed="81"/>
            <rFont val="Tahoma"/>
            <charset val="1"/>
          </rPr>
          <t xml:space="preserve">
Per FOD - new unit.  TSERS Contributions began in 2018</t>
        </r>
      </text>
    </comment>
    <comment ref="A24" authorId="0" shapeId="0" xr:uid="{875BAD7A-BD83-4AF6-BDD1-B590AE259ABD}">
      <text>
        <r>
          <rPr>
            <b/>
            <sz val="9"/>
            <color indexed="81"/>
            <rFont val="Tahoma"/>
            <family val="2"/>
          </rPr>
          <t>Becky Dzingeleski:</t>
        </r>
        <r>
          <rPr>
            <sz val="9"/>
            <color indexed="81"/>
            <rFont val="Tahoma"/>
            <family val="2"/>
          </rPr>
          <t xml:space="preserve">
Per FOD this unit merged with HEALTH &amp; HUMAN SVCS (12220)</t>
        </r>
      </text>
    </comment>
    <comment ref="A25" authorId="0" shapeId="0" xr:uid="{63DDFA19-3201-4E9C-9ED5-82BB090B77A6}">
      <text>
        <r>
          <rPr>
            <b/>
            <sz val="9"/>
            <color indexed="81"/>
            <rFont val="Tahoma"/>
            <family val="2"/>
          </rPr>
          <t>Becky Dzingeleski:</t>
        </r>
        <r>
          <rPr>
            <sz val="9"/>
            <color indexed="81"/>
            <rFont val="Tahoma"/>
            <family val="2"/>
          </rPr>
          <t xml:space="preserve">
Per FOD This unit includes DEPARTMENT OF HEALTH SERVICES        (12200)</t>
        </r>
      </text>
    </comment>
    <comment ref="A26" authorId="0" shapeId="0" xr:uid="{18183D36-9CF7-46A3-B112-04F819D503D5}">
      <text>
        <r>
          <rPr>
            <b/>
            <sz val="9"/>
            <color indexed="81"/>
            <rFont val="Tahoma"/>
            <family val="2"/>
          </rPr>
          <t>Becky Dzingeleski:</t>
        </r>
        <r>
          <rPr>
            <sz val="9"/>
            <color indexed="81"/>
            <rFont val="Tahoma"/>
            <family val="2"/>
          </rPr>
          <t xml:space="preserve">
Per FOD This unit includes DEPARTMENT OF HEALTH SERVICES        (12200)</t>
        </r>
      </text>
    </comment>
    <comment ref="B32" authorId="0" shapeId="0" xr:uid="{0E2AA52B-3193-4362-BF4B-91AAA1216C46}">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4" authorId="0" shapeId="0" xr:uid="{E9A6E267-723E-4592-AC19-9682CD72EC3D}">
      <text>
        <r>
          <rPr>
            <b/>
            <sz val="9"/>
            <color indexed="81"/>
            <rFont val="Tahoma"/>
            <family val="2"/>
          </rPr>
          <t>Becky Dzingeleski:</t>
        </r>
        <r>
          <rPr>
            <sz val="9"/>
            <color indexed="81"/>
            <rFont val="Tahoma"/>
            <family val="2"/>
          </rPr>
          <t xml:space="preserve">
Per FOD Unit is a CU of 14300</t>
        </r>
      </text>
    </comment>
    <comment ref="B38" authorId="0" shapeId="0" xr:uid="{8F2E99E4-BA18-45AC-808C-8C0C831550FD}">
      <text>
        <r>
          <rPr>
            <b/>
            <sz val="9"/>
            <color indexed="81"/>
            <rFont val="Tahoma"/>
            <charset val="1"/>
          </rPr>
          <t>Becky Dzingeleski:</t>
        </r>
        <r>
          <rPr>
            <sz val="9"/>
            <color indexed="81"/>
            <rFont val="Tahoma"/>
            <charset val="1"/>
          </rPr>
          <t xml:space="preserve">
Per FOD, Unit no longer eligible for participation but have runout of prior allocations.   </t>
        </r>
      </text>
    </comment>
    <comment ref="B39" authorId="0" shapeId="0" xr:uid="{EF1ABF2E-A54B-438A-9BFC-EFD9638E4A2A}">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6" authorId="0" shapeId="0" xr:uid="{40806CF8-9F8B-432B-849B-3221372137E6}">
      <text>
        <r>
          <rPr>
            <b/>
            <sz val="9"/>
            <color indexed="81"/>
            <rFont val="Tahoma"/>
            <family val="2"/>
          </rPr>
          <t>Becky Dzingeleski:</t>
        </r>
        <r>
          <rPr>
            <sz val="9"/>
            <color indexed="81"/>
            <rFont val="Tahoma"/>
            <family val="2"/>
          </rPr>
          <t xml:space="preserve">
Per FOD Unit is CU of 21525</t>
        </r>
      </text>
    </comment>
    <comment ref="B99" authorId="0" shapeId="0" xr:uid="{2D4335EC-3F73-405F-95C9-309C62BF1050}">
      <text>
        <r>
          <rPr>
            <b/>
            <sz val="9"/>
            <color indexed="81"/>
            <rFont val="Tahoma"/>
            <family val="2"/>
          </rPr>
          <t>Becky Dzingeleski:</t>
        </r>
        <r>
          <rPr>
            <sz val="9"/>
            <color indexed="81"/>
            <rFont val="Tahoma"/>
            <family val="2"/>
          </rPr>
          <t xml:space="preserve">
Inactive but still have runouts of prior allocations.</t>
        </r>
      </text>
    </comment>
    <comment ref="B116" authorId="0" shapeId="0" xr:uid="{046AF4FB-8C31-40BB-9745-A5FC04F41ECD}">
      <text>
        <r>
          <rPr>
            <b/>
            <sz val="9"/>
            <color indexed="81"/>
            <rFont val="Tahoma"/>
            <family val="2"/>
          </rPr>
          <t>Becky Dzingeleski:</t>
        </r>
        <r>
          <rPr>
            <sz val="9"/>
            <color indexed="81"/>
            <rFont val="Tahoma"/>
            <family val="2"/>
          </rPr>
          <t xml:space="preserve">
Inactive but still have runouts of prior allocations.</t>
        </r>
      </text>
    </comment>
    <comment ref="B146" authorId="0" shapeId="0" xr:uid="{736E6A8C-EDBE-4236-AB8A-F5C258A22DD7}">
      <text>
        <r>
          <rPr>
            <b/>
            <sz val="9"/>
            <color indexed="81"/>
            <rFont val="Tahoma"/>
            <family val="2"/>
          </rPr>
          <t>Becky Dzingeleski:</t>
        </r>
        <r>
          <rPr>
            <sz val="9"/>
            <color indexed="81"/>
            <rFont val="Tahoma"/>
            <family val="2"/>
          </rPr>
          <t xml:space="preserve">
Inactive but still have runouts of prior allocations.</t>
        </r>
      </text>
    </comment>
    <comment ref="B187" authorId="0" shapeId="0" xr:uid="{FF65C17C-9DC2-463A-841B-98615E846D94}">
      <text>
        <r>
          <rPr>
            <b/>
            <sz val="9"/>
            <color indexed="81"/>
            <rFont val="Tahoma"/>
            <family val="2"/>
          </rPr>
          <t>Becky Dzingeleski:</t>
        </r>
        <r>
          <rPr>
            <sz val="9"/>
            <color indexed="81"/>
            <rFont val="Tahoma"/>
            <family val="2"/>
          </rPr>
          <t xml:space="preserve">
Inactive but still have runouts of prior allocations.</t>
        </r>
      </text>
    </comment>
    <comment ref="B197" authorId="0" shapeId="0" xr:uid="{EDE33C46-34A3-4B11-8982-8D9DF2233AE5}">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8" authorId="0" shapeId="0" xr:uid="{746A400C-E5C5-4673-8FA4-D451FD9CE159}">
      <text>
        <r>
          <rPr>
            <b/>
            <sz val="9"/>
            <color indexed="81"/>
            <rFont val="Tahoma"/>
            <family val="2"/>
          </rPr>
          <t>Becky Dzingeleski:</t>
        </r>
        <r>
          <rPr>
            <sz val="9"/>
            <color indexed="81"/>
            <rFont val="Tahoma"/>
            <family val="2"/>
          </rPr>
          <t xml:space="preserve">
Inactive but still have runouts of prior allocations.</t>
        </r>
      </text>
    </comment>
    <comment ref="B214" authorId="0" shapeId="0" xr:uid="{8F71CF00-CBEA-4ADF-92E2-F80B138F4366}">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9" authorId="0" shapeId="0" xr:uid="{3B385071-951A-480F-9991-BE19EADEBE1F}">
      <text>
        <r>
          <rPr>
            <b/>
            <sz val="9"/>
            <color indexed="81"/>
            <rFont val="Tahoma"/>
            <family val="2"/>
          </rPr>
          <t>Becky Dzingeleski:</t>
        </r>
        <r>
          <rPr>
            <sz val="9"/>
            <color indexed="81"/>
            <rFont val="Tahoma"/>
            <family val="2"/>
          </rPr>
          <t xml:space="preserve">
Inactive but still have runouts of prior allocations.</t>
        </r>
      </text>
    </comment>
    <comment ref="B351" authorId="0" shapeId="0" xr:uid="{210535D1-4B9C-4B0A-AF7F-9CADBFE9223C}">
      <text>
        <r>
          <rPr>
            <b/>
            <sz val="9"/>
            <color indexed="81"/>
            <rFont val="Tahoma"/>
            <family val="2"/>
          </rPr>
          <t>Becky Dzingeleski:</t>
        </r>
        <r>
          <rPr>
            <sz val="9"/>
            <color indexed="81"/>
            <rFont val="Tahoma"/>
            <family val="2"/>
          </rPr>
          <t xml:space="preserve">
Inactive but still have runouts of prior allocations.</t>
        </r>
      </text>
    </comment>
    <comment ref="B391" authorId="0" shapeId="0" xr:uid="{F20E7A24-8348-4D96-A952-9D0B6425333A}">
      <text>
        <r>
          <rPr>
            <b/>
            <sz val="9"/>
            <color indexed="81"/>
            <rFont val="Tahoma"/>
            <family val="2"/>
          </rPr>
          <t>Becky Dzingeleski:</t>
        </r>
        <r>
          <rPr>
            <sz val="9"/>
            <color indexed="81"/>
            <rFont val="Tahoma"/>
            <family val="2"/>
          </rPr>
          <t xml:space="preserve">
Per FOD this unit merged with HEALTH &amp; HUMAN SVCS (12220)</t>
        </r>
      </text>
    </comment>
    <comment ref="B396" authorId="0" shapeId="0" xr:uid="{93494392-0424-4A3A-BF26-07207B601BC8}">
      <text>
        <r>
          <rPr>
            <b/>
            <sz val="9"/>
            <color indexed="81"/>
            <rFont val="Tahoma"/>
            <family val="2"/>
          </rPr>
          <t>Becky Dzingeleski:</t>
        </r>
        <r>
          <rPr>
            <sz val="9"/>
            <color indexed="81"/>
            <rFont val="Tahoma"/>
            <family val="2"/>
          </rPr>
          <t xml:space="preserve">
Inactive but still have runouts of prior allocations.</t>
        </r>
      </text>
    </comment>
    <comment ref="B441" authorId="0" shapeId="0" xr:uid="{3A1B4A82-F94C-4FD3-B2E0-8034F27546D4}">
      <text>
        <r>
          <rPr>
            <b/>
            <sz val="9"/>
            <color indexed="81"/>
            <rFont val="Tahoma"/>
            <charset val="1"/>
          </rPr>
          <t>Becky Dzingeleski:</t>
        </r>
        <r>
          <rPr>
            <sz val="9"/>
            <color indexed="81"/>
            <rFont val="Tahoma"/>
            <charset val="1"/>
          </rPr>
          <t xml:space="preserve">
CU of 51000 per FOD. </t>
        </r>
      </text>
    </comment>
    <comment ref="B442" authorId="0" shapeId="0" xr:uid="{19AF2CD3-6AB9-4F3D-B34A-3CD94D025E5E}">
      <text>
        <r>
          <rPr>
            <b/>
            <sz val="9"/>
            <color indexed="81"/>
            <rFont val="Tahoma"/>
            <charset val="1"/>
          </rPr>
          <t>Becky Dzingeleski:</t>
        </r>
        <r>
          <rPr>
            <sz val="9"/>
            <color indexed="81"/>
            <rFont val="Tahoma"/>
            <charset val="1"/>
          </rPr>
          <t xml:space="preserve">
CU of 51000 per FOD. </t>
        </r>
      </text>
    </comment>
    <comment ref="B458" authorId="0" shapeId="0" xr:uid="{DA62650A-41C2-4B7B-86DC-7C1043A4162B}">
      <text>
        <r>
          <rPr>
            <b/>
            <sz val="9"/>
            <color indexed="81"/>
            <rFont val="Tahoma"/>
            <family val="2"/>
          </rPr>
          <t>Becky Dzingeleski:</t>
        </r>
        <r>
          <rPr>
            <sz val="9"/>
            <color indexed="81"/>
            <rFont val="Tahoma"/>
            <family val="2"/>
          </rPr>
          <t xml:space="preserve">
Inactive but still have runouts of prior allocations.</t>
        </r>
      </text>
    </comment>
    <comment ref="B459" authorId="0" shapeId="0" xr:uid="{E746E069-F203-4656-9785-9F05F726191A}">
      <text>
        <r>
          <rPr>
            <b/>
            <sz val="9"/>
            <color indexed="81"/>
            <rFont val="Tahoma"/>
            <family val="2"/>
          </rPr>
          <t>Becky Dzingeleski:</t>
        </r>
        <r>
          <rPr>
            <sz val="9"/>
            <color indexed="81"/>
            <rFont val="Tahoma"/>
            <family val="2"/>
          </rPr>
          <t xml:space="preserve">
Inactive but still have runouts of prior allocations.</t>
        </r>
      </text>
    </comment>
    <comment ref="B499" authorId="0" shapeId="0" xr:uid="{5A30A360-0C70-428B-B44C-B169CD4B89F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0" authorId="0" shapeId="0" xr:uid="{05B3F8EB-047A-4BCF-923E-C32B89DD2D81}">
      <text>
        <r>
          <rPr>
            <b/>
            <sz val="9"/>
            <color indexed="81"/>
            <rFont val="Tahoma"/>
            <family val="2"/>
          </rPr>
          <t>Becky Dzingeleski:</t>
        </r>
        <r>
          <rPr>
            <sz val="9"/>
            <color indexed="81"/>
            <rFont val="Tahoma"/>
            <family val="2"/>
          </rPr>
          <t xml:space="preserve">
Per FOD, new Unit in 2018. No 2017 contributions</t>
        </r>
      </text>
    </comment>
    <comment ref="B516" authorId="0" shapeId="0" xr:uid="{7459D24A-419F-4F24-8069-8D3E5F9AA420}">
      <text>
        <r>
          <rPr>
            <b/>
            <sz val="9"/>
            <color indexed="81"/>
            <rFont val="Tahoma"/>
            <family val="2"/>
          </rPr>
          <t>Becky Dzingeleski:</t>
        </r>
        <r>
          <rPr>
            <sz val="9"/>
            <color indexed="81"/>
            <rFont val="Tahoma"/>
            <family val="2"/>
          </rPr>
          <t xml:space="preserve">
Inactive but still have runouts of prior allocations.</t>
        </r>
      </text>
    </comment>
    <comment ref="B550" authorId="0" shapeId="0" xr:uid="{BD8C11ED-D777-47FA-A5AE-A8913AE3D05F}">
      <text>
        <r>
          <rPr>
            <b/>
            <sz val="9"/>
            <color indexed="81"/>
            <rFont val="Tahoma"/>
            <family val="2"/>
          </rPr>
          <t>Becky Dzingeleski:</t>
        </r>
        <r>
          <rPr>
            <sz val="9"/>
            <color indexed="81"/>
            <rFont val="Tahoma"/>
            <family val="2"/>
          </rPr>
          <t xml:space="preserve">
Inactive but still have runouts of prior allocations.</t>
        </r>
      </text>
    </comment>
    <comment ref="B562" authorId="0" shapeId="0" xr:uid="{E1A967BC-64C7-4B53-9A47-7D22B9FC9D68}">
      <text>
        <r>
          <rPr>
            <b/>
            <sz val="9"/>
            <color indexed="81"/>
            <rFont val="Tahoma"/>
            <charset val="1"/>
          </rPr>
          <t>Becky Dzingeleski:</t>
        </r>
        <r>
          <rPr>
            <sz val="9"/>
            <color indexed="81"/>
            <rFont val="Tahoma"/>
            <charset val="1"/>
          </rPr>
          <t xml:space="preserve">
Per FOD, Unit no longer eligible for participation but have runout of prior allocations.   </t>
        </r>
      </text>
    </comment>
    <comment ref="B563" authorId="0" shapeId="0" xr:uid="{AB3D8B25-EE54-40F1-B268-8FF46786AF71}">
      <text>
        <r>
          <rPr>
            <b/>
            <sz val="9"/>
            <color indexed="81"/>
            <rFont val="Tahoma"/>
            <family val="2"/>
          </rPr>
          <t>Becky Dzingeleski:</t>
        </r>
        <r>
          <rPr>
            <sz val="9"/>
            <color indexed="81"/>
            <rFont val="Tahoma"/>
            <family val="2"/>
          </rPr>
          <t xml:space="preserve">
Per FOD Unit is a CU of 14300</t>
        </r>
      </text>
    </comment>
    <comment ref="B580" authorId="0" shapeId="0" xr:uid="{65031329-B873-4AE7-B8C0-BDE362A5C026}">
      <text>
        <r>
          <rPr>
            <b/>
            <sz val="9"/>
            <color indexed="81"/>
            <rFont val="Tahoma"/>
            <family val="2"/>
          </rPr>
          <t>Becky Dzingeleski:</t>
        </r>
        <r>
          <rPr>
            <sz val="9"/>
            <color indexed="81"/>
            <rFont val="Tahoma"/>
            <family val="2"/>
          </rPr>
          <t xml:space="preserve">
Per FOD Unit is CU of 21525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6" authorId="0" shapeId="0" xr:uid="{E51C45A2-DE46-4006-8F26-AD90BB676EFA}">
      <text>
        <r>
          <rPr>
            <b/>
            <sz val="9"/>
            <color indexed="81"/>
            <rFont val="Tahoma"/>
            <charset val="1"/>
          </rPr>
          <t>Becky Dzingeleski:</t>
        </r>
        <r>
          <rPr>
            <sz val="9"/>
            <color indexed="81"/>
            <rFont val="Tahoma"/>
            <charset val="1"/>
          </rPr>
          <t xml:space="preserve">
Per FOD is a new Unit.  Contributions began in 2018</t>
        </r>
      </text>
    </comment>
    <comment ref="AP16" authorId="0" shapeId="0" xr:uid="{025047A9-CD95-4471-9F9F-AB54D81C290E}">
      <text>
        <r>
          <rPr>
            <b/>
            <sz val="9"/>
            <color indexed="81"/>
            <rFont val="Tahoma"/>
            <charset val="1"/>
          </rPr>
          <t>Becky Dzingeleski:</t>
        </r>
        <r>
          <rPr>
            <sz val="9"/>
            <color indexed="81"/>
            <rFont val="Tahoma"/>
            <charset val="1"/>
          </rPr>
          <t xml:space="preserve">
Per FOD is a new Unit.  Contributions began in 2018</t>
        </r>
      </text>
    </comment>
    <comment ref="AT16" authorId="0" shapeId="0" xr:uid="{02BB71F1-D46B-4C63-8DA8-76BF12F11209}">
      <text>
        <r>
          <rPr>
            <b/>
            <sz val="9"/>
            <color indexed="81"/>
            <rFont val="Tahoma"/>
            <charset val="1"/>
          </rPr>
          <t>Becky Dzingeleski:</t>
        </r>
        <r>
          <rPr>
            <sz val="9"/>
            <color indexed="81"/>
            <rFont val="Tahoma"/>
            <charset val="1"/>
          </rPr>
          <t xml:space="preserve">
Per FOD is a new Unit.  Contributions began in 2018</t>
        </r>
      </text>
    </comment>
    <comment ref="AX16" authorId="0" shapeId="0" xr:uid="{85A94E42-3D8D-4E4F-A8B5-209EACF16A58}">
      <text>
        <r>
          <rPr>
            <b/>
            <sz val="9"/>
            <color indexed="81"/>
            <rFont val="Tahoma"/>
            <charset val="1"/>
          </rPr>
          <t>Becky Dzingeleski:</t>
        </r>
        <r>
          <rPr>
            <sz val="9"/>
            <color indexed="81"/>
            <rFont val="Tahoma"/>
            <charset val="1"/>
          </rPr>
          <t xml:space="preserve">
Per FOD is a new Unit.  Contributions began in 2018</t>
        </r>
      </text>
    </comment>
    <comment ref="BB16" authorId="0" shapeId="0" xr:uid="{DAFBE467-9035-46DE-A5C2-71D9FFE3A2B6}">
      <text>
        <r>
          <rPr>
            <b/>
            <sz val="9"/>
            <color indexed="81"/>
            <rFont val="Tahoma"/>
            <charset val="1"/>
          </rPr>
          <t>Becky Dzingeleski:</t>
        </r>
        <r>
          <rPr>
            <sz val="9"/>
            <color indexed="81"/>
            <rFont val="Tahoma"/>
            <charset val="1"/>
          </rPr>
          <t xml:space="preserve">
Per FOD is a new Unit.  Contributions began in 2018</t>
        </r>
      </text>
    </comment>
    <comment ref="BF16" authorId="0" shapeId="0" xr:uid="{422DE0E2-9B3C-4D59-B905-21C066E0ED99}">
      <text>
        <r>
          <rPr>
            <b/>
            <sz val="9"/>
            <color indexed="81"/>
            <rFont val="Tahoma"/>
            <charset val="1"/>
          </rPr>
          <t>Becky Dzingeleski:</t>
        </r>
        <r>
          <rPr>
            <sz val="9"/>
            <color indexed="81"/>
            <rFont val="Tahoma"/>
            <charset val="1"/>
          </rPr>
          <t xml:space="preserve">
Per FOD is a new Unit.  Contributions began in 2018</t>
        </r>
      </text>
    </comment>
    <comment ref="BJ16" authorId="0" shapeId="0" xr:uid="{5BBD644E-2035-486C-A856-C2CB289DAA1B}">
      <text>
        <r>
          <rPr>
            <b/>
            <sz val="9"/>
            <color indexed="81"/>
            <rFont val="Tahoma"/>
            <charset val="1"/>
          </rPr>
          <t>Becky Dzingeleski:</t>
        </r>
        <r>
          <rPr>
            <sz val="9"/>
            <color indexed="81"/>
            <rFont val="Tahoma"/>
            <charset val="1"/>
          </rPr>
          <t xml:space="preserve">
Per FOD is a new Unit.  Contributions began in 2018</t>
        </r>
      </text>
    </comment>
    <comment ref="BN16" authorId="0" shapeId="0" xr:uid="{3FBA655B-D2C6-4922-A8BB-170137F5105F}">
      <text>
        <r>
          <rPr>
            <b/>
            <sz val="9"/>
            <color indexed="81"/>
            <rFont val="Tahoma"/>
            <charset val="1"/>
          </rPr>
          <t>Becky Dzingeleski:</t>
        </r>
        <r>
          <rPr>
            <sz val="9"/>
            <color indexed="81"/>
            <rFont val="Tahoma"/>
            <charset val="1"/>
          </rPr>
          <t xml:space="preserve">
Per FOD is a new Unit.  Contributions began in 2018</t>
        </r>
      </text>
    </comment>
    <comment ref="BR16" authorId="0" shapeId="0" xr:uid="{5BB3CEC5-20B8-43AE-96A2-A2C5CCF91C01}">
      <text>
        <r>
          <rPr>
            <b/>
            <sz val="9"/>
            <color indexed="81"/>
            <rFont val="Tahoma"/>
            <charset val="1"/>
          </rPr>
          <t>Becky Dzingeleski:</t>
        </r>
        <r>
          <rPr>
            <sz val="9"/>
            <color indexed="81"/>
            <rFont val="Tahoma"/>
            <charset val="1"/>
          </rPr>
          <t xml:space="preserve">
Per FOD is a new Unit.  Contributions began in 2018</t>
        </r>
      </text>
    </comment>
    <comment ref="BV16" authorId="0" shapeId="0" xr:uid="{0D8E9E25-3EA1-40B4-A755-191A5FFF9D21}">
      <text>
        <r>
          <rPr>
            <b/>
            <sz val="9"/>
            <color indexed="81"/>
            <rFont val="Tahoma"/>
            <charset val="1"/>
          </rPr>
          <t>Becky Dzingeleski:</t>
        </r>
        <r>
          <rPr>
            <sz val="9"/>
            <color indexed="81"/>
            <rFont val="Tahoma"/>
            <charset val="1"/>
          </rPr>
          <t xml:space="preserve">
Per FOD is a new Unit.  Contributions began in 2018</t>
        </r>
      </text>
    </comment>
    <comment ref="BZ16" authorId="0" shapeId="0" xr:uid="{91529EC4-06DE-42BA-A951-8FC2C7542042}">
      <text>
        <r>
          <rPr>
            <b/>
            <sz val="9"/>
            <color indexed="81"/>
            <rFont val="Tahoma"/>
            <charset val="1"/>
          </rPr>
          <t>Becky Dzingeleski:</t>
        </r>
        <r>
          <rPr>
            <sz val="9"/>
            <color indexed="81"/>
            <rFont val="Tahoma"/>
            <charset val="1"/>
          </rPr>
          <t xml:space="preserve">
Per FOD is a new Unit.  Contributions began in 2018</t>
        </r>
      </text>
    </comment>
    <comment ref="CD16" authorId="0" shapeId="0" xr:uid="{0B2F3431-559A-43F1-AE20-ACE04ADE536B}">
      <text>
        <r>
          <rPr>
            <b/>
            <sz val="9"/>
            <color indexed="81"/>
            <rFont val="Tahoma"/>
            <charset val="1"/>
          </rPr>
          <t>Becky Dzingeleski:</t>
        </r>
        <r>
          <rPr>
            <sz val="9"/>
            <color indexed="81"/>
            <rFont val="Tahoma"/>
            <charset val="1"/>
          </rPr>
          <t xml:space="preserve">
Per FOD is a new Unit.  Contributions began in 2018</t>
        </r>
      </text>
    </comment>
    <comment ref="CH16" authorId="0" shapeId="0" xr:uid="{6A9F004C-37D5-4665-8C82-363B77D49E37}">
      <text>
        <r>
          <rPr>
            <b/>
            <sz val="9"/>
            <color indexed="81"/>
            <rFont val="Tahoma"/>
            <charset val="1"/>
          </rPr>
          <t>Becky Dzingeleski:</t>
        </r>
        <r>
          <rPr>
            <sz val="9"/>
            <color indexed="81"/>
            <rFont val="Tahoma"/>
            <charset val="1"/>
          </rPr>
          <t xml:space="preserve">
Per FOD is a new Unit.  Contributions began in 2018</t>
        </r>
      </text>
    </comment>
    <comment ref="CL16" authorId="0" shapeId="0" xr:uid="{135557FF-8746-4DA7-9AFD-0B4B79E83B27}">
      <text>
        <r>
          <rPr>
            <b/>
            <sz val="9"/>
            <color indexed="81"/>
            <rFont val="Tahoma"/>
            <charset val="1"/>
          </rPr>
          <t>Becky Dzingeleski:</t>
        </r>
        <r>
          <rPr>
            <sz val="9"/>
            <color indexed="81"/>
            <rFont val="Tahoma"/>
            <charset val="1"/>
          </rPr>
          <t xml:space="preserve">
Per FOD is a new Unit.  Contributions began in 2018</t>
        </r>
      </text>
    </comment>
    <comment ref="CP16" authorId="0" shapeId="0" xr:uid="{38C8780D-5DCE-4E1F-9500-10AA0A43AEC5}">
      <text>
        <r>
          <rPr>
            <b/>
            <sz val="9"/>
            <color indexed="81"/>
            <rFont val="Tahoma"/>
            <charset val="1"/>
          </rPr>
          <t>Becky Dzingeleski:</t>
        </r>
        <r>
          <rPr>
            <sz val="9"/>
            <color indexed="81"/>
            <rFont val="Tahoma"/>
            <charset val="1"/>
          </rPr>
          <t xml:space="preserve">
Per FOD is a new Unit.  Contributions began in 2018</t>
        </r>
      </text>
    </comment>
    <comment ref="CT16" authorId="0" shapeId="0" xr:uid="{EBBA3420-8183-4A54-8028-35D9449726B4}">
      <text>
        <r>
          <rPr>
            <b/>
            <sz val="9"/>
            <color indexed="81"/>
            <rFont val="Tahoma"/>
            <charset val="1"/>
          </rPr>
          <t>Becky Dzingeleski:</t>
        </r>
        <r>
          <rPr>
            <sz val="9"/>
            <color indexed="81"/>
            <rFont val="Tahoma"/>
            <charset val="1"/>
          </rPr>
          <t xml:space="preserve">
Per FOD is a new Unit.  Contributions began in 2018</t>
        </r>
      </text>
    </comment>
    <comment ref="CX16" authorId="0" shapeId="0" xr:uid="{2E11BA58-EA53-427B-9444-1121CEEBCBC8}">
      <text>
        <r>
          <rPr>
            <b/>
            <sz val="9"/>
            <color indexed="81"/>
            <rFont val="Tahoma"/>
            <charset val="1"/>
          </rPr>
          <t>Becky Dzingeleski:</t>
        </r>
        <r>
          <rPr>
            <sz val="9"/>
            <color indexed="81"/>
            <rFont val="Tahoma"/>
            <charset val="1"/>
          </rPr>
          <t xml:space="preserve">
Per FOD is a new Unit.  Contributions began in 2018</t>
        </r>
      </text>
    </comment>
    <comment ref="DB16" authorId="0" shapeId="0" xr:uid="{A6F4FAD7-8F26-437F-833F-A24A1663D256}">
      <text>
        <r>
          <rPr>
            <b/>
            <sz val="9"/>
            <color indexed="81"/>
            <rFont val="Tahoma"/>
            <charset val="1"/>
          </rPr>
          <t>Becky Dzingeleski:</t>
        </r>
        <r>
          <rPr>
            <sz val="9"/>
            <color indexed="81"/>
            <rFont val="Tahoma"/>
            <charset val="1"/>
          </rPr>
          <t xml:space="preserve">
Per FOD is a new Unit.  Contributions began in 2018</t>
        </r>
      </text>
    </comment>
    <comment ref="DF16" authorId="0" shapeId="0" xr:uid="{A6E80797-156E-49E3-9E0D-D9A2587DA663}">
      <text>
        <r>
          <rPr>
            <b/>
            <sz val="9"/>
            <color indexed="81"/>
            <rFont val="Tahoma"/>
            <charset val="1"/>
          </rPr>
          <t>Becky Dzingeleski:</t>
        </r>
        <r>
          <rPr>
            <sz val="9"/>
            <color indexed="81"/>
            <rFont val="Tahoma"/>
            <charset val="1"/>
          </rPr>
          <t xml:space="preserve">
Per FOD is a new Unit.  Contributions began in 2018</t>
        </r>
      </text>
    </comment>
    <comment ref="DJ16" authorId="0" shapeId="0" xr:uid="{1A8A78BC-4A77-4069-802A-5921E7D4EFC7}">
      <text>
        <r>
          <rPr>
            <b/>
            <sz val="9"/>
            <color indexed="81"/>
            <rFont val="Tahoma"/>
            <charset val="1"/>
          </rPr>
          <t>Becky Dzingeleski:</t>
        </r>
        <r>
          <rPr>
            <sz val="9"/>
            <color indexed="81"/>
            <rFont val="Tahoma"/>
            <charset val="1"/>
          </rPr>
          <t xml:space="preserve">
Per FOD is a new Unit.  Contributions began in 2018</t>
        </r>
      </text>
    </comment>
    <comment ref="DN16" authorId="0" shapeId="0" xr:uid="{40A90DB5-1793-447D-B608-5E294A79F9A9}">
      <text>
        <r>
          <rPr>
            <b/>
            <sz val="9"/>
            <color indexed="81"/>
            <rFont val="Tahoma"/>
            <charset val="1"/>
          </rPr>
          <t>Becky Dzingeleski:</t>
        </r>
        <r>
          <rPr>
            <sz val="9"/>
            <color indexed="81"/>
            <rFont val="Tahoma"/>
            <charset val="1"/>
          </rPr>
          <t xml:space="preserve">
Per FOD is a new Unit.  Contributions began in 2018</t>
        </r>
      </text>
    </comment>
    <comment ref="DR16" authorId="0" shapeId="0" xr:uid="{337EF630-E5E3-4DF2-BFAA-AA2CC7E4773B}">
      <text>
        <r>
          <rPr>
            <b/>
            <sz val="9"/>
            <color indexed="81"/>
            <rFont val="Tahoma"/>
            <charset val="1"/>
          </rPr>
          <t>Becky Dzingeleski:</t>
        </r>
        <r>
          <rPr>
            <sz val="9"/>
            <color indexed="81"/>
            <rFont val="Tahoma"/>
            <charset val="1"/>
          </rPr>
          <t xml:space="preserve">
Per FOD is a new Unit.  Contributions began in 2018</t>
        </r>
      </text>
    </comment>
    <comment ref="DV16" authorId="0" shapeId="0" xr:uid="{AEF55144-FF62-4D04-897F-B3CBCFF33BDB}">
      <text>
        <r>
          <rPr>
            <b/>
            <sz val="9"/>
            <color indexed="81"/>
            <rFont val="Tahoma"/>
            <charset val="1"/>
          </rPr>
          <t>Becky Dzingeleski:</t>
        </r>
        <r>
          <rPr>
            <sz val="9"/>
            <color indexed="81"/>
            <rFont val="Tahoma"/>
            <charset val="1"/>
          </rPr>
          <t xml:space="preserve">
Per FOD is a new Unit.  Contributions began in 2018</t>
        </r>
      </text>
    </comment>
    <comment ref="DZ16" authorId="0" shapeId="0" xr:uid="{FD01B1FB-1063-4A7B-8275-DC651CF3335B}">
      <text>
        <r>
          <rPr>
            <b/>
            <sz val="9"/>
            <color indexed="81"/>
            <rFont val="Tahoma"/>
            <charset val="1"/>
          </rPr>
          <t>Becky Dzingeleski:</t>
        </r>
        <r>
          <rPr>
            <sz val="9"/>
            <color indexed="81"/>
            <rFont val="Tahoma"/>
            <charset val="1"/>
          </rPr>
          <t xml:space="preserve">
Per FOD is a new Unit.  Contributions began in 2018</t>
        </r>
      </text>
    </comment>
    <comment ref="ED16" authorId="0" shapeId="0" xr:uid="{2245F8FB-5352-4F47-9E06-732B64FD2CEA}">
      <text>
        <r>
          <rPr>
            <b/>
            <sz val="9"/>
            <color indexed="81"/>
            <rFont val="Tahoma"/>
            <charset val="1"/>
          </rPr>
          <t>Becky Dzingeleski:</t>
        </r>
        <r>
          <rPr>
            <sz val="9"/>
            <color indexed="81"/>
            <rFont val="Tahoma"/>
            <charset val="1"/>
          </rPr>
          <t xml:space="preserve">
Per FOD is a new Unit.  Contributions began in 2018</t>
        </r>
      </text>
    </comment>
    <comment ref="EH16" authorId="0" shapeId="0" xr:uid="{2F71BDEB-6C79-4798-9015-35A09ABDCC47}">
      <text>
        <r>
          <rPr>
            <b/>
            <sz val="9"/>
            <color indexed="81"/>
            <rFont val="Tahoma"/>
            <charset val="1"/>
          </rPr>
          <t>Becky Dzingeleski:</t>
        </r>
        <r>
          <rPr>
            <sz val="9"/>
            <color indexed="81"/>
            <rFont val="Tahoma"/>
            <charset val="1"/>
          </rPr>
          <t xml:space="preserve">
Per FOD is a new Unit.  Contributions began in 2018</t>
        </r>
      </text>
    </comment>
    <comment ref="EL16" authorId="0" shapeId="0" xr:uid="{B58E7C0F-EF4F-4A89-9B37-6EA3163FEAEE}">
      <text>
        <r>
          <rPr>
            <b/>
            <sz val="9"/>
            <color indexed="81"/>
            <rFont val="Tahoma"/>
            <charset val="1"/>
          </rPr>
          <t>Becky Dzingeleski:</t>
        </r>
        <r>
          <rPr>
            <sz val="9"/>
            <color indexed="81"/>
            <rFont val="Tahoma"/>
            <charset val="1"/>
          </rPr>
          <t xml:space="preserve">
Per FOD is a new Unit.  Contributions began in 2018</t>
        </r>
      </text>
    </comment>
    <comment ref="EP16" authorId="0" shapeId="0" xr:uid="{349A41D5-0DD5-40BF-8D40-FB155CB0C826}">
      <text>
        <r>
          <rPr>
            <b/>
            <sz val="9"/>
            <color indexed="81"/>
            <rFont val="Tahoma"/>
            <charset val="1"/>
          </rPr>
          <t>Becky Dzingeleski:</t>
        </r>
        <r>
          <rPr>
            <sz val="9"/>
            <color indexed="81"/>
            <rFont val="Tahoma"/>
            <charset val="1"/>
          </rPr>
          <t xml:space="preserve">
Per FOD is a new Unit.  Contributions began in 2018</t>
        </r>
      </text>
    </comment>
    <comment ref="ET16" authorId="0" shapeId="0" xr:uid="{E94EC758-E065-459A-8D86-A1E18BBAEE37}">
      <text>
        <r>
          <rPr>
            <b/>
            <sz val="9"/>
            <color indexed="81"/>
            <rFont val="Tahoma"/>
            <charset val="1"/>
          </rPr>
          <t>Becky Dzingeleski:</t>
        </r>
        <r>
          <rPr>
            <sz val="9"/>
            <color indexed="81"/>
            <rFont val="Tahoma"/>
            <charset val="1"/>
          </rPr>
          <t xml:space="preserve">
Per FOD is a new Unit.  Contributions began in 2018</t>
        </r>
      </text>
    </comment>
    <comment ref="EX16" authorId="0" shapeId="0" xr:uid="{F55E3F2A-F0B5-4041-83E8-0B85DB1D343C}">
      <text>
        <r>
          <rPr>
            <b/>
            <sz val="9"/>
            <color indexed="81"/>
            <rFont val="Tahoma"/>
            <charset val="1"/>
          </rPr>
          <t>Becky Dzingeleski:</t>
        </r>
        <r>
          <rPr>
            <sz val="9"/>
            <color indexed="81"/>
            <rFont val="Tahoma"/>
            <charset val="1"/>
          </rPr>
          <t xml:space="preserve">
Per FOD is a new Unit.  Contributions began in 2018</t>
        </r>
      </text>
    </comment>
    <comment ref="FB16" authorId="0" shapeId="0" xr:uid="{9B9B7EAE-B941-4053-8C65-FCF731AAF3E8}">
      <text>
        <r>
          <rPr>
            <b/>
            <sz val="9"/>
            <color indexed="81"/>
            <rFont val="Tahoma"/>
            <charset val="1"/>
          </rPr>
          <t>Becky Dzingeleski:</t>
        </r>
        <r>
          <rPr>
            <sz val="9"/>
            <color indexed="81"/>
            <rFont val="Tahoma"/>
            <charset val="1"/>
          </rPr>
          <t xml:space="preserve">
Per FOD is a new Unit.  Contributions began in 2018</t>
        </r>
      </text>
    </comment>
    <comment ref="FF16" authorId="0" shapeId="0" xr:uid="{10E8B8F4-1717-463B-B97B-08E5A902E48D}">
      <text>
        <r>
          <rPr>
            <b/>
            <sz val="9"/>
            <color indexed="81"/>
            <rFont val="Tahoma"/>
            <charset val="1"/>
          </rPr>
          <t>Becky Dzingeleski:</t>
        </r>
        <r>
          <rPr>
            <sz val="9"/>
            <color indexed="81"/>
            <rFont val="Tahoma"/>
            <charset val="1"/>
          </rPr>
          <t xml:space="preserve">
Per FOD is a new Unit.  Contributions began in 2018</t>
        </r>
      </text>
    </comment>
    <comment ref="FJ16" authorId="0" shapeId="0" xr:uid="{2916CD07-9AAF-4797-AF69-1E29CB2DA817}">
      <text>
        <r>
          <rPr>
            <b/>
            <sz val="9"/>
            <color indexed="81"/>
            <rFont val="Tahoma"/>
            <charset val="1"/>
          </rPr>
          <t>Becky Dzingeleski:</t>
        </r>
        <r>
          <rPr>
            <sz val="9"/>
            <color indexed="81"/>
            <rFont val="Tahoma"/>
            <charset val="1"/>
          </rPr>
          <t xml:space="preserve">
Per FOD is a new Unit.  Contributions began in 2018</t>
        </r>
      </text>
    </comment>
    <comment ref="FN16" authorId="0" shapeId="0" xr:uid="{2B38F25B-72C2-4628-AB06-E46F6BC451DA}">
      <text>
        <r>
          <rPr>
            <b/>
            <sz val="9"/>
            <color indexed="81"/>
            <rFont val="Tahoma"/>
            <charset val="1"/>
          </rPr>
          <t>Becky Dzingeleski:</t>
        </r>
        <r>
          <rPr>
            <sz val="9"/>
            <color indexed="81"/>
            <rFont val="Tahoma"/>
            <charset val="1"/>
          </rPr>
          <t xml:space="preserve">
Per FOD is a new Unit.  Contributions began in 2018</t>
        </r>
      </text>
    </comment>
    <comment ref="FR16" authorId="0" shapeId="0" xr:uid="{17816572-3904-4F2B-AEE9-24052991B456}">
      <text>
        <r>
          <rPr>
            <b/>
            <sz val="9"/>
            <color indexed="81"/>
            <rFont val="Tahoma"/>
            <charset val="1"/>
          </rPr>
          <t>Becky Dzingeleski:</t>
        </r>
        <r>
          <rPr>
            <sz val="9"/>
            <color indexed="81"/>
            <rFont val="Tahoma"/>
            <charset val="1"/>
          </rPr>
          <t xml:space="preserve">
Per FOD is a new Unit.  Contributions began in 2018</t>
        </r>
      </text>
    </comment>
    <comment ref="FV16" authorId="0" shapeId="0" xr:uid="{91925BC4-B338-4303-ACFA-21764B9AB23A}">
      <text>
        <r>
          <rPr>
            <b/>
            <sz val="9"/>
            <color indexed="81"/>
            <rFont val="Tahoma"/>
            <charset val="1"/>
          </rPr>
          <t>Becky Dzingeleski:</t>
        </r>
        <r>
          <rPr>
            <sz val="9"/>
            <color indexed="81"/>
            <rFont val="Tahoma"/>
            <charset val="1"/>
          </rPr>
          <t xml:space="preserve">
Per FOD is a new Unit.  Contributions began in 2018</t>
        </r>
      </text>
    </comment>
    <comment ref="FZ16" authorId="0" shapeId="0" xr:uid="{970A86F9-65C2-47E3-A8E0-94A9326B40AF}">
      <text>
        <r>
          <rPr>
            <b/>
            <sz val="9"/>
            <color indexed="81"/>
            <rFont val="Tahoma"/>
            <charset val="1"/>
          </rPr>
          <t>Becky Dzingeleski:</t>
        </r>
        <r>
          <rPr>
            <sz val="9"/>
            <color indexed="81"/>
            <rFont val="Tahoma"/>
            <charset val="1"/>
          </rPr>
          <t xml:space="preserve">
Per FOD is a new Unit.  Contributions began in 2018</t>
        </r>
      </text>
    </comment>
    <comment ref="GD16" authorId="0" shapeId="0" xr:uid="{8A5BEA60-C0BE-4D81-B19B-8D8AD1C351B2}">
      <text>
        <r>
          <rPr>
            <b/>
            <sz val="9"/>
            <color indexed="81"/>
            <rFont val="Tahoma"/>
            <charset val="1"/>
          </rPr>
          <t>Becky Dzingeleski:</t>
        </r>
        <r>
          <rPr>
            <sz val="9"/>
            <color indexed="81"/>
            <rFont val="Tahoma"/>
            <charset val="1"/>
          </rPr>
          <t xml:space="preserve">
Per FOD is a new Unit.  Contributions began in 2018</t>
        </r>
      </text>
    </comment>
    <comment ref="GH16" authorId="0" shapeId="0" xr:uid="{EBC185DD-72F4-42BF-977E-ED51CE9AD1AD}">
      <text>
        <r>
          <rPr>
            <b/>
            <sz val="9"/>
            <color indexed="81"/>
            <rFont val="Tahoma"/>
            <charset val="1"/>
          </rPr>
          <t>Becky Dzingeleski:</t>
        </r>
        <r>
          <rPr>
            <sz val="9"/>
            <color indexed="81"/>
            <rFont val="Tahoma"/>
            <charset val="1"/>
          </rPr>
          <t xml:space="preserve">
Per FOD is a new Unit.  Contributions began in 2018</t>
        </r>
      </text>
    </comment>
    <comment ref="GL16" authorId="0" shapeId="0" xr:uid="{44F4AE5B-9D5B-44A7-AC57-A08FD8F96D05}">
      <text>
        <r>
          <rPr>
            <b/>
            <sz val="9"/>
            <color indexed="81"/>
            <rFont val="Tahoma"/>
            <charset val="1"/>
          </rPr>
          <t>Becky Dzingeleski:</t>
        </r>
        <r>
          <rPr>
            <sz val="9"/>
            <color indexed="81"/>
            <rFont val="Tahoma"/>
            <charset val="1"/>
          </rPr>
          <t xml:space="preserve">
Per FOD is a new Unit.  Contributions began in 2018</t>
        </r>
      </text>
    </comment>
    <comment ref="GP16" authorId="0" shapeId="0" xr:uid="{909F0420-9306-4E08-A1DA-3B1E9E76E07D}">
      <text>
        <r>
          <rPr>
            <b/>
            <sz val="9"/>
            <color indexed="81"/>
            <rFont val="Tahoma"/>
            <charset val="1"/>
          </rPr>
          <t>Becky Dzingeleski:</t>
        </r>
        <r>
          <rPr>
            <sz val="9"/>
            <color indexed="81"/>
            <rFont val="Tahoma"/>
            <charset val="1"/>
          </rPr>
          <t xml:space="preserve">
Per FOD is a new Unit.  Contributions began in 2018</t>
        </r>
      </text>
    </comment>
    <comment ref="GT16" authorId="0" shapeId="0" xr:uid="{5DB14C4B-BAAB-49DE-8477-04F3AD350006}">
      <text>
        <r>
          <rPr>
            <b/>
            <sz val="9"/>
            <color indexed="81"/>
            <rFont val="Tahoma"/>
            <charset val="1"/>
          </rPr>
          <t>Becky Dzingeleski:</t>
        </r>
        <r>
          <rPr>
            <sz val="9"/>
            <color indexed="81"/>
            <rFont val="Tahoma"/>
            <charset val="1"/>
          </rPr>
          <t xml:space="preserve">
Per FOD is a new Unit.  Contributions began in 2018</t>
        </r>
      </text>
    </comment>
    <comment ref="GX16" authorId="0" shapeId="0" xr:uid="{A151931D-3B93-40EF-A830-A3813053E5BA}">
      <text>
        <r>
          <rPr>
            <b/>
            <sz val="9"/>
            <color indexed="81"/>
            <rFont val="Tahoma"/>
            <charset val="1"/>
          </rPr>
          <t>Becky Dzingeleski:</t>
        </r>
        <r>
          <rPr>
            <sz val="9"/>
            <color indexed="81"/>
            <rFont val="Tahoma"/>
            <charset val="1"/>
          </rPr>
          <t xml:space="preserve">
Per FOD is a new Unit.  Contributions began in 2018</t>
        </r>
      </text>
    </comment>
    <comment ref="HB16" authorId="0" shapeId="0" xr:uid="{45FB3D6C-A2A5-43ED-9E7A-B1F6793C9E77}">
      <text>
        <r>
          <rPr>
            <b/>
            <sz val="9"/>
            <color indexed="81"/>
            <rFont val="Tahoma"/>
            <charset val="1"/>
          </rPr>
          <t>Becky Dzingeleski:</t>
        </r>
        <r>
          <rPr>
            <sz val="9"/>
            <color indexed="81"/>
            <rFont val="Tahoma"/>
            <charset val="1"/>
          </rPr>
          <t xml:space="preserve">
Per FOD is a new Unit.  Contributions began in 2018</t>
        </r>
      </text>
    </comment>
    <comment ref="HF16" authorId="0" shapeId="0" xr:uid="{9B4FDFEA-C26B-41FB-A39D-CA6A9E38D075}">
      <text>
        <r>
          <rPr>
            <b/>
            <sz val="9"/>
            <color indexed="81"/>
            <rFont val="Tahoma"/>
            <charset val="1"/>
          </rPr>
          <t>Becky Dzingeleski:</t>
        </r>
        <r>
          <rPr>
            <sz val="9"/>
            <color indexed="81"/>
            <rFont val="Tahoma"/>
            <charset val="1"/>
          </rPr>
          <t xml:space="preserve">
Per FOD is a new Unit.  Contributions began in 2018</t>
        </r>
      </text>
    </comment>
    <comment ref="HJ16" authorId="0" shapeId="0" xr:uid="{4494A1D8-5E93-480B-8DB8-F8319E6CD16A}">
      <text>
        <r>
          <rPr>
            <b/>
            <sz val="9"/>
            <color indexed="81"/>
            <rFont val="Tahoma"/>
            <charset val="1"/>
          </rPr>
          <t>Becky Dzingeleski:</t>
        </r>
        <r>
          <rPr>
            <sz val="9"/>
            <color indexed="81"/>
            <rFont val="Tahoma"/>
            <charset val="1"/>
          </rPr>
          <t xml:space="preserve">
Per FOD is a new Unit.  Contributions began in 2018</t>
        </r>
      </text>
    </comment>
    <comment ref="HN16" authorId="0" shapeId="0" xr:uid="{3FE9F88F-070A-46A3-948F-E9E118D81490}">
      <text>
        <r>
          <rPr>
            <b/>
            <sz val="9"/>
            <color indexed="81"/>
            <rFont val="Tahoma"/>
            <charset val="1"/>
          </rPr>
          <t>Becky Dzingeleski:</t>
        </r>
        <r>
          <rPr>
            <sz val="9"/>
            <color indexed="81"/>
            <rFont val="Tahoma"/>
            <charset val="1"/>
          </rPr>
          <t xml:space="preserve">
Per FOD is a new Unit.  Contributions began in 2018</t>
        </r>
      </text>
    </comment>
    <comment ref="HR16" authorId="0" shapeId="0" xr:uid="{1DBA4B77-2057-4CD8-A684-F91037C39975}">
      <text>
        <r>
          <rPr>
            <b/>
            <sz val="9"/>
            <color indexed="81"/>
            <rFont val="Tahoma"/>
            <charset val="1"/>
          </rPr>
          <t>Becky Dzingeleski:</t>
        </r>
        <r>
          <rPr>
            <sz val="9"/>
            <color indexed="81"/>
            <rFont val="Tahoma"/>
            <charset val="1"/>
          </rPr>
          <t xml:space="preserve">
Per FOD is a new Unit.  Contributions began in 2018</t>
        </r>
      </text>
    </comment>
    <comment ref="HV16" authorId="0" shapeId="0" xr:uid="{BA74260E-62A6-49B4-8879-7C9798D32F6E}">
      <text>
        <r>
          <rPr>
            <b/>
            <sz val="9"/>
            <color indexed="81"/>
            <rFont val="Tahoma"/>
            <charset val="1"/>
          </rPr>
          <t>Becky Dzingeleski:</t>
        </r>
        <r>
          <rPr>
            <sz val="9"/>
            <color indexed="81"/>
            <rFont val="Tahoma"/>
            <charset val="1"/>
          </rPr>
          <t xml:space="preserve">
Per FOD is a new Unit.  Contributions began in 2018</t>
        </r>
      </text>
    </comment>
    <comment ref="HZ16" authorId="0" shapeId="0" xr:uid="{8AF0B89C-1B90-48FD-A259-933D4D1B5B0E}">
      <text>
        <r>
          <rPr>
            <b/>
            <sz val="9"/>
            <color indexed="81"/>
            <rFont val="Tahoma"/>
            <charset val="1"/>
          </rPr>
          <t>Becky Dzingeleski:</t>
        </r>
        <r>
          <rPr>
            <sz val="9"/>
            <color indexed="81"/>
            <rFont val="Tahoma"/>
            <charset val="1"/>
          </rPr>
          <t xml:space="preserve">
Per FOD is a new Unit.  Contributions began in 2018</t>
        </r>
      </text>
    </comment>
    <comment ref="ID16" authorId="0" shapeId="0" xr:uid="{AEBD0CC3-8F48-44AC-9C15-A70055704EDE}">
      <text>
        <r>
          <rPr>
            <b/>
            <sz val="9"/>
            <color indexed="81"/>
            <rFont val="Tahoma"/>
            <charset val="1"/>
          </rPr>
          <t>Becky Dzingeleski:</t>
        </r>
        <r>
          <rPr>
            <sz val="9"/>
            <color indexed="81"/>
            <rFont val="Tahoma"/>
            <charset val="1"/>
          </rPr>
          <t xml:space="preserve">
Per FOD is a new Unit.  Contributions began in 2018</t>
        </r>
      </text>
    </comment>
    <comment ref="IH16" authorId="0" shapeId="0" xr:uid="{C1CBDB87-27CA-4A50-B4B9-C4A1B0B9A23F}">
      <text>
        <r>
          <rPr>
            <b/>
            <sz val="9"/>
            <color indexed="81"/>
            <rFont val="Tahoma"/>
            <charset val="1"/>
          </rPr>
          <t>Becky Dzingeleski:</t>
        </r>
        <r>
          <rPr>
            <sz val="9"/>
            <color indexed="81"/>
            <rFont val="Tahoma"/>
            <charset val="1"/>
          </rPr>
          <t xml:space="preserve">
Per FOD is a new Unit.  Contributions began in 2018</t>
        </r>
      </text>
    </comment>
    <comment ref="IL16" authorId="0" shapeId="0" xr:uid="{B8EE484A-95B9-43A5-9551-18FFD8961981}">
      <text>
        <r>
          <rPr>
            <b/>
            <sz val="9"/>
            <color indexed="81"/>
            <rFont val="Tahoma"/>
            <charset val="1"/>
          </rPr>
          <t>Becky Dzingeleski:</t>
        </r>
        <r>
          <rPr>
            <sz val="9"/>
            <color indexed="81"/>
            <rFont val="Tahoma"/>
            <charset val="1"/>
          </rPr>
          <t xml:space="preserve">
Per FOD is a new Unit.  Contributions began in 2018</t>
        </r>
      </text>
    </comment>
    <comment ref="IP16" authorId="0" shapeId="0" xr:uid="{DF1C95FF-7E4E-4548-B358-11BB706FB43C}">
      <text>
        <r>
          <rPr>
            <b/>
            <sz val="9"/>
            <color indexed="81"/>
            <rFont val="Tahoma"/>
            <charset val="1"/>
          </rPr>
          <t>Becky Dzingeleski:</t>
        </r>
        <r>
          <rPr>
            <sz val="9"/>
            <color indexed="81"/>
            <rFont val="Tahoma"/>
            <charset val="1"/>
          </rPr>
          <t xml:space="preserve">
Per FOD is a new Unit.  Contributions began in 2018</t>
        </r>
      </text>
    </comment>
    <comment ref="IT16" authorId="0" shapeId="0" xr:uid="{03528212-0CDF-4617-AFF2-6A8D975A7CA3}">
      <text>
        <r>
          <rPr>
            <b/>
            <sz val="9"/>
            <color indexed="81"/>
            <rFont val="Tahoma"/>
            <charset val="1"/>
          </rPr>
          <t>Becky Dzingeleski:</t>
        </r>
        <r>
          <rPr>
            <sz val="9"/>
            <color indexed="81"/>
            <rFont val="Tahoma"/>
            <charset val="1"/>
          </rPr>
          <t xml:space="preserve">
Per FOD is a new Unit.  Contributions began in 2018</t>
        </r>
      </text>
    </comment>
    <comment ref="IX16" authorId="0" shapeId="0" xr:uid="{2E41DB3B-D020-409C-B1F5-617478B372F0}">
      <text>
        <r>
          <rPr>
            <b/>
            <sz val="9"/>
            <color indexed="81"/>
            <rFont val="Tahoma"/>
            <charset val="1"/>
          </rPr>
          <t>Becky Dzingeleski:</t>
        </r>
        <r>
          <rPr>
            <sz val="9"/>
            <color indexed="81"/>
            <rFont val="Tahoma"/>
            <charset val="1"/>
          </rPr>
          <t xml:space="preserve">
Per FOD is a new Unit.  Contributions began in 2018</t>
        </r>
      </text>
    </comment>
    <comment ref="JB16" authorId="0" shapeId="0" xr:uid="{29FE90E4-C97C-401D-8EEA-36CF85E7B936}">
      <text>
        <r>
          <rPr>
            <b/>
            <sz val="9"/>
            <color indexed="81"/>
            <rFont val="Tahoma"/>
            <charset val="1"/>
          </rPr>
          <t>Becky Dzingeleski:</t>
        </r>
        <r>
          <rPr>
            <sz val="9"/>
            <color indexed="81"/>
            <rFont val="Tahoma"/>
            <charset val="1"/>
          </rPr>
          <t xml:space="preserve">
Per FOD is a new Unit.  Contributions began in 2018</t>
        </r>
      </text>
    </comment>
    <comment ref="JF16" authorId="0" shapeId="0" xr:uid="{2B4AEEE5-A350-4E9B-88B5-E2CE8E8EAAD8}">
      <text>
        <r>
          <rPr>
            <b/>
            <sz val="9"/>
            <color indexed="81"/>
            <rFont val="Tahoma"/>
            <charset val="1"/>
          </rPr>
          <t>Becky Dzingeleski:</t>
        </r>
        <r>
          <rPr>
            <sz val="9"/>
            <color indexed="81"/>
            <rFont val="Tahoma"/>
            <charset val="1"/>
          </rPr>
          <t xml:space="preserve">
Per FOD is a new Unit.  Contributions began in 2018</t>
        </r>
      </text>
    </comment>
    <comment ref="JJ16" authorId="0" shapeId="0" xr:uid="{BE316CBA-78FE-4D74-A8BC-F30B7C2AF606}">
      <text>
        <r>
          <rPr>
            <b/>
            <sz val="9"/>
            <color indexed="81"/>
            <rFont val="Tahoma"/>
            <charset val="1"/>
          </rPr>
          <t>Becky Dzingeleski:</t>
        </r>
        <r>
          <rPr>
            <sz val="9"/>
            <color indexed="81"/>
            <rFont val="Tahoma"/>
            <charset val="1"/>
          </rPr>
          <t xml:space="preserve">
Per FOD is a new Unit.  Contributions began in 2018</t>
        </r>
      </text>
    </comment>
    <comment ref="JN16" authorId="0" shapeId="0" xr:uid="{AF37EBA8-4B71-4B96-B881-E873FA0B96EE}">
      <text>
        <r>
          <rPr>
            <b/>
            <sz val="9"/>
            <color indexed="81"/>
            <rFont val="Tahoma"/>
            <charset val="1"/>
          </rPr>
          <t>Becky Dzingeleski:</t>
        </r>
        <r>
          <rPr>
            <sz val="9"/>
            <color indexed="81"/>
            <rFont val="Tahoma"/>
            <charset val="1"/>
          </rPr>
          <t xml:space="preserve">
Per FOD is a new Unit.  Contributions began in 2018</t>
        </r>
      </text>
    </comment>
    <comment ref="JR16" authorId="0" shapeId="0" xr:uid="{7A91BE0E-ED61-4F6F-927F-F1B4E91F729C}">
      <text>
        <r>
          <rPr>
            <b/>
            <sz val="9"/>
            <color indexed="81"/>
            <rFont val="Tahoma"/>
            <charset val="1"/>
          </rPr>
          <t>Becky Dzingeleski:</t>
        </r>
        <r>
          <rPr>
            <sz val="9"/>
            <color indexed="81"/>
            <rFont val="Tahoma"/>
            <charset val="1"/>
          </rPr>
          <t xml:space="preserve">
Per FOD is a new Unit.  Contributions began in 2018</t>
        </r>
      </text>
    </comment>
    <comment ref="JV16" authorId="0" shapeId="0" xr:uid="{8C74428C-2ECB-4CC9-90E6-007274837906}">
      <text>
        <r>
          <rPr>
            <b/>
            <sz val="9"/>
            <color indexed="81"/>
            <rFont val="Tahoma"/>
            <charset val="1"/>
          </rPr>
          <t>Becky Dzingeleski:</t>
        </r>
        <r>
          <rPr>
            <sz val="9"/>
            <color indexed="81"/>
            <rFont val="Tahoma"/>
            <charset val="1"/>
          </rPr>
          <t xml:space="preserve">
Per FOD is a new Unit.  Contributions began in 2018</t>
        </r>
      </text>
    </comment>
    <comment ref="JZ16" authorId="0" shapeId="0" xr:uid="{DECEBE04-68F0-4E78-8C4C-F2E88C97792A}">
      <text>
        <r>
          <rPr>
            <b/>
            <sz val="9"/>
            <color indexed="81"/>
            <rFont val="Tahoma"/>
            <charset val="1"/>
          </rPr>
          <t>Becky Dzingeleski:</t>
        </r>
        <r>
          <rPr>
            <sz val="9"/>
            <color indexed="81"/>
            <rFont val="Tahoma"/>
            <charset val="1"/>
          </rPr>
          <t xml:space="preserve">
Per FOD is a new Unit.  Contributions began in 2018</t>
        </r>
      </text>
    </comment>
    <comment ref="KD16" authorId="0" shapeId="0" xr:uid="{F5C9FD50-6D6B-4D23-877C-1146E377F4CF}">
      <text>
        <r>
          <rPr>
            <b/>
            <sz val="9"/>
            <color indexed="81"/>
            <rFont val="Tahoma"/>
            <charset val="1"/>
          </rPr>
          <t>Becky Dzingeleski:</t>
        </r>
        <r>
          <rPr>
            <sz val="9"/>
            <color indexed="81"/>
            <rFont val="Tahoma"/>
            <charset val="1"/>
          </rPr>
          <t xml:space="preserve">
Per FOD is a new Unit.  Contributions began in 2018</t>
        </r>
      </text>
    </comment>
    <comment ref="KH16" authorId="0" shapeId="0" xr:uid="{B5CE40C9-5A54-46AB-9C21-94461418DE27}">
      <text>
        <r>
          <rPr>
            <b/>
            <sz val="9"/>
            <color indexed="81"/>
            <rFont val="Tahoma"/>
            <charset val="1"/>
          </rPr>
          <t>Becky Dzingeleski:</t>
        </r>
        <r>
          <rPr>
            <sz val="9"/>
            <color indexed="81"/>
            <rFont val="Tahoma"/>
            <charset val="1"/>
          </rPr>
          <t xml:space="preserve">
Per FOD is a new Unit.  Contributions began in 2018</t>
        </r>
      </text>
    </comment>
    <comment ref="KL16" authorId="0" shapeId="0" xr:uid="{CD6818AB-24DD-4B87-A9EC-F77A2739B3BC}">
      <text>
        <r>
          <rPr>
            <b/>
            <sz val="9"/>
            <color indexed="81"/>
            <rFont val="Tahoma"/>
            <charset val="1"/>
          </rPr>
          <t>Becky Dzingeleski:</t>
        </r>
        <r>
          <rPr>
            <sz val="9"/>
            <color indexed="81"/>
            <rFont val="Tahoma"/>
            <charset val="1"/>
          </rPr>
          <t xml:space="preserve">
Per FOD is a new Unit.  Contributions began in 2018</t>
        </r>
      </text>
    </comment>
    <comment ref="KP16" authorId="0" shapeId="0" xr:uid="{D4351DFF-BAB0-4DF5-95FB-AC69E2A78FC9}">
      <text>
        <r>
          <rPr>
            <b/>
            <sz val="9"/>
            <color indexed="81"/>
            <rFont val="Tahoma"/>
            <charset val="1"/>
          </rPr>
          <t>Becky Dzingeleski:</t>
        </r>
        <r>
          <rPr>
            <sz val="9"/>
            <color indexed="81"/>
            <rFont val="Tahoma"/>
            <charset val="1"/>
          </rPr>
          <t xml:space="preserve">
Per FOD is a new Unit.  Contributions began in 2018</t>
        </r>
      </text>
    </comment>
    <comment ref="KT16" authorId="0" shapeId="0" xr:uid="{009E62E5-2536-41C0-9770-7C63152459D8}">
      <text>
        <r>
          <rPr>
            <b/>
            <sz val="9"/>
            <color indexed="81"/>
            <rFont val="Tahoma"/>
            <charset val="1"/>
          </rPr>
          <t>Becky Dzingeleski:</t>
        </r>
        <r>
          <rPr>
            <sz val="9"/>
            <color indexed="81"/>
            <rFont val="Tahoma"/>
            <charset val="1"/>
          </rPr>
          <t xml:space="preserve">
Per FOD is a new Unit.  Contributions began in 2018</t>
        </r>
      </text>
    </comment>
    <comment ref="KX16" authorId="0" shapeId="0" xr:uid="{6ED7E782-120F-40F5-A374-D9699A6FA72A}">
      <text>
        <r>
          <rPr>
            <b/>
            <sz val="9"/>
            <color indexed="81"/>
            <rFont val="Tahoma"/>
            <charset val="1"/>
          </rPr>
          <t>Becky Dzingeleski:</t>
        </r>
        <r>
          <rPr>
            <sz val="9"/>
            <color indexed="81"/>
            <rFont val="Tahoma"/>
            <charset val="1"/>
          </rPr>
          <t xml:space="preserve">
Per FOD is a new Unit.  Contributions began in 2018</t>
        </r>
      </text>
    </comment>
    <comment ref="LB16" authorId="0" shapeId="0" xr:uid="{FA464ADF-BFEF-46E3-B8B5-E39403EBFF6B}">
      <text>
        <r>
          <rPr>
            <b/>
            <sz val="9"/>
            <color indexed="81"/>
            <rFont val="Tahoma"/>
            <charset val="1"/>
          </rPr>
          <t>Becky Dzingeleski:</t>
        </r>
        <r>
          <rPr>
            <sz val="9"/>
            <color indexed="81"/>
            <rFont val="Tahoma"/>
            <charset val="1"/>
          </rPr>
          <t xml:space="preserve">
Per FOD is a new Unit.  Contributions began in 2018</t>
        </r>
      </text>
    </comment>
    <comment ref="LF16" authorId="0" shapeId="0" xr:uid="{5BE4310C-7D10-494C-B8F5-6315CC177E7D}">
      <text>
        <r>
          <rPr>
            <b/>
            <sz val="9"/>
            <color indexed="81"/>
            <rFont val="Tahoma"/>
            <charset val="1"/>
          </rPr>
          <t>Becky Dzingeleski:</t>
        </r>
        <r>
          <rPr>
            <sz val="9"/>
            <color indexed="81"/>
            <rFont val="Tahoma"/>
            <charset val="1"/>
          </rPr>
          <t xml:space="preserve">
Per FOD is a new Unit.  Contributions began in 2018</t>
        </r>
      </text>
    </comment>
    <comment ref="LJ16" authorId="0" shapeId="0" xr:uid="{8AE5EE51-8BDB-4023-B02D-C29520E49A33}">
      <text>
        <r>
          <rPr>
            <b/>
            <sz val="9"/>
            <color indexed="81"/>
            <rFont val="Tahoma"/>
            <charset val="1"/>
          </rPr>
          <t>Becky Dzingeleski:</t>
        </r>
        <r>
          <rPr>
            <sz val="9"/>
            <color indexed="81"/>
            <rFont val="Tahoma"/>
            <charset val="1"/>
          </rPr>
          <t xml:space="preserve">
Per FOD is a new Unit.  Contributions began in 2018</t>
        </r>
      </text>
    </comment>
    <comment ref="LN16" authorId="0" shapeId="0" xr:uid="{0FF29F90-73E6-4261-A374-D7F8A999DD9B}">
      <text>
        <r>
          <rPr>
            <b/>
            <sz val="9"/>
            <color indexed="81"/>
            <rFont val="Tahoma"/>
            <charset val="1"/>
          </rPr>
          <t>Becky Dzingeleski:</t>
        </r>
        <r>
          <rPr>
            <sz val="9"/>
            <color indexed="81"/>
            <rFont val="Tahoma"/>
            <charset val="1"/>
          </rPr>
          <t xml:space="preserve">
Per FOD is a new Unit.  Contributions began in 2018</t>
        </r>
      </text>
    </comment>
    <comment ref="LR16" authorId="0" shapeId="0" xr:uid="{F1418233-A710-4AB2-ABC4-43132FB8718E}">
      <text>
        <r>
          <rPr>
            <b/>
            <sz val="9"/>
            <color indexed="81"/>
            <rFont val="Tahoma"/>
            <charset val="1"/>
          </rPr>
          <t>Becky Dzingeleski:</t>
        </r>
        <r>
          <rPr>
            <sz val="9"/>
            <color indexed="81"/>
            <rFont val="Tahoma"/>
            <charset val="1"/>
          </rPr>
          <t xml:space="preserve">
Per FOD is a new Unit.  Contributions began in 2018</t>
        </r>
      </text>
    </comment>
    <comment ref="LV16" authorId="0" shapeId="0" xr:uid="{F047EAEA-8BDE-4BB0-ADB7-FBBEAFEC1EBA}">
      <text>
        <r>
          <rPr>
            <b/>
            <sz val="9"/>
            <color indexed="81"/>
            <rFont val="Tahoma"/>
            <charset val="1"/>
          </rPr>
          <t>Becky Dzingeleski:</t>
        </r>
        <r>
          <rPr>
            <sz val="9"/>
            <color indexed="81"/>
            <rFont val="Tahoma"/>
            <charset val="1"/>
          </rPr>
          <t xml:space="preserve">
Per FOD is a new Unit.  Contributions began in 2018</t>
        </r>
      </text>
    </comment>
    <comment ref="LZ16" authorId="0" shapeId="0" xr:uid="{83856D69-F34B-4E45-BA12-87DB21AF2128}">
      <text>
        <r>
          <rPr>
            <b/>
            <sz val="9"/>
            <color indexed="81"/>
            <rFont val="Tahoma"/>
            <charset val="1"/>
          </rPr>
          <t>Becky Dzingeleski:</t>
        </r>
        <r>
          <rPr>
            <sz val="9"/>
            <color indexed="81"/>
            <rFont val="Tahoma"/>
            <charset val="1"/>
          </rPr>
          <t xml:space="preserve">
Per FOD is a new Unit.  Contributions began in 2018</t>
        </r>
      </text>
    </comment>
    <comment ref="MD16" authorId="0" shapeId="0" xr:uid="{099B1CC0-37C8-4972-BA70-BCD817854816}">
      <text>
        <r>
          <rPr>
            <b/>
            <sz val="9"/>
            <color indexed="81"/>
            <rFont val="Tahoma"/>
            <charset val="1"/>
          </rPr>
          <t>Becky Dzingeleski:</t>
        </r>
        <r>
          <rPr>
            <sz val="9"/>
            <color indexed="81"/>
            <rFont val="Tahoma"/>
            <charset val="1"/>
          </rPr>
          <t xml:space="preserve">
Per FOD is a new Unit.  Contributions began in 2018</t>
        </r>
      </text>
    </comment>
    <comment ref="MH16" authorId="0" shapeId="0" xr:uid="{ED0D9400-0EFB-462A-8090-B8C9BD904367}">
      <text>
        <r>
          <rPr>
            <b/>
            <sz val="9"/>
            <color indexed="81"/>
            <rFont val="Tahoma"/>
            <charset val="1"/>
          </rPr>
          <t>Becky Dzingeleski:</t>
        </r>
        <r>
          <rPr>
            <sz val="9"/>
            <color indexed="81"/>
            <rFont val="Tahoma"/>
            <charset val="1"/>
          </rPr>
          <t xml:space="preserve">
Per FOD is a new Unit.  Contributions began in 2018</t>
        </r>
      </text>
    </comment>
    <comment ref="ML16" authorId="0" shapeId="0" xr:uid="{90080AB6-64AD-4086-A1C7-120DF89271C8}">
      <text>
        <r>
          <rPr>
            <b/>
            <sz val="9"/>
            <color indexed="81"/>
            <rFont val="Tahoma"/>
            <charset val="1"/>
          </rPr>
          <t>Becky Dzingeleski:</t>
        </r>
        <r>
          <rPr>
            <sz val="9"/>
            <color indexed="81"/>
            <rFont val="Tahoma"/>
            <charset val="1"/>
          </rPr>
          <t xml:space="preserve">
Per FOD is a new Unit.  Contributions began in 2018</t>
        </r>
      </text>
    </comment>
    <comment ref="MP16" authorId="0" shapeId="0" xr:uid="{94F04F64-61F8-4D57-9FC3-0E1D51C5E18F}">
      <text>
        <r>
          <rPr>
            <b/>
            <sz val="9"/>
            <color indexed="81"/>
            <rFont val="Tahoma"/>
            <charset val="1"/>
          </rPr>
          <t>Becky Dzingeleski:</t>
        </r>
        <r>
          <rPr>
            <sz val="9"/>
            <color indexed="81"/>
            <rFont val="Tahoma"/>
            <charset val="1"/>
          </rPr>
          <t xml:space="preserve">
Per FOD is a new Unit.  Contributions began in 2018</t>
        </r>
      </text>
    </comment>
    <comment ref="MT16" authorId="0" shapeId="0" xr:uid="{2E741E1B-54F3-4C75-8A52-FD6C55658C66}">
      <text>
        <r>
          <rPr>
            <b/>
            <sz val="9"/>
            <color indexed="81"/>
            <rFont val="Tahoma"/>
            <charset val="1"/>
          </rPr>
          <t>Becky Dzingeleski:</t>
        </r>
        <r>
          <rPr>
            <sz val="9"/>
            <color indexed="81"/>
            <rFont val="Tahoma"/>
            <charset val="1"/>
          </rPr>
          <t xml:space="preserve">
Per FOD is a new Unit.  Contributions began in 2018</t>
        </r>
      </text>
    </comment>
    <comment ref="MX16" authorId="0" shapeId="0" xr:uid="{58065F38-1E1A-46A1-A144-05EBCBE6D8B2}">
      <text>
        <r>
          <rPr>
            <b/>
            <sz val="9"/>
            <color indexed="81"/>
            <rFont val="Tahoma"/>
            <charset val="1"/>
          </rPr>
          <t>Becky Dzingeleski:</t>
        </r>
        <r>
          <rPr>
            <sz val="9"/>
            <color indexed="81"/>
            <rFont val="Tahoma"/>
            <charset val="1"/>
          </rPr>
          <t xml:space="preserve">
Per FOD is a new Unit.  Contributions began in 2018</t>
        </r>
      </text>
    </comment>
    <comment ref="NB16" authorId="0" shapeId="0" xr:uid="{FD266DEB-4C14-4C11-9D7E-2EC050433751}">
      <text>
        <r>
          <rPr>
            <b/>
            <sz val="9"/>
            <color indexed="81"/>
            <rFont val="Tahoma"/>
            <charset val="1"/>
          </rPr>
          <t>Becky Dzingeleski:</t>
        </r>
        <r>
          <rPr>
            <sz val="9"/>
            <color indexed="81"/>
            <rFont val="Tahoma"/>
            <charset val="1"/>
          </rPr>
          <t xml:space="preserve">
Per FOD is a new Unit.  Contributions began in 2018</t>
        </r>
      </text>
    </comment>
    <comment ref="NF16" authorId="0" shapeId="0" xr:uid="{3185DA0F-583E-4721-9CB9-A17371E3418E}">
      <text>
        <r>
          <rPr>
            <b/>
            <sz val="9"/>
            <color indexed="81"/>
            <rFont val="Tahoma"/>
            <charset val="1"/>
          </rPr>
          <t>Becky Dzingeleski:</t>
        </r>
        <r>
          <rPr>
            <sz val="9"/>
            <color indexed="81"/>
            <rFont val="Tahoma"/>
            <charset val="1"/>
          </rPr>
          <t xml:space="preserve">
Per FOD is a new Unit.  Contributions began in 2018</t>
        </r>
      </text>
    </comment>
    <comment ref="NJ16" authorId="0" shapeId="0" xr:uid="{3F58234C-88FD-4C2F-8001-971BA19A31A2}">
      <text>
        <r>
          <rPr>
            <b/>
            <sz val="9"/>
            <color indexed="81"/>
            <rFont val="Tahoma"/>
            <charset val="1"/>
          </rPr>
          <t>Becky Dzingeleski:</t>
        </r>
        <r>
          <rPr>
            <sz val="9"/>
            <color indexed="81"/>
            <rFont val="Tahoma"/>
            <charset val="1"/>
          </rPr>
          <t xml:space="preserve">
Per FOD is a new Unit.  Contributions began in 2018</t>
        </r>
      </text>
    </comment>
    <comment ref="NN16" authorId="0" shapeId="0" xr:uid="{6DA20C78-D9DE-42AA-8585-0C1BFB569472}">
      <text>
        <r>
          <rPr>
            <b/>
            <sz val="9"/>
            <color indexed="81"/>
            <rFont val="Tahoma"/>
            <charset val="1"/>
          </rPr>
          <t>Becky Dzingeleski:</t>
        </r>
        <r>
          <rPr>
            <sz val="9"/>
            <color indexed="81"/>
            <rFont val="Tahoma"/>
            <charset val="1"/>
          </rPr>
          <t xml:space="preserve">
Per FOD is a new Unit.  Contributions began in 2018</t>
        </r>
      </text>
    </comment>
    <comment ref="NR16" authorId="0" shapeId="0" xr:uid="{731D5121-E9DB-47B3-BFA1-4C046609ABCB}">
      <text>
        <r>
          <rPr>
            <b/>
            <sz val="9"/>
            <color indexed="81"/>
            <rFont val="Tahoma"/>
            <charset val="1"/>
          </rPr>
          <t>Becky Dzingeleski:</t>
        </r>
        <r>
          <rPr>
            <sz val="9"/>
            <color indexed="81"/>
            <rFont val="Tahoma"/>
            <charset val="1"/>
          </rPr>
          <t xml:space="preserve">
Per FOD is a new Unit.  Contributions began in 2018</t>
        </r>
      </text>
    </comment>
    <comment ref="NV16" authorId="0" shapeId="0" xr:uid="{B1B85BEA-FD71-4386-8DC2-A522D73154FB}">
      <text>
        <r>
          <rPr>
            <b/>
            <sz val="9"/>
            <color indexed="81"/>
            <rFont val="Tahoma"/>
            <charset val="1"/>
          </rPr>
          <t>Becky Dzingeleski:</t>
        </r>
        <r>
          <rPr>
            <sz val="9"/>
            <color indexed="81"/>
            <rFont val="Tahoma"/>
            <charset val="1"/>
          </rPr>
          <t xml:space="preserve">
Per FOD is a new Unit.  Contributions began in 2018</t>
        </r>
      </text>
    </comment>
    <comment ref="NZ16" authorId="0" shapeId="0" xr:uid="{B29A0FD7-A960-4361-98D0-DE136293EDDA}">
      <text>
        <r>
          <rPr>
            <b/>
            <sz val="9"/>
            <color indexed="81"/>
            <rFont val="Tahoma"/>
            <charset val="1"/>
          </rPr>
          <t>Becky Dzingeleski:</t>
        </r>
        <r>
          <rPr>
            <sz val="9"/>
            <color indexed="81"/>
            <rFont val="Tahoma"/>
            <charset val="1"/>
          </rPr>
          <t xml:space="preserve">
Per FOD is a new Unit.  Contributions began in 2018</t>
        </r>
      </text>
    </comment>
    <comment ref="OD16" authorId="0" shapeId="0" xr:uid="{3A5B705C-7AAA-4225-8245-8E86C6F265C9}">
      <text>
        <r>
          <rPr>
            <b/>
            <sz val="9"/>
            <color indexed="81"/>
            <rFont val="Tahoma"/>
            <charset val="1"/>
          </rPr>
          <t>Becky Dzingeleski:</t>
        </r>
        <r>
          <rPr>
            <sz val="9"/>
            <color indexed="81"/>
            <rFont val="Tahoma"/>
            <charset val="1"/>
          </rPr>
          <t xml:space="preserve">
Per FOD is a new Unit.  Contributions began in 2018</t>
        </r>
      </text>
    </comment>
    <comment ref="OH16" authorId="0" shapeId="0" xr:uid="{EB17C3A8-427C-4261-9FC4-01C9F8598A93}">
      <text>
        <r>
          <rPr>
            <b/>
            <sz val="9"/>
            <color indexed="81"/>
            <rFont val="Tahoma"/>
            <charset val="1"/>
          </rPr>
          <t>Becky Dzingeleski:</t>
        </r>
        <r>
          <rPr>
            <sz val="9"/>
            <color indexed="81"/>
            <rFont val="Tahoma"/>
            <charset val="1"/>
          </rPr>
          <t xml:space="preserve">
Per FOD is a new Unit.  Contributions began in 2018</t>
        </r>
      </text>
    </comment>
    <comment ref="OL16" authorId="0" shapeId="0" xr:uid="{26B935F5-6FBA-4293-AEDE-271D042AF081}">
      <text>
        <r>
          <rPr>
            <b/>
            <sz val="9"/>
            <color indexed="81"/>
            <rFont val="Tahoma"/>
            <charset val="1"/>
          </rPr>
          <t>Becky Dzingeleski:</t>
        </r>
        <r>
          <rPr>
            <sz val="9"/>
            <color indexed="81"/>
            <rFont val="Tahoma"/>
            <charset val="1"/>
          </rPr>
          <t xml:space="preserve">
Per FOD is a new Unit.  Contributions began in 2018</t>
        </r>
      </text>
    </comment>
    <comment ref="OP16" authorId="0" shapeId="0" xr:uid="{D88BD086-4DD2-4DFF-9ABE-B94BCB4B4D2F}">
      <text>
        <r>
          <rPr>
            <b/>
            <sz val="9"/>
            <color indexed="81"/>
            <rFont val="Tahoma"/>
            <charset val="1"/>
          </rPr>
          <t>Becky Dzingeleski:</t>
        </r>
        <r>
          <rPr>
            <sz val="9"/>
            <color indexed="81"/>
            <rFont val="Tahoma"/>
            <charset val="1"/>
          </rPr>
          <t xml:space="preserve">
Per FOD is a new Unit.  Contributions began in 2018</t>
        </r>
      </text>
    </comment>
    <comment ref="OT16" authorId="0" shapeId="0" xr:uid="{7F6F0660-1BAB-40AE-B597-D56ADBB16D9B}">
      <text>
        <r>
          <rPr>
            <b/>
            <sz val="9"/>
            <color indexed="81"/>
            <rFont val="Tahoma"/>
            <charset val="1"/>
          </rPr>
          <t>Becky Dzingeleski:</t>
        </r>
        <r>
          <rPr>
            <sz val="9"/>
            <color indexed="81"/>
            <rFont val="Tahoma"/>
            <charset val="1"/>
          </rPr>
          <t xml:space="preserve">
Per FOD is a new Unit.  Contributions began in 2018</t>
        </r>
      </text>
    </comment>
    <comment ref="OX16" authorId="0" shapeId="0" xr:uid="{CFC494A2-8ADC-43CF-B445-BB8B7862B745}">
      <text>
        <r>
          <rPr>
            <b/>
            <sz val="9"/>
            <color indexed="81"/>
            <rFont val="Tahoma"/>
            <charset val="1"/>
          </rPr>
          <t>Becky Dzingeleski:</t>
        </r>
        <r>
          <rPr>
            <sz val="9"/>
            <color indexed="81"/>
            <rFont val="Tahoma"/>
            <charset val="1"/>
          </rPr>
          <t xml:space="preserve">
Per FOD is a new Unit.  Contributions began in 2018</t>
        </r>
      </text>
    </comment>
    <comment ref="PB16" authorId="0" shapeId="0" xr:uid="{A12384B6-8AD3-4950-B9FC-06FF49AFB394}">
      <text>
        <r>
          <rPr>
            <b/>
            <sz val="9"/>
            <color indexed="81"/>
            <rFont val="Tahoma"/>
            <charset val="1"/>
          </rPr>
          <t>Becky Dzingeleski:</t>
        </r>
        <r>
          <rPr>
            <sz val="9"/>
            <color indexed="81"/>
            <rFont val="Tahoma"/>
            <charset val="1"/>
          </rPr>
          <t xml:space="preserve">
Per FOD is a new Unit.  Contributions began in 2018</t>
        </r>
      </text>
    </comment>
    <comment ref="PF16" authorId="0" shapeId="0" xr:uid="{4E9EC242-5736-4F40-9360-8F6A1B082484}">
      <text>
        <r>
          <rPr>
            <b/>
            <sz val="9"/>
            <color indexed="81"/>
            <rFont val="Tahoma"/>
            <charset val="1"/>
          </rPr>
          <t>Becky Dzingeleski:</t>
        </r>
        <r>
          <rPr>
            <sz val="9"/>
            <color indexed="81"/>
            <rFont val="Tahoma"/>
            <charset val="1"/>
          </rPr>
          <t xml:space="preserve">
Per FOD is a new Unit.  Contributions began in 2018</t>
        </r>
      </text>
    </comment>
    <comment ref="PJ16" authorId="0" shapeId="0" xr:uid="{46BCA8AA-77EB-4638-A94D-6CE092BDA7A0}">
      <text>
        <r>
          <rPr>
            <b/>
            <sz val="9"/>
            <color indexed="81"/>
            <rFont val="Tahoma"/>
            <charset val="1"/>
          </rPr>
          <t>Becky Dzingeleski:</t>
        </r>
        <r>
          <rPr>
            <sz val="9"/>
            <color indexed="81"/>
            <rFont val="Tahoma"/>
            <charset val="1"/>
          </rPr>
          <t xml:space="preserve">
Per FOD is a new Unit.  Contributions began in 2018</t>
        </r>
      </text>
    </comment>
    <comment ref="PN16" authorId="0" shapeId="0" xr:uid="{CE9B3F6D-0C4B-42FE-AAB6-8776FBD4B6F6}">
      <text>
        <r>
          <rPr>
            <b/>
            <sz val="9"/>
            <color indexed="81"/>
            <rFont val="Tahoma"/>
            <charset val="1"/>
          </rPr>
          <t>Becky Dzingeleski:</t>
        </r>
        <r>
          <rPr>
            <sz val="9"/>
            <color indexed="81"/>
            <rFont val="Tahoma"/>
            <charset val="1"/>
          </rPr>
          <t xml:space="preserve">
Per FOD is a new Unit.  Contributions began in 2018</t>
        </r>
      </text>
    </comment>
    <comment ref="PR16" authorId="0" shapeId="0" xr:uid="{EC3ACCAB-9A4E-4693-879D-DE82F289C4A2}">
      <text>
        <r>
          <rPr>
            <b/>
            <sz val="9"/>
            <color indexed="81"/>
            <rFont val="Tahoma"/>
            <charset val="1"/>
          </rPr>
          <t>Becky Dzingeleski:</t>
        </r>
        <r>
          <rPr>
            <sz val="9"/>
            <color indexed="81"/>
            <rFont val="Tahoma"/>
            <charset val="1"/>
          </rPr>
          <t xml:space="preserve">
Per FOD is a new Unit.  Contributions began in 2018</t>
        </r>
      </text>
    </comment>
    <comment ref="PV16" authorId="0" shapeId="0" xr:uid="{96B6674E-E489-401B-BB92-6B569DB796D1}">
      <text>
        <r>
          <rPr>
            <b/>
            <sz val="9"/>
            <color indexed="81"/>
            <rFont val="Tahoma"/>
            <charset val="1"/>
          </rPr>
          <t>Becky Dzingeleski:</t>
        </r>
        <r>
          <rPr>
            <sz val="9"/>
            <color indexed="81"/>
            <rFont val="Tahoma"/>
            <charset val="1"/>
          </rPr>
          <t xml:space="preserve">
Per FOD is a new Unit.  Contributions began in 2018</t>
        </r>
      </text>
    </comment>
    <comment ref="PZ16" authorId="0" shapeId="0" xr:uid="{52B5DA97-75D4-4A02-ABDD-6E03A8F7B9DF}">
      <text>
        <r>
          <rPr>
            <b/>
            <sz val="9"/>
            <color indexed="81"/>
            <rFont val="Tahoma"/>
            <charset val="1"/>
          </rPr>
          <t>Becky Dzingeleski:</t>
        </r>
        <r>
          <rPr>
            <sz val="9"/>
            <color indexed="81"/>
            <rFont val="Tahoma"/>
            <charset val="1"/>
          </rPr>
          <t xml:space="preserve">
Per FOD is a new Unit.  Contributions began in 2018</t>
        </r>
      </text>
    </comment>
    <comment ref="QD16" authorId="0" shapeId="0" xr:uid="{FE8DA934-D875-4AE3-9DFE-CAECE2D3D0BF}">
      <text>
        <r>
          <rPr>
            <b/>
            <sz val="9"/>
            <color indexed="81"/>
            <rFont val="Tahoma"/>
            <charset val="1"/>
          </rPr>
          <t>Becky Dzingeleski:</t>
        </r>
        <r>
          <rPr>
            <sz val="9"/>
            <color indexed="81"/>
            <rFont val="Tahoma"/>
            <charset val="1"/>
          </rPr>
          <t xml:space="preserve">
Per FOD is a new Unit.  Contributions began in 2018</t>
        </r>
      </text>
    </comment>
    <comment ref="QH16" authorId="0" shapeId="0" xr:uid="{02D2A78D-3B53-4AAF-891D-71C772568E2A}">
      <text>
        <r>
          <rPr>
            <b/>
            <sz val="9"/>
            <color indexed="81"/>
            <rFont val="Tahoma"/>
            <charset val="1"/>
          </rPr>
          <t>Becky Dzingeleski:</t>
        </r>
        <r>
          <rPr>
            <sz val="9"/>
            <color indexed="81"/>
            <rFont val="Tahoma"/>
            <charset val="1"/>
          </rPr>
          <t xml:space="preserve">
Per FOD is a new Unit.  Contributions began in 2018</t>
        </r>
      </text>
    </comment>
    <comment ref="QL16" authorId="0" shapeId="0" xr:uid="{3307D7A6-2EA5-489C-8180-B6E92768FED7}">
      <text>
        <r>
          <rPr>
            <b/>
            <sz val="9"/>
            <color indexed="81"/>
            <rFont val="Tahoma"/>
            <charset val="1"/>
          </rPr>
          <t>Becky Dzingeleski:</t>
        </r>
        <r>
          <rPr>
            <sz val="9"/>
            <color indexed="81"/>
            <rFont val="Tahoma"/>
            <charset val="1"/>
          </rPr>
          <t xml:space="preserve">
Per FOD is a new Unit.  Contributions began in 2018</t>
        </r>
      </text>
    </comment>
    <comment ref="QP16" authorId="0" shapeId="0" xr:uid="{F62D7E60-C6A9-4B1B-BE00-ACE58CB794D6}">
      <text>
        <r>
          <rPr>
            <b/>
            <sz val="9"/>
            <color indexed="81"/>
            <rFont val="Tahoma"/>
            <charset val="1"/>
          </rPr>
          <t>Becky Dzingeleski:</t>
        </r>
        <r>
          <rPr>
            <sz val="9"/>
            <color indexed="81"/>
            <rFont val="Tahoma"/>
            <charset val="1"/>
          </rPr>
          <t xml:space="preserve">
Per FOD is a new Unit.  Contributions began in 2018</t>
        </r>
      </text>
    </comment>
    <comment ref="QT16" authorId="0" shapeId="0" xr:uid="{21537DA1-E522-4E79-A079-E1A44AC288AE}">
      <text>
        <r>
          <rPr>
            <b/>
            <sz val="9"/>
            <color indexed="81"/>
            <rFont val="Tahoma"/>
            <charset val="1"/>
          </rPr>
          <t>Becky Dzingeleski:</t>
        </r>
        <r>
          <rPr>
            <sz val="9"/>
            <color indexed="81"/>
            <rFont val="Tahoma"/>
            <charset val="1"/>
          </rPr>
          <t xml:space="preserve">
Per FOD is a new Unit.  Contributions began in 2018</t>
        </r>
      </text>
    </comment>
    <comment ref="QX16" authorId="0" shapeId="0" xr:uid="{4E38BA90-C200-4159-A568-291D8F5519D1}">
      <text>
        <r>
          <rPr>
            <b/>
            <sz val="9"/>
            <color indexed="81"/>
            <rFont val="Tahoma"/>
            <charset val="1"/>
          </rPr>
          <t>Becky Dzingeleski:</t>
        </r>
        <r>
          <rPr>
            <sz val="9"/>
            <color indexed="81"/>
            <rFont val="Tahoma"/>
            <charset val="1"/>
          </rPr>
          <t xml:space="preserve">
Per FOD is a new Unit.  Contributions began in 2018</t>
        </r>
      </text>
    </comment>
    <comment ref="RB16" authorId="0" shapeId="0" xr:uid="{7881A34E-6E59-4F93-890C-6F9D7B7FF8D4}">
      <text>
        <r>
          <rPr>
            <b/>
            <sz val="9"/>
            <color indexed="81"/>
            <rFont val="Tahoma"/>
            <charset val="1"/>
          </rPr>
          <t>Becky Dzingeleski:</t>
        </r>
        <r>
          <rPr>
            <sz val="9"/>
            <color indexed="81"/>
            <rFont val="Tahoma"/>
            <charset val="1"/>
          </rPr>
          <t xml:space="preserve">
Per FOD is a new Unit.  Contributions began in 2018</t>
        </r>
      </text>
    </comment>
    <comment ref="RF16" authorId="0" shapeId="0" xr:uid="{835A364C-36A4-4ED5-BE98-DB846BB23EA3}">
      <text>
        <r>
          <rPr>
            <b/>
            <sz val="9"/>
            <color indexed="81"/>
            <rFont val="Tahoma"/>
            <charset val="1"/>
          </rPr>
          <t>Becky Dzingeleski:</t>
        </r>
        <r>
          <rPr>
            <sz val="9"/>
            <color indexed="81"/>
            <rFont val="Tahoma"/>
            <charset val="1"/>
          </rPr>
          <t xml:space="preserve">
Per FOD is a new Unit.  Contributions began in 2018</t>
        </r>
      </text>
    </comment>
    <comment ref="RJ16" authorId="0" shapeId="0" xr:uid="{6E896AD4-5E39-4DE2-B9AF-772CAE5A2D25}">
      <text>
        <r>
          <rPr>
            <b/>
            <sz val="9"/>
            <color indexed="81"/>
            <rFont val="Tahoma"/>
            <charset val="1"/>
          </rPr>
          <t>Becky Dzingeleski:</t>
        </r>
        <r>
          <rPr>
            <sz val="9"/>
            <color indexed="81"/>
            <rFont val="Tahoma"/>
            <charset val="1"/>
          </rPr>
          <t xml:space="preserve">
Per FOD is a new Unit.  Contributions began in 2018</t>
        </r>
      </text>
    </comment>
    <comment ref="RN16" authorId="0" shapeId="0" xr:uid="{712B2706-1907-48F2-8CDA-DD49D7AFA6F9}">
      <text>
        <r>
          <rPr>
            <b/>
            <sz val="9"/>
            <color indexed="81"/>
            <rFont val="Tahoma"/>
            <charset val="1"/>
          </rPr>
          <t>Becky Dzingeleski:</t>
        </r>
        <r>
          <rPr>
            <sz val="9"/>
            <color indexed="81"/>
            <rFont val="Tahoma"/>
            <charset val="1"/>
          </rPr>
          <t xml:space="preserve">
Per FOD is a new Unit.  Contributions began in 2018</t>
        </r>
      </text>
    </comment>
    <comment ref="RR16" authorId="0" shapeId="0" xr:uid="{9666EF74-C9D8-4A08-9B83-9479431ED5AB}">
      <text>
        <r>
          <rPr>
            <b/>
            <sz val="9"/>
            <color indexed="81"/>
            <rFont val="Tahoma"/>
            <charset val="1"/>
          </rPr>
          <t>Becky Dzingeleski:</t>
        </r>
        <r>
          <rPr>
            <sz val="9"/>
            <color indexed="81"/>
            <rFont val="Tahoma"/>
            <charset val="1"/>
          </rPr>
          <t xml:space="preserve">
Per FOD is a new Unit.  Contributions began in 2018</t>
        </r>
      </text>
    </comment>
    <comment ref="RV16" authorId="0" shapeId="0" xr:uid="{B8F871EF-0E9E-4ADE-BD26-799A4C88191C}">
      <text>
        <r>
          <rPr>
            <b/>
            <sz val="9"/>
            <color indexed="81"/>
            <rFont val="Tahoma"/>
            <charset val="1"/>
          </rPr>
          <t>Becky Dzingeleski:</t>
        </r>
        <r>
          <rPr>
            <sz val="9"/>
            <color indexed="81"/>
            <rFont val="Tahoma"/>
            <charset val="1"/>
          </rPr>
          <t xml:space="preserve">
Per FOD is a new Unit.  Contributions began in 2018</t>
        </r>
      </text>
    </comment>
    <comment ref="RZ16" authorId="0" shapeId="0" xr:uid="{8AE161C7-89D9-46D0-8E64-C49428E19018}">
      <text>
        <r>
          <rPr>
            <b/>
            <sz val="9"/>
            <color indexed="81"/>
            <rFont val="Tahoma"/>
            <charset val="1"/>
          </rPr>
          <t>Becky Dzingeleski:</t>
        </r>
        <r>
          <rPr>
            <sz val="9"/>
            <color indexed="81"/>
            <rFont val="Tahoma"/>
            <charset val="1"/>
          </rPr>
          <t xml:space="preserve">
Per FOD is a new Unit.  Contributions began in 2018</t>
        </r>
      </text>
    </comment>
    <comment ref="SD16" authorId="0" shapeId="0" xr:uid="{BE655B4E-42F3-47E5-AC65-86058B726C93}">
      <text>
        <r>
          <rPr>
            <b/>
            <sz val="9"/>
            <color indexed="81"/>
            <rFont val="Tahoma"/>
            <charset val="1"/>
          </rPr>
          <t>Becky Dzingeleski:</t>
        </r>
        <r>
          <rPr>
            <sz val="9"/>
            <color indexed="81"/>
            <rFont val="Tahoma"/>
            <charset val="1"/>
          </rPr>
          <t xml:space="preserve">
Per FOD is a new Unit.  Contributions began in 2018</t>
        </r>
      </text>
    </comment>
    <comment ref="SH16" authorId="0" shapeId="0" xr:uid="{2554FE8C-D17F-4D32-B0D8-5876C16DB6D6}">
      <text>
        <r>
          <rPr>
            <b/>
            <sz val="9"/>
            <color indexed="81"/>
            <rFont val="Tahoma"/>
            <charset val="1"/>
          </rPr>
          <t>Becky Dzingeleski:</t>
        </r>
        <r>
          <rPr>
            <sz val="9"/>
            <color indexed="81"/>
            <rFont val="Tahoma"/>
            <charset val="1"/>
          </rPr>
          <t xml:space="preserve">
Per FOD is a new Unit.  Contributions began in 2018</t>
        </r>
      </text>
    </comment>
    <comment ref="SL16" authorId="0" shapeId="0" xr:uid="{ED1CBE22-A301-4707-B6FB-CF0BBB1CC5C3}">
      <text>
        <r>
          <rPr>
            <b/>
            <sz val="9"/>
            <color indexed="81"/>
            <rFont val="Tahoma"/>
            <charset val="1"/>
          </rPr>
          <t>Becky Dzingeleski:</t>
        </r>
        <r>
          <rPr>
            <sz val="9"/>
            <color indexed="81"/>
            <rFont val="Tahoma"/>
            <charset val="1"/>
          </rPr>
          <t xml:space="preserve">
Per FOD is a new Unit.  Contributions began in 2018</t>
        </r>
      </text>
    </comment>
    <comment ref="SP16" authorId="0" shapeId="0" xr:uid="{1735389E-2823-4DA9-8AC4-A9111AB8C2ED}">
      <text>
        <r>
          <rPr>
            <b/>
            <sz val="9"/>
            <color indexed="81"/>
            <rFont val="Tahoma"/>
            <charset val="1"/>
          </rPr>
          <t>Becky Dzingeleski:</t>
        </r>
        <r>
          <rPr>
            <sz val="9"/>
            <color indexed="81"/>
            <rFont val="Tahoma"/>
            <charset val="1"/>
          </rPr>
          <t xml:space="preserve">
Per FOD is a new Unit.  Contributions began in 2018</t>
        </r>
      </text>
    </comment>
    <comment ref="ST16" authorId="0" shapeId="0" xr:uid="{082415D5-9355-4223-ADBB-7FD42011B855}">
      <text>
        <r>
          <rPr>
            <b/>
            <sz val="9"/>
            <color indexed="81"/>
            <rFont val="Tahoma"/>
            <charset val="1"/>
          </rPr>
          <t>Becky Dzingeleski:</t>
        </r>
        <r>
          <rPr>
            <sz val="9"/>
            <color indexed="81"/>
            <rFont val="Tahoma"/>
            <charset val="1"/>
          </rPr>
          <t xml:space="preserve">
Per FOD is a new Unit.  Contributions began in 2018</t>
        </r>
      </text>
    </comment>
    <comment ref="SX16" authorId="0" shapeId="0" xr:uid="{05B1DFFF-65FB-4C53-9A8F-D299AACC07DA}">
      <text>
        <r>
          <rPr>
            <b/>
            <sz val="9"/>
            <color indexed="81"/>
            <rFont val="Tahoma"/>
            <charset val="1"/>
          </rPr>
          <t>Becky Dzingeleski:</t>
        </r>
        <r>
          <rPr>
            <sz val="9"/>
            <color indexed="81"/>
            <rFont val="Tahoma"/>
            <charset val="1"/>
          </rPr>
          <t xml:space="preserve">
Per FOD is a new Unit.  Contributions began in 2018</t>
        </r>
      </text>
    </comment>
    <comment ref="TB16" authorId="0" shapeId="0" xr:uid="{9050696B-D2DA-4D50-B6C3-7984781ECCBC}">
      <text>
        <r>
          <rPr>
            <b/>
            <sz val="9"/>
            <color indexed="81"/>
            <rFont val="Tahoma"/>
            <charset val="1"/>
          </rPr>
          <t>Becky Dzingeleski:</t>
        </r>
        <r>
          <rPr>
            <sz val="9"/>
            <color indexed="81"/>
            <rFont val="Tahoma"/>
            <charset val="1"/>
          </rPr>
          <t xml:space="preserve">
Per FOD is a new Unit.  Contributions began in 2018</t>
        </r>
      </text>
    </comment>
    <comment ref="TF16" authorId="0" shapeId="0" xr:uid="{E15B2DBD-FC8A-4262-9ED1-D0498ADEB758}">
      <text>
        <r>
          <rPr>
            <b/>
            <sz val="9"/>
            <color indexed="81"/>
            <rFont val="Tahoma"/>
            <charset val="1"/>
          </rPr>
          <t>Becky Dzingeleski:</t>
        </r>
        <r>
          <rPr>
            <sz val="9"/>
            <color indexed="81"/>
            <rFont val="Tahoma"/>
            <charset val="1"/>
          </rPr>
          <t xml:space="preserve">
Per FOD is a new Unit.  Contributions began in 2018</t>
        </r>
      </text>
    </comment>
    <comment ref="TJ16" authorId="0" shapeId="0" xr:uid="{DE8D1315-7800-42F0-B1B4-260F23E6E1D3}">
      <text>
        <r>
          <rPr>
            <b/>
            <sz val="9"/>
            <color indexed="81"/>
            <rFont val="Tahoma"/>
            <charset val="1"/>
          </rPr>
          <t>Becky Dzingeleski:</t>
        </r>
        <r>
          <rPr>
            <sz val="9"/>
            <color indexed="81"/>
            <rFont val="Tahoma"/>
            <charset val="1"/>
          </rPr>
          <t xml:space="preserve">
Per FOD is a new Unit.  Contributions began in 2018</t>
        </r>
      </text>
    </comment>
    <comment ref="TN16" authorId="0" shapeId="0" xr:uid="{381AD5ED-782A-41B0-9528-907D2D526B9B}">
      <text>
        <r>
          <rPr>
            <b/>
            <sz val="9"/>
            <color indexed="81"/>
            <rFont val="Tahoma"/>
            <charset val="1"/>
          </rPr>
          <t>Becky Dzingeleski:</t>
        </r>
        <r>
          <rPr>
            <sz val="9"/>
            <color indexed="81"/>
            <rFont val="Tahoma"/>
            <charset val="1"/>
          </rPr>
          <t xml:space="preserve">
Per FOD is a new Unit.  Contributions began in 2018</t>
        </r>
      </text>
    </comment>
    <comment ref="TR16" authorId="0" shapeId="0" xr:uid="{8639B866-1CF0-4DD8-B280-B561C3CBA8BF}">
      <text>
        <r>
          <rPr>
            <b/>
            <sz val="9"/>
            <color indexed="81"/>
            <rFont val="Tahoma"/>
            <charset val="1"/>
          </rPr>
          <t>Becky Dzingeleski:</t>
        </r>
        <r>
          <rPr>
            <sz val="9"/>
            <color indexed="81"/>
            <rFont val="Tahoma"/>
            <charset val="1"/>
          </rPr>
          <t xml:space="preserve">
Per FOD is a new Unit.  Contributions began in 2018</t>
        </r>
      </text>
    </comment>
    <comment ref="TV16" authorId="0" shapeId="0" xr:uid="{42DD1A9C-DCD1-404B-834F-4A62395BE0CF}">
      <text>
        <r>
          <rPr>
            <b/>
            <sz val="9"/>
            <color indexed="81"/>
            <rFont val="Tahoma"/>
            <charset val="1"/>
          </rPr>
          <t>Becky Dzingeleski:</t>
        </r>
        <r>
          <rPr>
            <sz val="9"/>
            <color indexed="81"/>
            <rFont val="Tahoma"/>
            <charset val="1"/>
          </rPr>
          <t xml:space="preserve">
Per FOD is a new Unit.  Contributions began in 2018</t>
        </r>
      </text>
    </comment>
    <comment ref="TZ16" authorId="0" shapeId="0" xr:uid="{4881468C-263D-4817-8ADA-6D215F9045A4}">
      <text>
        <r>
          <rPr>
            <b/>
            <sz val="9"/>
            <color indexed="81"/>
            <rFont val="Tahoma"/>
            <charset val="1"/>
          </rPr>
          <t>Becky Dzingeleski:</t>
        </r>
        <r>
          <rPr>
            <sz val="9"/>
            <color indexed="81"/>
            <rFont val="Tahoma"/>
            <charset val="1"/>
          </rPr>
          <t xml:space="preserve">
Per FOD is a new Unit.  Contributions began in 2018</t>
        </r>
      </text>
    </comment>
    <comment ref="UD16" authorId="0" shapeId="0" xr:uid="{DD16E294-FA7C-470E-899B-92227D3FEF90}">
      <text>
        <r>
          <rPr>
            <b/>
            <sz val="9"/>
            <color indexed="81"/>
            <rFont val="Tahoma"/>
            <charset val="1"/>
          </rPr>
          <t>Becky Dzingeleski:</t>
        </r>
        <r>
          <rPr>
            <sz val="9"/>
            <color indexed="81"/>
            <rFont val="Tahoma"/>
            <charset val="1"/>
          </rPr>
          <t xml:space="preserve">
Per FOD is a new Unit.  Contributions began in 2018</t>
        </r>
      </text>
    </comment>
    <comment ref="UH16" authorId="0" shapeId="0" xr:uid="{60F68781-1476-4373-91F1-4A72E8F5C8C1}">
      <text>
        <r>
          <rPr>
            <b/>
            <sz val="9"/>
            <color indexed="81"/>
            <rFont val="Tahoma"/>
            <charset val="1"/>
          </rPr>
          <t>Becky Dzingeleski:</t>
        </r>
        <r>
          <rPr>
            <sz val="9"/>
            <color indexed="81"/>
            <rFont val="Tahoma"/>
            <charset val="1"/>
          </rPr>
          <t xml:space="preserve">
Per FOD is a new Unit.  Contributions began in 2018</t>
        </r>
      </text>
    </comment>
    <comment ref="UL16" authorId="0" shapeId="0" xr:uid="{E14E8E01-5C95-4314-A72D-C85255E3D5C8}">
      <text>
        <r>
          <rPr>
            <b/>
            <sz val="9"/>
            <color indexed="81"/>
            <rFont val="Tahoma"/>
            <charset val="1"/>
          </rPr>
          <t>Becky Dzingeleski:</t>
        </r>
        <r>
          <rPr>
            <sz val="9"/>
            <color indexed="81"/>
            <rFont val="Tahoma"/>
            <charset val="1"/>
          </rPr>
          <t xml:space="preserve">
Per FOD is a new Unit.  Contributions began in 2018</t>
        </r>
      </text>
    </comment>
    <comment ref="UP16" authorId="0" shapeId="0" xr:uid="{04968092-0AE4-474D-8F92-9BF1281C583E}">
      <text>
        <r>
          <rPr>
            <b/>
            <sz val="9"/>
            <color indexed="81"/>
            <rFont val="Tahoma"/>
            <charset val="1"/>
          </rPr>
          <t>Becky Dzingeleski:</t>
        </r>
        <r>
          <rPr>
            <sz val="9"/>
            <color indexed="81"/>
            <rFont val="Tahoma"/>
            <charset val="1"/>
          </rPr>
          <t xml:space="preserve">
Per FOD is a new Unit.  Contributions began in 2018</t>
        </r>
      </text>
    </comment>
    <comment ref="UT16" authorId="0" shapeId="0" xr:uid="{7A77F88F-C73C-4B99-BDEE-EFDC5BD2AEE7}">
      <text>
        <r>
          <rPr>
            <b/>
            <sz val="9"/>
            <color indexed="81"/>
            <rFont val="Tahoma"/>
            <charset val="1"/>
          </rPr>
          <t>Becky Dzingeleski:</t>
        </r>
        <r>
          <rPr>
            <sz val="9"/>
            <color indexed="81"/>
            <rFont val="Tahoma"/>
            <charset val="1"/>
          </rPr>
          <t xml:space="preserve">
Per FOD is a new Unit.  Contributions began in 2018</t>
        </r>
      </text>
    </comment>
    <comment ref="UX16" authorId="0" shapeId="0" xr:uid="{D69F7EC0-FC5B-43C0-8F5A-A383A65AE134}">
      <text>
        <r>
          <rPr>
            <b/>
            <sz val="9"/>
            <color indexed="81"/>
            <rFont val="Tahoma"/>
            <charset val="1"/>
          </rPr>
          <t>Becky Dzingeleski:</t>
        </r>
        <r>
          <rPr>
            <sz val="9"/>
            <color indexed="81"/>
            <rFont val="Tahoma"/>
            <charset val="1"/>
          </rPr>
          <t xml:space="preserve">
Per FOD is a new Unit.  Contributions began in 2018</t>
        </r>
      </text>
    </comment>
    <comment ref="VB16" authorId="0" shapeId="0" xr:uid="{1AC90F73-A8EE-4A9D-A2D2-7030BBF38E01}">
      <text>
        <r>
          <rPr>
            <b/>
            <sz val="9"/>
            <color indexed="81"/>
            <rFont val="Tahoma"/>
            <charset val="1"/>
          </rPr>
          <t>Becky Dzingeleski:</t>
        </r>
        <r>
          <rPr>
            <sz val="9"/>
            <color indexed="81"/>
            <rFont val="Tahoma"/>
            <charset val="1"/>
          </rPr>
          <t xml:space="preserve">
Per FOD is a new Unit.  Contributions began in 2018</t>
        </r>
      </text>
    </comment>
    <comment ref="VF16" authorId="0" shapeId="0" xr:uid="{8652FD7A-EE5E-45EE-98EC-68C40CED664C}">
      <text>
        <r>
          <rPr>
            <b/>
            <sz val="9"/>
            <color indexed="81"/>
            <rFont val="Tahoma"/>
            <charset val="1"/>
          </rPr>
          <t>Becky Dzingeleski:</t>
        </r>
        <r>
          <rPr>
            <sz val="9"/>
            <color indexed="81"/>
            <rFont val="Tahoma"/>
            <charset val="1"/>
          </rPr>
          <t xml:space="preserve">
Per FOD is a new Unit.  Contributions began in 2018</t>
        </r>
      </text>
    </comment>
    <comment ref="VJ16" authorId="0" shapeId="0" xr:uid="{AA30D633-F24B-42C1-A88C-133C86385388}">
      <text>
        <r>
          <rPr>
            <b/>
            <sz val="9"/>
            <color indexed="81"/>
            <rFont val="Tahoma"/>
            <charset val="1"/>
          </rPr>
          <t>Becky Dzingeleski:</t>
        </r>
        <r>
          <rPr>
            <sz val="9"/>
            <color indexed="81"/>
            <rFont val="Tahoma"/>
            <charset val="1"/>
          </rPr>
          <t xml:space="preserve">
Per FOD is a new Unit.  Contributions began in 2018</t>
        </r>
      </text>
    </comment>
    <comment ref="VN16" authorId="0" shapeId="0" xr:uid="{C0775FE5-2EF1-4BAE-9AF1-7CA2F5F16740}">
      <text>
        <r>
          <rPr>
            <b/>
            <sz val="9"/>
            <color indexed="81"/>
            <rFont val="Tahoma"/>
            <charset val="1"/>
          </rPr>
          <t>Becky Dzingeleski:</t>
        </r>
        <r>
          <rPr>
            <sz val="9"/>
            <color indexed="81"/>
            <rFont val="Tahoma"/>
            <charset val="1"/>
          </rPr>
          <t xml:space="preserve">
Per FOD is a new Unit.  Contributions began in 2018</t>
        </r>
      </text>
    </comment>
    <comment ref="VR16" authorId="0" shapeId="0" xr:uid="{0B5A218A-4C36-46FE-BE79-9837CA49BF07}">
      <text>
        <r>
          <rPr>
            <b/>
            <sz val="9"/>
            <color indexed="81"/>
            <rFont val="Tahoma"/>
            <charset val="1"/>
          </rPr>
          <t>Becky Dzingeleski:</t>
        </r>
        <r>
          <rPr>
            <sz val="9"/>
            <color indexed="81"/>
            <rFont val="Tahoma"/>
            <charset val="1"/>
          </rPr>
          <t xml:space="preserve">
Per FOD is a new Unit.  Contributions began in 2018</t>
        </r>
      </text>
    </comment>
    <comment ref="VV16" authorId="0" shapeId="0" xr:uid="{F9ED6691-7A92-4908-8A2D-61778D4D2CB2}">
      <text>
        <r>
          <rPr>
            <b/>
            <sz val="9"/>
            <color indexed="81"/>
            <rFont val="Tahoma"/>
            <charset val="1"/>
          </rPr>
          <t>Becky Dzingeleski:</t>
        </r>
        <r>
          <rPr>
            <sz val="9"/>
            <color indexed="81"/>
            <rFont val="Tahoma"/>
            <charset val="1"/>
          </rPr>
          <t xml:space="preserve">
Per FOD is a new Unit.  Contributions began in 2018</t>
        </r>
      </text>
    </comment>
    <comment ref="VZ16" authorId="0" shapeId="0" xr:uid="{DEC981FB-DE33-4BA2-B118-66B380AC3243}">
      <text>
        <r>
          <rPr>
            <b/>
            <sz val="9"/>
            <color indexed="81"/>
            <rFont val="Tahoma"/>
            <charset val="1"/>
          </rPr>
          <t>Becky Dzingeleski:</t>
        </r>
        <r>
          <rPr>
            <sz val="9"/>
            <color indexed="81"/>
            <rFont val="Tahoma"/>
            <charset val="1"/>
          </rPr>
          <t xml:space="preserve">
Per FOD is a new Unit.  Contributions began in 2018</t>
        </r>
      </text>
    </comment>
    <comment ref="WD16" authorId="0" shapeId="0" xr:uid="{B9A4B39F-45D6-4EB5-8241-0B5FC2606C3A}">
      <text>
        <r>
          <rPr>
            <b/>
            <sz val="9"/>
            <color indexed="81"/>
            <rFont val="Tahoma"/>
            <charset val="1"/>
          </rPr>
          <t>Becky Dzingeleski:</t>
        </r>
        <r>
          <rPr>
            <sz val="9"/>
            <color indexed="81"/>
            <rFont val="Tahoma"/>
            <charset val="1"/>
          </rPr>
          <t xml:space="preserve">
Per FOD is a new Unit.  Contributions began in 2018</t>
        </r>
      </text>
    </comment>
    <comment ref="WH16" authorId="0" shapeId="0" xr:uid="{1F587D5A-6770-4240-9620-4A5199780800}">
      <text>
        <r>
          <rPr>
            <b/>
            <sz val="9"/>
            <color indexed="81"/>
            <rFont val="Tahoma"/>
            <charset val="1"/>
          </rPr>
          <t>Becky Dzingeleski:</t>
        </r>
        <r>
          <rPr>
            <sz val="9"/>
            <color indexed="81"/>
            <rFont val="Tahoma"/>
            <charset val="1"/>
          </rPr>
          <t xml:space="preserve">
Per FOD is a new Unit.  Contributions began in 2018</t>
        </r>
      </text>
    </comment>
    <comment ref="WL16" authorId="0" shapeId="0" xr:uid="{FE700989-CF91-4934-A2D7-D10FF619A272}">
      <text>
        <r>
          <rPr>
            <b/>
            <sz val="9"/>
            <color indexed="81"/>
            <rFont val="Tahoma"/>
            <charset val="1"/>
          </rPr>
          <t>Becky Dzingeleski:</t>
        </r>
        <r>
          <rPr>
            <sz val="9"/>
            <color indexed="81"/>
            <rFont val="Tahoma"/>
            <charset val="1"/>
          </rPr>
          <t xml:space="preserve">
Per FOD is a new Unit.  Contributions began in 2018</t>
        </r>
      </text>
    </comment>
    <comment ref="WP16" authorId="0" shapeId="0" xr:uid="{235D6F35-82EA-463A-82D6-B61D34A415FF}">
      <text>
        <r>
          <rPr>
            <b/>
            <sz val="9"/>
            <color indexed="81"/>
            <rFont val="Tahoma"/>
            <charset val="1"/>
          </rPr>
          <t>Becky Dzingeleski:</t>
        </r>
        <r>
          <rPr>
            <sz val="9"/>
            <color indexed="81"/>
            <rFont val="Tahoma"/>
            <charset val="1"/>
          </rPr>
          <t xml:space="preserve">
Per FOD is a new Unit.  Contributions began in 2018</t>
        </r>
      </text>
    </comment>
    <comment ref="WT16" authorId="0" shapeId="0" xr:uid="{8EA4B218-FE16-493F-8152-596792960024}">
      <text>
        <r>
          <rPr>
            <b/>
            <sz val="9"/>
            <color indexed="81"/>
            <rFont val="Tahoma"/>
            <charset val="1"/>
          </rPr>
          <t>Becky Dzingeleski:</t>
        </r>
        <r>
          <rPr>
            <sz val="9"/>
            <color indexed="81"/>
            <rFont val="Tahoma"/>
            <charset val="1"/>
          </rPr>
          <t xml:space="preserve">
Per FOD is a new Unit.  Contributions began in 2018</t>
        </r>
      </text>
    </comment>
    <comment ref="WX16" authorId="0" shapeId="0" xr:uid="{5604A27B-5714-48B3-A2B7-212A71B3D3DE}">
      <text>
        <r>
          <rPr>
            <b/>
            <sz val="9"/>
            <color indexed="81"/>
            <rFont val="Tahoma"/>
            <charset val="1"/>
          </rPr>
          <t>Becky Dzingeleski:</t>
        </r>
        <r>
          <rPr>
            <sz val="9"/>
            <color indexed="81"/>
            <rFont val="Tahoma"/>
            <charset val="1"/>
          </rPr>
          <t xml:space="preserve">
Per FOD is a new Unit.  Contributions began in 2018</t>
        </r>
      </text>
    </comment>
    <comment ref="XB16" authorId="0" shapeId="0" xr:uid="{341E8FDB-62AA-4A9C-9743-03777C52FDB9}">
      <text>
        <r>
          <rPr>
            <b/>
            <sz val="9"/>
            <color indexed="81"/>
            <rFont val="Tahoma"/>
            <charset val="1"/>
          </rPr>
          <t>Becky Dzingeleski:</t>
        </r>
        <r>
          <rPr>
            <sz val="9"/>
            <color indexed="81"/>
            <rFont val="Tahoma"/>
            <charset val="1"/>
          </rPr>
          <t xml:space="preserve">
Per FOD is a new Unit.  Contributions began in 2018</t>
        </r>
      </text>
    </comment>
    <comment ref="XF16" authorId="0" shapeId="0" xr:uid="{5D011725-413E-45E7-9D71-57022969DEF6}">
      <text>
        <r>
          <rPr>
            <b/>
            <sz val="9"/>
            <color indexed="81"/>
            <rFont val="Tahoma"/>
            <charset val="1"/>
          </rPr>
          <t>Becky Dzingeleski:</t>
        </r>
        <r>
          <rPr>
            <sz val="9"/>
            <color indexed="81"/>
            <rFont val="Tahoma"/>
            <charset val="1"/>
          </rPr>
          <t xml:space="preserve">
Per FOD is a new Unit.  Contributions began in 2018</t>
        </r>
      </text>
    </comment>
    <comment ref="XJ16" authorId="0" shapeId="0" xr:uid="{A5565A98-A9CD-44AE-9E8A-C8DD5FB40444}">
      <text>
        <r>
          <rPr>
            <b/>
            <sz val="9"/>
            <color indexed="81"/>
            <rFont val="Tahoma"/>
            <charset val="1"/>
          </rPr>
          <t>Becky Dzingeleski:</t>
        </r>
        <r>
          <rPr>
            <sz val="9"/>
            <color indexed="81"/>
            <rFont val="Tahoma"/>
            <charset val="1"/>
          </rPr>
          <t xml:space="preserve">
Per FOD is a new Unit.  Contributions began in 2018</t>
        </r>
      </text>
    </comment>
    <comment ref="XN16" authorId="0" shapeId="0" xr:uid="{27FC279A-9B57-48A5-B2CD-300916623AF9}">
      <text>
        <r>
          <rPr>
            <b/>
            <sz val="9"/>
            <color indexed="81"/>
            <rFont val="Tahoma"/>
            <charset val="1"/>
          </rPr>
          <t>Becky Dzingeleski:</t>
        </r>
        <r>
          <rPr>
            <sz val="9"/>
            <color indexed="81"/>
            <rFont val="Tahoma"/>
            <charset val="1"/>
          </rPr>
          <t xml:space="preserve">
Per FOD is a new Unit.  Contributions began in 2018</t>
        </r>
      </text>
    </comment>
    <comment ref="XR16" authorId="0" shapeId="0" xr:uid="{E661B076-D836-439F-9AB1-A29B3461C67F}">
      <text>
        <r>
          <rPr>
            <b/>
            <sz val="9"/>
            <color indexed="81"/>
            <rFont val="Tahoma"/>
            <charset val="1"/>
          </rPr>
          <t>Becky Dzingeleski:</t>
        </r>
        <r>
          <rPr>
            <sz val="9"/>
            <color indexed="81"/>
            <rFont val="Tahoma"/>
            <charset val="1"/>
          </rPr>
          <t xml:space="preserve">
Per FOD is a new Unit.  Contributions began in 2018</t>
        </r>
      </text>
    </comment>
    <comment ref="XV16" authorId="0" shapeId="0" xr:uid="{89799DA5-7DB1-42CE-AF0B-7A2FE0654577}">
      <text>
        <r>
          <rPr>
            <b/>
            <sz val="9"/>
            <color indexed="81"/>
            <rFont val="Tahoma"/>
            <charset val="1"/>
          </rPr>
          <t>Becky Dzingeleski:</t>
        </r>
        <r>
          <rPr>
            <sz val="9"/>
            <color indexed="81"/>
            <rFont val="Tahoma"/>
            <charset val="1"/>
          </rPr>
          <t xml:space="preserve">
Per FOD is a new Unit.  Contributions began in 2018</t>
        </r>
      </text>
    </comment>
    <comment ref="XZ16" authorId="0" shapeId="0" xr:uid="{E79ACFC2-95E8-403A-9E0C-59E835A29210}">
      <text>
        <r>
          <rPr>
            <b/>
            <sz val="9"/>
            <color indexed="81"/>
            <rFont val="Tahoma"/>
            <charset val="1"/>
          </rPr>
          <t>Becky Dzingeleski:</t>
        </r>
        <r>
          <rPr>
            <sz val="9"/>
            <color indexed="81"/>
            <rFont val="Tahoma"/>
            <charset val="1"/>
          </rPr>
          <t xml:space="preserve">
Per FOD is a new Unit.  Contributions began in 2018</t>
        </r>
      </text>
    </comment>
    <comment ref="YD16" authorId="0" shapeId="0" xr:uid="{1C8F1569-5433-4C82-91C3-62D1FF2FC974}">
      <text>
        <r>
          <rPr>
            <b/>
            <sz val="9"/>
            <color indexed="81"/>
            <rFont val="Tahoma"/>
            <charset val="1"/>
          </rPr>
          <t>Becky Dzingeleski:</t>
        </r>
        <r>
          <rPr>
            <sz val="9"/>
            <color indexed="81"/>
            <rFont val="Tahoma"/>
            <charset val="1"/>
          </rPr>
          <t xml:space="preserve">
Per FOD is a new Unit.  Contributions began in 2018</t>
        </r>
      </text>
    </comment>
    <comment ref="YH16" authorId="0" shapeId="0" xr:uid="{C8DFE418-DCEA-46AF-BCB8-0C2EDC0E073E}">
      <text>
        <r>
          <rPr>
            <b/>
            <sz val="9"/>
            <color indexed="81"/>
            <rFont val="Tahoma"/>
            <charset val="1"/>
          </rPr>
          <t>Becky Dzingeleski:</t>
        </r>
        <r>
          <rPr>
            <sz val="9"/>
            <color indexed="81"/>
            <rFont val="Tahoma"/>
            <charset val="1"/>
          </rPr>
          <t xml:space="preserve">
Per FOD is a new Unit.  Contributions began in 2018</t>
        </r>
      </text>
    </comment>
    <comment ref="YL16" authorId="0" shapeId="0" xr:uid="{3C9831B0-76A4-4087-82B5-A47266C6D90C}">
      <text>
        <r>
          <rPr>
            <b/>
            <sz val="9"/>
            <color indexed="81"/>
            <rFont val="Tahoma"/>
            <charset val="1"/>
          </rPr>
          <t>Becky Dzingeleski:</t>
        </r>
        <r>
          <rPr>
            <sz val="9"/>
            <color indexed="81"/>
            <rFont val="Tahoma"/>
            <charset val="1"/>
          </rPr>
          <t xml:space="preserve">
Per FOD is a new Unit.  Contributions began in 2018</t>
        </r>
      </text>
    </comment>
    <comment ref="YP16" authorId="0" shapeId="0" xr:uid="{2E6DACF5-6928-4788-8615-E7EB2260BC9D}">
      <text>
        <r>
          <rPr>
            <b/>
            <sz val="9"/>
            <color indexed="81"/>
            <rFont val="Tahoma"/>
            <charset val="1"/>
          </rPr>
          <t>Becky Dzingeleski:</t>
        </r>
        <r>
          <rPr>
            <sz val="9"/>
            <color indexed="81"/>
            <rFont val="Tahoma"/>
            <charset val="1"/>
          </rPr>
          <t xml:space="preserve">
Per FOD is a new Unit.  Contributions began in 2018</t>
        </r>
      </text>
    </comment>
    <comment ref="YT16" authorId="0" shapeId="0" xr:uid="{FDEAF9B3-633E-41D8-ABFD-D434C633C1A3}">
      <text>
        <r>
          <rPr>
            <b/>
            <sz val="9"/>
            <color indexed="81"/>
            <rFont val="Tahoma"/>
            <charset val="1"/>
          </rPr>
          <t>Becky Dzingeleski:</t>
        </r>
        <r>
          <rPr>
            <sz val="9"/>
            <color indexed="81"/>
            <rFont val="Tahoma"/>
            <charset val="1"/>
          </rPr>
          <t xml:space="preserve">
Per FOD is a new Unit.  Contributions began in 2018</t>
        </r>
      </text>
    </comment>
    <comment ref="YX16" authorId="0" shapeId="0" xr:uid="{5EE600F3-1E42-4B72-83E1-F99ACEEF9BA8}">
      <text>
        <r>
          <rPr>
            <b/>
            <sz val="9"/>
            <color indexed="81"/>
            <rFont val="Tahoma"/>
            <charset val="1"/>
          </rPr>
          <t>Becky Dzingeleski:</t>
        </r>
        <r>
          <rPr>
            <sz val="9"/>
            <color indexed="81"/>
            <rFont val="Tahoma"/>
            <charset val="1"/>
          </rPr>
          <t xml:space="preserve">
Per FOD is a new Unit.  Contributions began in 2018</t>
        </r>
      </text>
    </comment>
    <comment ref="ZB16" authorId="0" shapeId="0" xr:uid="{DB60EA44-8180-4744-A788-4285EFE4C873}">
      <text>
        <r>
          <rPr>
            <b/>
            <sz val="9"/>
            <color indexed="81"/>
            <rFont val="Tahoma"/>
            <charset val="1"/>
          </rPr>
          <t>Becky Dzingeleski:</t>
        </r>
        <r>
          <rPr>
            <sz val="9"/>
            <color indexed="81"/>
            <rFont val="Tahoma"/>
            <charset val="1"/>
          </rPr>
          <t xml:space="preserve">
Per FOD is a new Unit.  Contributions began in 2018</t>
        </r>
      </text>
    </comment>
    <comment ref="ZF16" authorId="0" shapeId="0" xr:uid="{683AA815-A233-4C61-A751-925EED584062}">
      <text>
        <r>
          <rPr>
            <b/>
            <sz val="9"/>
            <color indexed="81"/>
            <rFont val="Tahoma"/>
            <charset val="1"/>
          </rPr>
          <t>Becky Dzingeleski:</t>
        </r>
        <r>
          <rPr>
            <sz val="9"/>
            <color indexed="81"/>
            <rFont val="Tahoma"/>
            <charset val="1"/>
          </rPr>
          <t xml:space="preserve">
Per FOD is a new Unit.  Contributions began in 2018</t>
        </r>
      </text>
    </comment>
    <comment ref="ZJ16" authorId="0" shapeId="0" xr:uid="{044D044F-E51E-4D07-8A12-49AFB7205247}">
      <text>
        <r>
          <rPr>
            <b/>
            <sz val="9"/>
            <color indexed="81"/>
            <rFont val="Tahoma"/>
            <charset val="1"/>
          </rPr>
          <t>Becky Dzingeleski:</t>
        </r>
        <r>
          <rPr>
            <sz val="9"/>
            <color indexed="81"/>
            <rFont val="Tahoma"/>
            <charset val="1"/>
          </rPr>
          <t xml:space="preserve">
Per FOD is a new Unit.  Contributions began in 2018</t>
        </r>
      </text>
    </comment>
    <comment ref="ZN16" authorId="0" shapeId="0" xr:uid="{22602DDA-2868-4D5A-8EF9-7DB9EC3C0145}">
      <text>
        <r>
          <rPr>
            <b/>
            <sz val="9"/>
            <color indexed="81"/>
            <rFont val="Tahoma"/>
            <charset val="1"/>
          </rPr>
          <t>Becky Dzingeleski:</t>
        </r>
        <r>
          <rPr>
            <sz val="9"/>
            <color indexed="81"/>
            <rFont val="Tahoma"/>
            <charset val="1"/>
          </rPr>
          <t xml:space="preserve">
Per FOD is a new Unit.  Contributions began in 2018</t>
        </r>
      </text>
    </comment>
    <comment ref="ZR16" authorId="0" shapeId="0" xr:uid="{E7315F4F-3703-4D42-AE1B-30ADAD3C2764}">
      <text>
        <r>
          <rPr>
            <b/>
            <sz val="9"/>
            <color indexed="81"/>
            <rFont val="Tahoma"/>
            <charset val="1"/>
          </rPr>
          <t>Becky Dzingeleski:</t>
        </r>
        <r>
          <rPr>
            <sz val="9"/>
            <color indexed="81"/>
            <rFont val="Tahoma"/>
            <charset val="1"/>
          </rPr>
          <t xml:space="preserve">
Per FOD is a new Unit.  Contributions began in 2018</t>
        </r>
      </text>
    </comment>
    <comment ref="ZV16" authorId="0" shapeId="0" xr:uid="{8E0B2B31-0AD3-4FCA-9F79-3E8D2FE0E87F}">
      <text>
        <r>
          <rPr>
            <b/>
            <sz val="9"/>
            <color indexed="81"/>
            <rFont val="Tahoma"/>
            <charset val="1"/>
          </rPr>
          <t>Becky Dzingeleski:</t>
        </r>
        <r>
          <rPr>
            <sz val="9"/>
            <color indexed="81"/>
            <rFont val="Tahoma"/>
            <charset val="1"/>
          </rPr>
          <t xml:space="preserve">
Per FOD is a new Unit.  Contributions began in 2018</t>
        </r>
      </text>
    </comment>
    <comment ref="ZZ16" authorId="0" shapeId="0" xr:uid="{B4ED4E5D-5E22-4076-991D-E8C9A00C53C3}">
      <text>
        <r>
          <rPr>
            <b/>
            <sz val="9"/>
            <color indexed="81"/>
            <rFont val="Tahoma"/>
            <charset val="1"/>
          </rPr>
          <t>Becky Dzingeleski:</t>
        </r>
        <r>
          <rPr>
            <sz val="9"/>
            <color indexed="81"/>
            <rFont val="Tahoma"/>
            <charset val="1"/>
          </rPr>
          <t xml:space="preserve">
Per FOD is a new Unit.  Contributions began in 2018</t>
        </r>
      </text>
    </comment>
    <comment ref="AAD16" authorId="0" shapeId="0" xr:uid="{5A9E8E1F-7600-4EC9-8EE6-5912EAA0F66E}">
      <text>
        <r>
          <rPr>
            <b/>
            <sz val="9"/>
            <color indexed="81"/>
            <rFont val="Tahoma"/>
            <charset val="1"/>
          </rPr>
          <t>Becky Dzingeleski:</t>
        </r>
        <r>
          <rPr>
            <sz val="9"/>
            <color indexed="81"/>
            <rFont val="Tahoma"/>
            <charset val="1"/>
          </rPr>
          <t xml:space="preserve">
Per FOD is a new Unit.  Contributions began in 2018</t>
        </r>
      </text>
    </comment>
    <comment ref="AAH16" authorId="0" shapeId="0" xr:uid="{19E34C7F-27A5-4AE6-BA55-61CDBE72D681}">
      <text>
        <r>
          <rPr>
            <b/>
            <sz val="9"/>
            <color indexed="81"/>
            <rFont val="Tahoma"/>
            <charset val="1"/>
          </rPr>
          <t>Becky Dzingeleski:</t>
        </r>
        <r>
          <rPr>
            <sz val="9"/>
            <color indexed="81"/>
            <rFont val="Tahoma"/>
            <charset val="1"/>
          </rPr>
          <t xml:space="preserve">
Per FOD is a new Unit.  Contributions began in 2018</t>
        </r>
      </text>
    </comment>
    <comment ref="AAL16" authorId="0" shapeId="0" xr:uid="{E131210E-CA4B-46F6-BE3B-6CBB42B59E78}">
      <text>
        <r>
          <rPr>
            <b/>
            <sz val="9"/>
            <color indexed="81"/>
            <rFont val="Tahoma"/>
            <charset val="1"/>
          </rPr>
          <t>Becky Dzingeleski:</t>
        </r>
        <r>
          <rPr>
            <sz val="9"/>
            <color indexed="81"/>
            <rFont val="Tahoma"/>
            <charset val="1"/>
          </rPr>
          <t xml:space="preserve">
Per FOD is a new Unit.  Contributions began in 2018</t>
        </r>
      </text>
    </comment>
    <comment ref="AAP16" authorId="0" shapeId="0" xr:uid="{691327C1-6811-49D7-9C32-786DDA033BBD}">
      <text>
        <r>
          <rPr>
            <b/>
            <sz val="9"/>
            <color indexed="81"/>
            <rFont val="Tahoma"/>
            <charset val="1"/>
          </rPr>
          <t>Becky Dzingeleski:</t>
        </r>
        <r>
          <rPr>
            <sz val="9"/>
            <color indexed="81"/>
            <rFont val="Tahoma"/>
            <charset val="1"/>
          </rPr>
          <t xml:space="preserve">
Per FOD is a new Unit.  Contributions began in 2018</t>
        </r>
      </text>
    </comment>
    <comment ref="AAT16" authorId="0" shapeId="0" xr:uid="{6F030866-4AC8-41B3-AA7B-CF4F2AB3610E}">
      <text>
        <r>
          <rPr>
            <b/>
            <sz val="9"/>
            <color indexed="81"/>
            <rFont val="Tahoma"/>
            <charset val="1"/>
          </rPr>
          <t>Becky Dzingeleski:</t>
        </r>
        <r>
          <rPr>
            <sz val="9"/>
            <color indexed="81"/>
            <rFont val="Tahoma"/>
            <charset val="1"/>
          </rPr>
          <t xml:space="preserve">
Per FOD is a new Unit.  Contributions began in 2018</t>
        </r>
      </text>
    </comment>
    <comment ref="AAX16" authorId="0" shapeId="0" xr:uid="{34FAE668-F797-43F3-BBCF-A1EE01D9A14E}">
      <text>
        <r>
          <rPr>
            <b/>
            <sz val="9"/>
            <color indexed="81"/>
            <rFont val="Tahoma"/>
            <charset val="1"/>
          </rPr>
          <t>Becky Dzingeleski:</t>
        </r>
        <r>
          <rPr>
            <sz val="9"/>
            <color indexed="81"/>
            <rFont val="Tahoma"/>
            <charset val="1"/>
          </rPr>
          <t xml:space="preserve">
Per FOD is a new Unit.  Contributions began in 2018</t>
        </r>
      </text>
    </comment>
    <comment ref="ABB16" authorId="0" shapeId="0" xr:uid="{AF197954-BBCB-432F-9390-6CD77BB2837B}">
      <text>
        <r>
          <rPr>
            <b/>
            <sz val="9"/>
            <color indexed="81"/>
            <rFont val="Tahoma"/>
            <charset val="1"/>
          </rPr>
          <t>Becky Dzingeleski:</t>
        </r>
        <r>
          <rPr>
            <sz val="9"/>
            <color indexed="81"/>
            <rFont val="Tahoma"/>
            <charset val="1"/>
          </rPr>
          <t xml:space="preserve">
Per FOD is a new Unit.  Contributions began in 2018</t>
        </r>
      </text>
    </comment>
    <comment ref="ABF16" authorId="0" shapeId="0" xr:uid="{C62E4F99-17CE-4139-87D4-84A598CAB3C7}">
      <text>
        <r>
          <rPr>
            <b/>
            <sz val="9"/>
            <color indexed="81"/>
            <rFont val="Tahoma"/>
            <charset val="1"/>
          </rPr>
          <t>Becky Dzingeleski:</t>
        </r>
        <r>
          <rPr>
            <sz val="9"/>
            <color indexed="81"/>
            <rFont val="Tahoma"/>
            <charset val="1"/>
          </rPr>
          <t xml:space="preserve">
Per FOD is a new Unit.  Contributions began in 2018</t>
        </r>
      </text>
    </comment>
    <comment ref="ABJ16" authorId="0" shapeId="0" xr:uid="{20AF5472-AACF-45A0-A145-1C246CF8FEAD}">
      <text>
        <r>
          <rPr>
            <b/>
            <sz val="9"/>
            <color indexed="81"/>
            <rFont val="Tahoma"/>
            <charset val="1"/>
          </rPr>
          <t>Becky Dzingeleski:</t>
        </r>
        <r>
          <rPr>
            <sz val="9"/>
            <color indexed="81"/>
            <rFont val="Tahoma"/>
            <charset val="1"/>
          </rPr>
          <t xml:space="preserve">
Per FOD is a new Unit.  Contributions began in 2018</t>
        </r>
      </text>
    </comment>
    <comment ref="ABN16" authorId="0" shapeId="0" xr:uid="{459530F8-A16C-41B8-9717-8A0126754204}">
      <text>
        <r>
          <rPr>
            <b/>
            <sz val="9"/>
            <color indexed="81"/>
            <rFont val="Tahoma"/>
            <charset val="1"/>
          </rPr>
          <t>Becky Dzingeleski:</t>
        </r>
        <r>
          <rPr>
            <sz val="9"/>
            <color indexed="81"/>
            <rFont val="Tahoma"/>
            <charset val="1"/>
          </rPr>
          <t xml:space="preserve">
Per FOD is a new Unit.  Contributions began in 2018</t>
        </r>
      </text>
    </comment>
    <comment ref="ABR16" authorId="0" shapeId="0" xr:uid="{36CA02DC-CBF2-48E1-A557-14063872A302}">
      <text>
        <r>
          <rPr>
            <b/>
            <sz val="9"/>
            <color indexed="81"/>
            <rFont val="Tahoma"/>
            <charset val="1"/>
          </rPr>
          <t>Becky Dzingeleski:</t>
        </r>
        <r>
          <rPr>
            <sz val="9"/>
            <color indexed="81"/>
            <rFont val="Tahoma"/>
            <charset val="1"/>
          </rPr>
          <t xml:space="preserve">
Per FOD is a new Unit.  Contributions began in 2018</t>
        </r>
      </text>
    </comment>
    <comment ref="ABV16" authorId="0" shapeId="0" xr:uid="{597157B4-DDB8-424C-9DB1-2BA3E8BA1118}">
      <text>
        <r>
          <rPr>
            <b/>
            <sz val="9"/>
            <color indexed="81"/>
            <rFont val="Tahoma"/>
            <charset val="1"/>
          </rPr>
          <t>Becky Dzingeleski:</t>
        </r>
        <r>
          <rPr>
            <sz val="9"/>
            <color indexed="81"/>
            <rFont val="Tahoma"/>
            <charset val="1"/>
          </rPr>
          <t xml:space="preserve">
Per FOD is a new Unit.  Contributions began in 2018</t>
        </r>
      </text>
    </comment>
    <comment ref="ABZ16" authorId="0" shapeId="0" xr:uid="{8C7A1B3F-E573-4780-A7DE-8EF446020499}">
      <text>
        <r>
          <rPr>
            <b/>
            <sz val="9"/>
            <color indexed="81"/>
            <rFont val="Tahoma"/>
            <charset val="1"/>
          </rPr>
          <t>Becky Dzingeleski:</t>
        </r>
        <r>
          <rPr>
            <sz val="9"/>
            <color indexed="81"/>
            <rFont val="Tahoma"/>
            <charset val="1"/>
          </rPr>
          <t xml:space="preserve">
Per FOD is a new Unit.  Contributions began in 2018</t>
        </r>
      </text>
    </comment>
    <comment ref="ACD16" authorId="0" shapeId="0" xr:uid="{D9A4525D-E88E-4178-B8B1-17EC930929C2}">
      <text>
        <r>
          <rPr>
            <b/>
            <sz val="9"/>
            <color indexed="81"/>
            <rFont val="Tahoma"/>
            <charset val="1"/>
          </rPr>
          <t>Becky Dzingeleski:</t>
        </r>
        <r>
          <rPr>
            <sz val="9"/>
            <color indexed="81"/>
            <rFont val="Tahoma"/>
            <charset val="1"/>
          </rPr>
          <t xml:space="preserve">
Per FOD is a new Unit.  Contributions began in 2018</t>
        </r>
      </text>
    </comment>
    <comment ref="ACH16" authorId="0" shapeId="0" xr:uid="{394DB31E-316F-42AB-9672-351970B3516F}">
      <text>
        <r>
          <rPr>
            <b/>
            <sz val="9"/>
            <color indexed="81"/>
            <rFont val="Tahoma"/>
            <charset val="1"/>
          </rPr>
          <t>Becky Dzingeleski:</t>
        </r>
        <r>
          <rPr>
            <sz val="9"/>
            <color indexed="81"/>
            <rFont val="Tahoma"/>
            <charset val="1"/>
          </rPr>
          <t xml:space="preserve">
Per FOD is a new Unit.  Contributions began in 2018</t>
        </r>
      </text>
    </comment>
    <comment ref="ACL16" authorId="0" shapeId="0" xr:uid="{8A3D9935-9728-4E6D-9BE4-A555693AAD2E}">
      <text>
        <r>
          <rPr>
            <b/>
            <sz val="9"/>
            <color indexed="81"/>
            <rFont val="Tahoma"/>
            <charset val="1"/>
          </rPr>
          <t>Becky Dzingeleski:</t>
        </r>
        <r>
          <rPr>
            <sz val="9"/>
            <color indexed="81"/>
            <rFont val="Tahoma"/>
            <charset val="1"/>
          </rPr>
          <t xml:space="preserve">
Per FOD is a new Unit.  Contributions began in 2018</t>
        </r>
      </text>
    </comment>
    <comment ref="ACP16" authorId="0" shapeId="0" xr:uid="{DE9CCF7F-AF07-4690-B594-E931F6C5798A}">
      <text>
        <r>
          <rPr>
            <b/>
            <sz val="9"/>
            <color indexed="81"/>
            <rFont val="Tahoma"/>
            <charset val="1"/>
          </rPr>
          <t>Becky Dzingeleski:</t>
        </r>
        <r>
          <rPr>
            <sz val="9"/>
            <color indexed="81"/>
            <rFont val="Tahoma"/>
            <charset val="1"/>
          </rPr>
          <t xml:space="preserve">
Per FOD is a new Unit.  Contributions began in 2018</t>
        </r>
      </text>
    </comment>
    <comment ref="ACT16" authorId="0" shapeId="0" xr:uid="{068F04EB-8D05-41B5-964C-5EEEE682001B}">
      <text>
        <r>
          <rPr>
            <b/>
            <sz val="9"/>
            <color indexed="81"/>
            <rFont val="Tahoma"/>
            <charset val="1"/>
          </rPr>
          <t>Becky Dzingeleski:</t>
        </r>
        <r>
          <rPr>
            <sz val="9"/>
            <color indexed="81"/>
            <rFont val="Tahoma"/>
            <charset val="1"/>
          </rPr>
          <t xml:space="preserve">
Per FOD is a new Unit.  Contributions began in 2018</t>
        </r>
      </text>
    </comment>
    <comment ref="ACX16" authorId="0" shapeId="0" xr:uid="{374D51EB-9AD9-4811-834C-CB60CADC5F62}">
      <text>
        <r>
          <rPr>
            <b/>
            <sz val="9"/>
            <color indexed="81"/>
            <rFont val="Tahoma"/>
            <charset val="1"/>
          </rPr>
          <t>Becky Dzingeleski:</t>
        </r>
        <r>
          <rPr>
            <sz val="9"/>
            <color indexed="81"/>
            <rFont val="Tahoma"/>
            <charset val="1"/>
          </rPr>
          <t xml:space="preserve">
Per FOD is a new Unit.  Contributions began in 2018</t>
        </r>
      </text>
    </comment>
    <comment ref="ADB16" authorId="0" shapeId="0" xr:uid="{7F24DFC3-DFB4-4709-A357-1CB3C17DC650}">
      <text>
        <r>
          <rPr>
            <b/>
            <sz val="9"/>
            <color indexed="81"/>
            <rFont val="Tahoma"/>
            <charset val="1"/>
          </rPr>
          <t>Becky Dzingeleski:</t>
        </r>
        <r>
          <rPr>
            <sz val="9"/>
            <color indexed="81"/>
            <rFont val="Tahoma"/>
            <charset val="1"/>
          </rPr>
          <t xml:space="preserve">
Per FOD is a new Unit.  Contributions began in 2018</t>
        </r>
      </text>
    </comment>
    <comment ref="ADF16" authorId="0" shapeId="0" xr:uid="{8F2681AF-1198-4907-B30A-B61AC3A9E9C4}">
      <text>
        <r>
          <rPr>
            <b/>
            <sz val="9"/>
            <color indexed="81"/>
            <rFont val="Tahoma"/>
            <charset val="1"/>
          </rPr>
          <t>Becky Dzingeleski:</t>
        </r>
        <r>
          <rPr>
            <sz val="9"/>
            <color indexed="81"/>
            <rFont val="Tahoma"/>
            <charset val="1"/>
          </rPr>
          <t xml:space="preserve">
Per FOD is a new Unit.  Contributions began in 2018</t>
        </r>
      </text>
    </comment>
    <comment ref="ADJ16" authorId="0" shapeId="0" xr:uid="{1D1B2955-9B31-4B54-9BBD-19077B0A7FC1}">
      <text>
        <r>
          <rPr>
            <b/>
            <sz val="9"/>
            <color indexed="81"/>
            <rFont val="Tahoma"/>
            <charset val="1"/>
          </rPr>
          <t>Becky Dzingeleski:</t>
        </r>
        <r>
          <rPr>
            <sz val="9"/>
            <color indexed="81"/>
            <rFont val="Tahoma"/>
            <charset val="1"/>
          </rPr>
          <t xml:space="preserve">
Per FOD is a new Unit.  Contributions began in 2018</t>
        </r>
      </text>
    </comment>
    <comment ref="ADN16" authorId="0" shapeId="0" xr:uid="{EFE2145F-BBDA-47C9-89B9-1931C9B53D2F}">
      <text>
        <r>
          <rPr>
            <b/>
            <sz val="9"/>
            <color indexed="81"/>
            <rFont val="Tahoma"/>
            <charset val="1"/>
          </rPr>
          <t>Becky Dzingeleski:</t>
        </r>
        <r>
          <rPr>
            <sz val="9"/>
            <color indexed="81"/>
            <rFont val="Tahoma"/>
            <charset val="1"/>
          </rPr>
          <t xml:space="preserve">
Per FOD is a new Unit.  Contributions began in 2018</t>
        </r>
      </text>
    </comment>
    <comment ref="ADR16" authorId="0" shapeId="0" xr:uid="{2B1EBAA7-81D0-40D2-A448-C5E195591B43}">
      <text>
        <r>
          <rPr>
            <b/>
            <sz val="9"/>
            <color indexed="81"/>
            <rFont val="Tahoma"/>
            <charset val="1"/>
          </rPr>
          <t>Becky Dzingeleski:</t>
        </r>
        <r>
          <rPr>
            <sz val="9"/>
            <color indexed="81"/>
            <rFont val="Tahoma"/>
            <charset val="1"/>
          </rPr>
          <t xml:space="preserve">
Per FOD is a new Unit.  Contributions began in 2018</t>
        </r>
      </text>
    </comment>
    <comment ref="ADV16" authorId="0" shapeId="0" xr:uid="{F7969A11-A75A-456E-8558-B51697063D73}">
      <text>
        <r>
          <rPr>
            <b/>
            <sz val="9"/>
            <color indexed="81"/>
            <rFont val="Tahoma"/>
            <charset val="1"/>
          </rPr>
          <t>Becky Dzingeleski:</t>
        </r>
        <r>
          <rPr>
            <sz val="9"/>
            <color indexed="81"/>
            <rFont val="Tahoma"/>
            <charset val="1"/>
          </rPr>
          <t xml:space="preserve">
Per FOD is a new Unit.  Contributions began in 2018</t>
        </r>
      </text>
    </comment>
    <comment ref="ADZ16" authorId="0" shapeId="0" xr:uid="{82D4C944-4A46-4CD5-93BD-E46D4A3AA941}">
      <text>
        <r>
          <rPr>
            <b/>
            <sz val="9"/>
            <color indexed="81"/>
            <rFont val="Tahoma"/>
            <charset val="1"/>
          </rPr>
          <t>Becky Dzingeleski:</t>
        </r>
        <r>
          <rPr>
            <sz val="9"/>
            <color indexed="81"/>
            <rFont val="Tahoma"/>
            <charset val="1"/>
          </rPr>
          <t xml:space="preserve">
Per FOD is a new Unit.  Contributions began in 2018</t>
        </r>
      </text>
    </comment>
    <comment ref="AED16" authorId="0" shapeId="0" xr:uid="{313F663F-B0F9-4873-B74C-AC45E5D8837F}">
      <text>
        <r>
          <rPr>
            <b/>
            <sz val="9"/>
            <color indexed="81"/>
            <rFont val="Tahoma"/>
            <charset val="1"/>
          </rPr>
          <t>Becky Dzingeleski:</t>
        </r>
        <r>
          <rPr>
            <sz val="9"/>
            <color indexed="81"/>
            <rFont val="Tahoma"/>
            <charset val="1"/>
          </rPr>
          <t xml:space="preserve">
Per FOD is a new Unit.  Contributions began in 2018</t>
        </r>
      </text>
    </comment>
    <comment ref="AEH16" authorId="0" shapeId="0" xr:uid="{79A49360-0D9C-4334-BB8E-01AE2FB9CF61}">
      <text>
        <r>
          <rPr>
            <b/>
            <sz val="9"/>
            <color indexed="81"/>
            <rFont val="Tahoma"/>
            <charset val="1"/>
          </rPr>
          <t>Becky Dzingeleski:</t>
        </r>
        <r>
          <rPr>
            <sz val="9"/>
            <color indexed="81"/>
            <rFont val="Tahoma"/>
            <charset val="1"/>
          </rPr>
          <t xml:space="preserve">
Per FOD is a new Unit.  Contributions began in 2018</t>
        </r>
      </text>
    </comment>
    <comment ref="AEL16" authorId="0" shapeId="0" xr:uid="{4D464279-DBC9-4008-9EA0-35C7A2ED44CC}">
      <text>
        <r>
          <rPr>
            <b/>
            <sz val="9"/>
            <color indexed="81"/>
            <rFont val="Tahoma"/>
            <charset val="1"/>
          </rPr>
          <t>Becky Dzingeleski:</t>
        </r>
        <r>
          <rPr>
            <sz val="9"/>
            <color indexed="81"/>
            <rFont val="Tahoma"/>
            <charset val="1"/>
          </rPr>
          <t xml:space="preserve">
Per FOD is a new Unit.  Contributions began in 2018</t>
        </r>
      </text>
    </comment>
    <comment ref="AEP16" authorId="0" shapeId="0" xr:uid="{6AF34FA9-9ED0-49F2-9985-316E497DECA5}">
      <text>
        <r>
          <rPr>
            <b/>
            <sz val="9"/>
            <color indexed="81"/>
            <rFont val="Tahoma"/>
            <charset val="1"/>
          </rPr>
          <t>Becky Dzingeleski:</t>
        </r>
        <r>
          <rPr>
            <sz val="9"/>
            <color indexed="81"/>
            <rFont val="Tahoma"/>
            <charset val="1"/>
          </rPr>
          <t xml:space="preserve">
Per FOD is a new Unit.  Contributions began in 2018</t>
        </r>
      </text>
    </comment>
    <comment ref="AET16" authorId="0" shapeId="0" xr:uid="{5B6B3A7D-7579-40AF-B883-B57221617527}">
      <text>
        <r>
          <rPr>
            <b/>
            <sz val="9"/>
            <color indexed="81"/>
            <rFont val="Tahoma"/>
            <charset val="1"/>
          </rPr>
          <t>Becky Dzingeleski:</t>
        </r>
        <r>
          <rPr>
            <sz val="9"/>
            <color indexed="81"/>
            <rFont val="Tahoma"/>
            <charset val="1"/>
          </rPr>
          <t xml:space="preserve">
Per FOD is a new Unit.  Contributions began in 2018</t>
        </r>
      </text>
    </comment>
    <comment ref="AEX16" authorId="0" shapeId="0" xr:uid="{7602FA0E-35E8-40FC-9757-D9B9786DB917}">
      <text>
        <r>
          <rPr>
            <b/>
            <sz val="9"/>
            <color indexed="81"/>
            <rFont val="Tahoma"/>
            <charset val="1"/>
          </rPr>
          <t>Becky Dzingeleski:</t>
        </r>
        <r>
          <rPr>
            <sz val="9"/>
            <color indexed="81"/>
            <rFont val="Tahoma"/>
            <charset val="1"/>
          </rPr>
          <t xml:space="preserve">
Per FOD is a new Unit.  Contributions began in 2018</t>
        </r>
      </text>
    </comment>
    <comment ref="AFB16" authorId="0" shapeId="0" xr:uid="{895477F1-DAE6-41F3-BB14-640F0770DC94}">
      <text>
        <r>
          <rPr>
            <b/>
            <sz val="9"/>
            <color indexed="81"/>
            <rFont val="Tahoma"/>
            <charset val="1"/>
          </rPr>
          <t>Becky Dzingeleski:</t>
        </r>
        <r>
          <rPr>
            <sz val="9"/>
            <color indexed="81"/>
            <rFont val="Tahoma"/>
            <charset val="1"/>
          </rPr>
          <t xml:space="preserve">
Per FOD is a new Unit.  Contributions began in 2018</t>
        </r>
      </text>
    </comment>
    <comment ref="AFF16" authorId="0" shapeId="0" xr:uid="{3A6C11E6-09D2-4854-8BF8-4C9BAC6A0A96}">
      <text>
        <r>
          <rPr>
            <b/>
            <sz val="9"/>
            <color indexed="81"/>
            <rFont val="Tahoma"/>
            <charset val="1"/>
          </rPr>
          <t>Becky Dzingeleski:</t>
        </r>
        <r>
          <rPr>
            <sz val="9"/>
            <color indexed="81"/>
            <rFont val="Tahoma"/>
            <charset val="1"/>
          </rPr>
          <t xml:space="preserve">
Per FOD is a new Unit.  Contributions began in 2018</t>
        </r>
      </text>
    </comment>
    <comment ref="AFJ16" authorId="0" shapeId="0" xr:uid="{EE3CAB1D-4BEA-4B08-AC09-CB8E266DA5CA}">
      <text>
        <r>
          <rPr>
            <b/>
            <sz val="9"/>
            <color indexed="81"/>
            <rFont val="Tahoma"/>
            <charset val="1"/>
          </rPr>
          <t>Becky Dzingeleski:</t>
        </r>
        <r>
          <rPr>
            <sz val="9"/>
            <color indexed="81"/>
            <rFont val="Tahoma"/>
            <charset val="1"/>
          </rPr>
          <t xml:space="preserve">
Per FOD is a new Unit.  Contributions began in 2018</t>
        </r>
      </text>
    </comment>
    <comment ref="AFN16" authorId="0" shapeId="0" xr:uid="{EF1BD87D-1D0C-4319-95CC-EA93519662F4}">
      <text>
        <r>
          <rPr>
            <b/>
            <sz val="9"/>
            <color indexed="81"/>
            <rFont val="Tahoma"/>
            <charset val="1"/>
          </rPr>
          <t>Becky Dzingeleski:</t>
        </r>
        <r>
          <rPr>
            <sz val="9"/>
            <color indexed="81"/>
            <rFont val="Tahoma"/>
            <charset val="1"/>
          </rPr>
          <t xml:space="preserve">
Per FOD is a new Unit.  Contributions began in 2018</t>
        </r>
      </text>
    </comment>
    <comment ref="AFR16" authorId="0" shapeId="0" xr:uid="{E990FEBF-684E-4C31-86D6-296E05C3ADF4}">
      <text>
        <r>
          <rPr>
            <b/>
            <sz val="9"/>
            <color indexed="81"/>
            <rFont val="Tahoma"/>
            <charset val="1"/>
          </rPr>
          <t>Becky Dzingeleski:</t>
        </r>
        <r>
          <rPr>
            <sz val="9"/>
            <color indexed="81"/>
            <rFont val="Tahoma"/>
            <charset val="1"/>
          </rPr>
          <t xml:space="preserve">
Per FOD is a new Unit.  Contributions began in 2018</t>
        </r>
      </text>
    </comment>
    <comment ref="AFV16" authorId="0" shapeId="0" xr:uid="{F21E025C-64A2-4613-A318-2860D85CA562}">
      <text>
        <r>
          <rPr>
            <b/>
            <sz val="9"/>
            <color indexed="81"/>
            <rFont val="Tahoma"/>
            <charset val="1"/>
          </rPr>
          <t>Becky Dzingeleski:</t>
        </r>
        <r>
          <rPr>
            <sz val="9"/>
            <color indexed="81"/>
            <rFont val="Tahoma"/>
            <charset val="1"/>
          </rPr>
          <t xml:space="preserve">
Per FOD is a new Unit.  Contributions began in 2018</t>
        </r>
      </text>
    </comment>
    <comment ref="AFZ16" authorId="0" shapeId="0" xr:uid="{7EA814FF-3E5C-4A2B-BDF4-8182CCF5C88E}">
      <text>
        <r>
          <rPr>
            <b/>
            <sz val="9"/>
            <color indexed="81"/>
            <rFont val="Tahoma"/>
            <charset val="1"/>
          </rPr>
          <t>Becky Dzingeleski:</t>
        </r>
        <r>
          <rPr>
            <sz val="9"/>
            <color indexed="81"/>
            <rFont val="Tahoma"/>
            <charset val="1"/>
          </rPr>
          <t xml:space="preserve">
Per FOD is a new Unit.  Contributions began in 2018</t>
        </r>
      </text>
    </comment>
    <comment ref="AGD16" authorId="0" shapeId="0" xr:uid="{FD319157-74E6-4ED2-A807-11B774EC30DB}">
      <text>
        <r>
          <rPr>
            <b/>
            <sz val="9"/>
            <color indexed="81"/>
            <rFont val="Tahoma"/>
            <charset val="1"/>
          </rPr>
          <t>Becky Dzingeleski:</t>
        </r>
        <r>
          <rPr>
            <sz val="9"/>
            <color indexed="81"/>
            <rFont val="Tahoma"/>
            <charset val="1"/>
          </rPr>
          <t xml:space="preserve">
Per FOD is a new Unit.  Contributions began in 2018</t>
        </r>
      </text>
    </comment>
    <comment ref="AGH16" authorId="0" shapeId="0" xr:uid="{4F69AA43-CB39-49D4-A770-69BE6E29DEBF}">
      <text>
        <r>
          <rPr>
            <b/>
            <sz val="9"/>
            <color indexed="81"/>
            <rFont val="Tahoma"/>
            <charset val="1"/>
          </rPr>
          <t>Becky Dzingeleski:</t>
        </r>
        <r>
          <rPr>
            <sz val="9"/>
            <color indexed="81"/>
            <rFont val="Tahoma"/>
            <charset val="1"/>
          </rPr>
          <t xml:space="preserve">
Per FOD is a new Unit.  Contributions began in 2018</t>
        </r>
      </text>
    </comment>
    <comment ref="AGL16" authorId="0" shapeId="0" xr:uid="{B669194C-392E-4983-840C-91FE4C0A9DBD}">
      <text>
        <r>
          <rPr>
            <b/>
            <sz val="9"/>
            <color indexed="81"/>
            <rFont val="Tahoma"/>
            <charset val="1"/>
          </rPr>
          <t>Becky Dzingeleski:</t>
        </r>
        <r>
          <rPr>
            <sz val="9"/>
            <color indexed="81"/>
            <rFont val="Tahoma"/>
            <charset val="1"/>
          </rPr>
          <t xml:space="preserve">
Per FOD is a new Unit.  Contributions began in 2018</t>
        </r>
      </text>
    </comment>
    <comment ref="AGP16" authorId="0" shapeId="0" xr:uid="{AF5A51CE-4876-4B1F-9665-414FF0879127}">
      <text>
        <r>
          <rPr>
            <b/>
            <sz val="9"/>
            <color indexed="81"/>
            <rFont val="Tahoma"/>
            <charset val="1"/>
          </rPr>
          <t>Becky Dzingeleski:</t>
        </r>
        <r>
          <rPr>
            <sz val="9"/>
            <color indexed="81"/>
            <rFont val="Tahoma"/>
            <charset val="1"/>
          </rPr>
          <t xml:space="preserve">
Per FOD is a new Unit.  Contributions began in 2018</t>
        </r>
      </text>
    </comment>
    <comment ref="AGT16" authorId="0" shapeId="0" xr:uid="{F4115FD8-F7A6-4DBC-B6F4-2D12A5E18CC1}">
      <text>
        <r>
          <rPr>
            <b/>
            <sz val="9"/>
            <color indexed="81"/>
            <rFont val="Tahoma"/>
            <charset val="1"/>
          </rPr>
          <t>Becky Dzingeleski:</t>
        </r>
        <r>
          <rPr>
            <sz val="9"/>
            <color indexed="81"/>
            <rFont val="Tahoma"/>
            <charset val="1"/>
          </rPr>
          <t xml:space="preserve">
Per FOD is a new Unit.  Contributions began in 2018</t>
        </r>
      </text>
    </comment>
    <comment ref="AGX16" authorId="0" shapeId="0" xr:uid="{B71F3F72-B39E-4085-9BA9-1E06BEB75C3A}">
      <text>
        <r>
          <rPr>
            <b/>
            <sz val="9"/>
            <color indexed="81"/>
            <rFont val="Tahoma"/>
            <charset val="1"/>
          </rPr>
          <t>Becky Dzingeleski:</t>
        </r>
        <r>
          <rPr>
            <sz val="9"/>
            <color indexed="81"/>
            <rFont val="Tahoma"/>
            <charset val="1"/>
          </rPr>
          <t xml:space="preserve">
Per FOD is a new Unit.  Contributions began in 2018</t>
        </r>
      </text>
    </comment>
    <comment ref="AHB16" authorId="0" shapeId="0" xr:uid="{211C16EF-4418-428D-A27B-FCF4344E8E81}">
      <text>
        <r>
          <rPr>
            <b/>
            <sz val="9"/>
            <color indexed="81"/>
            <rFont val="Tahoma"/>
            <charset val="1"/>
          </rPr>
          <t>Becky Dzingeleski:</t>
        </r>
        <r>
          <rPr>
            <sz val="9"/>
            <color indexed="81"/>
            <rFont val="Tahoma"/>
            <charset val="1"/>
          </rPr>
          <t xml:space="preserve">
Per FOD is a new Unit.  Contributions began in 2018</t>
        </r>
      </text>
    </comment>
    <comment ref="AHF16" authorId="0" shapeId="0" xr:uid="{74AFDDC3-43DE-4C15-A0E0-AA2DC9232D16}">
      <text>
        <r>
          <rPr>
            <b/>
            <sz val="9"/>
            <color indexed="81"/>
            <rFont val="Tahoma"/>
            <charset val="1"/>
          </rPr>
          <t>Becky Dzingeleski:</t>
        </r>
        <r>
          <rPr>
            <sz val="9"/>
            <color indexed="81"/>
            <rFont val="Tahoma"/>
            <charset val="1"/>
          </rPr>
          <t xml:space="preserve">
Per FOD is a new Unit.  Contributions began in 2018</t>
        </r>
      </text>
    </comment>
    <comment ref="AHJ16" authorId="0" shapeId="0" xr:uid="{55C44C8B-3953-4E1D-A585-342665B3AD78}">
      <text>
        <r>
          <rPr>
            <b/>
            <sz val="9"/>
            <color indexed="81"/>
            <rFont val="Tahoma"/>
            <charset val="1"/>
          </rPr>
          <t>Becky Dzingeleski:</t>
        </r>
        <r>
          <rPr>
            <sz val="9"/>
            <color indexed="81"/>
            <rFont val="Tahoma"/>
            <charset val="1"/>
          </rPr>
          <t xml:space="preserve">
Per FOD is a new Unit.  Contributions began in 2018</t>
        </r>
      </text>
    </comment>
    <comment ref="AHN16" authorId="0" shapeId="0" xr:uid="{6B9A8EF9-D67B-43C5-ADF2-4AC97D180477}">
      <text>
        <r>
          <rPr>
            <b/>
            <sz val="9"/>
            <color indexed="81"/>
            <rFont val="Tahoma"/>
            <charset val="1"/>
          </rPr>
          <t>Becky Dzingeleski:</t>
        </r>
        <r>
          <rPr>
            <sz val="9"/>
            <color indexed="81"/>
            <rFont val="Tahoma"/>
            <charset val="1"/>
          </rPr>
          <t xml:space="preserve">
Per FOD is a new Unit.  Contributions began in 2018</t>
        </r>
      </text>
    </comment>
    <comment ref="AHR16" authorId="0" shapeId="0" xr:uid="{5A7BCF02-EDFC-41A3-A1E5-53453D63FD14}">
      <text>
        <r>
          <rPr>
            <b/>
            <sz val="9"/>
            <color indexed="81"/>
            <rFont val="Tahoma"/>
            <charset val="1"/>
          </rPr>
          <t>Becky Dzingeleski:</t>
        </r>
        <r>
          <rPr>
            <sz val="9"/>
            <color indexed="81"/>
            <rFont val="Tahoma"/>
            <charset val="1"/>
          </rPr>
          <t xml:space="preserve">
Per FOD is a new Unit.  Contributions began in 2018</t>
        </r>
      </text>
    </comment>
    <comment ref="AHV16" authorId="0" shapeId="0" xr:uid="{D593A699-59DF-40B0-A505-361A2A0F6C31}">
      <text>
        <r>
          <rPr>
            <b/>
            <sz val="9"/>
            <color indexed="81"/>
            <rFont val="Tahoma"/>
            <charset val="1"/>
          </rPr>
          <t>Becky Dzingeleski:</t>
        </r>
        <r>
          <rPr>
            <sz val="9"/>
            <color indexed="81"/>
            <rFont val="Tahoma"/>
            <charset val="1"/>
          </rPr>
          <t xml:space="preserve">
Per FOD is a new Unit.  Contributions began in 2018</t>
        </r>
      </text>
    </comment>
    <comment ref="AHZ16" authorId="0" shapeId="0" xr:uid="{ED9407C8-D8D0-4C59-94AD-64515F3165A4}">
      <text>
        <r>
          <rPr>
            <b/>
            <sz val="9"/>
            <color indexed="81"/>
            <rFont val="Tahoma"/>
            <charset val="1"/>
          </rPr>
          <t>Becky Dzingeleski:</t>
        </r>
        <r>
          <rPr>
            <sz val="9"/>
            <color indexed="81"/>
            <rFont val="Tahoma"/>
            <charset val="1"/>
          </rPr>
          <t xml:space="preserve">
Per FOD is a new Unit.  Contributions began in 2018</t>
        </r>
      </text>
    </comment>
    <comment ref="AID16" authorId="0" shapeId="0" xr:uid="{C0F95323-77C1-4A8B-BD1D-98EA8E31B981}">
      <text>
        <r>
          <rPr>
            <b/>
            <sz val="9"/>
            <color indexed="81"/>
            <rFont val="Tahoma"/>
            <charset val="1"/>
          </rPr>
          <t>Becky Dzingeleski:</t>
        </r>
        <r>
          <rPr>
            <sz val="9"/>
            <color indexed="81"/>
            <rFont val="Tahoma"/>
            <charset val="1"/>
          </rPr>
          <t xml:space="preserve">
Per FOD is a new Unit.  Contributions began in 2018</t>
        </r>
      </text>
    </comment>
    <comment ref="AIH16" authorId="0" shapeId="0" xr:uid="{53C7A9A7-6688-496C-83B8-5707A08C9FF1}">
      <text>
        <r>
          <rPr>
            <b/>
            <sz val="9"/>
            <color indexed="81"/>
            <rFont val="Tahoma"/>
            <charset val="1"/>
          </rPr>
          <t>Becky Dzingeleski:</t>
        </r>
        <r>
          <rPr>
            <sz val="9"/>
            <color indexed="81"/>
            <rFont val="Tahoma"/>
            <charset val="1"/>
          </rPr>
          <t xml:space="preserve">
Per FOD is a new Unit.  Contributions began in 2018</t>
        </r>
      </text>
    </comment>
    <comment ref="AIL16" authorId="0" shapeId="0" xr:uid="{12F3C97C-0DDF-4331-AE04-1D5EAD13DB6C}">
      <text>
        <r>
          <rPr>
            <b/>
            <sz val="9"/>
            <color indexed="81"/>
            <rFont val="Tahoma"/>
            <charset val="1"/>
          </rPr>
          <t>Becky Dzingeleski:</t>
        </r>
        <r>
          <rPr>
            <sz val="9"/>
            <color indexed="81"/>
            <rFont val="Tahoma"/>
            <charset val="1"/>
          </rPr>
          <t xml:space="preserve">
Per FOD is a new Unit.  Contributions began in 2018</t>
        </r>
      </text>
    </comment>
    <comment ref="AIP16" authorId="0" shapeId="0" xr:uid="{6EAAE991-A5C9-4C57-A059-F6AE7AA7A66F}">
      <text>
        <r>
          <rPr>
            <b/>
            <sz val="9"/>
            <color indexed="81"/>
            <rFont val="Tahoma"/>
            <charset val="1"/>
          </rPr>
          <t>Becky Dzingeleski:</t>
        </r>
        <r>
          <rPr>
            <sz val="9"/>
            <color indexed="81"/>
            <rFont val="Tahoma"/>
            <charset val="1"/>
          </rPr>
          <t xml:space="preserve">
Per FOD is a new Unit.  Contributions began in 2018</t>
        </r>
      </text>
    </comment>
    <comment ref="AIT16" authorId="0" shapeId="0" xr:uid="{A1BD835B-848D-4EB9-B421-E1EA128328EE}">
      <text>
        <r>
          <rPr>
            <b/>
            <sz val="9"/>
            <color indexed="81"/>
            <rFont val="Tahoma"/>
            <charset val="1"/>
          </rPr>
          <t>Becky Dzingeleski:</t>
        </r>
        <r>
          <rPr>
            <sz val="9"/>
            <color indexed="81"/>
            <rFont val="Tahoma"/>
            <charset val="1"/>
          </rPr>
          <t xml:space="preserve">
Per FOD is a new Unit.  Contributions began in 2018</t>
        </r>
      </text>
    </comment>
    <comment ref="AIX16" authorId="0" shapeId="0" xr:uid="{3EE3307A-814D-42CD-92F1-963F5EC848A0}">
      <text>
        <r>
          <rPr>
            <b/>
            <sz val="9"/>
            <color indexed="81"/>
            <rFont val="Tahoma"/>
            <charset val="1"/>
          </rPr>
          <t>Becky Dzingeleski:</t>
        </r>
        <r>
          <rPr>
            <sz val="9"/>
            <color indexed="81"/>
            <rFont val="Tahoma"/>
            <charset val="1"/>
          </rPr>
          <t xml:space="preserve">
Per FOD is a new Unit.  Contributions began in 2018</t>
        </r>
      </text>
    </comment>
    <comment ref="AJB16" authorId="0" shapeId="0" xr:uid="{35CF8353-B00E-434F-A8E5-EBE9711395A7}">
      <text>
        <r>
          <rPr>
            <b/>
            <sz val="9"/>
            <color indexed="81"/>
            <rFont val="Tahoma"/>
            <charset val="1"/>
          </rPr>
          <t>Becky Dzingeleski:</t>
        </r>
        <r>
          <rPr>
            <sz val="9"/>
            <color indexed="81"/>
            <rFont val="Tahoma"/>
            <charset val="1"/>
          </rPr>
          <t xml:space="preserve">
Per FOD is a new Unit.  Contributions began in 2018</t>
        </r>
      </text>
    </comment>
    <comment ref="AJF16" authorId="0" shapeId="0" xr:uid="{078ADBDA-DDF6-40D8-BBDA-3E12FE18290A}">
      <text>
        <r>
          <rPr>
            <b/>
            <sz val="9"/>
            <color indexed="81"/>
            <rFont val="Tahoma"/>
            <charset val="1"/>
          </rPr>
          <t>Becky Dzingeleski:</t>
        </r>
        <r>
          <rPr>
            <sz val="9"/>
            <color indexed="81"/>
            <rFont val="Tahoma"/>
            <charset val="1"/>
          </rPr>
          <t xml:space="preserve">
Per FOD is a new Unit.  Contributions began in 2018</t>
        </r>
      </text>
    </comment>
    <comment ref="AJJ16" authorId="0" shapeId="0" xr:uid="{5BBCABC8-D5D1-435E-A090-80FD5BA6F8AD}">
      <text>
        <r>
          <rPr>
            <b/>
            <sz val="9"/>
            <color indexed="81"/>
            <rFont val="Tahoma"/>
            <charset val="1"/>
          </rPr>
          <t>Becky Dzingeleski:</t>
        </r>
        <r>
          <rPr>
            <sz val="9"/>
            <color indexed="81"/>
            <rFont val="Tahoma"/>
            <charset val="1"/>
          </rPr>
          <t xml:space="preserve">
Per FOD is a new Unit.  Contributions began in 2018</t>
        </r>
      </text>
    </comment>
    <comment ref="AJN16" authorId="0" shapeId="0" xr:uid="{149EEEB6-5E14-4A58-9063-AF75F8541614}">
      <text>
        <r>
          <rPr>
            <b/>
            <sz val="9"/>
            <color indexed="81"/>
            <rFont val="Tahoma"/>
            <charset val="1"/>
          </rPr>
          <t>Becky Dzingeleski:</t>
        </r>
        <r>
          <rPr>
            <sz val="9"/>
            <color indexed="81"/>
            <rFont val="Tahoma"/>
            <charset val="1"/>
          </rPr>
          <t xml:space="preserve">
Per FOD is a new Unit.  Contributions began in 2018</t>
        </r>
      </text>
    </comment>
    <comment ref="AJR16" authorId="0" shapeId="0" xr:uid="{144D216C-1464-46F3-9B24-67A56242C1AC}">
      <text>
        <r>
          <rPr>
            <b/>
            <sz val="9"/>
            <color indexed="81"/>
            <rFont val="Tahoma"/>
            <charset val="1"/>
          </rPr>
          <t>Becky Dzingeleski:</t>
        </r>
        <r>
          <rPr>
            <sz val="9"/>
            <color indexed="81"/>
            <rFont val="Tahoma"/>
            <charset val="1"/>
          </rPr>
          <t xml:space="preserve">
Per FOD is a new Unit.  Contributions began in 2018</t>
        </r>
      </text>
    </comment>
    <comment ref="AJV16" authorId="0" shapeId="0" xr:uid="{CCAABEFC-44C8-407E-88F1-163F2CB29ABE}">
      <text>
        <r>
          <rPr>
            <b/>
            <sz val="9"/>
            <color indexed="81"/>
            <rFont val="Tahoma"/>
            <charset val="1"/>
          </rPr>
          <t>Becky Dzingeleski:</t>
        </r>
        <r>
          <rPr>
            <sz val="9"/>
            <color indexed="81"/>
            <rFont val="Tahoma"/>
            <charset val="1"/>
          </rPr>
          <t xml:space="preserve">
Per FOD is a new Unit.  Contributions began in 2018</t>
        </r>
      </text>
    </comment>
    <comment ref="AJZ16" authorId="0" shapeId="0" xr:uid="{F420239D-D6E0-454F-A691-9F180117A51B}">
      <text>
        <r>
          <rPr>
            <b/>
            <sz val="9"/>
            <color indexed="81"/>
            <rFont val="Tahoma"/>
            <charset val="1"/>
          </rPr>
          <t>Becky Dzingeleski:</t>
        </r>
        <r>
          <rPr>
            <sz val="9"/>
            <color indexed="81"/>
            <rFont val="Tahoma"/>
            <charset val="1"/>
          </rPr>
          <t xml:space="preserve">
Per FOD is a new Unit.  Contributions began in 2018</t>
        </r>
      </text>
    </comment>
    <comment ref="AKD16" authorId="0" shapeId="0" xr:uid="{38E71D9A-FF7E-4132-97EC-A5649B3F2DDF}">
      <text>
        <r>
          <rPr>
            <b/>
            <sz val="9"/>
            <color indexed="81"/>
            <rFont val="Tahoma"/>
            <charset val="1"/>
          </rPr>
          <t>Becky Dzingeleski:</t>
        </r>
        <r>
          <rPr>
            <sz val="9"/>
            <color indexed="81"/>
            <rFont val="Tahoma"/>
            <charset val="1"/>
          </rPr>
          <t xml:space="preserve">
Per FOD is a new Unit.  Contributions began in 2018</t>
        </r>
      </text>
    </comment>
    <comment ref="AKH16" authorId="0" shapeId="0" xr:uid="{339B86AD-72F2-47BF-BBB7-F400B8376EAF}">
      <text>
        <r>
          <rPr>
            <b/>
            <sz val="9"/>
            <color indexed="81"/>
            <rFont val="Tahoma"/>
            <charset val="1"/>
          </rPr>
          <t>Becky Dzingeleski:</t>
        </r>
        <r>
          <rPr>
            <sz val="9"/>
            <color indexed="81"/>
            <rFont val="Tahoma"/>
            <charset val="1"/>
          </rPr>
          <t xml:space="preserve">
Per FOD is a new Unit.  Contributions began in 2018</t>
        </r>
      </text>
    </comment>
    <comment ref="AKL16" authorId="0" shapeId="0" xr:uid="{4327993B-8E60-477F-867D-751E0232111F}">
      <text>
        <r>
          <rPr>
            <b/>
            <sz val="9"/>
            <color indexed="81"/>
            <rFont val="Tahoma"/>
            <charset val="1"/>
          </rPr>
          <t>Becky Dzingeleski:</t>
        </r>
        <r>
          <rPr>
            <sz val="9"/>
            <color indexed="81"/>
            <rFont val="Tahoma"/>
            <charset val="1"/>
          </rPr>
          <t xml:space="preserve">
Per FOD is a new Unit.  Contributions began in 2018</t>
        </r>
      </text>
    </comment>
    <comment ref="AKP16" authorId="0" shapeId="0" xr:uid="{8AF3CCB4-B9D1-41FE-9283-603AF25D1FD3}">
      <text>
        <r>
          <rPr>
            <b/>
            <sz val="9"/>
            <color indexed="81"/>
            <rFont val="Tahoma"/>
            <charset val="1"/>
          </rPr>
          <t>Becky Dzingeleski:</t>
        </r>
        <r>
          <rPr>
            <sz val="9"/>
            <color indexed="81"/>
            <rFont val="Tahoma"/>
            <charset val="1"/>
          </rPr>
          <t xml:space="preserve">
Per FOD is a new Unit.  Contributions began in 2018</t>
        </r>
      </text>
    </comment>
    <comment ref="AKT16" authorId="0" shapeId="0" xr:uid="{56C89197-878D-45C2-A2F4-A8B385EEF2E3}">
      <text>
        <r>
          <rPr>
            <b/>
            <sz val="9"/>
            <color indexed="81"/>
            <rFont val="Tahoma"/>
            <charset val="1"/>
          </rPr>
          <t>Becky Dzingeleski:</t>
        </r>
        <r>
          <rPr>
            <sz val="9"/>
            <color indexed="81"/>
            <rFont val="Tahoma"/>
            <charset val="1"/>
          </rPr>
          <t xml:space="preserve">
Per FOD is a new Unit.  Contributions began in 2018</t>
        </r>
      </text>
    </comment>
    <comment ref="AKX16" authorId="0" shapeId="0" xr:uid="{F90FBC66-FCC8-4A30-9658-3A8C0048F743}">
      <text>
        <r>
          <rPr>
            <b/>
            <sz val="9"/>
            <color indexed="81"/>
            <rFont val="Tahoma"/>
            <charset val="1"/>
          </rPr>
          <t>Becky Dzingeleski:</t>
        </r>
        <r>
          <rPr>
            <sz val="9"/>
            <color indexed="81"/>
            <rFont val="Tahoma"/>
            <charset val="1"/>
          </rPr>
          <t xml:space="preserve">
Per FOD is a new Unit.  Contributions began in 2018</t>
        </r>
      </text>
    </comment>
    <comment ref="ALB16" authorId="0" shapeId="0" xr:uid="{9DC0FBE2-6758-4786-912A-91A5419C1092}">
      <text>
        <r>
          <rPr>
            <b/>
            <sz val="9"/>
            <color indexed="81"/>
            <rFont val="Tahoma"/>
            <charset val="1"/>
          </rPr>
          <t>Becky Dzingeleski:</t>
        </r>
        <r>
          <rPr>
            <sz val="9"/>
            <color indexed="81"/>
            <rFont val="Tahoma"/>
            <charset val="1"/>
          </rPr>
          <t xml:space="preserve">
Per FOD is a new Unit.  Contributions began in 2018</t>
        </r>
      </text>
    </comment>
    <comment ref="ALF16" authorId="0" shapeId="0" xr:uid="{CE6C6677-E8BA-4A62-AF81-2F5218C3D31A}">
      <text>
        <r>
          <rPr>
            <b/>
            <sz val="9"/>
            <color indexed="81"/>
            <rFont val="Tahoma"/>
            <charset val="1"/>
          </rPr>
          <t>Becky Dzingeleski:</t>
        </r>
        <r>
          <rPr>
            <sz val="9"/>
            <color indexed="81"/>
            <rFont val="Tahoma"/>
            <charset val="1"/>
          </rPr>
          <t xml:space="preserve">
Per FOD is a new Unit.  Contributions began in 2018</t>
        </r>
      </text>
    </comment>
    <comment ref="ALJ16" authorId="0" shapeId="0" xr:uid="{8D062418-817E-4FA5-9F54-1C85F9972861}">
      <text>
        <r>
          <rPr>
            <b/>
            <sz val="9"/>
            <color indexed="81"/>
            <rFont val="Tahoma"/>
            <charset val="1"/>
          </rPr>
          <t>Becky Dzingeleski:</t>
        </r>
        <r>
          <rPr>
            <sz val="9"/>
            <color indexed="81"/>
            <rFont val="Tahoma"/>
            <charset val="1"/>
          </rPr>
          <t xml:space="preserve">
Per FOD is a new Unit.  Contributions began in 2018</t>
        </r>
      </text>
    </comment>
    <comment ref="ALN16" authorId="0" shapeId="0" xr:uid="{E9686787-5553-41D3-8AFA-EBBD40CC4F58}">
      <text>
        <r>
          <rPr>
            <b/>
            <sz val="9"/>
            <color indexed="81"/>
            <rFont val="Tahoma"/>
            <charset val="1"/>
          </rPr>
          <t>Becky Dzingeleski:</t>
        </r>
        <r>
          <rPr>
            <sz val="9"/>
            <color indexed="81"/>
            <rFont val="Tahoma"/>
            <charset val="1"/>
          </rPr>
          <t xml:space="preserve">
Per FOD is a new Unit.  Contributions began in 2018</t>
        </r>
      </text>
    </comment>
    <comment ref="ALR16" authorId="0" shapeId="0" xr:uid="{3E89F44B-58F2-4D1B-8593-CE69A96A6AE7}">
      <text>
        <r>
          <rPr>
            <b/>
            <sz val="9"/>
            <color indexed="81"/>
            <rFont val="Tahoma"/>
            <charset val="1"/>
          </rPr>
          <t>Becky Dzingeleski:</t>
        </r>
        <r>
          <rPr>
            <sz val="9"/>
            <color indexed="81"/>
            <rFont val="Tahoma"/>
            <charset val="1"/>
          </rPr>
          <t xml:space="preserve">
Per FOD is a new Unit.  Contributions began in 2018</t>
        </r>
      </text>
    </comment>
    <comment ref="ALV16" authorId="0" shapeId="0" xr:uid="{89C57591-FBEF-4601-92C5-FBE81D3650D8}">
      <text>
        <r>
          <rPr>
            <b/>
            <sz val="9"/>
            <color indexed="81"/>
            <rFont val="Tahoma"/>
            <charset val="1"/>
          </rPr>
          <t>Becky Dzingeleski:</t>
        </r>
        <r>
          <rPr>
            <sz val="9"/>
            <color indexed="81"/>
            <rFont val="Tahoma"/>
            <charset val="1"/>
          </rPr>
          <t xml:space="preserve">
Per FOD is a new Unit.  Contributions began in 2018</t>
        </r>
      </text>
    </comment>
    <comment ref="ALZ16" authorId="0" shapeId="0" xr:uid="{878D0C94-3C13-4F8D-BE44-24E2582DC1A6}">
      <text>
        <r>
          <rPr>
            <b/>
            <sz val="9"/>
            <color indexed="81"/>
            <rFont val="Tahoma"/>
            <charset val="1"/>
          </rPr>
          <t>Becky Dzingeleski:</t>
        </r>
        <r>
          <rPr>
            <sz val="9"/>
            <color indexed="81"/>
            <rFont val="Tahoma"/>
            <charset val="1"/>
          </rPr>
          <t xml:space="preserve">
Per FOD is a new Unit.  Contributions began in 2018</t>
        </r>
      </text>
    </comment>
    <comment ref="AMD16" authorId="0" shapeId="0" xr:uid="{CD5D556D-DCCC-40AF-ACCA-DAEA6471BDFA}">
      <text>
        <r>
          <rPr>
            <b/>
            <sz val="9"/>
            <color indexed="81"/>
            <rFont val="Tahoma"/>
            <charset val="1"/>
          </rPr>
          <t>Becky Dzingeleski:</t>
        </r>
        <r>
          <rPr>
            <sz val="9"/>
            <color indexed="81"/>
            <rFont val="Tahoma"/>
            <charset val="1"/>
          </rPr>
          <t xml:space="preserve">
Per FOD is a new Unit.  Contributions began in 2018</t>
        </r>
      </text>
    </comment>
    <comment ref="AMH16" authorId="0" shapeId="0" xr:uid="{A56E13D7-1481-4261-8234-F76B134272D7}">
      <text>
        <r>
          <rPr>
            <b/>
            <sz val="9"/>
            <color indexed="81"/>
            <rFont val="Tahoma"/>
            <charset val="1"/>
          </rPr>
          <t>Becky Dzingeleski:</t>
        </r>
        <r>
          <rPr>
            <sz val="9"/>
            <color indexed="81"/>
            <rFont val="Tahoma"/>
            <charset val="1"/>
          </rPr>
          <t xml:space="preserve">
Per FOD is a new Unit.  Contributions began in 2018</t>
        </r>
      </text>
    </comment>
    <comment ref="AML16" authorId="0" shapeId="0" xr:uid="{1450F8CD-BAEE-4C8C-BD06-3BA834CF7012}">
      <text>
        <r>
          <rPr>
            <b/>
            <sz val="9"/>
            <color indexed="81"/>
            <rFont val="Tahoma"/>
            <charset val="1"/>
          </rPr>
          <t>Becky Dzingeleski:</t>
        </r>
        <r>
          <rPr>
            <sz val="9"/>
            <color indexed="81"/>
            <rFont val="Tahoma"/>
            <charset val="1"/>
          </rPr>
          <t xml:space="preserve">
Per FOD is a new Unit.  Contributions began in 2018</t>
        </r>
      </text>
    </comment>
    <comment ref="AMP16" authorId="0" shapeId="0" xr:uid="{10C33446-A9B7-4274-A3EA-AE27BF5B7D4A}">
      <text>
        <r>
          <rPr>
            <b/>
            <sz val="9"/>
            <color indexed="81"/>
            <rFont val="Tahoma"/>
            <charset val="1"/>
          </rPr>
          <t>Becky Dzingeleski:</t>
        </r>
        <r>
          <rPr>
            <sz val="9"/>
            <color indexed="81"/>
            <rFont val="Tahoma"/>
            <charset val="1"/>
          </rPr>
          <t xml:space="preserve">
Per FOD is a new Unit.  Contributions began in 2018</t>
        </r>
      </text>
    </comment>
    <comment ref="AMT16" authorId="0" shapeId="0" xr:uid="{171DD46D-9298-4DF9-A74C-610982507EAA}">
      <text>
        <r>
          <rPr>
            <b/>
            <sz val="9"/>
            <color indexed="81"/>
            <rFont val="Tahoma"/>
            <charset val="1"/>
          </rPr>
          <t>Becky Dzingeleski:</t>
        </r>
        <r>
          <rPr>
            <sz val="9"/>
            <color indexed="81"/>
            <rFont val="Tahoma"/>
            <charset val="1"/>
          </rPr>
          <t xml:space="preserve">
Per FOD is a new Unit.  Contributions began in 2018</t>
        </r>
      </text>
    </comment>
    <comment ref="AMX16" authorId="0" shapeId="0" xr:uid="{112B299A-1CC8-480B-B2DA-40DA16F1D340}">
      <text>
        <r>
          <rPr>
            <b/>
            <sz val="9"/>
            <color indexed="81"/>
            <rFont val="Tahoma"/>
            <charset val="1"/>
          </rPr>
          <t>Becky Dzingeleski:</t>
        </r>
        <r>
          <rPr>
            <sz val="9"/>
            <color indexed="81"/>
            <rFont val="Tahoma"/>
            <charset val="1"/>
          </rPr>
          <t xml:space="preserve">
Per FOD is a new Unit.  Contributions began in 2018</t>
        </r>
      </text>
    </comment>
    <comment ref="ANB16" authorId="0" shapeId="0" xr:uid="{EA5D72D5-BC1A-4DCB-9246-BD833421EE6A}">
      <text>
        <r>
          <rPr>
            <b/>
            <sz val="9"/>
            <color indexed="81"/>
            <rFont val="Tahoma"/>
            <charset val="1"/>
          </rPr>
          <t>Becky Dzingeleski:</t>
        </r>
        <r>
          <rPr>
            <sz val="9"/>
            <color indexed="81"/>
            <rFont val="Tahoma"/>
            <charset val="1"/>
          </rPr>
          <t xml:space="preserve">
Per FOD is a new Unit.  Contributions began in 2018</t>
        </r>
      </text>
    </comment>
    <comment ref="ANF16" authorId="0" shapeId="0" xr:uid="{022186B8-FA7C-452D-B33B-E7128FE3CD32}">
      <text>
        <r>
          <rPr>
            <b/>
            <sz val="9"/>
            <color indexed="81"/>
            <rFont val="Tahoma"/>
            <charset val="1"/>
          </rPr>
          <t>Becky Dzingeleski:</t>
        </r>
        <r>
          <rPr>
            <sz val="9"/>
            <color indexed="81"/>
            <rFont val="Tahoma"/>
            <charset val="1"/>
          </rPr>
          <t xml:space="preserve">
Per FOD is a new Unit.  Contributions began in 2018</t>
        </r>
      </text>
    </comment>
    <comment ref="ANJ16" authorId="0" shapeId="0" xr:uid="{9CB22A16-3040-4290-9297-B776B7916D7E}">
      <text>
        <r>
          <rPr>
            <b/>
            <sz val="9"/>
            <color indexed="81"/>
            <rFont val="Tahoma"/>
            <charset val="1"/>
          </rPr>
          <t>Becky Dzingeleski:</t>
        </r>
        <r>
          <rPr>
            <sz val="9"/>
            <color indexed="81"/>
            <rFont val="Tahoma"/>
            <charset val="1"/>
          </rPr>
          <t xml:space="preserve">
Per FOD is a new Unit.  Contributions began in 2018</t>
        </r>
      </text>
    </comment>
    <comment ref="ANN16" authorId="0" shapeId="0" xr:uid="{8A59DAE9-D3EA-41DE-9A35-B1D510B49DC2}">
      <text>
        <r>
          <rPr>
            <b/>
            <sz val="9"/>
            <color indexed="81"/>
            <rFont val="Tahoma"/>
            <charset val="1"/>
          </rPr>
          <t>Becky Dzingeleski:</t>
        </r>
        <r>
          <rPr>
            <sz val="9"/>
            <color indexed="81"/>
            <rFont val="Tahoma"/>
            <charset val="1"/>
          </rPr>
          <t xml:space="preserve">
Per FOD is a new Unit.  Contributions began in 2018</t>
        </r>
      </text>
    </comment>
    <comment ref="ANR16" authorId="0" shapeId="0" xr:uid="{D712C664-7226-41AD-86BE-C2880994E95E}">
      <text>
        <r>
          <rPr>
            <b/>
            <sz val="9"/>
            <color indexed="81"/>
            <rFont val="Tahoma"/>
            <charset val="1"/>
          </rPr>
          <t>Becky Dzingeleski:</t>
        </r>
        <r>
          <rPr>
            <sz val="9"/>
            <color indexed="81"/>
            <rFont val="Tahoma"/>
            <charset val="1"/>
          </rPr>
          <t xml:space="preserve">
Per FOD is a new Unit.  Contributions began in 2018</t>
        </r>
      </text>
    </comment>
    <comment ref="ANV16" authorId="0" shapeId="0" xr:uid="{C6160ABD-11F4-4A93-89DD-85934766F918}">
      <text>
        <r>
          <rPr>
            <b/>
            <sz val="9"/>
            <color indexed="81"/>
            <rFont val="Tahoma"/>
            <charset val="1"/>
          </rPr>
          <t>Becky Dzingeleski:</t>
        </r>
        <r>
          <rPr>
            <sz val="9"/>
            <color indexed="81"/>
            <rFont val="Tahoma"/>
            <charset val="1"/>
          </rPr>
          <t xml:space="preserve">
Per FOD is a new Unit.  Contributions began in 2018</t>
        </r>
      </text>
    </comment>
    <comment ref="ANZ16" authorId="0" shapeId="0" xr:uid="{27535368-4DD0-4F6B-85C6-4EEE18531999}">
      <text>
        <r>
          <rPr>
            <b/>
            <sz val="9"/>
            <color indexed="81"/>
            <rFont val="Tahoma"/>
            <charset val="1"/>
          </rPr>
          <t>Becky Dzingeleski:</t>
        </r>
        <r>
          <rPr>
            <sz val="9"/>
            <color indexed="81"/>
            <rFont val="Tahoma"/>
            <charset val="1"/>
          </rPr>
          <t xml:space="preserve">
Per FOD is a new Unit.  Contributions began in 2018</t>
        </r>
      </text>
    </comment>
    <comment ref="AOD16" authorId="0" shapeId="0" xr:uid="{8F87A170-F830-42A4-90CB-3EEDA053E6A9}">
      <text>
        <r>
          <rPr>
            <b/>
            <sz val="9"/>
            <color indexed="81"/>
            <rFont val="Tahoma"/>
            <charset val="1"/>
          </rPr>
          <t>Becky Dzingeleski:</t>
        </r>
        <r>
          <rPr>
            <sz val="9"/>
            <color indexed="81"/>
            <rFont val="Tahoma"/>
            <charset val="1"/>
          </rPr>
          <t xml:space="preserve">
Per FOD is a new Unit.  Contributions began in 2018</t>
        </r>
      </text>
    </comment>
    <comment ref="AOH16" authorId="0" shapeId="0" xr:uid="{16667CD1-1AEC-46E3-9E6C-ECA586D8462D}">
      <text>
        <r>
          <rPr>
            <b/>
            <sz val="9"/>
            <color indexed="81"/>
            <rFont val="Tahoma"/>
            <charset val="1"/>
          </rPr>
          <t>Becky Dzingeleski:</t>
        </r>
        <r>
          <rPr>
            <sz val="9"/>
            <color indexed="81"/>
            <rFont val="Tahoma"/>
            <charset val="1"/>
          </rPr>
          <t xml:space="preserve">
Per FOD is a new Unit.  Contributions began in 2018</t>
        </r>
      </text>
    </comment>
    <comment ref="AOL16" authorId="0" shapeId="0" xr:uid="{14827265-4EE6-463D-B29C-BDB8C394AE01}">
      <text>
        <r>
          <rPr>
            <b/>
            <sz val="9"/>
            <color indexed="81"/>
            <rFont val="Tahoma"/>
            <charset val="1"/>
          </rPr>
          <t>Becky Dzingeleski:</t>
        </r>
        <r>
          <rPr>
            <sz val="9"/>
            <color indexed="81"/>
            <rFont val="Tahoma"/>
            <charset val="1"/>
          </rPr>
          <t xml:space="preserve">
Per FOD is a new Unit.  Contributions began in 2018</t>
        </r>
      </text>
    </comment>
    <comment ref="AOP16" authorId="0" shapeId="0" xr:uid="{44291366-CD9A-45B1-9C4F-638E0C9CADF6}">
      <text>
        <r>
          <rPr>
            <b/>
            <sz val="9"/>
            <color indexed="81"/>
            <rFont val="Tahoma"/>
            <charset val="1"/>
          </rPr>
          <t>Becky Dzingeleski:</t>
        </r>
        <r>
          <rPr>
            <sz val="9"/>
            <color indexed="81"/>
            <rFont val="Tahoma"/>
            <charset val="1"/>
          </rPr>
          <t xml:space="preserve">
Per FOD is a new Unit.  Contributions began in 2018</t>
        </r>
      </text>
    </comment>
    <comment ref="AOT16" authorId="0" shapeId="0" xr:uid="{1F0CE7B1-81A4-42C7-913A-A0747D72A4B7}">
      <text>
        <r>
          <rPr>
            <b/>
            <sz val="9"/>
            <color indexed="81"/>
            <rFont val="Tahoma"/>
            <charset val="1"/>
          </rPr>
          <t>Becky Dzingeleski:</t>
        </r>
        <r>
          <rPr>
            <sz val="9"/>
            <color indexed="81"/>
            <rFont val="Tahoma"/>
            <charset val="1"/>
          </rPr>
          <t xml:space="preserve">
Per FOD is a new Unit.  Contributions began in 2018</t>
        </r>
      </text>
    </comment>
    <comment ref="AOX16" authorId="0" shapeId="0" xr:uid="{BED5EA6C-82DF-4186-9ECA-320F804CF2BD}">
      <text>
        <r>
          <rPr>
            <b/>
            <sz val="9"/>
            <color indexed="81"/>
            <rFont val="Tahoma"/>
            <charset val="1"/>
          </rPr>
          <t>Becky Dzingeleski:</t>
        </r>
        <r>
          <rPr>
            <sz val="9"/>
            <color indexed="81"/>
            <rFont val="Tahoma"/>
            <charset val="1"/>
          </rPr>
          <t xml:space="preserve">
Per FOD is a new Unit.  Contributions began in 2018</t>
        </r>
      </text>
    </comment>
    <comment ref="APB16" authorId="0" shapeId="0" xr:uid="{C19766C7-263F-4FAF-AEF2-DB6787E178D7}">
      <text>
        <r>
          <rPr>
            <b/>
            <sz val="9"/>
            <color indexed="81"/>
            <rFont val="Tahoma"/>
            <charset val="1"/>
          </rPr>
          <t>Becky Dzingeleski:</t>
        </r>
        <r>
          <rPr>
            <sz val="9"/>
            <color indexed="81"/>
            <rFont val="Tahoma"/>
            <charset val="1"/>
          </rPr>
          <t xml:space="preserve">
Per FOD is a new Unit.  Contributions began in 2018</t>
        </r>
      </text>
    </comment>
    <comment ref="APF16" authorId="0" shapeId="0" xr:uid="{A209204B-7655-41B0-977B-A945103B21F8}">
      <text>
        <r>
          <rPr>
            <b/>
            <sz val="9"/>
            <color indexed="81"/>
            <rFont val="Tahoma"/>
            <charset val="1"/>
          </rPr>
          <t>Becky Dzingeleski:</t>
        </r>
        <r>
          <rPr>
            <sz val="9"/>
            <color indexed="81"/>
            <rFont val="Tahoma"/>
            <charset val="1"/>
          </rPr>
          <t xml:space="preserve">
Per FOD is a new Unit.  Contributions began in 2018</t>
        </r>
      </text>
    </comment>
    <comment ref="APJ16" authorId="0" shapeId="0" xr:uid="{90135040-041B-4B94-821E-D3F3292E8B50}">
      <text>
        <r>
          <rPr>
            <b/>
            <sz val="9"/>
            <color indexed="81"/>
            <rFont val="Tahoma"/>
            <charset val="1"/>
          </rPr>
          <t>Becky Dzingeleski:</t>
        </r>
        <r>
          <rPr>
            <sz val="9"/>
            <color indexed="81"/>
            <rFont val="Tahoma"/>
            <charset val="1"/>
          </rPr>
          <t xml:space="preserve">
Per FOD is a new Unit.  Contributions began in 2018</t>
        </r>
      </text>
    </comment>
    <comment ref="APN16" authorId="0" shapeId="0" xr:uid="{E20FBEDB-B94A-4E8A-9C1D-47BF16BE92E0}">
      <text>
        <r>
          <rPr>
            <b/>
            <sz val="9"/>
            <color indexed="81"/>
            <rFont val="Tahoma"/>
            <charset val="1"/>
          </rPr>
          <t>Becky Dzingeleski:</t>
        </r>
        <r>
          <rPr>
            <sz val="9"/>
            <color indexed="81"/>
            <rFont val="Tahoma"/>
            <charset val="1"/>
          </rPr>
          <t xml:space="preserve">
Per FOD is a new Unit.  Contributions began in 2018</t>
        </r>
      </text>
    </comment>
    <comment ref="APR16" authorId="0" shapeId="0" xr:uid="{E63DBEED-51FA-4BB3-9FC6-D5C8A84537E4}">
      <text>
        <r>
          <rPr>
            <b/>
            <sz val="9"/>
            <color indexed="81"/>
            <rFont val="Tahoma"/>
            <charset val="1"/>
          </rPr>
          <t>Becky Dzingeleski:</t>
        </r>
        <r>
          <rPr>
            <sz val="9"/>
            <color indexed="81"/>
            <rFont val="Tahoma"/>
            <charset val="1"/>
          </rPr>
          <t xml:space="preserve">
Per FOD is a new Unit.  Contributions began in 2018</t>
        </r>
      </text>
    </comment>
    <comment ref="APV16" authorId="0" shapeId="0" xr:uid="{D443BFFF-4BBE-4EAA-B459-706BAFEE19DC}">
      <text>
        <r>
          <rPr>
            <b/>
            <sz val="9"/>
            <color indexed="81"/>
            <rFont val="Tahoma"/>
            <charset val="1"/>
          </rPr>
          <t>Becky Dzingeleski:</t>
        </r>
        <r>
          <rPr>
            <sz val="9"/>
            <color indexed="81"/>
            <rFont val="Tahoma"/>
            <charset val="1"/>
          </rPr>
          <t xml:space="preserve">
Per FOD is a new Unit.  Contributions began in 2018</t>
        </r>
      </text>
    </comment>
    <comment ref="APZ16" authorId="0" shapeId="0" xr:uid="{82C74F72-6F37-419F-A4AC-C70569BCA9B2}">
      <text>
        <r>
          <rPr>
            <b/>
            <sz val="9"/>
            <color indexed="81"/>
            <rFont val="Tahoma"/>
            <charset val="1"/>
          </rPr>
          <t>Becky Dzingeleski:</t>
        </r>
        <r>
          <rPr>
            <sz val="9"/>
            <color indexed="81"/>
            <rFont val="Tahoma"/>
            <charset val="1"/>
          </rPr>
          <t xml:space="preserve">
Per FOD is a new Unit.  Contributions began in 2018</t>
        </r>
      </text>
    </comment>
    <comment ref="AQD16" authorId="0" shapeId="0" xr:uid="{B0C7E3AD-85EA-466F-B531-25D143181FB9}">
      <text>
        <r>
          <rPr>
            <b/>
            <sz val="9"/>
            <color indexed="81"/>
            <rFont val="Tahoma"/>
            <charset val="1"/>
          </rPr>
          <t>Becky Dzingeleski:</t>
        </r>
        <r>
          <rPr>
            <sz val="9"/>
            <color indexed="81"/>
            <rFont val="Tahoma"/>
            <charset val="1"/>
          </rPr>
          <t xml:space="preserve">
Per FOD is a new Unit.  Contributions began in 2018</t>
        </r>
      </text>
    </comment>
    <comment ref="AQH16" authorId="0" shapeId="0" xr:uid="{B7D48D8A-C313-4DEB-BD10-C2010D379874}">
      <text>
        <r>
          <rPr>
            <b/>
            <sz val="9"/>
            <color indexed="81"/>
            <rFont val="Tahoma"/>
            <charset val="1"/>
          </rPr>
          <t>Becky Dzingeleski:</t>
        </r>
        <r>
          <rPr>
            <sz val="9"/>
            <color indexed="81"/>
            <rFont val="Tahoma"/>
            <charset val="1"/>
          </rPr>
          <t xml:space="preserve">
Per FOD is a new Unit.  Contributions began in 2018</t>
        </r>
      </text>
    </comment>
    <comment ref="AQL16" authorId="0" shapeId="0" xr:uid="{E81D2FDF-E37A-48F3-8010-3EACA775471C}">
      <text>
        <r>
          <rPr>
            <b/>
            <sz val="9"/>
            <color indexed="81"/>
            <rFont val="Tahoma"/>
            <charset val="1"/>
          </rPr>
          <t>Becky Dzingeleski:</t>
        </r>
        <r>
          <rPr>
            <sz val="9"/>
            <color indexed="81"/>
            <rFont val="Tahoma"/>
            <charset val="1"/>
          </rPr>
          <t xml:space="preserve">
Per FOD is a new Unit.  Contributions began in 2018</t>
        </r>
      </text>
    </comment>
    <comment ref="AQP16" authorId="0" shapeId="0" xr:uid="{FC376BBD-0209-4C1A-B664-91C2F600E868}">
      <text>
        <r>
          <rPr>
            <b/>
            <sz val="9"/>
            <color indexed="81"/>
            <rFont val="Tahoma"/>
            <charset val="1"/>
          </rPr>
          <t>Becky Dzingeleski:</t>
        </r>
        <r>
          <rPr>
            <sz val="9"/>
            <color indexed="81"/>
            <rFont val="Tahoma"/>
            <charset val="1"/>
          </rPr>
          <t xml:space="preserve">
Per FOD is a new Unit.  Contributions began in 2018</t>
        </r>
      </text>
    </comment>
    <comment ref="AQT16" authorId="0" shapeId="0" xr:uid="{BE4F98A8-A05E-4D2B-9E08-FB7B5FB037A1}">
      <text>
        <r>
          <rPr>
            <b/>
            <sz val="9"/>
            <color indexed="81"/>
            <rFont val="Tahoma"/>
            <charset val="1"/>
          </rPr>
          <t>Becky Dzingeleski:</t>
        </r>
        <r>
          <rPr>
            <sz val="9"/>
            <color indexed="81"/>
            <rFont val="Tahoma"/>
            <charset val="1"/>
          </rPr>
          <t xml:space="preserve">
Per FOD is a new Unit.  Contributions began in 2018</t>
        </r>
      </text>
    </comment>
    <comment ref="AQX16" authorId="0" shapeId="0" xr:uid="{598A6179-05B6-43FD-85DA-646F867643F1}">
      <text>
        <r>
          <rPr>
            <b/>
            <sz val="9"/>
            <color indexed="81"/>
            <rFont val="Tahoma"/>
            <charset val="1"/>
          </rPr>
          <t>Becky Dzingeleski:</t>
        </r>
        <r>
          <rPr>
            <sz val="9"/>
            <color indexed="81"/>
            <rFont val="Tahoma"/>
            <charset val="1"/>
          </rPr>
          <t xml:space="preserve">
Per FOD is a new Unit.  Contributions began in 2018</t>
        </r>
      </text>
    </comment>
    <comment ref="ARB16" authorId="0" shapeId="0" xr:uid="{4ED5E85B-783C-4D78-BB11-404C19C7E796}">
      <text>
        <r>
          <rPr>
            <b/>
            <sz val="9"/>
            <color indexed="81"/>
            <rFont val="Tahoma"/>
            <charset val="1"/>
          </rPr>
          <t>Becky Dzingeleski:</t>
        </r>
        <r>
          <rPr>
            <sz val="9"/>
            <color indexed="81"/>
            <rFont val="Tahoma"/>
            <charset val="1"/>
          </rPr>
          <t xml:space="preserve">
Per FOD is a new Unit.  Contributions began in 2018</t>
        </r>
      </text>
    </comment>
    <comment ref="ARF16" authorId="0" shapeId="0" xr:uid="{A561FDA1-6587-4D01-96C2-37BC9AF506DE}">
      <text>
        <r>
          <rPr>
            <b/>
            <sz val="9"/>
            <color indexed="81"/>
            <rFont val="Tahoma"/>
            <charset val="1"/>
          </rPr>
          <t>Becky Dzingeleski:</t>
        </r>
        <r>
          <rPr>
            <sz val="9"/>
            <color indexed="81"/>
            <rFont val="Tahoma"/>
            <charset val="1"/>
          </rPr>
          <t xml:space="preserve">
Per FOD is a new Unit.  Contributions began in 2018</t>
        </r>
      </text>
    </comment>
    <comment ref="ARJ16" authorId="0" shapeId="0" xr:uid="{EB4EE6BC-7069-441F-8A7A-D1705A82A6B4}">
      <text>
        <r>
          <rPr>
            <b/>
            <sz val="9"/>
            <color indexed="81"/>
            <rFont val="Tahoma"/>
            <charset val="1"/>
          </rPr>
          <t>Becky Dzingeleski:</t>
        </r>
        <r>
          <rPr>
            <sz val="9"/>
            <color indexed="81"/>
            <rFont val="Tahoma"/>
            <charset val="1"/>
          </rPr>
          <t xml:space="preserve">
Per FOD is a new Unit.  Contributions began in 2018</t>
        </r>
      </text>
    </comment>
    <comment ref="ARN16" authorId="0" shapeId="0" xr:uid="{33A6AE2F-E252-4774-99C6-164415D14CD0}">
      <text>
        <r>
          <rPr>
            <b/>
            <sz val="9"/>
            <color indexed="81"/>
            <rFont val="Tahoma"/>
            <charset val="1"/>
          </rPr>
          <t>Becky Dzingeleski:</t>
        </r>
        <r>
          <rPr>
            <sz val="9"/>
            <color indexed="81"/>
            <rFont val="Tahoma"/>
            <charset val="1"/>
          </rPr>
          <t xml:space="preserve">
Per FOD is a new Unit.  Contributions began in 2018</t>
        </r>
      </text>
    </comment>
    <comment ref="ARR16" authorId="0" shapeId="0" xr:uid="{A4C65B17-26FA-4C12-8975-F2622900CEBE}">
      <text>
        <r>
          <rPr>
            <b/>
            <sz val="9"/>
            <color indexed="81"/>
            <rFont val="Tahoma"/>
            <charset val="1"/>
          </rPr>
          <t>Becky Dzingeleski:</t>
        </r>
        <r>
          <rPr>
            <sz val="9"/>
            <color indexed="81"/>
            <rFont val="Tahoma"/>
            <charset val="1"/>
          </rPr>
          <t xml:space="preserve">
Per FOD is a new Unit.  Contributions began in 2018</t>
        </r>
      </text>
    </comment>
    <comment ref="ARV16" authorId="0" shapeId="0" xr:uid="{A6FCA02A-1DFF-45C5-B312-FDBDE2AD1BE1}">
      <text>
        <r>
          <rPr>
            <b/>
            <sz val="9"/>
            <color indexed="81"/>
            <rFont val="Tahoma"/>
            <charset val="1"/>
          </rPr>
          <t>Becky Dzingeleski:</t>
        </r>
        <r>
          <rPr>
            <sz val="9"/>
            <color indexed="81"/>
            <rFont val="Tahoma"/>
            <charset val="1"/>
          </rPr>
          <t xml:space="preserve">
Per FOD is a new Unit.  Contributions began in 2018</t>
        </r>
      </text>
    </comment>
    <comment ref="ARZ16" authorId="0" shapeId="0" xr:uid="{CA066B40-880E-4EB3-95BC-D64EF8E84A84}">
      <text>
        <r>
          <rPr>
            <b/>
            <sz val="9"/>
            <color indexed="81"/>
            <rFont val="Tahoma"/>
            <charset val="1"/>
          </rPr>
          <t>Becky Dzingeleski:</t>
        </r>
        <r>
          <rPr>
            <sz val="9"/>
            <color indexed="81"/>
            <rFont val="Tahoma"/>
            <charset val="1"/>
          </rPr>
          <t xml:space="preserve">
Per FOD is a new Unit.  Contributions began in 2018</t>
        </r>
      </text>
    </comment>
    <comment ref="ASD16" authorId="0" shapeId="0" xr:uid="{7A07CBAD-CE21-4A75-8609-AE067274B591}">
      <text>
        <r>
          <rPr>
            <b/>
            <sz val="9"/>
            <color indexed="81"/>
            <rFont val="Tahoma"/>
            <charset val="1"/>
          </rPr>
          <t>Becky Dzingeleski:</t>
        </r>
        <r>
          <rPr>
            <sz val="9"/>
            <color indexed="81"/>
            <rFont val="Tahoma"/>
            <charset val="1"/>
          </rPr>
          <t xml:space="preserve">
Per FOD is a new Unit.  Contributions began in 2018</t>
        </r>
      </text>
    </comment>
    <comment ref="ASH16" authorId="0" shapeId="0" xr:uid="{37D5A6B3-2C82-434B-8223-E2278191E763}">
      <text>
        <r>
          <rPr>
            <b/>
            <sz val="9"/>
            <color indexed="81"/>
            <rFont val="Tahoma"/>
            <charset val="1"/>
          </rPr>
          <t>Becky Dzingeleski:</t>
        </r>
        <r>
          <rPr>
            <sz val="9"/>
            <color indexed="81"/>
            <rFont val="Tahoma"/>
            <charset val="1"/>
          </rPr>
          <t xml:space="preserve">
Per FOD is a new Unit.  Contributions began in 2018</t>
        </r>
      </text>
    </comment>
    <comment ref="ASL16" authorId="0" shapeId="0" xr:uid="{42CE7938-3BB6-4265-8FD3-8F8AD510FEB9}">
      <text>
        <r>
          <rPr>
            <b/>
            <sz val="9"/>
            <color indexed="81"/>
            <rFont val="Tahoma"/>
            <charset val="1"/>
          </rPr>
          <t>Becky Dzingeleski:</t>
        </r>
        <r>
          <rPr>
            <sz val="9"/>
            <color indexed="81"/>
            <rFont val="Tahoma"/>
            <charset val="1"/>
          </rPr>
          <t xml:space="preserve">
Per FOD is a new Unit.  Contributions began in 2018</t>
        </r>
      </text>
    </comment>
    <comment ref="ASP16" authorId="0" shapeId="0" xr:uid="{B48FEBA2-8998-40B0-B8E7-736563FFF977}">
      <text>
        <r>
          <rPr>
            <b/>
            <sz val="9"/>
            <color indexed="81"/>
            <rFont val="Tahoma"/>
            <charset val="1"/>
          </rPr>
          <t>Becky Dzingeleski:</t>
        </r>
        <r>
          <rPr>
            <sz val="9"/>
            <color indexed="81"/>
            <rFont val="Tahoma"/>
            <charset val="1"/>
          </rPr>
          <t xml:space="preserve">
Per FOD is a new Unit.  Contributions began in 2018</t>
        </r>
      </text>
    </comment>
    <comment ref="AST16" authorId="0" shapeId="0" xr:uid="{355D1B72-DAF8-47E8-8157-8140BB0BBBA3}">
      <text>
        <r>
          <rPr>
            <b/>
            <sz val="9"/>
            <color indexed="81"/>
            <rFont val="Tahoma"/>
            <charset val="1"/>
          </rPr>
          <t>Becky Dzingeleski:</t>
        </r>
        <r>
          <rPr>
            <sz val="9"/>
            <color indexed="81"/>
            <rFont val="Tahoma"/>
            <charset val="1"/>
          </rPr>
          <t xml:space="preserve">
Per FOD is a new Unit.  Contributions began in 2018</t>
        </r>
      </text>
    </comment>
    <comment ref="ASX16" authorId="0" shapeId="0" xr:uid="{EBC8C66D-7C4B-4EAF-9A50-81EE485E3226}">
      <text>
        <r>
          <rPr>
            <b/>
            <sz val="9"/>
            <color indexed="81"/>
            <rFont val="Tahoma"/>
            <charset val="1"/>
          </rPr>
          <t>Becky Dzingeleski:</t>
        </r>
        <r>
          <rPr>
            <sz val="9"/>
            <color indexed="81"/>
            <rFont val="Tahoma"/>
            <charset val="1"/>
          </rPr>
          <t xml:space="preserve">
Per FOD is a new Unit.  Contributions began in 2018</t>
        </r>
      </text>
    </comment>
    <comment ref="ATB16" authorId="0" shapeId="0" xr:uid="{DD760DF7-B5F5-481F-896C-E664915714A8}">
      <text>
        <r>
          <rPr>
            <b/>
            <sz val="9"/>
            <color indexed="81"/>
            <rFont val="Tahoma"/>
            <charset val="1"/>
          </rPr>
          <t>Becky Dzingeleski:</t>
        </r>
        <r>
          <rPr>
            <sz val="9"/>
            <color indexed="81"/>
            <rFont val="Tahoma"/>
            <charset val="1"/>
          </rPr>
          <t xml:space="preserve">
Per FOD is a new Unit.  Contributions began in 2018</t>
        </r>
      </text>
    </comment>
    <comment ref="ATF16" authorId="0" shapeId="0" xr:uid="{6DC46932-E057-475C-8DC4-F24AC8230F4F}">
      <text>
        <r>
          <rPr>
            <b/>
            <sz val="9"/>
            <color indexed="81"/>
            <rFont val="Tahoma"/>
            <charset val="1"/>
          </rPr>
          <t>Becky Dzingeleski:</t>
        </r>
        <r>
          <rPr>
            <sz val="9"/>
            <color indexed="81"/>
            <rFont val="Tahoma"/>
            <charset val="1"/>
          </rPr>
          <t xml:space="preserve">
Per FOD is a new Unit.  Contributions began in 2018</t>
        </r>
      </text>
    </comment>
    <comment ref="ATJ16" authorId="0" shapeId="0" xr:uid="{664391C6-86E8-4581-A5F2-0949237816D0}">
      <text>
        <r>
          <rPr>
            <b/>
            <sz val="9"/>
            <color indexed="81"/>
            <rFont val="Tahoma"/>
            <charset val="1"/>
          </rPr>
          <t>Becky Dzingeleski:</t>
        </r>
        <r>
          <rPr>
            <sz val="9"/>
            <color indexed="81"/>
            <rFont val="Tahoma"/>
            <charset val="1"/>
          </rPr>
          <t xml:space="preserve">
Per FOD is a new Unit.  Contributions began in 2018</t>
        </r>
      </text>
    </comment>
    <comment ref="ATN16" authorId="0" shapeId="0" xr:uid="{995E58DB-827C-4A24-962B-5608E5A597D4}">
      <text>
        <r>
          <rPr>
            <b/>
            <sz val="9"/>
            <color indexed="81"/>
            <rFont val="Tahoma"/>
            <charset val="1"/>
          </rPr>
          <t>Becky Dzingeleski:</t>
        </r>
        <r>
          <rPr>
            <sz val="9"/>
            <color indexed="81"/>
            <rFont val="Tahoma"/>
            <charset val="1"/>
          </rPr>
          <t xml:space="preserve">
Per FOD is a new Unit.  Contributions began in 2018</t>
        </r>
      </text>
    </comment>
    <comment ref="ATR16" authorId="0" shapeId="0" xr:uid="{4CF114D9-4EBB-4FD2-8001-18ED556DF4DB}">
      <text>
        <r>
          <rPr>
            <b/>
            <sz val="9"/>
            <color indexed="81"/>
            <rFont val="Tahoma"/>
            <charset val="1"/>
          </rPr>
          <t>Becky Dzingeleski:</t>
        </r>
        <r>
          <rPr>
            <sz val="9"/>
            <color indexed="81"/>
            <rFont val="Tahoma"/>
            <charset val="1"/>
          </rPr>
          <t xml:space="preserve">
Per FOD is a new Unit.  Contributions began in 2018</t>
        </r>
      </text>
    </comment>
    <comment ref="ATV16" authorId="0" shapeId="0" xr:uid="{2A7332B9-8AA8-458F-A0B0-FBF70276B5BF}">
      <text>
        <r>
          <rPr>
            <b/>
            <sz val="9"/>
            <color indexed="81"/>
            <rFont val="Tahoma"/>
            <charset val="1"/>
          </rPr>
          <t>Becky Dzingeleski:</t>
        </r>
        <r>
          <rPr>
            <sz val="9"/>
            <color indexed="81"/>
            <rFont val="Tahoma"/>
            <charset val="1"/>
          </rPr>
          <t xml:space="preserve">
Per FOD is a new Unit.  Contributions began in 2018</t>
        </r>
      </text>
    </comment>
    <comment ref="ATZ16" authorId="0" shapeId="0" xr:uid="{242A916C-9486-485A-9338-287094FF2829}">
      <text>
        <r>
          <rPr>
            <b/>
            <sz val="9"/>
            <color indexed="81"/>
            <rFont val="Tahoma"/>
            <charset val="1"/>
          </rPr>
          <t>Becky Dzingeleski:</t>
        </r>
        <r>
          <rPr>
            <sz val="9"/>
            <color indexed="81"/>
            <rFont val="Tahoma"/>
            <charset val="1"/>
          </rPr>
          <t xml:space="preserve">
Per FOD is a new Unit.  Contributions began in 2018</t>
        </r>
      </text>
    </comment>
    <comment ref="AUD16" authorId="0" shapeId="0" xr:uid="{98C95CD5-A200-4A99-8652-A64C7BB535BD}">
      <text>
        <r>
          <rPr>
            <b/>
            <sz val="9"/>
            <color indexed="81"/>
            <rFont val="Tahoma"/>
            <charset val="1"/>
          </rPr>
          <t>Becky Dzingeleski:</t>
        </r>
        <r>
          <rPr>
            <sz val="9"/>
            <color indexed="81"/>
            <rFont val="Tahoma"/>
            <charset val="1"/>
          </rPr>
          <t xml:space="preserve">
Per FOD is a new Unit.  Contributions began in 2018</t>
        </r>
      </text>
    </comment>
    <comment ref="AUH16" authorId="0" shapeId="0" xr:uid="{99F7319D-F149-428B-9FCD-8D551E3A1671}">
      <text>
        <r>
          <rPr>
            <b/>
            <sz val="9"/>
            <color indexed="81"/>
            <rFont val="Tahoma"/>
            <charset val="1"/>
          </rPr>
          <t>Becky Dzingeleski:</t>
        </r>
        <r>
          <rPr>
            <sz val="9"/>
            <color indexed="81"/>
            <rFont val="Tahoma"/>
            <charset val="1"/>
          </rPr>
          <t xml:space="preserve">
Per FOD is a new Unit.  Contributions began in 2018</t>
        </r>
      </text>
    </comment>
    <comment ref="AUL16" authorId="0" shapeId="0" xr:uid="{7750103D-DB90-46EC-B259-F226A892CB97}">
      <text>
        <r>
          <rPr>
            <b/>
            <sz val="9"/>
            <color indexed="81"/>
            <rFont val="Tahoma"/>
            <charset val="1"/>
          </rPr>
          <t>Becky Dzingeleski:</t>
        </r>
        <r>
          <rPr>
            <sz val="9"/>
            <color indexed="81"/>
            <rFont val="Tahoma"/>
            <charset val="1"/>
          </rPr>
          <t xml:space="preserve">
Per FOD is a new Unit.  Contributions began in 2018</t>
        </r>
      </text>
    </comment>
    <comment ref="AUP16" authorId="0" shapeId="0" xr:uid="{47DBD547-02CF-4F59-860C-4D3F4D8F9D07}">
      <text>
        <r>
          <rPr>
            <b/>
            <sz val="9"/>
            <color indexed="81"/>
            <rFont val="Tahoma"/>
            <charset val="1"/>
          </rPr>
          <t>Becky Dzingeleski:</t>
        </r>
        <r>
          <rPr>
            <sz val="9"/>
            <color indexed="81"/>
            <rFont val="Tahoma"/>
            <charset val="1"/>
          </rPr>
          <t xml:space="preserve">
Per FOD is a new Unit.  Contributions began in 2018</t>
        </r>
      </text>
    </comment>
    <comment ref="AUT16" authorId="0" shapeId="0" xr:uid="{8718A939-6275-4C67-97B1-874AD4CE3FC0}">
      <text>
        <r>
          <rPr>
            <b/>
            <sz val="9"/>
            <color indexed="81"/>
            <rFont val="Tahoma"/>
            <charset val="1"/>
          </rPr>
          <t>Becky Dzingeleski:</t>
        </r>
        <r>
          <rPr>
            <sz val="9"/>
            <color indexed="81"/>
            <rFont val="Tahoma"/>
            <charset val="1"/>
          </rPr>
          <t xml:space="preserve">
Per FOD is a new Unit.  Contributions began in 2018</t>
        </r>
      </text>
    </comment>
    <comment ref="AUX16" authorId="0" shapeId="0" xr:uid="{90DDFCDE-6E3D-4E12-A43A-61CFBB516114}">
      <text>
        <r>
          <rPr>
            <b/>
            <sz val="9"/>
            <color indexed="81"/>
            <rFont val="Tahoma"/>
            <charset val="1"/>
          </rPr>
          <t>Becky Dzingeleski:</t>
        </r>
        <r>
          <rPr>
            <sz val="9"/>
            <color indexed="81"/>
            <rFont val="Tahoma"/>
            <charset val="1"/>
          </rPr>
          <t xml:space="preserve">
Per FOD is a new Unit.  Contributions began in 2018</t>
        </r>
      </text>
    </comment>
    <comment ref="AVB16" authorId="0" shapeId="0" xr:uid="{1B747890-368C-4316-9655-3B8E14D8839C}">
      <text>
        <r>
          <rPr>
            <b/>
            <sz val="9"/>
            <color indexed="81"/>
            <rFont val="Tahoma"/>
            <charset val="1"/>
          </rPr>
          <t>Becky Dzingeleski:</t>
        </r>
        <r>
          <rPr>
            <sz val="9"/>
            <color indexed="81"/>
            <rFont val="Tahoma"/>
            <charset val="1"/>
          </rPr>
          <t xml:space="preserve">
Per FOD is a new Unit.  Contributions began in 2018</t>
        </r>
      </text>
    </comment>
    <comment ref="AVF16" authorId="0" shapeId="0" xr:uid="{7A3F8EEA-5AFD-45B6-86C5-AE60DA8D6A40}">
      <text>
        <r>
          <rPr>
            <b/>
            <sz val="9"/>
            <color indexed="81"/>
            <rFont val="Tahoma"/>
            <charset val="1"/>
          </rPr>
          <t>Becky Dzingeleski:</t>
        </r>
        <r>
          <rPr>
            <sz val="9"/>
            <color indexed="81"/>
            <rFont val="Tahoma"/>
            <charset val="1"/>
          </rPr>
          <t xml:space="preserve">
Per FOD is a new Unit.  Contributions began in 2018</t>
        </r>
      </text>
    </comment>
    <comment ref="AVJ16" authorId="0" shapeId="0" xr:uid="{406749EC-973A-4BC6-9202-3ACA972D89DC}">
      <text>
        <r>
          <rPr>
            <b/>
            <sz val="9"/>
            <color indexed="81"/>
            <rFont val="Tahoma"/>
            <charset val="1"/>
          </rPr>
          <t>Becky Dzingeleski:</t>
        </r>
        <r>
          <rPr>
            <sz val="9"/>
            <color indexed="81"/>
            <rFont val="Tahoma"/>
            <charset val="1"/>
          </rPr>
          <t xml:space="preserve">
Per FOD is a new Unit.  Contributions began in 2018</t>
        </r>
      </text>
    </comment>
    <comment ref="AVN16" authorId="0" shapeId="0" xr:uid="{6CA1FCAB-270F-4DB3-8554-F8370DD54B89}">
      <text>
        <r>
          <rPr>
            <b/>
            <sz val="9"/>
            <color indexed="81"/>
            <rFont val="Tahoma"/>
            <charset val="1"/>
          </rPr>
          <t>Becky Dzingeleski:</t>
        </r>
        <r>
          <rPr>
            <sz val="9"/>
            <color indexed="81"/>
            <rFont val="Tahoma"/>
            <charset val="1"/>
          </rPr>
          <t xml:space="preserve">
Per FOD is a new Unit.  Contributions began in 2018</t>
        </r>
      </text>
    </comment>
    <comment ref="AVR16" authorId="0" shapeId="0" xr:uid="{6F29AAE6-463B-46C4-8D30-A07171470141}">
      <text>
        <r>
          <rPr>
            <b/>
            <sz val="9"/>
            <color indexed="81"/>
            <rFont val="Tahoma"/>
            <charset val="1"/>
          </rPr>
          <t>Becky Dzingeleski:</t>
        </r>
        <r>
          <rPr>
            <sz val="9"/>
            <color indexed="81"/>
            <rFont val="Tahoma"/>
            <charset val="1"/>
          </rPr>
          <t xml:space="preserve">
Per FOD is a new Unit.  Contributions began in 2018</t>
        </r>
      </text>
    </comment>
    <comment ref="AVV16" authorId="0" shapeId="0" xr:uid="{7AFF3824-1B8C-467B-A6A1-BD58CBF0B097}">
      <text>
        <r>
          <rPr>
            <b/>
            <sz val="9"/>
            <color indexed="81"/>
            <rFont val="Tahoma"/>
            <charset val="1"/>
          </rPr>
          <t>Becky Dzingeleski:</t>
        </r>
        <r>
          <rPr>
            <sz val="9"/>
            <color indexed="81"/>
            <rFont val="Tahoma"/>
            <charset val="1"/>
          </rPr>
          <t xml:space="preserve">
Per FOD is a new Unit.  Contributions began in 2018</t>
        </r>
      </text>
    </comment>
    <comment ref="AVZ16" authorId="0" shapeId="0" xr:uid="{6DCCE9A9-E0FE-49F3-8943-D63276BF8776}">
      <text>
        <r>
          <rPr>
            <b/>
            <sz val="9"/>
            <color indexed="81"/>
            <rFont val="Tahoma"/>
            <charset val="1"/>
          </rPr>
          <t>Becky Dzingeleski:</t>
        </r>
        <r>
          <rPr>
            <sz val="9"/>
            <color indexed="81"/>
            <rFont val="Tahoma"/>
            <charset val="1"/>
          </rPr>
          <t xml:space="preserve">
Per FOD is a new Unit.  Contributions began in 2018</t>
        </r>
      </text>
    </comment>
    <comment ref="AWD16" authorId="0" shapeId="0" xr:uid="{94A69847-51CC-4CC2-AB70-AAD3D44B20C8}">
      <text>
        <r>
          <rPr>
            <b/>
            <sz val="9"/>
            <color indexed="81"/>
            <rFont val="Tahoma"/>
            <charset val="1"/>
          </rPr>
          <t>Becky Dzingeleski:</t>
        </r>
        <r>
          <rPr>
            <sz val="9"/>
            <color indexed="81"/>
            <rFont val="Tahoma"/>
            <charset val="1"/>
          </rPr>
          <t xml:space="preserve">
Per FOD is a new Unit.  Contributions began in 2018</t>
        </r>
      </text>
    </comment>
    <comment ref="AWH16" authorId="0" shapeId="0" xr:uid="{D4FE5C8B-EE18-4E7F-B471-F07A9B9C616D}">
      <text>
        <r>
          <rPr>
            <b/>
            <sz val="9"/>
            <color indexed="81"/>
            <rFont val="Tahoma"/>
            <charset val="1"/>
          </rPr>
          <t>Becky Dzingeleski:</t>
        </r>
        <r>
          <rPr>
            <sz val="9"/>
            <color indexed="81"/>
            <rFont val="Tahoma"/>
            <charset val="1"/>
          </rPr>
          <t xml:space="preserve">
Per FOD is a new Unit.  Contributions began in 2018</t>
        </r>
      </text>
    </comment>
    <comment ref="AWL16" authorId="0" shapeId="0" xr:uid="{BED75FE9-FE3F-461A-A20C-F2136D5F5709}">
      <text>
        <r>
          <rPr>
            <b/>
            <sz val="9"/>
            <color indexed="81"/>
            <rFont val="Tahoma"/>
            <charset val="1"/>
          </rPr>
          <t>Becky Dzingeleski:</t>
        </r>
        <r>
          <rPr>
            <sz val="9"/>
            <color indexed="81"/>
            <rFont val="Tahoma"/>
            <charset val="1"/>
          </rPr>
          <t xml:space="preserve">
Per FOD is a new Unit.  Contributions began in 2018</t>
        </r>
      </text>
    </comment>
    <comment ref="AWP16" authorId="0" shapeId="0" xr:uid="{B2B09920-E20A-428B-BD22-63B446EBDFAC}">
      <text>
        <r>
          <rPr>
            <b/>
            <sz val="9"/>
            <color indexed="81"/>
            <rFont val="Tahoma"/>
            <charset val="1"/>
          </rPr>
          <t>Becky Dzingeleski:</t>
        </r>
        <r>
          <rPr>
            <sz val="9"/>
            <color indexed="81"/>
            <rFont val="Tahoma"/>
            <charset val="1"/>
          </rPr>
          <t xml:space="preserve">
Per FOD is a new Unit.  Contributions began in 2018</t>
        </r>
      </text>
    </comment>
    <comment ref="AWT16" authorId="0" shapeId="0" xr:uid="{956244B8-6CC7-4C47-B606-B9DD29B049C0}">
      <text>
        <r>
          <rPr>
            <b/>
            <sz val="9"/>
            <color indexed="81"/>
            <rFont val="Tahoma"/>
            <charset val="1"/>
          </rPr>
          <t>Becky Dzingeleski:</t>
        </r>
        <r>
          <rPr>
            <sz val="9"/>
            <color indexed="81"/>
            <rFont val="Tahoma"/>
            <charset val="1"/>
          </rPr>
          <t xml:space="preserve">
Per FOD is a new Unit.  Contributions began in 2018</t>
        </r>
      </text>
    </comment>
    <comment ref="AWX16" authorId="0" shapeId="0" xr:uid="{E31A32AF-56AF-4BC2-AB2D-8E316CC75CA1}">
      <text>
        <r>
          <rPr>
            <b/>
            <sz val="9"/>
            <color indexed="81"/>
            <rFont val="Tahoma"/>
            <charset val="1"/>
          </rPr>
          <t>Becky Dzingeleski:</t>
        </r>
        <r>
          <rPr>
            <sz val="9"/>
            <color indexed="81"/>
            <rFont val="Tahoma"/>
            <charset val="1"/>
          </rPr>
          <t xml:space="preserve">
Per FOD is a new Unit.  Contributions began in 2018</t>
        </r>
      </text>
    </comment>
    <comment ref="AXB16" authorId="0" shapeId="0" xr:uid="{5E4C8EC5-5371-44AC-B017-900736F78FCF}">
      <text>
        <r>
          <rPr>
            <b/>
            <sz val="9"/>
            <color indexed="81"/>
            <rFont val="Tahoma"/>
            <charset val="1"/>
          </rPr>
          <t>Becky Dzingeleski:</t>
        </r>
        <r>
          <rPr>
            <sz val="9"/>
            <color indexed="81"/>
            <rFont val="Tahoma"/>
            <charset val="1"/>
          </rPr>
          <t xml:space="preserve">
Per FOD is a new Unit.  Contributions began in 2018</t>
        </r>
      </text>
    </comment>
    <comment ref="AXF16" authorId="0" shapeId="0" xr:uid="{A040B64F-2117-4E57-966F-FFC30E5D6080}">
      <text>
        <r>
          <rPr>
            <b/>
            <sz val="9"/>
            <color indexed="81"/>
            <rFont val="Tahoma"/>
            <charset val="1"/>
          </rPr>
          <t>Becky Dzingeleski:</t>
        </r>
        <r>
          <rPr>
            <sz val="9"/>
            <color indexed="81"/>
            <rFont val="Tahoma"/>
            <charset val="1"/>
          </rPr>
          <t xml:space="preserve">
Per FOD is a new Unit.  Contributions began in 2018</t>
        </r>
      </text>
    </comment>
    <comment ref="AXJ16" authorId="0" shapeId="0" xr:uid="{D6F4EBFC-F1FD-4914-B6EC-5921B802F071}">
      <text>
        <r>
          <rPr>
            <b/>
            <sz val="9"/>
            <color indexed="81"/>
            <rFont val="Tahoma"/>
            <charset val="1"/>
          </rPr>
          <t>Becky Dzingeleski:</t>
        </r>
        <r>
          <rPr>
            <sz val="9"/>
            <color indexed="81"/>
            <rFont val="Tahoma"/>
            <charset val="1"/>
          </rPr>
          <t xml:space="preserve">
Per FOD is a new Unit.  Contributions began in 2018</t>
        </r>
      </text>
    </comment>
    <comment ref="AXN16" authorId="0" shapeId="0" xr:uid="{5F23E955-40B5-4E20-BB1C-4B5D6661E585}">
      <text>
        <r>
          <rPr>
            <b/>
            <sz val="9"/>
            <color indexed="81"/>
            <rFont val="Tahoma"/>
            <charset val="1"/>
          </rPr>
          <t>Becky Dzingeleski:</t>
        </r>
        <r>
          <rPr>
            <sz val="9"/>
            <color indexed="81"/>
            <rFont val="Tahoma"/>
            <charset val="1"/>
          </rPr>
          <t xml:space="preserve">
Per FOD is a new Unit.  Contributions began in 2018</t>
        </r>
      </text>
    </comment>
    <comment ref="AXR16" authorId="0" shapeId="0" xr:uid="{039D5A66-8BDB-410B-BC9B-A2CA71C1CD9C}">
      <text>
        <r>
          <rPr>
            <b/>
            <sz val="9"/>
            <color indexed="81"/>
            <rFont val="Tahoma"/>
            <charset val="1"/>
          </rPr>
          <t>Becky Dzingeleski:</t>
        </r>
        <r>
          <rPr>
            <sz val="9"/>
            <color indexed="81"/>
            <rFont val="Tahoma"/>
            <charset val="1"/>
          </rPr>
          <t xml:space="preserve">
Per FOD is a new Unit.  Contributions began in 2018</t>
        </r>
      </text>
    </comment>
    <comment ref="AXV16" authorId="0" shapeId="0" xr:uid="{0A51043C-D86A-4621-8A8E-8E4550D56947}">
      <text>
        <r>
          <rPr>
            <b/>
            <sz val="9"/>
            <color indexed="81"/>
            <rFont val="Tahoma"/>
            <charset val="1"/>
          </rPr>
          <t>Becky Dzingeleski:</t>
        </r>
        <r>
          <rPr>
            <sz val="9"/>
            <color indexed="81"/>
            <rFont val="Tahoma"/>
            <charset val="1"/>
          </rPr>
          <t xml:space="preserve">
Per FOD is a new Unit.  Contributions began in 2018</t>
        </r>
      </text>
    </comment>
    <comment ref="AXZ16" authorId="0" shapeId="0" xr:uid="{ACF96ACB-67B2-4A04-809A-4BFEDAD2431B}">
      <text>
        <r>
          <rPr>
            <b/>
            <sz val="9"/>
            <color indexed="81"/>
            <rFont val="Tahoma"/>
            <charset val="1"/>
          </rPr>
          <t>Becky Dzingeleski:</t>
        </r>
        <r>
          <rPr>
            <sz val="9"/>
            <color indexed="81"/>
            <rFont val="Tahoma"/>
            <charset val="1"/>
          </rPr>
          <t xml:space="preserve">
Per FOD is a new Unit.  Contributions began in 2018</t>
        </r>
      </text>
    </comment>
    <comment ref="AYD16" authorId="0" shapeId="0" xr:uid="{7B2153E5-C8E0-48D8-B10B-BAE083FCA22C}">
      <text>
        <r>
          <rPr>
            <b/>
            <sz val="9"/>
            <color indexed="81"/>
            <rFont val="Tahoma"/>
            <charset val="1"/>
          </rPr>
          <t>Becky Dzingeleski:</t>
        </r>
        <r>
          <rPr>
            <sz val="9"/>
            <color indexed="81"/>
            <rFont val="Tahoma"/>
            <charset val="1"/>
          </rPr>
          <t xml:space="preserve">
Per FOD is a new Unit.  Contributions began in 2018</t>
        </r>
      </text>
    </comment>
    <comment ref="AYH16" authorId="0" shapeId="0" xr:uid="{A8698003-0818-4A1A-B416-5DEED4BCB170}">
      <text>
        <r>
          <rPr>
            <b/>
            <sz val="9"/>
            <color indexed="81"/>
            <rFont val="Tahoma"/>
            <charset val="1"/>
          </rPr>
          <t>Becky Dzingeleski:</t>
        </r>
        <r>
          <rPr>
            <sz val="9"/>
            <color indexed="81"/>
            <rFont val="Tahoma"/>
            <charset val="1"/>
          </rPr>
          <t xml:space="preserve">
Per FOD is a new Unit.  Contributions began in 2018</t>
        </r>
      </text>
    </comment>
    <comment ref="AYL16" authorId="0" shapeId="0" xr:uid="{E28BDC6F-B50E-403C-A9CC-F38DF7BA93B6}">
      <text>
        <r>
          <rPr>
            <b/>
            <sz val="9"/>
            <color indexed="81"/>
            <rFont val="Tahoma"/>
            <charset val="1"/>
          </rPr>
          <t>Becky Dzingeleski:</t>
        </r>
        <r>
          <rPr>
            <sz val="9"/>
            <color indexed="81"/>
            <rFont val="Tahoma"/>
            <charset val="1"/>
          </rPr>
          <t xml:space="preserve">
Per FOD is a new Unit.  Contributions began in 2018</t>
        </r>
      </text>
    </comment>
    <comment ref="AYP16" authorId="0" shapeId="0" xr:uid="{43EACE3B-4F3D-4278-9485-67EA5C0D18C5}">
      <text>
        <r>
          <rPr>
            <b/>
            <sz val="9"/>
            <color indexed="81"/>
            <rFont val="Tahoma"/>
            <charset val="1"/>
          </rPr>
          <t>Becky Dzingeleski:</t>
        </r>
        <r>
          <rPr>
            <sz val="9"/>
            <color indexed="81"/>
            <rFont val="Tahoma"/>
            <charset val="1"/>
          </rPr>
          <t xml:space="preserve">
Per FOD is a new Unit.  Contributions began in 2018</t>
        </r>
      </text>
    </comment>
    <comment ref="AYT16" authorId="0" shapeId="0" xr:uid="{A21C44AF-280C-41DB-87B8-A93782F6CDD5}">
      <text>
        <r>
          <rPr>
            <b/>
            <sz val="9"/>
            <color indexed="81"/>
            <rFont val="Tahoma"/>
            <charset val="1"/>
          </rPr>
          <t>Becky Dzingeleski:</t>
        </r>
        <r>
          <rPr>
            <sz val="9"/>
            <color indexed="81"/>
            <rFont val="Tahoma"/>
            <charset val="1"/>
          </rPr>
          <t xml:space="preserve">
Per FOD is a new Unit.  Contributions began in 2018</t>
        </r>
      </text>
    </comment>
    <comment ref="AYX16" authorId="0" shapeId="0" xr:uid="{A1815BAE-D673-48E6-8707-A1D38B6C9F3B}">
      <text>
        <r>
          <rPr>
            <b/>
            <sz val="9"/>
            <color indexed="81"/>
            <rFont val="Tahoma"/>
            <charset val="1"/>
          </rPr>
          <t>Becky Dzingeleski:</t>
        </r>
        <r>
          <rPr>
            <sz val="9"/>
            <color indexed="81"/>
            <rFont val="Tahoma"/>
            <charset val="1"/>
          </rPr>
          <t xml:space="preserve">
Per FOD is a new Unit.  Contributions began in 2018</t>
        </r>
      </text>
    </comment>
    <comment ref="AZB16" authorId="0" shapeId="0" xr:uid="{10B976E0-78E0-435F-B13A-B9438A9F69EB}">
      <text>
        <r>
          <rPr>
            <b/>
            <sz val="9"/>
            <color indexed="81"/>
            <rFont val="Tahoma"/>
            <charset val="1"/>
          </rPr>
          <t>Becky Dzingeleski:</t>
        </r>
        <r>
          <rPr>
            <sz val="9"/>
            <color indexed="81"/>
            <rFont val="Tahoma"/>
            <charset val="1"/>
          </rPr>
          <t xml:space="preserve">
Per FOD is a new Unit.  Contributions began in 2018</t>
        </r>
      </text>
    </comment>
    <comment ref="AZF16" authorId="0" shapeId="0" xr:uid="{7CCC9AFC-5891-4E46-A895-6AF48D22AAEF}">
      <text>
        <r>
          <rPr>
            <b/>
            <sz val="9"/>
            <color indexed="81"/>
            <rFont val="Tahoma"/>
            <charset val="1"/>
          </rPr>
          <t>Becky Dzingeleski:</t>
        </r>
        <r>
          <rPr>
            <sz val="9"/>
            <color indexed="81"/>
            <rFont val="Tahoma"/>
            <charset val="1"/>
          </rPr>
          <t xml:space="preserve">
Per FOD is a new Unit.  Contributions began in 2018</t>
        </r>
      </text>
    </comment>
    <comment ref="AZJ16" authorId="0" shapeId="0" xr:uid="{B4C9237A-D59D-4367-A85B-B5AC812340BF}">
      <text>
        <r>
          <rPr>
            <b/>
            <sz val="9"/>
            <color indexed="81"/>
            <rFont val="Tahoma"/>
            <charset val="1"/>
          </rPr>
          <t>Becky Dzingeleski:</t>
        </r>
        <r>
          <rPr>
            <sz val="9"/>
            <color indexed="81"/>
            <rFont val="Tahoma"/>
            <charset val="1"/>
          </rPr>
          <t xml:space="preserve">
Per FOD is a new Unit.  Contributions began in 2018</t>
        </r>
      </text>
    </comment>
    <comment ref="AZN16" authorId="0" shapeId="0" xr:uid="{3E2E0D8C-5DCA-4541-8D21-39D4BFE9B594}">
      <text>
        <r>
          <rPr>
            <b/>
            <sz val="9"/>
            <color indexed="81"/>
            <rFont val="Tahoma"/>
            <charset val="1"/>
          </rPr>
          <t>Becky Dzingeleski:</t>
        </r>
        <r>
          <rPr>
            <sz val="9"/>
            <color indexed="81"/>
            <rFont val="Tahoma"/>
            <charset val="1"/>
          </rPr>
          <t xml:space="preserve">
Per FOD is a new Unit.  Contributions began in 2018</t>
        </r>
      </text>
    </comment>
    <comment ref="AZR16" authorId="0" shapeId="0" xr:uid="{376DA97E-1F99-437B-BA11-CBB7CFE7F36E}">
      <text>
        <r>
          <rPr>
            <b/>
            <sz val="9"/>
            <color indexed="81"/>
            <rFont val="Tahoma"/>
            <charset val="1"/>
          </rPr>
          <t>Becky Dzingeleski:</t>
        </r>
        <r>
          <rPr>
            <sz val="9"/>
            <color indexed="81"/>
            <rFont val="Tahoma"/>
            <charset val="1"/>
          </rPr>
          <t xml:space="preserve">
Per FOD is a new Unit.  Contributions began in 2018</t>
        </r>
      </text>
    </comment>
    <comment ref="AZV16" authorId="0" shapeId="0" xr:uid="{27C1DE06-B9F1-4399-98CD-EEF3EF1ACF6C}">
      <text>
        <r>
          <rPr>
            <b/>
            <sz val="9"/>
            <color indexed="81"/>
            <rFont val="Tahoma"/>
            <charset val="1"/>
          </rPr>
          <t>Becky Dzingeleski:</t>
        </r>
        <r>
          <rPr>
            <sz val="9"/>
            <color indexed="81"/>
            <rFont val="Tahoma"/>
            <charset val="1"/>
          </rPr>
          <t xml:space="preserve">
Per FOD is a new Unit.  Contributions began in 2018</t>
        </r>
      </text>
    </comment>
    <comment ref="AZZ16" authorId="0" shapeId="0" xr:uid="{06772D76-8C57-49DF-93DE-35BE1DF125FE}">
      <text>
        <r>
          <rPr>
            <b/>
            <sz val="9"/>
            <color indexed="81"/>
            <rFont val="Tahoma"/>
            <charset val="1"/>
          </rPr>
          <t>Becky Dzingeleski:</t>
        </r>
        <r>
          <rPr>
            <sz val="9"/>
            <color indexed="81"/>
            <rFont val="Tahoma"/>
            <charset val="1"/>
          </rPr>
          <t xml:space="preserve">
Per FOD is a new Unit.  Contributions began in 2018</t>
        </r>
      </text>
    </comment>
    <comment ref="BAD16" authorId="0" shapeId="0" xr:uid="{B11E287C-37A3-44F4-BDF2-D6074DA43887}">
      <text>
        <r>
          <rPr>
            <b/>
            <sz val="9"/>
            <color indexed="81"/>
            <rFont val="Tahoma"/>
            <charset val="1"/>
          </rPr>
          <t>Becky Dzingeleski:</t>
        </r>
        <r>
          <rPr>
            <sz val="9"/>
            <color indexed="81"/>
            <rFont val="Tahoma"/>
            <charset val="1"/>
          </rPr>
          <t xml:space="preserve">
Per FOD is a new Unit.  Contributions began in 2018</t>
        </r>
      </text>
    </comment>
    <comment ref="BAH16" authorId="0" shapeId="0" xr:uid="{E1BB5BE2-841B-47E3-BFA9-E1D4AEC458DC}">
      <text>
        <r>
          <rPr>
            <b/>
            <sz val="9"/>
            <color indexed="81"/>
            <rFont val="Tahoma"/>
            <charset val="1"/>
          </rPr>
          <t>Becky Dzingeleski:</t>
        </r>
        <r>
          <rPr>
            <sz val="9"/>
            <color indexed="81"/>
            <rFont val="Tahoma"/>
            <charset val="1"/>
          </rPr>
          <t xml:space="preserve">
Per FOD is a new Unit.  Contributions began in 2018</t>
        </r>
      </text>
    </comment>
    <comment ref="BAL16" authorId="0" shapeId="0" xr:uid="{AAD426DA-5149-49E6-9C48-C42DA4AD2469}">
      <text>
        <r>
          <rPr>
            <b/>
            <sz val="9"/>
            <color indexed="81"/>
            <rFont val="Tahoma"/>
            <charset val="1"/>
          </rPr>
          <t>Becky Dzingeleski:</t>
        </r>
        <r>
          <rPr>
            <sz val="9"/>
            <color indexed="81"/>
            <rFont val="Tahoma"/>
            <charset val="1"/>
          </rPr>
          <t xml:space="preserve">
Per FOD is a new Unit.  Contributions began in 2018</t>
        </r>
      </text>
    </comment>
    <comment ref="BAP16" authorId="0" shapeId="0" xr:uid="{95E9D238-085C-4F7C-BA4B-D97AF1DAE55E}">
      <text>
        <r>
          <rPr>
            <b/>
            <sz val="9"/>
            <color indexed="81"/>
            <rFont val="Tahoma"/>
            <charset val="1"/>
          </rPr>
          <t>Becky Dzingeleski:</t>
        </r>
        <r>
          <rPr>
            <sz val="9"/>
            <color indexed="81"/>
            <rFont val="Tahoma"/>
            <charset val="1"/>
          </rPr>
          <t xml:space="preserve">
Per FOD is a new Unit.  Contributions began in 2018</t>
        </r>
      </text>
    </comment>
    <comment ref="BAT16" authorId="0" shapeId="0" xr:uid="{A79DAAD5-582B-4342-AFAA-B28F1C5DEA96}">
      <text>
        <r>
          <rPr>
            <b/>
            <sz val="9"/>
            <color indexed="81"/>
            <rFont val="Tahoma"/>
            <charset val="1"/>
          </rPr>
          <t>Becky Dzingeleski:</t>
        </r>
        <r>
          <rPr>
            <sz val="9"/>
            <color indexed="81"/>
            <rFont val="Tahoma"/>
            <charset val="1"/>
          </rPr>
          <t xml:space="preserve">
Per FOD is a new Unit.  Contributions began in 2018</t>
        </r>
      </text>
    </comment>
    <comment ref="BAX16" authorId="0" shapeId="0" xr:uid="{1DF532F7-E028-474F-8494-55018D1950EB}">
      <text>
        <r>
          <rPr>
            <b/>
            <sz val="9"/>
            <color indexed="81"/>
            <rFont val="Tahoma"/>
            <charset val="1"/>
          </rPr>
          <t>Becky Dzingeleski:</t>
        </r>
        <r>
          <rPr>
            <sz val="9"/>
            <color indexed="81"/>
            <rFont val="Tahoma"/>
            <charset val="1"/>
          </rPr>
          <t xml:space="preserve">
Per FOD is a new Unit.  Contributions began in 2018</t>
        </r>
      </text>
    </comment>
    <comment ref="BBB16" authorId="0" shapeId="0" xr:uid="{0E6B722D-D26B-4243-AE3E-F0439ADB4C3A}">
      <text>
        <r>
          <rPr>
            <b/>
            <sz val="9"/>
            <color indexed="81"/>
            <rFont val="Tahoma"/>
            <charset val="1"/>
          </rPr>
          <t>Becky Dzingeleski:</t>
        </r>
        <r>
          <rPr>
            <sz val="9"/>
            <color indexed="81"/>
            <rFont val="Tahoma"/>
            <charset val="1"/>
          </rPr>
          <t xml:space="preserve">
Per FOD is a new Unit.  Contributions began in 2018</t>
        </r>
      </text>
    </comment>
    <comment ref="BBF16" authorId="0" shapeId="0" xr:uid="{95A498B4-EFEA-485F-A31D-7AA5B89F64D1}">
      <text>
        <r>
          <rPr>
            <b/>
            <sz val="9"/>
            <color indexed="81"/>
            <rFont val="Tahoma"/>
            <charset val="1"/>
          </rPr>
          <t>Becky Dzingeleski:</t>
        </r>
        <r>
          <rPr>
            <sz val="9"/>
            <color indexed="81"/>
            <rFont val="Tahoma"/>
            <charset val="1"/>
          </rPr>
          <t xml:space="preserve">
Per FOD is a new Unit.  Contributions began in 2018</t>
        </r>
      </text>
    </comment>
    <comment ref="BBJ16" authorId="0" shapeId="0" xr:uid="{C3373CB3-EAA3-4DBD-8BD2-0E2A2502BA04}">
      <text>
        <r>
          <rPr>
            <b/>
            <sz val="9"/>
            <color indexed="81"/>
            <rFont val="Tahoma"/>
            <charset val="1"/>
          </rPr>
          <t>Becky Dzingeleski:</t>
        </r>
        <r>
          <rPr>
            <sz val="9"/>
            <color indexed="81"/>
            <rFont val="Tahoma"/>
            <charset val="1"/>
          </rPr>
          <t xml:space="preserve">
Per FOD is a new Unit.  Contributions began in 2018</t>
        </r>
      </text>
    </comment>
    <comment ref="BBN16" authorId="0" shapeId="0" xr:uid="{4C7996F3-4F88-43EF-BF87-9EACB3AAB305}">
      <text>
        <r>
          <rPr>
            <b/>
            <sz val="9"/>
            <color indexed="81"/>
            <rFont val="Tahoma"/>
            <charset val="1"/>
          </rPr>
          <t>Becky Dzingeleski:</t>
        </r>
        <r>
          <rPr>
            <sz val="9"/>
            <color indexed="81"/>
            <rFont val="Tahoma"/>
            <charset val="1"/>
          </rPr>
          <t xml:space="preserve">
Per FOD is a new Unit.  Contributions began in 2018</t>
        </r>
      </text>
    </comment>
    <comment ref="BBR16" authorId="0" shapeId="0" xr:uid="{2FD9F07E-1FEF-4B23-8561-0BF5B071FEA4}">
      <text>
        <r>
          <rPr>
            <b/>
            <sz val="9"/>
            <color indexed="81"/>
            <rFont val="Tahoma"/>
            <charset val="1"/>
          </rPr>
          <t>Becky Dzingeleski:</t>
        </r>
        <r>
          <rPr>
            <sz val="9"/>
            <color indexed="81"/>
            <rFont val="Tahoma"/>
            <charset val="1"/>
          </rPr>
          <t xml:space="preserve">
Per FOD is a new Unit.  Contributions began in 2018</t>
        </r>
      </text>
    </comment>
    <comment ref="BBV16" authorId="0" shapeId="0" xr:uid="{80C1292F-D375-4BAA-8CB6-761C24078E7D}">
      <text>
        <r>
          <rPr>
            <b/>
            <sz val="9"/>
            <color indexed="81"/>
            <rFont val="Tahoma"/>
            <charset val="1"/>
          </rPr>
          <t>Becky Dzingeleski:</t>
        </r>
        <r>
          <rPr>
            <sz val="9"/>
            <color indexed="81"/>
            <rFont val="Tahoma"/>
            <charset val="1"/>
          </rPr>
          <t xml:space="preserve">
Per FOD is a new Unit.  Contributions began in 2018</t>
        </r>
      </text>
    </comment>
    <comment ref="BBZ16" authorId="0" shapeId="0" xr:uid="{5B0E59CE-DBAC-4C4A-BF1D-43FEA3689344}">
      <text>
        <r>
          <rPr>
            <b/>
            <sz val="9"/>
            <color indexed="81"/>
            <rFont val="Tahoma"/>
            <charset val="1"/>
          </rPr>
          <t>Becky Dzingeleski:</t>
        </r>
        <r>
          <rPr>
            <sz val="9"/>
            <color indexed="81"/>
            <rFont val="Tahoma"/>
            <charset val="1"/>
          </rPr>
          <t xml:space="preserve">
Per FOD is a new Unit.  Contributions began in 2018</t>
        </r>
      </text>
    </comment>
    <comment ref="BCD16" authorId="0" shapeId="0" xr:uid="{E23E5172-669D-4C7D-B3DC-8E9F78EF1201}">
      <text>
        <r>
          <rPr>
            <b/>
            <sz val="9"/>
            <color indexed="81"/>
            <rFont val="Tahoma"/>
            <charset val="1"/>
          </rPr>
          <t>Becky Dzingeleski:</t>
        </r>
        <r>
          <rPr>
            <sz val="9"/>
            <color indexed="81"/>
            <rFont val="Tahoma"/>
            <charset val="1"/>
          </rPr>
          <t xml:space="preserve">
Per FOD is a new Unit.  Contributions began in 2018</t>
        </r>
      </text>
    </comment>
    <comment ref="BCH16" authorId="0" shapeId="0" xr:uid="{07BBDB97-352C-4434-94D9-2CA37479E5C7}">
      <text>
        <r>
          <rPr>
            <b/>
            <sz val="9"/>
            <color indexed="81"/>
            <rFont val="Tahoma"/>
            <charset val="1"/>
          </rPr>
          <t>Becky Dzingeleski:</t>
        </r>
        <r>
          <rPr>
            <sz val="9"/>
            <color indexed="81"/>
            <rFont val="Tahoma"/>
            <charset val="1"/>
          </rPr>
          <t xml:space="preserve">
Per FOD is a new Unit.  Contributions began in 2018</t>
        </r>
      </text>
    </comment>
    <comment ref="BCL16" authorId="0" shapeId="0" xr:uid="{019157E1-414D-482F-9FB6-178A59CB6185}">
      <text>
        <r>
          <rPr>
            <b/>
            <sz val="9"/>
            <color indexed="81"/>
            <rFont val="Tahoma"/>
            <charset val="1"/>
          </rPr>
          <t>Becky Dzingeleski:</t>
        </r>
        <r>
          <rPr>
            <sz val="9"/>
            <color indexed="81"/>
            <rFont val="Tahoma"/>
            <charset val="1"/>
          </rPr>
          <t xml:space="preserve">
Per FOD is a new Unit.  Contributions began in 2018</t>
        </r>
      </text>
    </comment>
    <comment ref="BCP16" authorId="0" shapeId="0" xr:uid="{1FABA067-E856-467A-AD26-3104E696A64C}">
      <text>
        <r>
          <rPr>
            <b/>
            <sz val="9"/>
            <color indexed="81"/>
            <rFont val="Tahoma"/>
            <charset val="1"/>
          </rPr>
          <t>Becky Dzingeleski:</t>
        </r>
        <r>
          <rPr>
            <sz val="9"/>
            <color indexed="81"/>
            <rFont val="Tahoma"/>
            <charset val="1"/>
          </rPr>
          <t xml:space="preserve">
Per FOD is a new Unit.  Contributions began in 2018</t>
        </r>
      </text>
    </comment>
    <comment ref="BCT16" authorId="0" shapeId="0" xr:uid="{34727252-7299-4A6F-93B0-063E1F694764}">
      <text>
        <r>
          <rPr>
            <b/>
            <sz val="9"/>
            <color indexed="81"/>
            <rFont val="Tahoma"/>
            <charset val="1"/>
          </rPr>
          <t>Becky Dzingeleski:</t>
        </r>
        <r>
          <rPr>
            <sz val="9"/>
            <color indexed="81"/>
            <rFont val="Tahoma"/>
            <charset val="1"/>
          </rPr>
          <t xml:space="preserve">
Per FOD is a new Unit.  Contributions began in 2018</t>
        </r>
      </text>
    </comment>
    <comment ref="BCX16" authorId="0" shapeId="0" xr:uid="{2ACCF09E-30EC-4BA7-A17F-6E062214FF60}">
      <text>
        <r>
          <rPr>
            <b/>
            <sz val="9"/>
            <color indexed="81"/>
            <rFont val="Tahoma"/>
            <charset val="1"/>
          </rPr>
          <t>Becky Dzingeleski:</t>
        </r>
        <r>
          <rPr>
            <sz val="9"/>
            <color indexed="81"/>
            <rFont val="Tahoma"/>
            <charset val="1"/>
          </rPr>
          <t xml:space="preserve">
Per FOD is a new Unit.  Contributions began in 2018</t>
        </r>
      </text>
    </comment>
    <comment ref="BDB16" authorId="0" shapeId="0" xr:uid="{3DA44937-1B8E-4FC9-861C-A01AE88911D6}">
      <text>
        <r>
          <rPr>
            <b/>
            <sz val="9"/>
            <color indexed="81"/>
            <rFont val="Tahoma"/>
            <charset val="1"/>
          </rPr>
          <t>Becky Dzingeleski:</t>
        </r>
        <r>
          <rPr>
            <sz val="9"/>
            <color indexed="81"/>
            <rFont val="Tahoma"/>
            <charset val="1"/>
          </rPr>
          <t xml:space="preserve">
Per FOD is a new Unit.  Contributions began in 2018</t>
        </r>
      </text>
    </comment>
    <comment ref="BDF16" authorId="0" shapeId="0" xr:uid="{1985A67A-1596-4071-9D08-4783EBE0F280}">
      <text>
        <r>
          <rPr>
            <b/>
            <sz val="9"/>
            <color indexed="81"/>
            <rFont val="Tahoma"/>
            <charset val="1"/>
          </rPr>
          <t>Becky Dzingeleski:</t>
        </r>
        <r>
          <rPr>
            <sz val="9"/>
            <color indexed="81"/>
            <rFont val="Tahoma"/>
            <charset val="1"/>
          </rPr>
          <t xml:space="preserve">
Per FOD is a new Unit.  Contributions began in 2018</t>
        </r>
      </text>
    </comment>
    <comment ref="BDJ16" authorId="0" shapeId="0" xr:uid="{212FA068-A3BE-4BAD-8AE6-C521C5D51950}">
      <text>
        <r>
          <rPr>
            <b/>
            <sz val="9"/>
            <color indexed="81"/>
            <rFont val="Tahoma"/>
            <charset val="1"/>
          </rPr>
          <t>Becky Dzingeleski:</t>
        </r>
        <r>
          <rPr>
            <sz val="9"/>
            <color indexed="81"/>
            <rFont val="Tahoma"/>
            <charset val="1"/>
          </rPr>
          <t xml:space="preserve">
Per FOD is a new Unit.  Contributions began in 2018</t>
        </r>
      </text>
    </comment>
    <comment ref="BDN16" authorId="0" shapeId="0" xr:uid="{114015CA-BA43-441B-B84E-743F737E2A44}">
      <text>
        <r>
          <rPr>
            <b/>
            <sz val="9"/>
            <color indexed="81"/>
            <rFont val="Tahoma"/>
            <charset val="1"/>
          </rPr>
          <t>Becky Dzingeleski:</t>
        </r>
        <r>
          <rPr>
            <sz val="9"/>
            <color indexed="81"/>
            <rFont val="Tahoma"/>
            <charset val="1"/>
          </rPr>
          <t xml:space="preserve">
Per FOD is a new Unit.  Contributions began in 2018</t>
        </r>
      </text>
    </comment>
    <comment ref="BDR16" authorId="0" shapeId="0" xr:uid="{40AC0DC5-EC9A-4A1E-813A-03FB9D1F0552}">
      <text>
        <r>
          <rPr>
            <b/>
            <sz val="9"/>
            <color indexed="81"/>
            <rFont val="Tahoma"/>
            <charset val="1"/>
          </rPr>
          <t>Becky Dzingeleski:</t>
        </r>
        <r>
          <rPr>
            <sz val="9"/>
            <color indexed="81"/>
            <rFont val="Tahoma"/>
            <charset val="1"/>
          </rPr>
          <t xml:space="preserve">
Per FOD is a new Unit.  Contributions began in 2018</t>
        </r>
      </text>
    </comment>
    <comment ref="BDV16" authorId="0" shapeId="0" xr:uid="{25BBAD5F-E416-4088-AD30-D39F390C1B6F}">
      <text>
        <r>
          <rPr>
            <b/>
            <sz val="9"/>
            <color indexed="81"/>
            <rFont val="Tahoma"/>
            <charset val="1"/>
          </rPr>
          <t>Becky Dzingeleski:</t>
        </r>
        <r>
          <rPr>
            <sz val="9"/>
            <color indexed="81"/>
            <rFont val="Tahoma"/>
            <charset val="1"/>
          </rPr>
          <t xml:space="preserve">
Per FOD is a new Unit.  Contributions began in 2018</t>
        </r>
      </text>
    </comment>
    <comment ref="BDZ16" authorId="0" shapeId="0" xr:uid="{8BD12121-4FE8-4B7E-8BBF-74644C14B9BD}">
      <text>
        <r>
          <rPr>
            <b/>
            <sz val="9"/>
            <color indexed="81"/>
            <rFont val="Tahoma"/>
            <charset val="1"/>
          </rPr>
          <t>Becky Dzingeleski:</t>
        </r>
        <r>
          <rPr>
            <sz val="9"/>
            <color indexed="81"/>
            <rFont val="Tahoma"/>
            <charset val="1"/>
          </rPr>
          <t xml:space="preserve">
Per FOD is a new Unit.  Contributions began in 2018</t>
        </r>
      </text>
    </comment>
    <comment ref="BED16" authorId="0" shapeId="0" xr:uid="{52BED88A-F52A-4A84-9163-58653FBA9417}">
      <text>
        <r>
          <rPr>
            <b/>
            <sz val="9"/>
            <color indexed="81"/>
            <rFont val="Tahoma"/>
            <charset val="1"/>
          </rPr>
          <t>Becky Dzingeleski:</t>
        </r>
        <r>
          <rPr>
            <sz val="9"/>
            <color indexed="81"/>
            <rFont val="Tahoma"/>
            <charset val="1"/>
          </rPr>
          <t xml:space="preserve">
Per FOD is a new Unit.  Contributions began in 2018</t>
        </r>
      </text>
    </comment>
    <comment ref="BEH16" authorId="0" shapeId="0" xr:uid="{90BCCA36-AEA9-4BDD-BA46-6BB39F6425A7}">
      <text>
        <r>
          <rPr>
            <b/>
            <sz val="9"/>
            <color indexed="81"/>
            <rFont val="Tahoma"/>
            <charset val="1"/>
          </rPr>
          <t>Becky Dzingeleski:</t>
        </r>
        <r>
          <rPr>
            <sz val="9"/>
            <color indexed="81"/>
            <rFont val="Tahoma"/>
            <charset val="1"/>
          </rPr>
          <t xml:space="preserve">
Per FOD is a new Unit.  Contributions began in 2018</t>
        </r>
      </text>
    </comment>
    <comment ref="BEL16" authorId="0" shapeId="0" xr:uid="{69B259FA-BE3A-4FA0-84BD-6E701B9CB4C3}">
      <text>
        <r>
          <rPr>
            <b/>
            <sz val="9"/>
            <color indexed="81"/>
            <rFont val="Tahoma"/>
            <charset val="1"/>
          </rPr>
          <t>Becky Dzingeleski:</t>
        </r>
        <r>
          <rPr>
            <sz val="9"/>
            <color indexed="81"/>
            <rFont val="Tahoma"/>
            <charset val="1"/>
          </rPr>
          <t xml:space="preserve">
Per FOD is a new Unit.  Contributions began in 2018</t>
        </r>
      </text>
    </comment>
    <comment ref="BEP16" authorId="0" shapeId="0" xr:uid="{30D9B4CA-A576-4606-8F02-88B831E50AD7}">
      <text>
        <r>
          <rPr>
            <b/>
            <sz val="9"/>
            <color indexed="81"/>
            <rFont val="Tahoma"/>
            <charset val="1"/>
          </rPr>
          <t>Becky Dzingeleski:</t>
        </r>
        <r>
          <rPr>
            <sz val="9"/>
            <color indexed="81"/>
            <rFont val="Tahoma"/>
            <charset val="1"/>
          </rPr>
          <t xml:space="preserve">
Per FOD is a new Unit.  Contributions began in 2018</t>
        </r>
      </text>
    </comment>
    <comment ref="BET16" authorId="0" shapeId="0" xr:uid="{75D9C1A8-2514-4BDE-B2A2-46AA34FB657E}">
      <text>
        <r>
          <rPr>
            <b/>
            <sz val="9"/>
            <color indexed="81"/>
            <rFont val="Tahoma"/>
            <charset val="1"/>
          </rPr>
          <t>Becky Dzingeleski:</t>
        </r>
        <r>
          <rPr>
            <sz val="9"/>
            <color indexed="81"/>
            <rFont val="Tahoma"/>
            <charset val="1"/>
          </rPr>
          <t xml:space="preserve">
Per FOD is a new Unit.  Contributions began in 2018</t>
        </r>
      </text>
    </comment>
    <comment ref="BEX16" authorId="0" shapeId="0" xr:uid="{61BEEBD3-C180-44A7-8A58-C874B23018B3}">
      <text>
        <r>
          <rPr>
            <b/>
            <sz val="9"/>
            <color indexed="81"/>
            <rFont val="Tahoma"/>
            <charset val="1"/>
          </rPr>
          <t>Becky Dzingeleski:</t>
        </r>
        <r>
          <rPr>
            <sz val="9"/>
            <color indexed="81"/>
            <rFont val="Tahoma"/>
            <charset val="1"/>
          </rPr>
          <t xml:space="preserve">
Per FOD is a new Unit.  Contributions began in 2018</t>
        </r>
      </text>
    </comment>
    <comment ref="BFB16" authorId="0" shapeId="0" xr:uid="{63F5C7BA-C068-433D-9593-14C373DEACFF}">
      <text>
        <r>
          <rPr>
            <b/>
            <sz val="9"/>
            <color indexed="81"/>
            <rFont val="Tahoma"/>
            <charset val="1"/>
          </rPr>
          <t>Becky Dzingeleski:</t>
        </r>
        <r>
          <rPr>
            <sz val="9"/>
            <color indexed="81"/>
            <rFont val="Tahoma"/>
            <charset val="1"/>
          </rPr>
          <t xml:space="preserve">
Per FOD is a new Unit.  Contributions began in 2018</t>
        </r>
      </text>
    </comment>
    <comment ref="BFF16" authorId="0" shapeId="0" xr:uid="{D093C21D-9163-43BA-A951-CD46233F4BAC}">
      <text>
        <r>
          <rPr>
            <b/>
            <sz val="9"/>
            <color indexed="81"/>
            <rFont val="Tahoma"/>
            <charset val="1"/>
          </rPr>
          <t>Becky Dzingeleski:</t>
        </r>
        <r>
          <rPr>
            <sz val="9"/>
            <color indexed="81"/>
            <rFont val="Tahoma"/>
            <charset val="1"/>
          </rPr>
          <t xml:space="preserve">
Per FOD is a new Unit.  Contributions began in 2018</t>
        </r>
      </text>
    </comment>
    <comment ref="BFJ16" authorId="0" shapeId="0" xr:uid="{AFB198D3-7697-4F6D-87F0-0AAC0B68B2E2}">
      <text>
        <r>
          <rPr>
            <b/>
            <sz val="9"/>
            <color indexed="81"/>
            <rFont val="Tahoma"/>
            <charset val="1"/>
          </rPr>
          <t>Becky Dzingeleski:</t>
        </r>
        <r>
          <rPr>
            <sz val="9"/>
            <color indexed="81"/>
            <rFont val="Tahoma"/>
            <charset val="1"/>
          </rPr>
          <t xml:space="preserve">
Per FOD is a new Unit.  Contributions began in 2018</t>
        </r>
      </text>
    </comment>
    <comment ref="BFN16" authorId="0" shapeId="0" xr:uid="{1310AD18-50FC-41A8-9EE9-3BBC26AF16F7}">
      <text>
        <r>
          <rPr>
            <b/>
            <sz val="9"/>
            <color indexed="81"/>
            <rFont val="Tahoma"/>
            <charset val="1"/>
          </rPr>
          <t>Becky Dzingeleski:</t>
        </r>
        <r>
          <rPr>
            <sz val="9"/>
            <color indexed="81"/>
            <rFont val="Tahoma"/>
            <charset val="1"/>
          </rPr>
          <t xml:space="preserve">
Per FOD is a new Unit.  Contributions began in 2018</t>
        </r>
      </text>
    </comment>
    <comment ref="BFR16" authorId="0" shapeId="0" xr:uid="{8A3359C8-D374-4149-8415-283A465303A5}">
      <text>
        <r>
          <rPr>
            <b/>
            <sz val="9"/>
            <color indexed="81"/>
            <rFont val="Tahoma"/>
            <charset val="1"/>
          </rPr>
          <t>Becky Dzingeleski:</t>
        </r>
        <r>
          <rPr>
            <sz val="9"/>
            <color indexed="81"/>
            <rFont val="Tahoma"/>
            <charset val="1"/>
          </rPr>
          <t xml:space="preserve">
Per FOD is a new Unit.  Contributions began in 2018</t>
        </r>
      </text>
    </comment>
    <comment ref="BFV16" authorId="0" shapeId="0" xr:uid="{CB426383-382A-4B2F-965A-C4CD5FAE3142}">
      <text>
        <r>
          <rPr>
            <b/>
            <sz val="9"/>
            <color indexed="81"/>
            <rFont val="Tahoma"/>
            <charset val="1"/>
          </rPr>
          <t>Becky Dzingeleski:</t>
        </r>
        <r>
          <rPr>
            <sz val="9"/>
            <color indexed="81"/>
            <rFont val="Tahoma"/>
            <charset val="1"/>
          </rPr>
          <t xml:space="preserve">
Per FOD is a new Unit.  Contributions began in 2018</t>
        </r>
      </text>
    </comment>
    <comment ref="BFZ16" authorId="0" shapeId="0" xr:uid="{65A7E5C7-2C55-4F51-A08C-6879E08820C6}">
      <text>
        <r>
          <rPr>
            <b/>
            <sz val="9"/>
            <color indexed="81"/>
            <rFont val="Tahoma"/>
            <charset val="1"/>
          </rPr>
          <t>Becky Dzingeleski:</t>
        </r>
        <r>
          <rPr>
            <sz val="9"/>
            <color indexed="81"/>
            <rFont val="Tahoma"/>
            <charset val="1"/>
          </rPr>
          <t xml:space="preserve">
Per FOD is a new Unit.  Contributions began in 2018</t>
        </r>
      </text>
    </comment>
    <comment ref="BGD16" authorId="0" shapeId="0" xr:uid="{DAC2EBB0-F261-456D-AA72-FAA5516F27FB}">
      <text>
        <r>
          <rPr>
            <b/>
            <sz val="9"/>
            <color indexed="81"/>
            <rFont val="Tahoma"/>
            <charset val="1"/>
          </rPr>
          <t>Becky Dzingeleski:</t>
        </r>
        <r>
          <rPr>
            <sz val="9"/>
            <color indexed="81"/>
            <rFont val="Tahoma"/>
            <charset val="1"/>
          </rPr>
          <t xml:space="preserve">
Per FOD is a new Unit.  Contributions began in 2018</t>
        </r>
      </text>
    </comment>
    <comment ref="BGH16" authorId="0" shapeId="0" xr:uid="{35BD1241-ECC5-4CA4-B194-45E393003D1A}">
      <text>
        <r>
          <rPr>
            <b/>
            <sz val="9"/>
            <color indexed="81"/>
            <rFont val="Tahoma"/>
            <charset val="1"/>
          </rPr>
          <t>Becky Dzingeleski:</t>
        </r>
        <r>
          <rPr>
            <sz val="9"/>
            <color indexed="81"/>
            <rFont val="Tahoma"/>
            <charset val="1"/>
          </rPr>
          <t xml:space="preserve">
Per FOD is a new Unit.  Contributions began in 2018</t>
        </r>
      </text>
    </comment>
    <comment ref="BGL16" authorId="0" shapeId="0" xr:uid="{BA8E151C-1995-4331-95D6-0AE43BDECED6}">
      <text>
        <r>
          <rPr>
            <b/>
            <sz val="9"/>
            <color indexed="81"/>
            <rFont val="Tahoma"/>
            <charset val="1"/>
          </rPr>
          <t>Becky Dzingeleski:</t>
        </r>
        <r>
          <rPr>
            <sz val="9"/>
            <color indexed="81"/>
            <rFont val="Tahoma"/>
            <charset val="1"/>
          </rPr>
          <t xml:space="preserve">
Per FOD is a new Unit.  Contributions began in 2018</t>
        </r>
      </text>
    </comment>
    <comment ref="BGP16" authorId="0" shapeId="0" xr:uid="{6EAB7A08-384A-45EA-BBEB-CA1CE235238C}">
      <text>
        <r>
          <rPr>
            <b/>
            <sz val="9"/>
            <color indexed="81"/>
            <rFont val="Tahoma"/>
            <charset val="1"/>
          </rPr>
          <t>Becky Dzingeleski:</t>
        </r>
        <r>
          <rPr>
            <sz val="9"/>
            <color indexed="81"/>
            <rFont val="Tahoma"/>
            <charset val="1"/>
          </rPr>
          <t xml:space="preserve">
Per FOD is a new Unit.  Contributions began in 2018</t>
        </r>
      </text>
    </comment>
    <comment ref="BGT16" authorId="0" shapeId="0" xr:uid="{DE90BEA3-0298-4A51-8DF7-B6508A52F495}">
      <text>
        <r>
          <rPr>
            <b/>
            <sz val="9"/>
            <color indexed="81"/>
            <rFont val="Tahoma"/>
            <charset val="1"/>
          </rPr>
          <t>Becky Dzingeleski:</t>
        </r>
        <r>
          <rPr>
            <sz val="9"/>
            <color indexed="81"/>
            <rFont val="Tahoma"/>
            <charset val="1"/>
          </rPr>
          <t xml:space="preserve">
Per FOD is a new Unit.  Contributions began in 2018</t>
        </r>
      </text>
    </comment>
    <comment ref="BGX16" authorId="0" shapeId="0" xr:uid="{3FABDF5E-D257-4853-A275-83A2B46460EE}">
      <text>
        <r>
          <rPr>
            <b/>
            <sz val="9"/>
            <color indexed="81"/>
            <rFont val="Tahoma"/>
            <charset val="1"/>
          </rPr>
          <t>Becky Dzingeleski:</t>
        </r>
        <r>
          <rPr>
            <sz val="9"/>
            <color indexed="81"/>
            <rFont val="Tahoma"/>
            <charset val="1"/>
          </rPr>
          <t xml:space="preserve">
Per FOD is a new Unit.  Contributions began in 2018</t>
        </r>
      </text>
    </comment>
    <comment ref="BHB16" authorId="0" shapeId="0" xr:uid="{12B96BCF-2579-4FE1-B397-F098C2719527}">
      <text>
        <r>
          <rPr>
            <b/>
            <sz val="9"/>
            <color indexed="81"/>
            <rFont val="Tahoma"/>
            <charset val="1"/>
          </rPr>
          <t>Becky Dzingeleski:</t>
        </r>
        <r>
          <rPr>
            <sz val="9"/>
            <color indexed="81"/>
            <rFont val="Tahoma"/>
            <charset val="1"/>
          </rPr>
          <t xml:space="preserve">
Per FOD is a new Unit.  Contributions began in 2018</t>
        </r>
      </text>
    </comment>
    <comment ref="BHF16" authorId="0" shapeId="0" xr:uid="{CB76C8A7-EFA0-4971-868C-3B53B166381B}">
      <text>
        <r>
          <rPr>
            <b/>
            <sz val="9"/>
            <color indexed="81"/>
            <rFont val="Tahoma"/>
            <charset val="1"/>
          </rPr>
          <t>Becky Dzingeleski:</t>
        </r>
        <r>
          <rPr>
            <sz val="9"/>
            <color indexed="81"/>
            <rFont val="Tahoma"/>
            <charset val="1"/>
          </rPr>
          <t xml:space="preserve">
Per FOD is a new Unit.  Contributions began in 2018</t>
        </r>
      </text>
    </comment>
    <comment ref="BHJ16" authorId="0" shapeId="0" xr:uid="{15F38293-6F68-486C-B026-7002C878A0F5}">
      <text>
        <r>
          <rPr>
            <b/>
            <sz val="9"/>
            <color indexed="81"/>
            <rFont val="Tahoma"/>
            <charset val="1"/>
          </rPr>
          <t>Becky Dzingeleski:</t>
        </r>
        <r>
          <rPr>
            <sz val="9"/>
            <color indexed="81"/>
            <rFont val="Tahoma"/>
            <charset val="1"/>
          </rPr>
          <t xml:space="preserve">
Per FOD is a new Unit.  Contributions began in 2018</t>
        </r>
      </text>
    </comment>
    <comment ref="BHN16" authorId="0" shapeId="0" xr:uid="{F6395FBA-382D-47A6-BBE7-930C58726257}">
      <text>
        <r>
          <rPr>
            <b/>
            <sz val="9"/>
            <color indexed="81"/>
            <rFont val="Tahoma"/>
            <charset val="1"/>
          </rPr>
          <t>Becky Dzingeleski:</t>
        </r>
        <r>
          <rPr>
            <sz val="9"/>
            <color indexed="81"/>
            <rFont val="Tahoma"/>
            <charset val="1"/>
          </rPr>
          <t xml:space="preserve">
Per FOD is a new Unit.  Contributions began in 2018</t>
        </r>
      </text>
    </comment>
    <comment ref="BHR16" authorId="0" shapeId="0" xr:uid="{32C29D7E-8707-4A22-8EB2-82EF7C904199}">
      <text>
        <r>
          <rPr>
            <b/>
            <sz val="9"/>
            <color indexed="81"/>
            <rFont val="Tahoma"/>
            <charset val="1"/>
          </rPr>
          <t>Becky Dzingeleski:</t>
        </r>
        <r>
          <rPr>
            <sz val="9"/>
            <color indexed="81"/>
            <rFont val="Tahoma"/>
            <charset val="1"/>
          </rPr>
          <t xml:space="preserve">
Per FOD is a new Unit.  Contributions began in 2018</t>
        </r>
      </text>
    </comment>
    <comment ref="BHV16" authorId="0" shapeId="0" xr:uid="{7E9CB0B0-EF21-43F4-B020-1251D6B13469}">
      <text>
        <r>
          <rPr>
            <b/>
            <sz val="9"/>
            <color indexed="81"/>
            <rFont val="Tahoma"/>
            <charset val="1"/>
          </rPr>
          <t>Becky Dzingeleski:</t>
        </r>
        <r>
          <rPr>
            <sz val="9"/>
            <color indexed="81"/>
            <rFont val="Tahoma"/>
            <charset val="1"/>
          </rPr>
          <t xml:space="preserve">
Per FOD is a new Unit.  Contributions began in 2018</t>
        </r>
      </text>
    </comment>
    <comment ref="BHZ16" authorId="0" shapeId="0" xr:uid="{14F8A548-D50A-4793-8F2A-BE5D040E0FF8}">
      <text>
        <r>
          <rPr>
            <b/>
            <sz val="9"/>
            <color indexed="81"/>
            <rFont val="Tahoma"/>
            <charset val="1"/>
          </rPr>
          <t>Becky Dzingeleski:</t>
        </r>
        <r>
          <rPr>
            <sz val="9"/>
            <color indexed="81"/>
            <rFont val="Tahoma"/>
            <charset val="1"/>
          </rPr>
          <t xml:space="preserve">
Per FOD is a new Unit.  Contributions began in 2018</t>
        </r>
      </text>
    </comment>
    <comment ref="BID16" authorId="0" shapeId="0" xr:uid="{61D54CC3-52EA-4C58-A75E-2FA0FA3C7061}">
      <text>
        <r>
          <rPr>
            <b/>
            <sz val="9"/>
            <color indexed="81"/>
            <rFont val="Tahoma"/>
            <charset val="1"/>
          </rPr>
          <t>Becky Dzingeleski:</t>
        </r>
        <r>
          <rPr>
            <sz val="9"/>
            <color indexed="81"/>
            <rFont val="Tahoma"/>
            <charset val="1"/>
          </rPr>
          <t xml:space="preserve">
Per FOD is a new Unit.  Contributions began in 2018</t>
        </r>
      </text>
    </comment>
    <comment ref="BIH16" authorId="0" shapeId="0" xr:uid="{D7599E98-8F6A-4D3A-8F27-01EB60FD4646}">
      <text>
        <r>
          <rPr>
            <b/>
            <sz val="9"/>
            <color indexed="81"/>
            <rFont val="Tahoma"/>
            <charset val="1"/>
          </rPr>
          <t>Becky Dzingeleski:</t>
        </r>
        <r>
          <rPr>
            <sz val="9"/>
            <color indexed="81"/>
            <rFont val="Tahoma"/>
            <charset val="1"/>
          </rPr>
          <t xml:space="preserve">
Per FOD is a new Unit.  Contributions began in 2018</t>
        </r>
      </text>
    </comment>
    <comment ref="BIL16" authorId="0" shapeId="0" xr:uid="{05A8A89B-E915-4680-B4A6-2766578AA32C}">
      <text>
        <r>
          <rPr>
            <b/>
            <sz val="9"/>
            <color indexed="81"/>
            <rFont val="Tahoma"/>
            <charset val="1"/>
          </rPr>
          <t>Becky Dzingeleski:</t>
        </r>
        <r>
          <rPr>
            <sz val="9"/>
            <color indexed="81"/>
            <rFont val="Tahoma"/>
            <charset val="1"/>
          </rPr>
          <t xml:space="preserve">
Per FOD is a new Unit.  Contributions began in 2018</t>
        </r>
      </text>
    </comment>
    <comment ref="BIP16" authorId="0" shapeId="0" xr:uid="{E78507BD-B680-4F56-9BBF-A0AFDD6C0238}">
      <text>
        <r>
          <rPr>
            <b/>
            <sz val="9"/>
            <color indexed="81"/>
            <rFont val="Tahoma"/>
            <charset val="1"/>
          </rPr>
          <t>Becky Dzingeleski:</t>
        </r>
        <r>
          <rPr>
            <sz val="9"/>
            <color indexed="81"/>
            <rFont val="Tahoma"/>
            <charset val="1"/>
          </rPr>
          <t xml:space="preserve">
Per FOD is a new Unit.  Contributions began in 2018</t>
        </r>
      </text>
    </comment>
    <comment ref="BIT16" authorId="0" shapeId="0" xr:uid="{06F69596-2C50-49C3-983C-77B4FD3F8C54}">
      <text>
        <r>
          <rPr>
            <b/>
            <sz val="9"/>
            <color indexed="81"/>
            <rFont val="Tahoma"/>
            <charset val="1"/>
          </rPr>
          <t>Becky Dzingeleski:</t>
        </r>
        <r>
          <rPr>
            <sz val="9"/>
            <color indexed="81"/>
            <rFont val="Tahoma"/>
            <charset val="1"/>
          </rPr>
          <t xml:space="preserve">
Per FOD is a new Unit.  Contributions began in 2018</t>
        </r>
      </text>
    </comment>
    <comment ref="BIX16" authorId="0" shapeId="0" xr:uid="{0C5C3E73-D1CE-47E4-95C3-D4355AC0FFC6}">
      <text>
        <r>
          <rPr>
            <b/>
            <sz val="9"/>
            <color indexed="81"/>
            <rFont val="Tahoma"/>
            <charset val="1"/>
          </rPr>
          <t>Becky Dzingeleski:</t>
        </r>
        <r>
          <rPr>
            <sz val="9"/>
            <color indexed="81"/>
            <rFont val="Tahoma"/>
            <charset val="1"/>
          </rPr>
          <t xml:space="preserve">
Per FOD is a new Unit.  Contributions began in 2018</t>
        </r>
      </text>
    </comment>
    <comment ref="BJB16" authorId="0" shapeId="0" xr:uid="{B230799D-89D0-493B-AEE8-78DAC33E28B4}">
      <text>
        <r>
          <rPr>
            <b/>
            <sz val="9"/>
            <color indexed="81"/>
            <rFont val="Tahoma"/>
            <charset val="1"/>
          </rPr>
          <t>Becky Dzingeleski:</t>
        </r>
        <r>
          <rPr>
            <sz val="9"/>
            <color indexed="81"/>
            <rFont val="Tahoma"/>
            <charset val="1"/>
          </rPr>
          <t xml:space="preserve">
Per FOD is a new Unit.  Contributions began in 2018</t>
        </r>
      </text>
    </comment>
    <comment ref="BJF16" authorId="0" shapeId="0" xr:uid="{50246848-1DE0-4BCF-83BD-73B6C2B94A43}">
      <text>
        <r>
          <rPr>
            <b/>
            <sz val="9"/>
            <color indexed="81"/>
            <rFont val="Tahoma"/>
            <charset val="1"/>
          </rPr>
          <t>Becky Dzingeleski:</t>
        </r>
        <r>
          <rPr>
            <sz val="9"/>
            <color indexed="81"/>
            <rFont val="Tahoma"/>
            <charset val="1"/>
          </rPr>
          <t xml:space="preserve">
Per FOD is a new Unit.  Contributions began in 2018</t>
        </r>
      </text>
    </comment>
    <comment ref="BJJ16" authorId="0" shapeId="0" xr:uid="{CD515EFB-2CF5-4173-8704-233C643D2ED9}">
      <text>
        <r>
          <rPr>
            <b/>
            <sz val="9"/>
            <color indexed="81"/>
            <rFont val="Tahoma"/>
            <charset val="1"/>
          </rPr>
          <t>Becky Dzingeleski:</t>
        </r>
        <r>
          <rPr>
            <sz val="9"/>
            <color indexed="81"/>
            <rFont val="Tahoma"/>
            <charset val="1"/>
          </rPr>
          <t xml:space="preserve">
Per FOD is a new Unit.  Contributions began in 2018</t>
        </r>
      </text>
    </comment>
    <comment ref="BJN16" authorId="0" shapeId="0" xr:uid="{7E5CBEC7-A7AF-40DE-ABBC-B9D2E44012FC}">
      <text>
        <r>
          <rPr>
            <b/>
            <sz val="9"/>
            <color indexed="81"/>
            <rFont val="Tahoma"/>
            <charset val="1"/>
          </rPr>
          <t>Becky Dzingeleski:</t>
        </r>
        <r>
          <rPr>
            <sz val="9"/>
            <color indexed="81"/>
            <rFont val="Tahoma"/>
            <charset val="1"/>
          </rPr>
          <t xml:space="preserve">
Per FOD is a new Unit.  Contributions began in 2018</t>
        </r>
      </text>
    </comment>
    <comment ref="BJR16" authorId="0" shapeId="0" xr:uid="{10032546-5B88-4CA3-8431-BD0DAAC37B2F}">
      <text>
        <r>
          <rPr>
            <b/>
            <sz val="9"/>
            <color indexed="81"/>
            <rFont val="Tahoma"/>
            <charset val="1"/>
          </rPr>
          <t>Becky Dzingeleski:</t>
        </r>
        <r>
          <rPr>
            <sz val="9"/>
            <color indexed="81"/>
            <rFont val="Tahoma"/>
            <charset val="1"/>
          </rPr>
          <t xml:space="preserve">
Per FOD is a new Unit.  Contributions began in 2018</t>
        </r>
      </text>
    </comment>
    <comment ref="BJV16" authorId="0" shapeId="0" xr:uid="{E0D27481-D0E2-4AC8-AA8F-13B2DF9EDE3B}">
      <text>
        <r>
          <rPr>
            <b/>
            <sz val="9"/>
            <color indexed="81"/>
            <rFont val="Tahoma"/>
            <charset val="1"/>
          </rPr>
          <t>Becky Dzingeleski:</t>
        </r>
        <r>
          <rPr>
            <sz val="9"/>
            <color indexed="81"/>
            <rFont val="Tahoma"/>
            <charset val="1"/>
          </rPr>
          <t xml:space="preserve">
Per FOD is a new Unit.  Contributions began in 2018</t>
        </r>
      </text>
    </comment>
    <comment ref="BJZ16" authorId="0" shapeId="0" xr:uid="{8CA891D3-D84D-4B1E-AB2D-30787404E531}">
      <text>
        <r>
          <rPr>
            <b/>
            <sz val="9"/>
            <color indexed="81"/>
            <rFont val="Tahoma"/>
            <charset val="1"/>
          </rPr>
          <t>Becky Dzingeleski:</t>
        </r>
        <r>
          <rPr>
            <sz val="9"/>
            <color indexed="81"/>
            <rFont val="Tahoma"/>
            <charset val="1"/>
          </rPr>
          <t xml:space="preserve">
Per FOD is a new Unit.  Contributions began in 2018</t>
        </r>
      </text>
    </comment>
    <comment ref="BKD16" authorId="0" shapeId="0" xr:uid="{7E5AF95C-352D-4908-883F-362AB2028A10}">
      <text>
        <r>
          <rPr>
            <b/>
            <sz val="9"/>
            <color indexed="81"/>
            <rFont val="Tahoma"/>
            <charset val="1"/>
          </rPr>
          <t>Becky Dzingeleski:</t>
        </r>
        <r>
          <rPr>
            <sz val="9"/>
            <color indexed="81"/>
            <rFont val="Tahoma"/>
            <charset val="1"/>
          </rPr>
          <t xml:space="preserve">
Per FOD is a new Unit.  Contributions began in 2018</t>
        </r>
      </text>
    </comment>
    <comment ref="BKH16" authorId="0" shapeId="0" xr:uid="{069E0332-7AB2-4582-9AC3-BE3E1A35DED6}">
      <text>
        <r>
          <rPr>
            <b/>
            <sz val="9"/>
            <color indexed="81"/>
            <rFont val="Tahoma"/>
            <charset val="1"/>
          </rPr>
          <t>Becky Dzingeleski:</t>
        </r>
        <r>
          <rPr>
            <sz val="9"/>
            <color indexed="81"/>
            <rFont val="Tahoma"/>
            <charset val="1"/>
          </rPr>
          <t xml:space="preserve">
Per FOD is a new Unit.  Contributions began in 2018</t>
        </r>
      </text>
    </comment>
    <comment ref="BKL16" authorId="0" shapeId="0" xr:uid="{6E53C947-2993-4EA6-8767-FE126C5AA316}">
      <text>
        <r>
          <rPr>
            <b/>
            <sz val="9"/>
            <color indexed="81"/>
            <rFont val="Tahoma"/>
            <charset val="1"/>
          </rPr>
          <t>Becky Dzingeleski:</t>
        </r>
        <r>
          <rPr>
            <sz val="9"/>
            <color indexed="81"/>
            <rFont val="Tahoma"/>
            <charset val="1"/>
          </rPr>
          <t xml:space="preserve">
Per FOD is a new Unit.  Contributions began in 2018</t>
        </r>
      </text>
    </comment>
    <comment ref="BKP16" authorId="0" shapeId="0" xr:uid="{CBF23BFA-7C9E-42D4-8364-857491FE4AEC}">
      <text>
        <r>
          <rPr>
            <b/>
            <sz val="9"/>
            <color indexed="81"/>
            <rFont val="Tahoma"/>
            <charset val="1"/>
          </rPr>
          <t>Becky Dzingeleski:</t>
        </r>
        <r>
          <rPr>
            <sz val="9"/>
            <color indexed="81"/>
            <rFont val="Tahoma"/>
            <charset val="1"/>
          </rPr>
          <t xml:space="preserve">
Per FOD is a new Unit.  Contributions began in 2018</t>
        </r>
      </text>
    </comment>
    <comment ref="BKT16" authorId="0" shapeId="0" xr:uid="{12865312-A8B5-4FF6-91D0-04AC81F823F7}">
      <text>
        <r>
          <rPr>
            <b/>
            <sz val="9"/>
            <color indexed="81"/>
            <rFont val="Tahoma"/>
            <charset val="1"/>
          </rPr>
          <t>Becky Dzingeleski:</t>
        </r>
        <r>
          <rPr>
            <sz val="9"/>
            <color indexed="81"/>
            <rFont val="Tahoma"/>
            <charset val="1"/>
          </rPr>
          <t xml:space="preserve">
Per FOD is a new Unit.  Contributions began in 2018</t>
        </r>
      </text>
    </comment>
    <comment ref="BKX16" authorId="0" shapeId="0" xr:uid="{F0CC6892-1E36-44A3-AE6B-16573414FA42}">
      <text>
        <r>
          <rPr>
            <b/>
            <sz val="9"/>
            <color indexed="81"/>
            <rFont val="Tahoma"/>
            <charset val="1"/>
          </rPr>
          <t>Becky Dzingeleski:</t>
        </r>
        <r>
          <rPr>
            <sz val="9"/>
            <color indexed="81"/>
            <rFont val="Tahoma"/>
            <charset val="1"/>
          </rPr>
          <t xml:space="preserve">
Per FOD is a new Unit.  Contributions began in 2018</t>
        </r>
      </text>
    </comment>
    <comment ref="BLB16" authorId="0" shapeId="0" xr:uid="{557BD6A6-2D18-4074-B7B0-6D7B0B7DA376}">
      <text>
        <r>
          <rPr>
            <b/>
            <sz val="9"/>
            <color indexed="81"/>
            <rFont val="Tahoma"/>
            <charset val="1"/>
          </rPr>
          <t>Becky Dzingeleski:</t>
        </r>
        <r>
          <rPr>
            <sz val="9"/>
            <color indexed="81"/>
            <rFont val="Tahoma"/>
            <charset val="1"/>
          </rPr>
          <t xml:space="preserve">
Per FOD is a new Unit.  Contributions began in 2018</t>
        </r>
      </text>
    </comment>
    <comment ref="BLF16" authorId="0" shapeId="0" xr:uid="{C25BEE73-58D3-41BD-A2B2-17D8418BFFA8}">
      <text>
        <r>
          <rPr>
            <b/>
            <sz val="9"/>
            <color indexed="81"/>
            <rFont val="Tahoma"/>
            <charset val="1"/>
          </rPr>
          <t>Becky Dzingeleski:</t>
        </r>
        <r>
          <rPr>
            <sz val="9"/>
            <color indexed="81"/>
            <rFont val="Tahoma"/>
            <charset val="1"/>
          </rPr>
          <t xml:space="preserve">
Per FOD is a new Unit.  Contributions began in 2018</t>
        </r>
      </text>
    </comment>
    <comment ref="BLJ16" authorId="0" shapeId="0" xr:uid="{6F8DC117-C31D-4B2E-8896-CD6A718BEA8D}">
      <text>
        <r>
          <rPr>
            <b/>
            <sz val="9"/>
            <color indexed="81"/>
            <rFont val="Tahoma"/>
            <charset val="1"/>
          </rPr>
          <t>Becky Dzingeleski:</t>
        </r>
        <r>
          <rPr>
            <sz val="9"/>
            <color indexed="81"/>
            <rFont val="Tahoma"/>
            <charset val="1"/>
          </rPr>
          <t xml:space="preserve">
Per FOD is a new Unit.  Contributions began in 2018</t>
        </r>
      </text>
    </comment>
    <comment ref="BLN16" authorId="0" shapeId="0" xr:uid="{BB56C863-3D47-4289-9088-2F376A88B750}">
      <text>
        <r>
          <rPr>
            <b/>
            <sz val="9"/>
            <color indexed="81"/>
            <rFont val="Tahoma"/>
            <charset val="1"/>
          </rPr>
          <t>Becky Dzingeleski:</t>
        </r>
        <r>
          <rPr>
            <sz val="9"/>
            <color indexed="81"/>
            <rFont val="Tahoma"/>
            <charset val="1"/>
          </rPr>
          <t xml:space="preserve">
Per FOD is a new Unit.  Contributions began in 2018</t>
        </r>
      </text>
    </comment>
    <comment ref="BLR16" authorId="0" shapeId="0" xr:uid="{86129002-3E9A-412E-A16A-DB3C7754535F}">
      <text>
        <r>
          <rPr>
            <b/>
            <sz val="9"/>
            <color indexed="81"/>
            <rFont val="Tahoma"/>
            <charset val="1"/>
          </rPr>
          <t>Becky Dzingeleski:</t>
        </r>
        <r>
          <rPr>
            <sz val="9"/>
            <color indexed="81"/>
            <rFont val="Tahoma"/>
            <charset val="1"/>
          </rPr>
          <t xml:space="preserve">
Per FOD is a new Unit.  Contributions began in 2018</t>
        </r>
      </text>
    </comment>
    <comment ref="BLV16" authorId="0" shapeId="0" xr:uid="{F5AE2D6F-6C8F-4021-A818-A3E18CFBE806}">
      <text>
        <r>
          <rPr>
            <b/>
            <sz val="9"/>
            <color indexed="81"/>
            <rFont val="Tahoma"/>
            <charset val="1"/>
          </rPr>
          <t>Becky Dzingeleski:</t>
        </r>
        <r>
          <rPr>
            <sz val="9"/>
            <color indexed="81"/>
            <rFont val="Tahoma"/>
            <charset val="1"/>
          </rPr>
          <t xml:space="preserve">
Per FOD is a new Unit.  Contributions began in 2018</t>
        </r>
      </text>
    </comment>
    <comment ref="BLZ16" authorId="0" shapeId="0" xr:uid="{6386AFE8-0539-4144-B497-E46041E580ED}">
      <text>
        <r>
          <rPr>
            <b/>
            <sz val="9"/>
            <color indexed="81"/>
            <rFont val="Tahoma"/>
            <charset val="1"/>
          </rPr>
          <t>Becky Dzingeleski:</t>
        </r>
        <r>
          <rPr>
            <sz val="9"/>
            <color indexed="81"/>
            <rFont val="Tahoma"/>
            <charset val="1"/>
          </rPr>
          <t xml:space="preserve">
Per FOD is a new Unit.  Contributions began in 2018</t>
        </r>
      </text>
    </comment>
    <comment ref="BMD16" authorId="0" shapeId="0" xr:uid="{38FC12BF-D52B-4A2F-A759-DA7665C091C0}">
      <text>
        <r>
          <rPr>
            <b/>
            <sz val="9"/>
            <color indexed="81"/>
            <rFont val="Tahoma"/>
            <charset val="1"/>
          </rPr>
          <t>Becky Dzingeleski:</t>
        </r>
        <r>
          <rPr>
            <sz val="9"/>
            <color indexed="81"/>
            <rFont val="Tahoma"/>
            <charset val="1"/>
          </rPr>
          <t xml:space="preserve">
Per FOD is a new Unit.  Contributions began in 2018</t>
        </r>
      </text>
    </comment>
    <comment ref="BMH16" authorId="0" shapeId="0" xr:uid="{04CED189-FCF4-4651-96E9-9216057C5822}">
      <text>
        <r>
          <rPr>
            <b/>
            <sz val="9"/>
            <color indexed="81"/>
            <rFont val="Tahoma"/>
            <charset val="1"/>
          </rPr>
          <t>Becky Dzingeleski:</t>
        </r>
        <r>
          <rPr>
            <sz val="9"/>
            <color indexed="81"/>
            <rFont val="Tahoma"/>
            <charset val="1"/>
          </rPr>
          <t xml:space="preserve">
Per FOD is a new Unit.  Contributions began in 2018</t>
        </r>
      </text>
    </comment>
    <comment ref="BML16" authorId="0" shapeId="0" xr:uid="{D14DFC7E-A3A8-4759-B763-CFD952408F8C}">
      <text>
        <r>
          <rPr>
            <b/>
            <sz val="9"/>
            <color indexed="81"/>
            <rFont val="Tahoma"/>
            <charset val="1"/>
          </rPr>
          <t>Becky Dzingeleski:</t>
        </r>
        <r>
          <rPr>
            <sz val="9"/>
            <color indexed="81"/>
            <rFont val="Tahoma"/>
            <charset val="1"/>
          </rPr>
          <t xml:space="preserve">
Per FOD is a new Unit.  Contributions began in 2018</t>
        </r>
      </text>
    </comment>
    <comment ref="BMP16" authorId="0" shapeId="0" xr:uid="{9F26E048-77F6-466D-A75B-766CEF0D2571}">
      <text>
        <r>
          <rPr>
            <b/>
            <sz val="9"/>
            <color indexed="81"/>
            <rFont val="Tahoma"/>
            <charset val="1"/>
          </rPr>
          <t>Becky Dzingeleski:</t>
        </r>
        <r>
          <rPr>
            <sz val="9"/>
            <color indexed="81"/>
            <rFont val="Tahoma"/>
            <charset val="1"/>
          </rPr>
          <t xml:space="preserve">
Per FOD is a new Unit.  Contributions began in 2018</t>
        </r>
      </text>
    </comment>
    <comment ref="BMT16" authorId="0" shapeId="0" xr:uid="{CC1965E5-6A52-41D1-8362-6E6702DD0F86}">
      <text>
        <r>
          <rPr>
            <b/>
            <sz val="9"/>
            <color indexed="81"/>
            <rFont val="Tahoma"/>
            <charset val="1"/>
          </rPr>
          <t>Becky Dzingeleski:</t>
        </r>
        <r>
          <rPr>
            <sz val="9"/>
            <color indexed="81"/>
            <rFont val="Tahoma"/>
            <charset val="1"/>
          </rPr>
          <t xml:space="preserve">
Per FOD is a new Unit.  Contributions began in 2018</t>
        </r>
      </text>
    </comment>
    <comment ref="BMX16" authorId="0" shapeId="0" xr:uid="{A92EAEA3-7357-4AEE-9A88-1F4294DD39BC}">
      <text>
        <r>
          <rPr>
            <b/>
            <sz val="9"/>
            <color indexed="81"/>
            <rFont val="Tahoma"/>
            <charset val="1"/>
          </rPr>
          <t>Becky Dzingeleski:</t>
        </r>
        <r>
          <rPr>
            <sz val="9"/>
            <color indexed="81"/>
            <rFont val="Tahoma"/>
            <charset val="1"/>
          </rPr>
          <t xml:space="preserve">
Per FOD is a new Unit.  Contributions began in 2018</t>
        </r>
      </text>
    </comment>
    <comment ref="BNB16" authorId="0" shapeId="0" xr:uid="{10AE1077-9888-4F10-B93E-9832D4FDF476}">
      <text>
        <r>
          <rPr>
            <b/>
            <sz val="9"/>
            <color indexed="81"/>
            <rFont val="Tahoma"/>
            <charset val="1"/>
          </rPr>
          <t>Becky Dzingeleski:</t>
        </r>
        <r>
          <rPr>
            <sz val="9"/>
            <color indexed="81"/>
            <rFont val="Tahoma"/>
            <charset val="1"/>
          </rPr>
          <t xml:space="preserve">
Per FOD is a new Unit.  Contributions began in 2018</t>
        </r>
      </text>
    </comment>
    <comment ref="BNF16" authorId="0" shapeId="0" xr:uid="{91BEB570-BF11-4DC0-836B-4F55EDE97202}">
      <text>
        <r>
          <rPr>
            <b/>
            <sz val="9"/>
            <color indexed="81"/>
            <rFont val="Tahoma"/>
            <charset val="1"/>
          </rPr>
          <t>Becky Dzingeleski:</t>
        </r>
        <r>
          <rPr>
            <sz val="9"/>
            <color indexed="81"/>
            <rFont val="Tahoma"/>
            <charset val="1"/>
          </rPr>
          <t xml:space="preserve">
Per FOD is a new Unit.  Contributions began in 2018</t>
        </r>
      </text>
    </comment>
    <comment ref="BNJ16" authorId="0" shapeId="0" xr:uid="{6785BCC5-097E-45CD-82F9-FD6B6BBADFB6}">
      <text>
        <r>
          <rPr>
            <b/>
            <sz val="9"/>
            <color indexed="81"/>
            <rFont val="Tahoma"/>
            <charset val="1"/>
          </rPr>
          <t>Becky Dzingeleski:</t>
        </r>
        <r>
          <rPr>
            <sz val="9"/>
            <color indexed="81"/>
            <rFont val="Tahoma"/>
            <charset val="1"/>
          </rPr>
          <t xml:space="preserve">
Per FOD is a new Unit.  Contributions began in 2018</t>
        </r>
      </text>
    </comment>
    <comment ref="BNN16" authorId="0" shapeId="0" xr:uid="{AAEE266F-0B35-484F-AD96-1E738181055B}">
      <text>
        <r>
          <rPr>
            <b/>
            <sz val="9"/>
            <color indexed="81"/>
            <rFont val="Tahoma"/>
            <charset val="1"/>
          </rPr>
          <t>Becky Dzingeleski:</t>
        </r>
        <r>
          <rPr>
            <sz val="9"/>
            <color indexed="81"/>
            <rFont val="Tahoma"/>
            <charset val="1"/>
          </rPr>
          <t xml:space="preserve">
Per FOD is a new Unit.  Contributions began in 2018</t>
        </r>
      </text>
    </comment>
    <comment ref="BNR16" authorId="0" shapeId="0" xr:uid="{FBAB8484-A879-4514-BE27-FBDDA4CE06C5}">
      <text>
        <r>
          <rPr>
            <b/>
            <sz val="9"/>
            <color indexed="81"/>
            <rFont val="Tahoma"/>
            <charset val="1"/>
          </rPr>
          <t>Becky Dzingeleski:</t>
        </r>
        <r>
          <rPr>
            <sz val="9"/>
            <color indexed="81"/>
            <rFont val="Tahoma"/>
            <charset val="1"/>
          </rPr>
          <t xml:space="preserve">
Per FOD is a new Unit.  Contributions began in 2018</t>
        </r>
      </text>
    </comment>
    <comment ref="BNV16" authorId="0" shapeId="0" xr:uid="{CD276D85-09E2-4170-B926-8E196CF614EC}">
      <text>
        <r>
          <rPr>
            <b/>
            <sz val="9"/>
            <color indexed="81"/>
            <rFont val="Tahoma"/>
            <charset val="1"/>
          </rPr>
          <t>Becky Dzingeleski:</t>
        </r>
        <r>
          <rPr>
            <sz val="9"/>
            <color indexed="81"/>
            <rFont val="Tahoma"/>
            <charset val="1"/>
          </rPr>
          <t xml:space="preserve">
Per FOD is a new Unit.  Contributions began in 2018</t>
        </r>
      </text>
    </comment>
    <comment ref="BNZ16" authorId="0" shapeId="0" xr:uid="{189EE20B-1C75-4872-BC77-B5309EE4D999}">
      <text>
        <r>
          <rPr>
            <b/>
            <sz val="9"/>
            <color indexed="81"/>
            <rFont val="Tahoma"/>
            <charset val="1"/>
          </rPr>
          <t>Becky Dzingeleski:</t>
        </r>
        <r>
          <rPr>
            <sz val="9"/>
            <color indexed="81"/>
            <rFont val="Tahoma"/>
            <charset val="1"/>
          </rPr>
          <t xml:space="preserve">
Per FOD is a new Unit.  Contributions began in 2018</t>
        </r>
      </text>
    </comment>
    <comment ref="BOD16" authorId="0" shapeId="0" xr:uid="{68628C6F-9106-4909-857B-4662EBABAECF}">
      <text>
        <r>
          <rPr>
            <b/>
            <sz val="9"/>
            <color indexed="81"/>
            <rFont val="Tahoma"/>
            <charset val="1"/>
          </rPr>
          <t>Becky Dzingeleski:</t>
        </r>
        <r>
          <rPr>
            <sz val="9"/>
            <color indexed="81"/>
            <rFont val="Tahoma"/>
            <charset val="1"/>
          </rPr>
          <t xml:space="preserve">
Per FOD is a new Unit.  Contributions began in 2018</t>
        </r>
      </text>
    </comment>
    <comment ref="BOH16" authorId="0" shapeId="0" xr:uid="{9FA5057B-5B33-432A-BCA8-E52F4A310D03}">
      <text>
        <r>
          <rPr>
            <b/>
            <sz val="9"/>
            <color indexed="81"/>
            <rFont val="Tahoma"/>
            <charset val="1"/>
          </rPr>
          <t>Becky Dzingeleski:</t>
        </r>
        <r>
          <rPr>
            <sz val="9"/>
            <color indexed="81"/>
            <rFont val="Tahoma"/>
            <charset val="1"/>
          </rPr>
          <t xml:space="preserve">
Per FOD is a new Unit.  Contributions began in 2018</t>
        </r>
      </text>
    </comment>
    <comment ref="BOL16" authorId="0" shapeId="0" xr:uid="{64AA2713-D561-40AC-B7F8-1550BC461CB3}">
      <text>
        <r>
          <rPr>
            <b/>
            <sz val="9"/>
            <color indexed="81"/>
            <rFont val="Tahoma"/>
            <charset val="1"/>
          </rPr>
          <t>Becky Dzingeleski:</t>
        </r>
        <r>
          <rPr>
            <sz val="9"/>
            <color indexed="81"/>
            <rFont val="Tahoma"/>
            <charset val="1"/>
          </rPr>
          <t xml:space="preserve">
Per FOD is a new Unit.  Contributions began in 2018</t>
        </r>
      </text>
    </comment>
    <comment ref="BOP16" authorId="0" shapeId="0" xr:uid="{9F08BB2F-DE30-4ECD-BF58-C3190115E1C7}">
      <text>
        <r>
          <rPr>
            <b/>
            <sz val="9"/>
            <color indexed="81"/>
            <rFont val="Tahoma"/>
            <charset val="1"/>
          </rPr>
          <t>Becky Dzingeleski:</t>
        </r>
        <r>
          <rPr>
            <sz val="9"/>
            <color indexed="81"/>
            <rFont val="Tahoma"/>
            <charset val="1"/>
          </rPr>
          <t xml:space="preserve">
Per FOD is a new Unit.  Contributions began in 2018</t>
        </r>
      </text>
    </comment>
    <comment ref="BOT16" authorId="0" shapeId="0" xr:uid="{206A0E0E-BBF3-4BBE-8ADE-904457BD4674}">
      <text>
        <r>
          <rPr>
            <b/>
            <sz val="9"/>
            <color indexed="81"/>
            <rFont val="Tahoma"/>
            <charset val="1"/>
          </rPr>
          <t>Becky Dzingeleski:</t>
        </r>
        <r>
          <rPr>
            <sz val="9"/>
            <color indexed="81"/>
            <rFont val="Tahoma"/>
            <charset val="1"/>
          </rPr>
          <t xml:space="preserve">
Per FOD is a new Unit.  Contributions began in 2018</t>
        </r>
      </text>
    </comment>
    <comment ref="BOX16" authorId="0" shapeId="0" xr:uid="{2DA5BEEE-130C-41A4-8A25-9D5532BF6CC7}">
      <text>
        <r>
          <rPr>
            <b/>
            <sz val="9"/>
            <color indexed="81"/>
            <rFont val="Tahoma"/>
            <charset val="1"/>
          </rPr>
          <t>Becky Dzingeleski:</t>
        </r>
        <r>
          <rPr>
            <sz val="9"/>
            <color indexed="81"/>
            <rFont val="Tahoma"/>
            <charset val="1"/>
          </rPr>
          <t xml:space="preserve">
Per FOD is a new Unit.  Contributions began in 2018</t>
        </r>
      </text>
    </comment>
    <comment ref="BPB16" authorId="0" shapeId="0" xr:uid="{EF774340-0A11-440C-9F59-46B30A4A1649}">
      <text>
        <r>
          <rPr>
            <b/>
            <sz val="9"/>
            <color indexed="81"/>
            <rFont val="Tahoma"/>
            <charset val="1"/>
          </rPr>
          <t>Becky Dzingeleski:</t>
        </r>
        <r>
          <rPr>
            <sz val="9"/>
            <color indexed="81"/>
            <rFont val="Tahoma"/>
            <charset val="1"/>
          </rPr>
          <t xml:space="preserve">
Per FOD is a new Unit.  Contributions began in 2018</t>
        </r>
      </text>
    </comment>
    <comment ref="BPF16" authorId="0" shapeId="0" xr:uid="{3EA07C45-B1AD-4C42-8001-859D417A46C7}">
      <text>
        <r>
          <rPr>
            <b/>
            <sz val="9"/>
            <color indexed="81"/>
            <rFont val="Tahoma"/>
            <charset val="1"/>
          </rPr>
          <t>Becky Dzingeleski:</t>
        </r>
        <r>
          <rPr>
            <sz val="9"/>
            <color indexed="81"/>
            <rFont val="Tahoma"/>
            <charset val="1"/>
          </rPr>
          <t xml:space="preserve">
Per FOD is a new Unit.  Contributions began in 2018</t>
        </r>
      </text>
    </comment>
    <comment ref="BPJ16" authorId="0" shapeId="0" xr:uid="{4C371E00-C9EB-4A0A-844B-16D661AE4977}">
      <text>
        <r>
          <rPr>
            <b/>
            <sz val="9"/>
            <color indexed="81"/>
            <rFont val="Tahoma"/>
            <charset val="1"/>
          </rPr>
          <t>Becky Dzingeleski:</t>
        </r>
        <r>
          <rPr>
            <sz val="9"/>
            <color indexed="81"/>
            <rFont val="Tahoma"/>
            <charset val="1"/>
          </rPr>
          <t xml:space="preserve">
Per FOD is a new Unit.  Contributions began in 2018</t>
        </r>
      </text>
    </comment>
    <comment ref="BPN16" authorId="0" shapeId="0" xr:uid="{D5C8FA5E-7814-49CE-82CC-C0194BCFAA29}">
      <text>
        <r>
          <rPr>
            <b/>
            <sz val="9"/>
            <color indexed="81"/>
            <rFont val="Tahoma"/>
            <charset val="1"/>
          </rPr>
          <t>Becky Dzingeleski:</t>
        </r>
        <r>
          <rPr>
            <sz val="9"/>
            <color indexed="81"/>
            <rFont val="Tahoma"/>
            <charset val="1"/>
          </rPr>
          <t xml:space="preserve">
Per FOD is a new Unit.  Contributions began in 2018</t>
        </r>
      </text>
    </comment>
    <comment ref="BPR16" authorId="0" shapeId="0" xr:uid="{5323A471-9EEA-4B88-A688-23FA0DE45470}">
      <text>
        <r>
          <rPr>
            <b/>
            <sz val="9"/>
            <color indexed="81"/>
            <rFont val="Tahoma"/>
            <charset val="1"/>
          </rPr>
          <t>Becky Dzingeleski:</t>
        </r>
        <r>
          <rPr>
            <sz val="9"/>
            <color indexed="81"/>
            <rFont val="Tahoma"/>
            <charset val="1"/>
          </rPr>
          <t xml:space="preserve">
Per FOD is a new Unit.  Contributions began in 2018</t>
        </r>
      </text>
    </comment>
    <comment ref="BPV16" authorId="0" shapeId="0" xr:uid="{46FADDC5-594A-4FE2-8BE1-EDCF167AB637}">
      <text>
        <r>
          <rPr>
            <b/>
            <sz val="9"/>
            <color indexed="81"/>
            <rFont val="Tahoma"/>
            <charset val="1"/>
          </rPr>
          <t>Becky Dzingeleski:</t>
        </r>
        <r>
          <rPr>
            <sz val="9"/>
            <color indexed="81"/>
            <rFont val="Tahoma"/>
            <charset val="1"/>
          </rPr>
          <t xml:space="preserve">
Per FOD is a new Unit.  Contributions began in 2018</t>
        </r>
      </text>
    </comment>
    <comment ref="BPZ16" authorId="0" shapeId="0" xr:uid="{D6270C2C-B60E-43E5-AD09-73594310E3C5}">
      <text>
        <r>
          <rPr>
            <b/>
            <sz val="9"/>
            <color indexed="81"/>
            <rFont val="Tahoma"/>
            <charset val="1"/>
          </rPr>
          <t>Becky Dzingeleski:</t>
        </r>
        <r>
          <rPr>
            <sz val="9"/>
            <color indexed="81"/>
            <rFont val="Tahoma"/>
            <charset val="1"/>
          </rPr>
          <t xml:space="preserve">
Per FOD is a new Unit.  Contributions began in 2018</t>
        </r>
      </text>
    </comment>
    <comment ref="BQD16" authorId="0" shapeId="0" xr:uid="{2592A12F-D4BB-40B9-9BC7-6E54B5761972}">
      <text>
        <r>
          <rPr>
            <b/>
            <sz val="9"/>
            <color indexed="81"/>
            <rFont val="Tahoma"/>
            <charset val="1"/>
          </rPr>
          <t>Becky Dzingeleski:</t>
        </r>
        <r>
          <rPr>
            <sz val="9"/>
            <color indexed="81"/>
            <rFont val="Tahoma"/>
            <charset val="1"/>
          </rPr>
          <t xml:space="preserve">
Per FOD is a new Unit.  Contributions began in 2018</t>
        </r>
      </text>
    </comment>
    <comment ref="BQH16" authorId="0" shapeId="0" xr:uid="{87BBA21D-9F4E-4C87-B8FC-4C136E6D95E9}">
      <text>
        <r>
          <rPr>
            <b/>
            <sz val="9"/>
            <color indexed="81"/>
            <rFont val="Tahoma"/>
            <charset val="1"/>
          </rPr>
          <t>Becky Dzingeleski:</t>
        </r>
        <r>
          <rPr>
            <sz val="9"/>
            <color indexed="81"/>
            <rFont val="Tahoma"/>
            <charset val="1"/>
          </rPr>
          <t xml:space="preserve">
Per FOD is a new Unit.  Contributions began in 2018</t>
        </r>
      </text>
    </comment>
    <comment ref="BQL16" authorId="0" shapeId="0" xr:uid="{39F692CF-5EBF-4C97-8E13-EAC39BF6A800}">
      <text>
        <r>
          <rPr>
            <b/>
            <sz val="9"/>
            <color indexed="81"/>
            <rFont val="Tahoma"/>
            <charset val="1"/>
          </rPr>
          <t>Becky Dzingeleski:</t>
        </r>
        <r>
          <rPr>
            <sz val="9"/>
            <color indexed="81"/>
            <rFont val="Tahoma"/>
            <charset val="1"/>
          </rPr>
          <t xml:space="preserve">
Per FOD is a new Unit.  Contributions began in 2018</t>
        </r>
      </text>
    </comment>
    <comment ref="BQP16" authorId="0" shapeId="0" xr:uid="{B00BC0F5-B74D-4B0F-B1B0-D3AEA481AF0C}">
      <text>
        <r>
          <rPr>
            <b/>
            <sz val="9"/>
            <color indexed="81"/>
            <rFont val="Tahoma"/>
            <charset val="1"/>
          </rPr>
          <t>Becky Dzingeleski:</t>
        </r>
        <r>
          <rPr>
            <sz val="9"/>
            <color indexed="81"/>
            <rFont val="Tahoma"/>
            <charset val="1"/>
          </rPr>
          <t xml:space="preserve">
Per FOD is a new Unit.  Contributions began in 2018</t>
        </r>
      </text>
    </comment>
    <comment ref="BQT16" authorId="0" shapeId="0" xr:uid="{405C5A7D-8A0D-4B8F-980D-4D13D0C84B31}">
      <text>
        <r>
          <rPr>
            <b/>
            <sz val="9"/>
            <color indexed="81"/>
            <rFont val="Tahoma"/>
            <charset val="1"/>
          </rPr>
          <t>Becky Dzingeleski:</t>
        </r>
        <r>
          <rPr>
            <sz val="9"/>
            <color indexed="81"/>
            <rFont val="Tahoma"/>
            <charset val="1"/>
          </rPr>
          <t xml:space="preserve">
Per FOD is a new Unit.  Contributions began in 2018</t>
        </r>
      </text>
    </comment>
    <comment ref="BQX16" authorId="0" shapeId="0" xr:uid="{2293A509-A48F-4572-9652-E89488180D20}">
      <text>
        <r>
          <rPr>
            <b/>
            <sz val="9"/>
            <color indexed="81"/>
            <rFont val="Tahoma"/>
            <charset val="1"/>
          </rPr>
          <t>Becky Dzingeleski:</t>
        </r>
        <r>
          <rPr>
            <sz val="9"/>
            <color indexed="81"/>
            <rFont val="Tahoma"/>
            <charset val="1"/>
          </rPr>
          <t xml:space="preserve">
Per FOD is a new Unit.  Contributions began in 2018</t>
        </r>
      </text>
    </comment>
    <comment ref="BRB16" authorId="0" shapeId="0" xr:uid="{09341CE9-DF3D-4FBE-8327-4B6D101643B9}">
      <text>
        <r>
          <rPr>
            <b/>
            <sz val="9"/>
            <color indexed="81"/>
            <rFont val="Tahoma"/>
            <charset val="1"/>
          </rPr>
          <t>Becky Dzingeleski:</t>
        </r>
        <r>
          <rPr>
            <sz val="9"/>
            <color indexed="81"/>
            <rFont val="Tahoma"/>
            <charset val="1"/>
          </rPr>
          <t xml:space="preserve">
Per FOD is a new Unit.  Contributions began in 2018</t>
        </r>
      </text>
    </comment>
    <comment ref="BRF16" authorId="0" shapeId="0" xr:uid="{9A5E0A9B-2E8A-4612-A38F-684F0B52AD00}">
      <text>
        <r>
          <rPr>
            <b/>
            <sz val="9"/>
            <color indexed="81"/>
            <rFont val="Tahoma"/>
            <charset val="1"/>
          </rPr>
          <t>Becky Dzingeleski:</t>
        </r>
        <r>
          <rPr>
            <sz val="9"/>
            <color indexed="81"/>
            <rFont val="Tahoma"/>
            <charset val="1"/>
          </rPr>
          <t xml:space="preserve">
Per FOD is a new Unit.  Contributions began in 2018</t>
        </r>
      </text>
    </comment>
    <comment ref="BRJ16" authorId="0" shapeId="0" xr:uid="{0BADA242-3620-4206-9268-B965CA9BAA55}">
      <text>
        <r>
          <rPr>
            <b/>
            <sz val="9"/>
            <color indexed="81"/>
            <rFont val="Tahoma"/>
            <charset val="1"/>
          </rPr>
          <t>Becky Dzingeleski:</t>
        </r>
        <r>
          <rPr>
            <sz val="9"/>
            <color indexed="81"/>
            <rFont val="Tahoma"/>
            <charset val="1"/>
          </rPr>
          <t xml:space="preserve">
Per FOD is a new Unit.  Contributions began in 2018</t>
        </r>
      </text>
    </comment>
    <comment ref="BRN16" authorId="0" shapeId="0" xr:uid="{B1E67A9E-38CD-48E1-809A-523EAADCFC95}">
      <text>
        <r>
          <rPr>
            <b/>
            <sz val="9"/>
            <color indexed="81"/>
            <rFont val="Tahoma"/>
            <charset val="1"/>
          </rPr>
          <t>Becky Dzingeleski:</t>
        </r>
        <r>
          <rPr>
            <sz val="9"/>
            <color indexed="81"/>
            <rFont val="Tahoma"/>
            <charset val="1"/>
          </rPr>
          <t xml:space="preserve">
Per FOD is a new Unit.  Contributions began in 2018</t>
        </r>
      </text>
    </comment>
    <comment ref="BRR16" authorId="0" shapeId="0" xr:uid="{B0C0F1F8-8F8D-4035-B3F3-871952F41AA7}">
      <text>
        <r>
          <rPr>
            <b/>
            <sz val="9"/>
            <color indexed="81"/>
            <rFont val="Tahoma"/>
            <charset val="1"/>
          </rPr>
          <t>Becky Dzingeleski:</t>
        </r>
        <r>
          <rPr>
            <sz val="9"/>
            <color indexed="81"/>
            <rFont val="Tahoma"/>
            <charset val="1"/>
          </rPr>
          <t xml:space="preserve">
Per FOD is a new Unit.  Contributions began in 2018</t>
        </r>
      </text>
    </comment>
    <comment ref="BRV16" authorId="0" shapeId="0" xr:uid="{4AFA33FE-4BEE-4231-8266-1815660B0752}">
      <text>
        <r>
          <rPr>
            <b/>
            <sz val="9"/>
            <color indexed="81"/>
            <rFont val="Tahoma"/>
            <charset val="1"/>
          </rPr>
          <t>Becky Dzingeleski:</t>
        </r>
        <r>
          <rPr>
            <sz val="9"/>
            <color indexed="81"/>
            <rFont val="Tahoma"/>
            <charset val="1"/>
          </rPr>
          <t xml:space="preserve">
Per FOD is a new Unit.  Contributions began in 2018</t>
        </r>
      </text>
    </comment>
    <comment ref="BRZ16" authorId="0" shapeId="0" xr:uid="{05EB1DE6-943B-4A06-B39D-3DA51D84D948}">
      <text>
        <r>
          <rPr>
            <b/>
            <sz val="9"/>
            <color indexed="81"/>
            <rFont val="Tahoma"/>
            <charset val="1"/>
          </rPr>
          <t>Becky Dzingeleski:</t>
        </r>
        <r>
          <rPr>
            <sz val="9"/>
            <color indexed="81"/>
            <rFont val="Tahoma"/>
            <charset val="1"/>
          </rPr>
          <t xml:space="preserve">
Per FOD is a new Unit.  Contributions began in 2018</t>
        </r>
      </text>
    </comment>
    <comment ref="BSD16" authorId="0" shapeId="0" xr:uid="{5B342D4D-3730-4832-9E88-CAEA9A162014}">
      <text>
        <r>
          <rPr>
            <b/>
            <sz val="9"/>
            <color indexed="81"/>
            <rFont val="Tahoma"/>
            <charset val="1"/>
          </rPr>
          <t>Becky Dzingeleski:</t>
        </r>
        <r>
          <rPr>
            <sz val="9"/>
            <color indexed="81"/>
            <rFont val="Tahoma"/>
            <charset val="1"/>
          </rPr>
          <t xml:space="preserve">
Per FOD is a new Unit.  Contributions began in 2018</t>
        </r>
      </text>
    </comment>
    <comment ref="BSH16" authorId="0" shapeId="0" xr:uid="{730F31EC-5004-4F22-BC73-EE7D04886223}">
      <text>
        <r>
          <rPr>
            <b/>
            <sz val="9"/>
            <color indexed="81"/>
            <rFont val="Tahoma"/>
            <charset val="1"/>
          </rPr>
          <t>Becky Dzingeleski:</t>
        </r>
        <r>
          <rPr>
            <sz val="9"/>
            <color indexed="81"/>
            <rFont val="Tahoma"/>
            <charset val="1"/>
          </rPr>
          <t xml:space="preserve">
Per FOD is a new Unit.  Contributions began in 2018</t>
        </r>
      </text>
    </comment>
    <comment ref="BSL16" authorId="0" shapeId="0" xr:uid="{E0603D99-AA04-4629-A6EE-07F6BD506AAF}">
      <text>
        <r>
          <rPr>
            <b/>
            <sz val="9"/>
            <color indexed="81"/>
            <rFont val="Tahoma"/>
            <charset val="1"/>
          </rPr>
          <t>Becky Dzingeleski:</t>
        </r>
        <r>
          <rPr>
            <sz val="9"/>
            <color indexed="81"/>
            <rFont val="Tahoma"/>
            <charset val="1"/>
          </rPr>
          <t xml:space="preserve">
Per FOD is a new Unit.  Contributions began in 2018</t>
        </r>
      </text>
    </comment>
    <comment ref="BSP16" authorId="0" shapeId="0" xr:uid="{8F344B7A-9DA0-4067-BA81-5A05010346FB}">
      <text>
        <r>
          <rPr>
            <b/>
            <sz val="9"/>
            <color indexed="81"/>
            <rFont val="Tahoma"/>
            <charset val="1"/>
          </rPr>
          <t>Becky Dzingeleski:</t>
        </r>
        <r>
          <rPr>
            <sz val="9"/>
            <color indexed="81"/>
            <rFont val="Tahoma"/>
            <charset val="1"/>
          </rPr>
          <t xml:space="preserve">
Per FOD is a new Unit.  Contributions began in 2018</t>
        </r>
      </text>
    </comment>
    <comment ref="BST16" authorId="0" shapeId="0" xr:uid="{72928C1D-F9D4-4DBC-9AF7-C9C8FAF3CA6B}">
      <text>
        <r>
          <rPr>
            <b/>
            <sz val="9"/>
            <color indexed="81"/>
            <rFont val="Tahoma"/>
            <charset val="1"/>
          </rPr>
          <t>Becky Dzingeleski:</t>
        </r>
        <r>
          <rPr>
            <sz val="9"/>
            <color indexed="81"/>
            <rFont val="Tahoma"/>
            <charset val="1"/>
          </rPr>
          <t xml:space="preserve">
Per FOD is a new Unit.  Contributions began in 2018</t>
        </r>
      </text>
    </comment>
    <comment ref="BSX16" authorId="0" shapeId="0" xr:uid="{6050FC64-E7EB-4387-9A13-42A0EEE09148}">
      <text>
        <r>
          <rPr>
            <b/>
            <sz val="9"/>
            <color indexed="81"/>
            <rFont val="Tahoma"/>
            <charset val="1"/>
          </rPr>
          <t>Becky Dzingeleski:</t>
        </r>
        <r>
          <rPr>
            <sz val="9"/>
            <color indexed="81"/>
            <rFont val="Tahoma"/>
            <charset val="1"/>
          </rPr>
          <t xml:space="preserve">
Per FOD is a new Unit.  Contributions began in 2018</t>
        </r>
      </text>
    </comment>
    <comment ref="BTB16" authorId="0" shapeId="0" xr:uid="{595895E9-8E28-403C-A79E-3EAD814FDF4A}">
      <text>
        <r>
          <rPr>
            <b/>
            <sz val="9"/>
            <color indexed="81"/>
            <rFont val="Tahoma"/>
            <charset val="1"/>
          </rPr>
          <t>Becky Dzingeleski:</t>
        </r>
        <r>
          <rPr>
            <sz val="9"/>
            <color indexed="81"/>
            <rFont val="Tahoma"/>
            <charset val="1"/>
          </rPr>
          <t xml:space="preserve">
Per FOD is a new Unit.  Contributions began in 2018</t>
        </r>
      </text>
    </comment>
    <comment ref="BTF16" authorId="0" shapeId="0" xr:uid="{8CE09C98-2C9F-44FE-8FB9-ED7FD75E8DFA}">
      <text>
        <r>
          <rPr>
            <b/>
            <sz val="9"/>
            <color indexed="81"/>
            <rFont val="Tahoma"/>
            <charset val="1"/>
          </rPr>
          <t>Becky Dzingeleski:</t>
        </r>
        <r>
          <rPr>
            <sz val="9"/>
            <color indexed="81"/>
            <rFont val="Tahoma"/>
            <charset val="1"/>
          </rPr>
          <t xml:space="preserve">
Per FOD is a new Unit.  Contributions began in 2018</t>
        </r>
      </text>
    </comment>
    <comment ref="BTJ16" authorId="0" shapeId="0" xr:uid="{93004E76-7884-4D2E-8B83-CB0DB3D88F92}">
      <text>
        <r>
          <rPr>
            <b/>
            <sz val="9"/>
            <color indexed="81"/>
            <rFont val="Tahoma"/>
            <charset val="1"/>
          </rPr>
          <t>Becky Dzingeleski:</t>
        </r>
        <r>
          <rPr>
            <sz val="9"/>
            <color indexed="81"/>
            <rFont val="Tahoma"/>
            <charset val="1"/>
          </rPr>
          <t xml:space="preserve">
Per FOD is a new Unit.  Contributions began in 2018</t>
        </r>
      </text>
    </comment>
    <comment ref="BTN16" authorId="0" shapeId="0" xr:uid="{892773AC-A07D-4A60-B270-B2D380B9EEC8}">
      <text>
        <r>
          <rPr>
            <b/>
            <sz val="9"/>
            <color indexed="81"/>
            <rFont val="Tahoma"/>
            <charset val="1"/>
          </rPr>
          <t>Becky Dzingeleski:</t>
        </r>
        <r>
          <rPr>
            <sz val="9"/>
            <color indexed="81"/>
            <rFont val="Tahoma"/>
            <charset val="1"/>
          </rPr>
          <t xml:space="preserve">
Per FOD is a new Unit.  Contributions began in 2018</t>
        </r>
      </text>
    </comment>
    <comment ref="BTR16" authorId="0" shapeId="0" xr:uid="{39A935CB-3687-4795-AE18-37047FBEF934}">
      <text>
        <r>
          <rPr>
            <b/>
            <sz val="9"/>
            <color indexed="81"/>
            <rFont val="Tahoma"/>
            <charset val="1"/>
          </rPr>
          <t>Becky Dzingeleski:</t>
        </r>
        <r>
          <rPr>
            <sz val="9"/>
            <color indexed="81"/>
            <rFont val="Tahoma"/>
            <charset val="1"/>
          </rPr>
          <t xml:space="preserve">
Per FOD is a new Unit.  Contributions began in 2018</t>
        </r>
      </text>
    </comment>
    <comment ref="BTV16" authorId="0" shapeId="0" xr:uid="{FDD03F5A-D58D-4EED-B488-77F6A01CC3C4}">
      <text>
        <r>
          <rPr>
            <b/>
            <sz val="9"/>
            <color indexed="81"/>
            <rFont val="Tahoma"/>
            <charset val="1"/>
          </rPr>
          <t>Becky Dzingeleski:</t>
        </r>
        <r>
          <rPr>
            <sz val="9"/>
            <color indexed="81"/>
            <rFont val="Tahoma"/>
            <charset val="1"/>
          </rPr>
          <t xml:space="preserve">
Per FOD is a new Unit.  Contributions began in 2018</t>
        </r>
      </text>
    </comment>
    <comment ref="BTZ16" authorId="0" shapeId="0" xr:uid="{E785C8FE-E922-4B7D-A169-6C1D9802B1F5}">
      <text>
        <r>
          <rPr>
            <b/>
            <sz val="9"/>
            <color indexed="81"/>
            <rFont val="Tahoma"/>
            <charset val="1"/>
          </rPr>
          <t>Becky Dzingeleski:</t>
        </r>
        <r>
          <rPr>
            <sz val="9"/>
            <color indexed="81"/>
            <rFont val="Tahoma"/>
            <charset val="1"/>
          </rPr>
          <t xml:space="preserve">
Per FOD is a new Unit.  Contributions began in 2018</t>
        </r>
      </text>
    </comment>
    <comment ref="BUD16" authorId="0" shapeId="0" xr:uid="{8968AA1A-A3B7-42BE-8515-D0CAE948FC83}">
      <text>
        <r>
          <rPr>
            <b/>
            <sz val="9"/>
            <color indexed="81"/>
            <rFont val="Tahoma"/>
            <charset val="1"/>
          </rPr>
          <t>Becky Dzingeleski:</t>
        </r>
        <r>
          <rPr>
            <sz val="9"/>
            <color indexed="81"/>
            <rFont val="Tahoma"/>
            <charset val="1"/>
          </rPr>
          <t xml:space="preserve">
Per FOD is a new Unit.  Contributions began in 2018</t>
        </r>
      </text>
    </comment>
    <comment ref="BUH16" authorId="0" shapeId="0" xr:uid="{CEF62025-0F8C-4E1F-AAC9-8E929A6FD63F}">
      <text>
        <r>
          <rPr>
            <b/>
            <sz val="9"/>
            <color indexed="81"/>
            <rFont val="Tahoma"/>
            <charset val="1"/>
          </rPr>
          <t>Becky Dzingeleski:</t>
        </r>
        <r>
          <rPr>
            <sz val="9"/>
            <color indexed="81"/>
            <rFont val="Tahoma"/>
            <charset val="1"/>
          </rPr>
          <t xml:space="preserve">
Per FOD is a new Unit.  Contributions began in 2018</t>
        </r>
      </text>
    </comment>
    <comment ref="BUL16" authorId="0" shapeId="0" xr:uid="{DDE476E9-F646-43B6-A32A-F80FF053B13B}">
      <text>
        <r>
          <rPr>
            <b/>
            <sz val="9"/>
            <color indexed="81"/>
            <rFont val="Tahoma"/>
            <charset val="1"/>
          </rPr>
          <t>Becky Dzingeleski:</t>
        </r>
        <r>
          <rPr>
            <sz val="9"/>
            <color indexed="81"/>
            <rFont val="Tahoma"/>
            <charset val="1"/>
          </rPr>
          <t xml:space="preserve">
Per FOD is a new Unit.  Contributions began in 2018</t>
        </r>
      </text>
    </comment>
    <comment ref="BUP16" authorId="0" shapeId="0" xr:uid="{F7661FAA-C72C-47B1-9895-C31D64893DD0}">
      <text>
        <r>
          <rPr>
            <b/>
            <sz val="9"/>
            <color indexed="81"/>
            <rFont val="Tahoma"/>
            <charset val="1"/>
          </rPr>
          <t>Becky Dzingeleski:</t>
        </r>
        <r>
          <rPr>
            <sz val="9"/>
            <color indexed="81"/>
            <rFont val="Tahoma"/>
            <charset val="1"/>
          </rPr>
          <t xml:space="preserve">
Per FOD is a new Unit.  Contributions began in 2018</t>
        </r>
      </text>
    </comment>
    <comment ref="BUT16" authorId="0" shapeId="0" xr:uid="{CD5A0321-324B-444A-BE8F-4140B5B654BF}">
      <text>
        <r>
          <rPr>
            <b/>
            <sz val="9"/>
            <color indexed="81"/>
            <rFont val="Tahoma"/>
            <charset val="1"/>
          </rPr>
          <t>Becky Dzingeleski:</t>
        </r>
        <r>
          <rPr>
            <sz val="9"/>
            <color indexed="81"/>
            <rFont val="Tahoma"/>
            <charset val="1"/>
          </rPr>
          <t xml:space="preserve">
Per FOD is a new Unit.  Contributions began in 2018</t>
        </r>
      </text>
    </comment>
    <comment ref="BUX16" authorId="0" shapeId="0" xr:uid="{D0524076-64DC-4583-929C-ABEA7490D89A}">
      <text>
        <r>
          <rPr>
            <b/>
            <sz val="9"/>
            <color indexed="81"/>
            <rFont val="Tahoma"/>
            <charset val="1"/>
          </rPr>
          <t>Becky Dzingeleski:</t>
        </r>
        <r>
          <rPr>
            <sz val="9"/>
            <color indexed="81"/>
            <rFont val="Tahoma"/>
            <charset val="1"/>
          </rPr>
          <t xml:space="preserve">
Per FOD is a new Unit.  Contributions began in 2018</t>
        </r>
      </text>
    </comment>
    <comment ref="BVB16" authorId="0" shapeId="0" xr:uid="{5F39888B-349C-4BBC-9059-DAE71571E69B}">
      <text>
        <r>
          <rPr>
            <b/>
            <sz val="9"/>
            <color indexed="81"/>
            <rFont val="Tahoma"/>
            <charset val="1"/>
          </rPr>
          <t>Becky Dzingeleski:</t>
        </r>
        <r>
          <rPr>
            <sz val="9"/>
            <color indexed="81"/>
            <rFont val="Tahoma"/>
            <charset val="1"/>
          </rPr>
          <t xml:space="preserve">
Per FOD is a new Unit.  Contributions began in 2018</t>
        </r>
      </text>
    </comment>
    <comment ref="BVF16" authorId="0" shapeId="0" xr:uid="{260AFEBF-5A06-4CFF-9DD3-E29C5D708400}">
      <text>
        <r>
          <rPr>
            <b/>
            <sz val="9"/>
            <color indexed="81"/>
            <rFont val="Tahoma"/>
            <charset val="1"/>
          </rPr>
          <t>Becky Dzingeleski:</t>
        </r>
        <r>
          <rPr>
            <sz val="9"/>
            <color indexed="81"/>
            <rFont val="Tahoma"/>
            <charset val="1"/>
          </rPr>
          <t xml:space="preserve">
Per FOD is a new Unit.  Contributions began in 2018</t>
        </r>
      </text>
    </comment>
    <comment ref="BVJ16" authorId="0" shapeId="0" xr:uid="{7CE78680-464A-4376-AAE0-AAC6124DBBD6}">
      <text>
        <r>
          <rPr>
            <b/>
            <sz val="9"/>
            <color indexed="81"/>
            <rFont val="Tahoma"/>
            <charset val="1"/>
          </rPr>
          <t>Becky Dzingeleski:</t>
        </r>
        <r>
          <rPr>
            <sz val="9"/>
            <color indexed="81"/>
            <rFont val="Tahoma"/>
            <charset val="1"/>
          </rPr>
          <t xml:space="preserve">
Per FOD is a new Unit.  Contributions began in 2018</t>
        </r>
      </text>
    </comment>
    <comment ref="BVN16" authorId="0" shapeId="0" xr:uid="{A4C3A5A5-F7E7-4554-8EEA-09DAF5EDD492}">
      <text>
        <r>
          <rPr>
            <b/>
            <sz val="9"/>
            <color indexed="81"/>
            <rFont val="Tahoma"/>
            <charset val="1"/>
          </rPr>
          <t>Becky Dzingeleski:</t>
        </r>
        <r>
          <rPr>
            <sz val="9"/>
            <color indexed="81"/>
            <rFont val="Tahoma"/>
            <charset val="1"/>
          </rPr>
          <t xml:space="preserve">
Per FOD is a new Unit.  Contributions began in 2018</t>
        </r>
      </text>
    </comment>
    <comment ref="BVR16" authorId="0" shapeId="0" xr:uid="{0D7ABE03-7B25-4245-BE7C-575CA96E59C4}">
      <text>
        <r>
          <rPr>
            <b/>
            <sz val="9"/>
            <color indexed="81"/>
            <rFont val="Tahoma"/>
            <charset val="1"/>
          </rPr>
          <t>Becky Dzingeleski:</t>
        </r>
        <r>
          <rPr>
            <sz val="9"/>
            <color indexed="81"/>
            <rFont val="Tahoma"/>
            <charset val="1"/>
          </rPr>
          <t xml:space="preserve">
Per FOD is a new Unit.  Contributions began in 2018</t>
        </r>
      </text>
    </comment>
    <comment ref="BVV16" authorId="0" shapeId="0" xr:uid="{E422210E-B4F5-490D-AF56-8BC275FFF0F8}">
      <text>
        <r>
          <rPr>
            <b/>
            <sz val="9"/>
            <color indexed="81"/>
            <rFont val="Tahoma"/>
            <charset val="1"/>
          </rPr>
          <t>Becky Dzingeleski:</t>
        </r>
        <r>
          <rPr>
            <sz val="9"/>
            <color indexed="81"/>
            <rFont val="Tahoma"/>
            <charset val="1"/>
          </rPr>
          <t xml:space="preserve">
Per FOD is a new Unit.  Contributions began in 2018</t>
        </r>
      </text>
    </comment>
    <comment ref="BVZ16" authorId="0" shapeId="0" xr:uid="{D70FB839-E927-467D-BA67-217A95BDEB8E}">
      <text>
        <r>
          <rPr>
            <b/>
            <sz val="9"/>
            <color indexed="81"/>
            <rFont val="Tahoma"/>
            <charset val="1"/>
          </rPr>
          <t>Becky Dzingeleski:</t>
        </r>
        <r>
          <rPr>
            <sz val="9"/>
            <color indexed="81"/>
            <rFont val="Tahoma"/>
            <charset val="1"/>
          </rPr>
          <t xml:space="preserve">
Per FOD is a new Unit.  Contributions began in 2018</t>
        </r>
      </text>
    </comment>
    <comment ref="BWD16" authorId="0" shapeId="0" xr:uid="{A6CE5C90-881E-4EED-BB8C-F6D94BF4B4D6}">
      <text>
        <r>
          <rPr>
            <b/>
            <sz val="9"/>
            <color indexed="81"/>
            <rFont val="Tahoma"/>
            <charset val="1"/>
          </rPr>
          <t>Becky Dzingeleski:</t>
        </r>
        <r>
          <rPr>
            <sz val="9"/>
            <color indexed="81"/>
            <rFont val="Tahoma"/>
            <charset val="1"/>
          </rPr>
          <t xml:space="preserve">
Per FOD is a new Unit.  Contributions began in 2018</t>
        </r>
      </text>
    </comment>
    <comment ref="BWH16" authorId="0" shapeId="0" xr:uid="{9CE0FAB0-25DF-4B44-B1B5-A2F0EA9A0C3C}">
      <text>
        <r>
          <rPr>
            <b/>
            <sz val="9"/>
            <color indexed="81"/>
            <rFont val="Tahoma"/>
            <charset val="1"/>
          </rPr>
          <t>Becky Dzingeleski:</t>
        </r>
        <r>
          <rPr>
            <sz val="9"/>
            <color indexed="81"/>
            <rFont val="Tahoma"/>
            <charset val="1"/>
          </rPr>
          <t xml:space="preserve">
Per FOD is a new Unit.  Contributions began in 2018</t>
        </r>
      </text>
    </comment>
    <comment ref="BWL16" authorId="0" shapeId="0" xr:uid="{56DA7F3A-F45F-454F-8747-127C9364F257}">
      <text>
        <r>
          <rPr>
            <b/>
            <sz val="9"/>
            <color indexed="81"/>
            <rFont val="Tahoma"/>
            <charset val="1"/>
          </rPr>
          <t>Becky Dzingeleski:</t>
        </r>
        <r>
          <rPr>
            <sz val="9"/>
            <color indexed="81"/>
            <rFont val="Tahoma"/>
            <charset val="1"/>
          </rPr>
          <t xml:space="preserve">
Per FOD is a new Unit.  Contributions began in 2018</t>
        </r>
      </text>
    </comment>
    <comment ref="BWP16" authorId="0" shapeId="0" xr:uid="{3879AFF2-D688-460A-8EB9-AB8BC0A3C0AE}">
      <text>
        <r>
          <rPr>
            <b/>
            <sz val="9"/>
            <color indexed="81"/>
            <rFont val="Tahoma"/>
            <charset val="1"/>
          </rPr>
          <t>Becky Dzingeleski:</t>
        </r>
        <r>
          <rPr>
            <sz val="9"/>
            <color indexed="81"/>
            <rFont val="Tahoma"/>
            <charset val="1"/>
          </rPr>
          <t xml:space="preserve">
Per FOD is a new Unit.  Contributions began in 2018</t>
        </r>
      </text>
    </comment>
    <comment ref="BWT16" authorId="0" shapeId="0" xr:uid="{D8A5E581-CE10-47FF-97A1-A7E3A4BC4C4B}">
      <text>
        <r>
          <rPr>
            <b/>
            <sz val="9"/>
            <color indexed="81"/>
            <rFont val="Tahoma"/>
            <charset val="1"/>
          </rPr>
          <t>Becky Dzingeleski:</t>
        </r>
        <r>
          <rPr>
            <sz val="9"/>
            <color indexed="81"/>
            <rFont val="Tahoma"/>
            <charset val="1"/>
          </rPr>
          <t xml:space="preserve">
Per FOD is a new Unit.  Contributions began in 2018</t>
        </r>
      </text>
    </comment>
    <comment ref="BWX16" authorId="0" shapeId="0" xr:uid="{FB4F05DD-AEDE-441B-980C-259E70FC1F8A}">
      <text>
        <r>
          <rPr>
            <b/>
            <sz val="9"/>
            <color indexed="81"/>
            <rFont val="Tahoma"/>
            <charset val="1"/>
          </rPr>
          <t>Becky Dzingeleski:</t>
        </r>
        <r>
          <rPr>
            <sz val="9"/>
            <color indexed="81"/>
            <rFont val="Tahoma"/>
            <charset val="1"/>
          </rPr>
          <t xml:space="preserve">
Per FOD is a new Unit.  Contributions began in 2018</t>
        </r>
      </text>
    </comment>
    <comment ref="BXB16" authorId="0" shapeId="0" xr:uid="{CA89A269-A796-4830-B079-388AE3A04F0F}">
      <text>
        <r>
          <rPr>
            <b/>
            <sz val="9"/>
            <color indexed="81"/>
            <rFont val="Tahoma"/>
            <charset val="1"/>
          </rPr>
          <t>Becky Dzingeleski:</t>
        </r>
        <r>
          <rPr>
            <sz val="9"/>
            <color indexed="81"/>
            <rFont val="Tahoma"/>
            <charset val="1"/>
          </rPr>
          <t xml:space="preserve">
Per FOD is a new Unit.  Contributions began in 2018</t>
        </r>
      </text>
    </comment>
    <comment ref="BXF16" authorId="0" shapeId="0" xr:uid="{6ACB01E0-0E6C-4784-BAEE-CFB79388A682}">
      <text>
        <r>
          <rPr>
            <b/>
            <sz val="9"/>
            <color indexed="81"/>
            <rFont val="Tahoma"/>
            <charset val="1"/>
          </rPr>
          <t>Becky Dzingeleski:</t>
        </r>
        <r>
          <rPr>
            <sz val="9"/>
            <color indexed="81"/>
            <rFont val="Tahoma"/>
            <charset val="1"/>
          </rPr>
          <t xml:space="preserve">
Per FOD is a new Unit.  Contributions began in 2018</t>
        </r>
      </text>
    </comment>
    <comment ref="BXJ16" authorId="0" shapeId="0" xr:uid="{B3006A9B-06E1-4060-996F-B437673646D5}">
      <text>
        <r>
          <rPr>
            <b/>
            <sz val="9"/>
            <color indexed="81"/>
            <rFont val="Tahoma"/>
            <charset val="1"/>
          </rPr>
          <t>Becky Dzingeleski:</t>
        </r>
        <r>
          <rPr>
            <sz val="9"/>
            <color indexed="81"/>
            <rFont val="Tahoma"/>
            <charset val="1"/>
          </rPr>
          <t xml:space="preserve">
Per FOD is a new Unit.  Contributions began in 2018</t>
        </r>
      </text>
    </comment>
    <comment ref="BXN16" authorId="0" shapeId="0" xr:uid="{B82FB335-2DCA-4783-B656-EA8E145DC358}">
      <text>
        <r>
          <rPr>
            <b/>
            <sz val="9"/>
            <color indexed="81"/>
            <rFont val="Tahoma"/>
            <charset val="1"/>
          </rPr>
          <t>Becky Dzingeleski:</t>
        </r>
        <r>
          <rPr>
            <sz val="9"/>
            <color indexed="81"/>
            <rFont val="Tahoma"/>
            <charset val="1"/>
          </rPr>
          <t xml:space="preserve">
Per FOD is a new Unit.  Contributions began in 2018</t>
        </r>
      </text>
    </comment>
    <comment ref="BXR16" authorId="0" shapeId="0" xr:uid="{15EBF054-99B5-44A2-B7D7-F7B83801F942}">
      <text>
        <r>
          <rPr>
            <b/>
            <sz val="9"/>
            <color indexed="81"/>
            <rFont val="Tahoma"/>
            <charset val="1"/>
          </rPr>
          <t>Becky Dzingeleski:</t>
        </r>
        <r>
          <rPr>
            <sz val="9"/>
            <color indexed="81"/>
            <rFont val="Tahoma"/>
            <charset val="1"/>
          </rPr>
          <t xml:space="preserve">
Per FOD is a new Unit.  Contributions began in 2018</t>
        </r>
      </text>
    </comment>
    <comment ref="BXV16" authorId="0" shapeId="0" xr:uid="{9293B082-C25F-4BD0-9691-7D7527E147F7}">
      <text>
        <r>
          <rPr>
            <b/>
            <sz val="9"/>
            <color indexed="81"/>
            <rFont val="Tahoma"/>
            <charset val="1"/>
          </rPr>
          <t>Becky Dzingeleski:</t>
        </r>
        <r>
          <rPr>
            <sz val="9"/>
            <color indexed="81"/>
            <rFont val="Tahoma"/>
            <charset val="1"/>
          </rPr>
          <t xml:space="preserve">
Per FOD is a new Unit.  Contributions began in 2018</t>
        </r>
      </text>
    </comment>
    <comment ref="BXZ16" authorId="0" shapeId="0" xr:uid="{960E805C-ECE7-40E7-94CD-1D3C27FB6D90}">
      <text>
        <r>
          <rPr>
            <b/>
            <sz val="9"/>
            <color indexed="81"/>
            <rFont val="Tahoma"/>
            <charset val="1"/>
          </rPr>
          <t>Becky Dzingeleski:</t>
        </r>
        <r>
          <rPr>
            <sz val="9"/>
            <color indexed="81"/>
            <rFont val="Tahoma"/>
            <charset val="1"/>
          </rPr>
          <t xml:space="preserve">
Per FOD is a new Unit.  Contributions began in 2018</t>
        </r>
      </text>
    </comment>
    <comment ref="BYD16" authorId="0" shapeId="0" xr:uid="{FC61E9CD-8E75-4CD6-8D1F-D95054514306}">
      <text>
        <r>
          <rPr>
            <b/>
            <sz val="9"/>
            <color indexed="81"/>
            <rFont val="Tahoma"/>
            <charset val="1"/>
          </rPr>
          <t>Becky Dzingeleski:</t>
        </r>
        <r>
          <rPr>
            <sz val="9"/>
            <color indexed="81"/>
            <rFont val="Tahoma"/>
            <charset val="1"/>
          </rPr>
          <t xml:space="preserve">
Per FOD is a new Unit.  Contributions began in 2018</t>
        </r>
      </text>
    </comment>
    <comment ref="BYH16" authorId="0" shapeId="0" xr:uid="{8BED56C5-BDA4-4706-A400-F7E3E5415C65}">
      <text>
        <r>
          <rPr>
            <b/>
            <sz val="9"/>
            <color indexed="81"/>
            <rFont val="Tahoma"/>
            <charset val="1"/>
          </rPr>
          <t>Becky Dzingeleski:</t>
        </r>
        <r>
          <rPr>
            <sz val="9"/>
            <color indexed="81"/>
            <rFont val="Tahoma"/>
            <charset val="1"/>
          </rPr>
          <t xml:space="preserve">
Per FOD is a new Unit.  Contributions began in 2018</t>
        </r>
      </text>
    </comment>
    <comment ref="BYL16" authorId="0" shapeId="0" xr:uid="{D825EF7A-7FB4-4209-9962-2D20676D97D9}">
      <text>
        <r>
          <rPr>
            <b/>
            <sz val="9"/>
            <color indexed="81"/>
            <rFont val="Tahoma"/>
            <charset val="1"/>
          </rPr>
          <t>Becky Dzingeleski:</t>
        </r>
        <r>
          <rPr>
            <sz val="9"/>
            <color indexed="81"/>
            <rFont val="Tahoma"/>
            <charset val="1"/>
          </rPr>
          <t xml:space="preserve">
Per FOD is a new Unit.  Contributions began in 2018</t>
        </r>
      </text>
    </comment>
    <comment ref="BYP16" authorId="0" shapeId="0" xr:uid="{CD5AA47F-FA7A-47C0-A47F-BB1DCC80AEAF}">
      <text>
        <r>
          <rPr>
            <b/>
            <sz val="9"/>
            <color indexed="81"/>
            <rFont val="Tahoma"/>
            <charset val="1"/>
          </rPr>
          <t>Becky Dzingeleski:</t>
        </r>
        <r>
          <rPr>
            <sz val="9"/>
            <color indexed="81"/>
            <rFont val="Tahoma"/>
            <charset val="1"/>
          </rPr>
          <t xml:space="preserve">
Per FOD is a new Unit.  Contributions began in 2018</t>
        </r>
      </text>
    </comment>
    <comment ref="BYT16" authorId="0" shapeId="0" xr:uid="{D58FEDAD-55DF-43FF-A597-5D6060A0E477}">
      <text>
        <r>
          <rPr>
            <b/>
            <sz val="9"/>
            <color indexed="81"/>
            <rFont val="Tahoma"/>
            <charset val="1"/>
          </rPr>
          <t>Becky Dzingeleski:</t>
        </r>
        <r>
          <rPr>
            <sz val="9"/>
            <color indexed="81"/>
            <rFont val="Tahoma"/>
            <charset val="1"/>
          </rPr>
          <t xml:space="preserve">
Per FOD is a new Unit.  Contributions began in 2018</t>
        </r>
      </text>
    </comment>
    <comment ref="BYX16" authorId="0" shapeId="0" xr:uid="{D29102FC-4B3B-43FC-9CAF-2AF97DC02F01}">
      <text>
        <r>
          <rPr>
            <b/>
            <sz val="9"/>
            <color indexed="81"/>
            <rFont val="Tahoma"/>
            <charset val="1"/>
          </rPr>
          <t>Becky Dzingeleski:</t>
        </r>
        <r>
          <rPr>
            <sz val="9"/>
            <color indexed="81"/>
            <rFont val="Tahoma"/>
            <charset val="1"/>
          </rPr>
          <t xml:space="preserve">
Per FOD is a new Unit.  Contributions began in 2018</t>
        </r>
      </text>
    </comment>
    <comment ref="BZB16" authorId="0" shapeId="0" xr:uid="{D6092236-0A48-4B14-AF37-1869362565ED}">
      <text>
        <r>
          <rPr>
            <b/>
            <sz val="9"/>
            <color indexed="81"/>
            <rFont val="Tahoma"/>
            <charset val="1"/>
          </rPr>
          <t>Becky Dzingeleski:</t>
        </r>
        <r>
          <rPr>
            <sz val="9"/>
            <color indexed="81"/>
            <rFont val="Tahoma"/>
            <charset val="1"/>
          </rPr>
          <t xml:space="preserve">
Per FOD is a new Unit.  Contributions began in 2018</t>
        </r>
      </text>
    </comment>
    <comment ref="BZF16" authorId="0" shapeId="0" xr:uid="{2CDDF9D2-857D-4EB0-AF5A-9196D3CA0CFC}">
      <text>
        <r>
          <rPr>
            <b/>
            <sz val="9"/>
            <color indexed="81"/>
            <rFont val="Tahoma"/>
            <charset val="1"/>
          </rPr>
          <t>Becky Dzingeleski:</t>
        </r>
        <r>
          <rPr>
            <sz val="9"/>
            <color indexed="81"/>
            <rFont val="Tahoma"/>
            <charset val="1"/>
          </rPr>
          <t xml:space="preserve">
Per FOD is a new Unit.  Contributions began in 2018</t>
        </r>
      </text>
    </comment>
    <comment ref="BZJ16" authorId="0" shapeId="0" xr:uid="{25A21AA5-C7A3-4AAF-89E9-9FE98526C460}">
      <text>
        <r>
          <rPr>
            <b/>
            <sz val="9"/>
            <color indexed="81"/>
            <rFont val="Tahoma"/>
            <charset val="1"/>
          </rPr>
          <t>Becky Dzingeleski:</t>
        </r>
        <r>
          <rPr>
            <sz val="9"/>
            <color indexed="81"/>
            <rFont val="Tahoma"/>
            <charset val="1"/>
          </rPr>
          <t xml:space="preserve">
Per FOD is a new Unit.  Contributions began in 2018</t>
        </r>
      </text>
    </comment>
    <comment ref="BZN16" authorId="0" shapeId="0" xr:uid="{9D6D0B83-ABED-460B-8C4B-5EFC6A07AE19}">
      <text>
        <r>
          <rPr>
            <b/>
            <sz val="9"/>
            <color indexed="81"/>
            <rFont val="Tahoma"/>
            <charset val="1"/>
          </rPr>
          <t>Becky Dzingeleski:</t>
        </r>
        <r>
          <rPr>
            <sz val="9"/>
            <color indexed="81"/>
            <rFont val="Tahoma"/>
            <charset val="1"/>
          </rPr>
          <t xml:space="preserve">
Per FOD is a new Unit.  Contributions began in 2018</t>
        </r>
      </text>
    </comment>
    <comment ref="BZR16" authorId="0" shapeId="0" xr:uid="{F65A2218-C2AE-4FC3-A490-DCF935CB4346}">
      <text>
        <r>
          <rPr>
            <b/>
            <sz val="9"/>
            <color indexed="81"/>
            <rFont val="Tahoma"/>
            <charset val="1"/>
          </rPr>
          <t>Becky Dzingeleski:</t>
        </r>
        <r>
          <rPr>
            <sz val="9"/>
            <color indexed="81"/>
            <rFont val="Tahoma"/>
            <charset val="1"/>
          </rPr>
          <t xml:space="preserve">
Per FOD is a new Unit.  Contributions began in 2018</t>
        </r>
      </text>
    </comment>
    <comment ref="BZV16" authorId="0" shapeId="0" xr:uid="{2EB4E352-F71A-4BC4-B4C0-91C493ED8648}">
      <text>
        <r>
          <rPr>
            <b/>
            <sz val="9"/>
            <color indexed="81"/>
            <rFont val="Tahoma"/>
            <charset val="1"/>
          </rPr>
          <t>Becky Dzingeleski:</t>
        </r>
        <r>
          <rPr>
            <sz val="9"/>
            <color indexed="81"/>
            <rFont val="Tahoma"/>
            <charset val="1"/>
          </rPr>
          <t xml:space="preserve">
Per FOD is a new Unit.  Contributions began in 2018</t>
        </r>
      </text>
    </comment>
    <comment ref="BZZ16" authorId="0" shapeId="0" xr:uid="{2B7604C1-D012-41AF-AFA1-982FEEE7D1DF}">
      <text>
        <r>
          <rPr>
            <b/>
            <sz val="9"/>
            <color indexed="81"/>
            <rFont val="Tahoma"/>
            <charset val="1"/>
          </rPr>
          <t>Becky Dzingeleski:</t>
        </r>
        <r>
          <rPr>
            <sz val="9"/>
            <color indexed="81"/>
            <rFont val="Tahoma"/>
            <charset val="1"/>
          </rPr>
          <t xml:space="preserve">
Per FOD is a new Unit.  Contributions began in 2018</t>
        </r>
      </text>
    </comment>
    <comment ref="CAD16" authorId="0" shapeId="0" xr:uid="{935091A7-356A-4A83-895E-C0F9A277BEF7}">
      <text>
        <r>
          <rPr>
            <b/>
            <sz val="9"/>
            <color indexed="81"/>
            <rFont val="Tahoma"/>
            <charset val="1"/>
          </rPr>
          <t>Becky Dzingeleski:</t>
        </r>
        <r>
          <rPr>
            <sz val="9"/>
            <color indexed="81"/>
            <rFont val="Tahoma"/>
            <charset val="1"/>
          </rPr>
          <t xml:space="preserve">
Per FOD is a new Unit.  Contributions began in 2018</t>
        </r>
      </text>
    </comment>
    <comment ref="CAH16" authorId="0" shapeId="0" xr:uid="{68E95CCF-0A3D-4900-9023-CF1C4B68E1E0}">
      <text>
        <r>
          <rPr>
            <b/>
            <sz val="9"/>
            <color indexed="81"/>
            <rFont val="Tahoma"/>
            <charset val="1"/>
          </rPr>
          <t>Becky Dzingeleski:</t>
        </r>
        <r>
          <rPr>
            <sz val="9"/>
            <color indexed="81"/>
            <rFont val="Tahoma"/>
            <charset val="1"/>
          </rPr>
          <t xml:space="preserve">
Per FOD is a new Unit.  Contributions began in 2018</t>
        </r>
      </text>
    </comment>
    <comment ref="CAL16" authorId="0" shapeId="0" xr:uid="{CC9A037A-132B-4512-AA65-16841CB1A824}">
      <text>
        <r>
          <rPr>
            <b/>
            <sz val="9"/>
            <color indexed="81"/>
            <rFont val="Tahoma"/>
            <charset val="1"/>
          </rPr>
          <t>Becky Dzingeleski:</t>
        </r>
        <r>
          <rPr>
            <sz val="9"/>
            <color indexed="81"/>
            <rFont val="Tahoma"/>
            <charset val="1"/>
          </rPr>
          <t xml:space="preserve">
Per FOD is a new Unit.  Contributions began in 2018</t>
        </r>
      </text>
    </comment>
    <comment ref="CAP16" authorId="0" shapeId="0" xr:uid="{EAC09C34-E8F3-4D3E-89F9-870BCF62F969}">
      <text>
        <r>
          <rPr>
            <b/>
            <sz val="9"/>
            <color indexed="81"/>
            <rFont val="Tahoma"/>
            <charset val="1"/>
          </rPr>
          <t>Becky Dzingeleski:</t>
        </r>
        <r>
          <rPr>
            <sz val="9"/>
            <color indexed="81"/>
            <rFont val="Tahoma"/>
            <charset val="1"/>
          </rPr>
          <t xml:space="preserve">
Per FOD is a new Unit.  Contributions began in 2018</t>
        </r>
      </text>
    </comment>
    <comment ref="CAT16" authorId="0" shapeId="0" xr:uid="{BA69D10B-72D4-4C44-B870-AA41359A7A20}">
      <text>
        <r>
          <rPr>
            <b/>
            <sz val="9"/>
            <color indexed="81"/>
            <rFont val="Tahoma"/>
            <charset val="1"/>
          </rPr>
          <t>Becky Dzingeleski:</t>
        </r>
        <r>
          <rPr>
            <sz val="9"/>
            <color indexed="81"/>
            <rFont val="Tahoma"/>
            <charset val="1"/>
          </rPr>
          <t xml:space="preserve">
Per FOD is a new Unit.  Contributions began in 2018</t>
        </r>
      </text>
    </comment>
    <comment ref="CAX16" authorId="0" shapeId="0" xr:uid="{6CB230C6-6ACD-4249-98BA-5E89BCD481DC}">
      <text>
        <r>
          <rPr>
            <b/>
            <sz val="9"/>
            <color indexed="81"/>
            <rFont val="Tahoma"/>
            <charset val="1"/>
          </rPr>
          <t>Becky Dzingeleski:</t>
        </r>
        <r>
          <rPr>
            <sz val="9"/>
            <color indexed="81"/>
            <rFont val="Tahoma"/>
            <charset val="1"/>
          </rPr>
          <t xml:space="preserve">
Per FOD is a new Unit.  Contributions began in 2018</t>
        </r>
      </text>
    </comment>
    <comment ref="CBB16" authorId="0" shapeId="0" xr:uid="{C1A7FBD1-9471-410B-BADD-2DF25F1E35D8}">
      <text>
        <r>
          <rPr>
            <b/>
            <sz val="9"/>
            <color indexed="81"/>
            <rFont val="Tahoma"/>
            <charset val="1"/>
          </rPr>
          <t>Becky Dzingeleski:</t>
        </r>
        <r>
          <rPr>
            <sz val="9"/>
            <color indexed="81"/>
            <rFont val="Tahoma"/>
            <charset val="1"/>
          </rPr>
          <t xml:space="preserve">
Per FOD is a new Unit.  Contributions began in 2018</t>
        </r>
      </text>
    </comment>
    <comment ref="CBF16" authorId="0" shapeId="0" xr:uid="{8A56180E-50E1-495F-9FAE-71ABC0811DC3}">
      <text>
        <r>
          <rPr>
            <b/>
            <sz val="9"/>
            <color indexed="81"/>
            <rFont val="Tahoma"/>
            <charset val="1"/>
          </rPr>
          <t>Becky Dzingeleski:</t>
        </r>
        <r>
          <rPr>
            <sz val="9"/>
            <color indexed="81"/>
            <rFont val="Tahoma"/>
            <charset val="1"/>
          </rPr>
          <t xml:space="preserve">
Per FOD is a new Unit.  Contributions began in 2018</t>
        </r>
      </text>
    </comment>
    <comment ref="CBJ16" authorId="0" shapeId="0" xr:uid="{91E1D4A3-8F75-4868-9BCC-CD1BA5C0EEDD}">
      <text>
        <r>
          <rPr>
            <b/>
            <sz val="9"/>
            <color indexed="81"/>
            <rFont val="Tahoma"/>
            <charset val="1"/>
          </rPr>
          <t>Becky Dzingeleski:</t>
        </r>
        <r>
          <rPr>
            <sz val="9"/>
            <color indexed="81"/>
            <rFont val="Tahoma"/>
            <charset val="1"/>
          </rPr>
          <t xml:space="preserve">
Per FOD is a new Unit.  Contributions began in 2018</t>
        </r>
      </text>
    </comment>
    <comment ref="CBN16" authorId="0" shapeId="0" xr:uid="{A8FCDD73-9260-4B98-9E7E-B0129DC94DAB}">
      <text>
        <r>
          <rPr>
            <b/>
            <sz val="9"/>
            <color indexed="81"/>
            <rFont val="Tahoma"/>
            <charset val="1"/>
          </rPr>
          <t>Becky Dzingeleski:</t>
        </r>
        <r>
          <rPr>
            <sz val="9"/>
            <color indexed="81"/>
            <rFont val="Tahoma"/>
            <charset val="1"/>
          </rPr>
          <t xml:space="preserve">
Per FOD is a new Unit.  Contributions began in 2018</t>
        </r>
      </text>
    </comment>
    <comment ref="CBR16" authorId="0" shapeId="0" xr:uid="{6D5A2C05-9CB8-4329-B799-A744E4694F87}">
      <text>
        <r>
          <rPr>
            <b/>
            <sz val="9"/>
            <color indexed="81"/>
            <rFont val="Tahoma"/>
            <charset val="1"/>
          </rPr>
          <t>Becky Dzingeleski:</t>
        </r>
        <r>
          <rPr>
            <sz val="9"/>
            <color indexed="81"/>
            <rFont val="Tahoma"/>
            <charset val="1"/>
          </rPr>
          <t xml:space="preserve">
Per FOD is a new Unit.  Contributions began in 2018</t>
        </r>
      </text>
    </comment>
    <comment ref="CBV16" authorId="0" shapeId="0" xr:uid="{3E8CB709-3AE7-467E-B16C-4C12C176BD7C}">
      <text>
        <r>
          <rPr>
            <b/>
            <sz val="9"/>
            <color indexed="81"/>
            <rFont val="Tahoma"/>
            <charset val="1"/>
          </rPr>
          <t>Becky Dzingeleski:</t>
        </r>
        <r>
          <rPr>
            <sz val="9"/>
            <color indexed="81"/>
            <rFont val="Tahoma"/>
            <charset val="1"/>
          </rPr>
          <t xml:space="preserve">
Per FOD is a new Unit.  Contributions began in 2018</t>
        </r>
      </text>
    </comment>
    <comment ref="CBZ16" authorId="0" shapeId="0" xr:uid="{EBB3A4A3-0AD4-48D7-8484-6669BE516DD7}">
      <text>
        <r>
          <rPr>
            <b/>
            <sz val="9"/>
            <color indexed="81"/>
            <rFont val="Tahoma"/>
            <charset val="1"/>
          </rPr>
          <t>Becky Dzingeleski:</t>
        </r>
        <r>
          <rPr>
            <sz val="9"/>
            <color indexed="81"/>
            <rFont val="Tahoma"/>
            <charset val="1"/>
          </rPr>
          <t xml:space="preserve">
Per FOD is a new Unit.  Contributions began in 2018</t>
        </r>
      </text>
    </comment>
    <comment ref="CCD16" authorId="0" shapeId="0" xr:uid="{2FED44D7-4B4E-45D9-BA4B-BA6B719A4C8E}">
      <text>
        <r>
          <rPr>
            <b/>
            <sz val="9"/>
            <color indexed="81"/>
            <rFont val="Tahoma"/>
            <charset val="1"/>
          </rPr>
          <t>Becky Dzingeleski:</t>
        </r>
        <r>
          <rPr>
            <sz val="9"/>
            <color indexed="81"/>
            <rFont val="Tahoma"/>
            <charset val="1"/>
          </rPr>
          <t xml:space="preserve">
Per FOD is a new Unit.  Contributions began in 2018</t>
        </r>
      </text>
    </comment>
    <comment ref="CCH16" authorId="0" shapeId="0" xr:uid="{824411BF-D41D-486F-B7EB-A155D06CD1F0}">
      <text>
        <r>
          <rPr>
            <b/>
            <sz val="9"/>
            <color indexed="81"/>
            <rFont val="Tahoma"/>
            <charset val="1"/>
          </rPr>
          <t>Becky Dzingeleski:</t>
        </r>
        <r>
          <rPr>
            <sz val="9"/>
            <color indexed="81"/>
            <rFont val="Tahoma"/>
            <charset val="1"/>
          </rPr>
          <t xml:space="preserve">
Per FOD is a new Unit.  Contributions began in 2018</t>
        </r>
      </text>
    </comment>
    <comment ref="CCL16" authorId="0" shapeId="0" xr:uid="{18905889-715F-46F8-A22D-3D91D346206A}">
      <text>
        <r>
          <rPr>
            <b/>
            <sz val="9"/>
            <color indexed="81"/>
            <rFont val="Tahoma"/>
            <charset val="1"/>
          </rPr>
          <t>Becky Dzingeleski:</t>
        </r>
        <r>
          <rPr>
            <sz val="9"/>
            <color indexed="81"/>
            <rFont val="Tahoma"/>
            <charset val="1"/>
          </rPr>
          <t xml:space="preserve">
Per FOD is a new Unit.  Contributions began in 2018</t>
        </r>
      </text>
    </comment>
    <comment ref="CCP16" authorId="0" shapeId="0" xr:uid="{8992B59E-0993-4367-97A2-E00553A46305}">
      <text>
        <r>
          <rPr>
            <b/>
            <sz val="9"/>
            <color indexed="81"/>
            <rFont val="Tahoma"/>
            <charset val="1"/>
          </rPr>
          <t>Becky Dzingeleski:</t>
        </r>
        <r>
          <rPr>
            <sz val="9"/>
            <color indexed="81"/>
            <rFont val="Tahoma"/>
            <charset val="1"/>
          </rPr>
          <t xml:space="preserve">
Per FOD is a new Unit.  Contributions began in 2018</t>
        </r>
      </text>
    </comment>
    <comment ref="CCT16" authorId="0" shapeId="0" xr:uid="{7B5EB239-FDD9-4728-AEF5-BD0763B4AF77}">
      <text>
        <r>
          <rPr>
            <b/>
            <sz val="9"/>
            <color indexed="81"/>
            <rFont val="Tahoma"/>
            <charset val="1"/>
          </rPr>
          <t>Becky Dzingeleski:</t>
        </r>
        <r>
          <rPr>
            <sz val="9"/>
            <color indexed="81"/>
            <rFont val="Tahoma"/>
            <charset val="1"/>
          </rPr>
          <t xml:space="preserve">
Per FOD is a new Unit.  Contributions began in 2018</t>
        </r>
      </text>
    </comment>
    <comment ref="CCX16" authorId="0" shapeId="0" xr:uid="{47202177-ECE2-419C-AB2E-6D410A8F414D}">
      <text>
        <r>
          <rPr>
            <b/>
            <sz val="9"/>
            <color indexed="81"/>
            <rFont val="Tahoma"/>
            <charset val="1"/>
          </rPr>
          <t>Becky Dzingeleski:</t>
        </r>
        <r>
          <rPr>
            <sz val="9"/>
            <color indexed="81"/>
            <rFont val="Tahoma"/>
            <charset val="1"/>
          </rPr>
          <t xml:space="preserve">
Per FOD is a new Unit.  Contributions began in 2018</t>
        </r>
      </text>
    </comment>
    <comment ref="CDB16" authorId="0" shapeId="0" xr:uid="{B60E5C48-6A20-472D-9148-EB7842F15B93}">
      <text>
        <r>
          <rPr>
            <b/>
            <sz val="9"/>
            <color indexed="81"/>
            <rFont val="Tahoma"/>
            <charset val="1"/>
          </rPr>
          <t>Becky Dzingeleski:</t>
        </r>
        <r>
          <rPr>
            <sz val="9"/>
            <color indexed="81"/>
            <rFont val="Tahoma"/>
            <charset val="1"/>
          </rPr>
          <t xml:space="preserve">
Per FOD is a new Unit.  Contributions began in 2018</t>
        </r>
      </text>
    </comment>
    <comment ref="CDF16" authorId="0" shapeId="0" xr:uid="{E6D9AD80-6D3C-48D3-A8A8-5F4A45C3C3E3}">
      <text>
        <r>
          <rPr>
            <b/>
            <sz val="9"/>
            <color indexed="81"/>
            <rFont val="Tahoma"/>
            <charset val="1"/>
          </rPr>
          <t>Becky Dzingeleski:</t>
        </r>
        <r>
          <rPr>
            <sz val="9"/>
            <color indexed="81"/>
            <rFont val="Tahoma"/>
            <charset val="1"/>
          </rPr>
          <t xml:space="preserve">
Per FOD is a new Unit.  Contributions began in 2018</t>
        </r>
      </text>
    </comment>
    <comment ref="CDJ16" authorId="0" shapeId="0" xr:uid="{7A2CBBED-3CAD-44E2-B277-DA4BB245F58A}">
      <text>
        <r>
          <rPr>
            <b/>
            <sz val="9"/>
            <color indexed="81"/>
            <rFont val="Tahoma"/>
            <charset val="1"/>
          </rPr>
          <t>Becky Dzingeleski:</t>
        </r>
        <r>
          <rPr>
            <sz val="9"/>
            <color indexed="81"/>
            <rFont val="Tahoma"/>
            <charset val="1"/>
          </rPr>
          <t xml:space="preserve">
Per FOD is a new Unit.  Contributions began in 2018</t>
        </r>
      </text>
    </comment>
    <comment ref="CDN16" authorId="0" shapeId="0" xr:uid="{490963CB-867C-4C23-8B68-75E01CE1684E}">
      <text>
        <r>
          <rPr>
            <b/>
            <sz val="9"/>
            <color indexed="81"/>
            <rFont val="Tahoma"/>
            <charset val="1"/>
          </rPr>
          <t>Becky Dzingeleski:</t>
        </r>
        <r>
          <rPr>
            <sz val="9"/>
            <color indexed="81"/>
            <rFont val="Tahoma"/>
            <charset val="1"/>
          </rPr>
          <t xml:space="preserve">
Per FOD is a new Unit.  Contributions began in 2018</t>
        </r>
      </text>
    </comment>
    <comment ref="CDR16" authorId="0" shapeId="0" xr:uid="{D31063CD-74C1-4011-B321-A39991ACDACA}">
      <text>
        <r>
          <rPr>
            <b/>
            <sz val="9"/>
            <color indexed="81"/>
            <rFont val="Tahoma"/>
            <charset val="1"/>
          </rPr>
          <t>Becky Dzingeleski:</t>
        </r>
        <r>
          <rPr>
            <sz val="9"/>
            <color indexed="81"/>
            <rFont val="Tahoma"/>
            <charset val="1"/>
          </rPr>
          <t xml:space="preserve">
Per FOD is a new Unit.  Contributions began in 2018</t>
        </r>
      </text>
    </comment>
    <comment ref="CDV16" authorId="0" shapeId="0" xr:uid="{A66F8E3A-4C64-4BC3-B302-728B9EC804F1}">
      <text>
        <r>
          <rPr>
            <b/>
            <sz val="9"/>
            <color indexed="81"/>
            <rFont val="Tahoma"/>
            <charset val="1"/>
          </rPr>
          <t>Becky Dzingeleski:</t>
        </r>
        <r>
          <rPr>
            <sz val="9"/>
            <color indexed="81"/>
            <rFont val="Tahoma"/>
            <charset val="1"/>
          </rPr>
          <t xml:space="preserve">
Per FOD is a new Unit.  Contributions began in 2018</t>
        </r>
      </text>
    </comment>
    <comment ref="CDZ16" authorId="0" shapeId="0" xr:uid="{8BDB8B37-FB92-48ED-9DFB-C93829E20C88}">
      <text>
        <r>
          <rPr>
            <b/>
            <sz val="9"/>
            <color indexed="81"/>
            <rFont val="Tahoma"/>
            <charset val="1"/>
          </rPr>
          <t>Becky Dzingeleski:</t>
        </r>
        <r>
          <rPr>
            <sz val="9"/>
            <color indexed="81"/>
            <rFont val="Tahoma"/>
            <charset val="1"/>
          </rPr>
          <t xml:space="preserve">
Per FOD is a new Unit.  Contributions began in 2018</t>
        </r>
      </text>
    </comment>
    <comment ref="CED16" authorId="0" shapeId="0" xr:uid="{E933FD35-C7B9-4FCD-92DD-540BF3714C3D}">
      <text>
        <r>
          <rPr>
            <b/>
            <sz val="9"/>
            <color indexed="81"/>
            <rFont val="Tahoma"/>
            <charset val="1"/>
          </rPr>
          <t>Becky Dzingeleski:</t>
        </r>
        <r>
          <rPr>
            <sz val="9"/>
            <color indexed="81"/>
            <rFont val="Tahoma"/>
            <charset val="1"/>
          </rPr>
          <t xml:space="preserve">
Per FOD is a new Unit.  Contributions began in 2018</t>
        </r>
      </text>
    </comment>
    <comment ref="CEH16" authorId="0" shapeId="0" xr:uid="{05809EDA-13E3-4EFB-83DC-67F26ACBC436}">
      <text>
        <r>
          <rPr>
            <b/>
            <sz val="9"/>
            <color indexed="81"/>
            <rFont val="Tahoma"/>
            <charset val="1"/>
          </rPr>
          <t>Becky Dzingeleski:</t>
        </r>
        <r>
          <rPr>
            <sz val="9"/>
            <color indexed="81"/>
            <rFont val="Tahoma"/>
            <charset val="1"/>
          </rPr>
          <t xml:space="preserve">
Per FOD is a new Unit.  Contributions began in 2018</t>
        </r>
      </text>
    </comment>
    <comment ref="CEL16" authorId="0" shapeId="0" xr:uid="{5CF75C50-1723-4FEA-B926-87D63BBB6EEA}">
      <text>
        <r>
          <rPr>
            <b/>
            <sz val="9"/>
            <color indexed="81"/>
            <rFont val="Tahoma"/>
            <charset val="1"/>
          </rPr>
          <t>Becky Dzingeleski:</t>
        </r>
        <r>
          <rPr>
            <sz val="9"/>
            <color indexed="81"/>
            <rFont val="Tahoma"/>
            <charset val="1"/>
          </rPr>
          <t xml:space="preserve">
Per FOD is a new Unit.  Contributions began in 2018</t>
        </r>
      </text>
    </comment>
    <comment ref="CEP16" authorId="0" shapeId="0" xr:uid="{9C84037A-E395-4B29-80EF-C71DF2630804}">
      <text>
        <r>
          <rPr>
            <b/>
            <sz val="9"/>
            <color indexed="81"/>
            <rFont val="Tahoma"/>
            <charset val="1"/>
          </rPr>
          <t>Becky Dzingeleski:</t>
        </r>
        <r>
          <rPr>
            <sz val="9"/>
            <color indexed="81"/>
            <rFont val="Tahoma"/>
            <charset val="1"/>
          </rPr>
          <t xml:space="preserve">
Per FOD is a new Unit.  Contributions began in 2018</t>
        </r>
      </text>
    </comment>
    <comment ref="CET16" authorId="0" shapeId="0" xr:uid="{E4990B2E-5130-44BA-901A-64BB0D53ADA5}">
      <text>
        <r>
          <rPr>
            <b/>
            <sz val="9"/>
            <color indexed="81"/>
            <rFont val="Tahoma"/>
            <charset val="1"/>
          </rPr>
          <t>Becky Dzingeleski:</t>
        </r>
        <r>
          <rPr>
            <sz val="9"/>
            <color indexed="81"/>
            <rFont val="Tahoma"/>
            <charset val="1"/>
          </rPr>
          <t xml:space="preserve">
Per FOD is a new Unit.  Contributions began in 2018</t>
        </r>
      </text>
    </comment>
    <comment ref="CEX16" authorId="0" shapeId="0" xr:uid="{7672ADE9-9484-47A8-8FCE-464D3D9BE920}">
      <text>
        <r>
          <rPr>
            <b/>
            <sz val="9"/>
            <color indexed="81"/>
            <rFont val="Tahoma"/>
            <charset val="1"/>
          </rPr>
          <t>Becky Dzingeleski:</t>
        </r>
        <r>
          <rPr>
            <sz val="9"/>
            <color indexed="81"/>
            <rFont val="Tahoma"/>
            <charset val="1"/>
          </rPr>
          <t xml:space="preserve">
Per FOD is a new Unit.  Contributions began in 2018</t>
        </r>
      </text>
    </comment>
    <comment ref="CFB16" authorId="0" shapeId="0" xr:uid="{51C1287F-52B7-4A33-BE1E-A679D4771477}">
      <text>
        <r>
          <rPr>
            <b/>
            <sz val="9"/>
            <color indexed="81"/>
            <rFont val="Tahoma"/>
            <charset val="1"/>
          </rPr>
          <t>Becky Dzingeleski:</t>
        </r>
        <r>
          <rPr>
            <sz val="9"/>
            <color indexed="81"/>
            <rFont val="Tahoma"/>
            <charset val="1"/>
          </rPr>
          <t xml:space="preserve">
Per FOD is a new Unit.  Contributions began in 2018</t>
        </r>
      </text>
    </comment>
    <comment ref="CFF16" authorId="0" shapeId="0" xr:uid="{34B078CA-7ED7-42AF-A8EC-AC1B6B4628E0}">
      <text>
        <r>
          <rPr>
            <b/>
            <sz val="9"/>
            <color indexed="81"/>
            <rFont val="Tahoma"/>
            <charset val="1"/>
          </rPr>
          <t>Becky Dzingeleski:</t>
        </r>
        <r>
          <rPr>
            <sz val="9"/>
            <color indexed="81"/>
            <rFont val="Tahoma"/>
            <charset val="1"/>
          </rPr>
          <t xml:space="preserve">
Per FOD is a new Unit.  Contributions began in 2018</t>
        </r>
      </text>
    </comment>
    <comment ref="CFJ16" authorId="0" shapeId="0" xr:uid="{17FCDACF-5FF3-45A8-876F-52CC872AB988}">
      <text>
        <r>
          <rPr>
            <b/>
            <sz val="9"/>
            <color indexed="81"/>
            <rFont val="Tahoma"/>
            <charset val="1"/>
          </rPr>
          <t>Becky Dzingeleski:</t>
        </r>
        <r>
          <rPr>
            <sz val="9"/>
            <color indexed="81"/>
            <rFont val="Tahoma"/>
            <charset val="1"/>
          </rPr>
          <t xml:space="preserve">
Per FOD is a new Unit.  Contributions began in 2018</t>
        </r>
      </text>
    </comment>
    <comment ref="CFN16" authorId="0" shapeId="0" xr:uid="{A73A8CE8-626A-4461-B3AF-41D837E52B0D}">
      <text>
        <r>
          <rPr>
            <b/>
            <sz val="9"/>
            <color indexed="81"/>
            <rFont val="Tahoma"/>
            <charset val="1"/>
          </rPr>
          <t>Becky Dzingeleski:</t>
        </r>
        <r>
          <rPr>
            <sz val="9"/>
            <color indexed="81"/>
            <rFont val="Tahoma"/>
            <charset val="1"/>
          </rPr>
          <t xml:space="preserve">
Per FOD is a new Unit.  Contributions began in 2018</t>
        </r>
      </text>
    </comment>
    <comment ref="CFR16" authorId="0" shapeId="0" xr:uid="{6FD18DF3-8B44-4F94-B16B-57182CBBB955}">
      <text>
        <r>
          <rPr>
            <b/>
            <sz val="9"/>
            <color indexed="81"/>
            <rFont val="Tahoma"/>
            <charset val="1"/>
          </rPr>
          <t>Becky Dzingeleski:</t>
        </r>
        <r>
          <rPr>
            <sz val="9"/>
            <color indexed="81"/>
            <rFont val="Tahoma"/>
            <charset val="1"/>
          </rPr>
          <t xml:space="preserve">
Per FOD is a new Unit.  Contributions began in 2018</t>
        </r>
      </text>
    </comment>
    <comment ref="CFV16" authorId="0" shapeId="0" xr:uid="{A3E59D82-51EF-4BB2-835A-165877AFF934}">
      <text>
        <r>
          <rPr>
            <b/>
            <sz val="9"/>
            <color indexed="81"/>
            <rFont val="Tahoma"/>
            <charset val="1"/>
          </rPr>
          <t>Becky Dzingeleski:</t>
        </r>
        <r>
          <rPr>
            <sz val="9"/>
            <color indexed="81"/>
            <rFont val="Tahoma"/>
            <charset val="1"/>
          </rPr>
          <t xml:space="preserve">
Per FOD is a new Unit.  Contributions began in 2018</t>
        </r>
      </text>
    </comment>
    <comment ref="CFZ16" authorId="0" shapeId="0" xr:uid="{FB30BDAA-D977-43A7-BE65-C36007784221}">
      <text>
        <r>
          <rPr>
            <b/>
            <sz val="9"/>
            <color indexed="81"/>
            <rFont val="Tahoma"/>
            <charset val="1"/>
          </rPr>
          <t>Becky Dzingeleski:</t>
        </r>
        <r>
          <rPr>
            <sz val="9"/>
            <color indexed="81"/>
            <rFont val="Tahoma"/>
            <charset val="1"/>
          </rPr>
          <t xml:space="preserve">
Per FOD is a new Unit.  Contributions began in 2018</t>
        </r>
      </text>
    </comment>
    <comment ref="CGD16" authorId="0" shapeId="0" xr:uid="{AB1F08F3-6E13-4C96-9EB3-2A8C0A400749}">
      <text>
        <r>
          <rPr>
            <b/>
            <sz val="9"/>
            <color indexed="81"/>
            <rFont val="Tahoma"/>
            <charset val="1"/>
          </rPr>
          <t>Becky Dzingeleski:</t>
        </r>
        <r>
          <rPr>
            <sz val="9"/>
            <color indexed="81"/>
            <rFont val="Tahoma"/>
            <charset val="1"/>
          </rPr>
          <t xml:space="preserve">
Per FOD is a new Unit.  Contributions began in 2018</t>
        </r>
      </text>
    </comment>
    <comment ref="CGH16" authorId="0" shapeId="0" xr:uid="{090CDCC1-1A20-4549-857D-59DD0BB69362}">
      <text>
        <r>
          <rPr>
            <b/>
            <sz val="9"/>
            <color indexed="81"/>
            <rFont val="Tahoma"/>
            <charset val="1"/>
          </rPr>
          <t>Becky Dzingeleski:</t>
        </r>
        <r>
          <rPr>
            <sz val="9"/>
            <color indexed="81"/>
            <rFont val="Tahoma"/>
            <charset val="1"/>
          </rPr>
          <t xml:space="preserve">
Per FOD is a new Unit.  Contributions began in 2018</t>
        </r>
      </text>
    </comment>
    <comment ref="CGL16" authorId="0" shapeId="0" xr:uid="{2467F822-ED00-466D-88D1-2BE48B4D480E}">
      <text>
        <r>
          <rPr>
            <b/>
            <sz val="9"/>
            <color indexed="81"/>
            <rFont val="Tahoma"/>
            <charset val="1"/>
          </rPr>
          <t>Becky Dzingeleski:</t>
        </r>
        <r>
          <rPr>
            <sz val="9"/>
            <color indexed="81"/>
            <rFont val="Tahoma"/>
            <charset val="1"/>
          </rPr>
          <t xml:space="preserve">
Per FOD is a new Unit.  Contributions began in 2018</t>
        </r>
      </text>
    </comment>
    <comment ref="CGP16" authorId="0" shapeId="0" xr:uid="{4D40782F-DC40-4EF3-959E-C24B434861D3}">
      <text>
        <r>
          <rPr>
            <b/>
            <sz val="9"/>
            <color indexed="81"/>
            <rFont val="Tahoma"/>
            <charset val="1"/>
          </rPr>
          <t>Becky Dzingeleski:</t>
        </r>
        <r>
          <rPr>
            <sz val="9"/>
            <color indexed="81"/>
            <rFont val="Tahoma"/>
            <charset val="1"/>
          </rPr>
          <t xml:space="preserve">
Per FOD is a new Unit.  Contributions began in 2018</t>
        </r>
      </text>
    </comment>
    <comment ref="CGT16" authorId="0" shapeId="0" xr:uid="{AFDEE090-2190-47B0-9A56-C5D2A51384B7}">
      <text>
        <r>
          <rPr>
            <b/>
            <sz val="9"/>
            <color indexed="81"/>
            <rFont val="Tahoma"/>
            <charset val="1"/>
          </rPr>
          <t>Becky Dzingeleski:</t>
        </r>
        <r>
          <rPr>
            <sz val="9"/>
            <color indexed="81"/>
            <rFont val="Tahoma"/>
            <charset val="1"/>
          </rPr>
          <t xml:space="preserve">
Per FOD is a new Unit.  Contributions began in 2018</t>
        </r>
      </text>
    </comment>
    <comment ref="CGX16" authorId="0" shapeId="0" xr:uid="{C6ADC250-8CD1-4A7B-B0DE-856317F916F8}">
      <text>
        <r>
          <rPr>
            <b/>
            <sz val="9"/>
            <color indexed="81"/>
            <rFont val="Tahoma"/>
            <charset val="1"/>
          </rPr>
          <t>Becky Dzingeleski:</t>
        </r>
        <r>
          <rPr>
            <sz val="9"/>
            <color indexed="81"/>
            <rFont val="Tahoma"/>
            <charset val="1"/>
          </rPr>
          <t xml:space="preserve">
Per FOD is a new Unit.  Contributions began in 2018</t>
        </r>
      </text>
    </comment>
    <comment ref="CHB16" authorId="0" shapeId="0" xr:uid="{E5B67D6C-1E6B-472B-9869-C9DCF2ABC8F8}">
      <text>
        <r>
          <rPr>
            <b/>
            <sz val="9"/>
            <color indexed="81"/>
            <rFont val="Tahoma"/>
            <charset val="1"/>
          </rPr>
          <t>Becky Dzingeleski:</t>
        </r>
        <r>
          <rPr>
            <sz val="9"/>
            <color indexed="81"/>
            <rFont val="Tahoma"/>
            <charset val="1"/>
          </rPr>
          <t xml:space="preserve">
Per FOD is a new Unit.  Contributions began in 2018</t>
        </r>
      </text>
    </comment>
    <comment ref="CHF16" authorId="0" shapeId="0" xr:uid="{334EFECC-E56E-4D54-B694-A36FB2B8ABB6}">
      <text>
        <r>
          <rPr>
            <b/>
            <sz val="9"/>
            <color indexed="81"/>
            <rFont val="Tahoma"/>
            <charset val="1"/>
          </rPr>
          <t>Becky Dzingeleski:</t>
        </r>
        <r>
          <rPr>
            <sz val="9"/>
            <color indexed="81"/>
            <rFont val="Tahoma"/>
            <charset val="1"/>
          </rPr>
          <t xml:space="preserve">
Per FOD is a new Unit.  Contributions began in 2018</t>
        </r>
      </text>
    </comment>
    <comment ref="CHJ16" authorId="0" shapeId="0" xr:uid="{BF4A4025-ACBE-491C-8677-05C7B1040E42}">
      <text>
        <r>
          <rPr>
            <b/>
            <sz val="9"/>
            <color indexed="81"/>
            <rFont val="Tahoma"/>
            <charset val="1"/>
          </rPr>
          <t>Becky Dzingeleski:</t>
        </r>
        <r>
          <rPr>
            <sz val="9"/>
            <color indexed="81"/>
            <rFont val="Tahoma"/>
            <charset val="1"/>
          </rPr>
          <t xml:space="preserve">
Per FOD is a new Unit.  Contributions began in 2018</t>
        </r>
      </text>
    </comment>
    <comment ref="CHN16" authorId="0" shapeId="0" xr:uid="{E5A62644-1FE1-4A6F-AE2D-F3E838ED2801}">
      <text>
        <r>
          <rPr>
            <b/>
            <sz val="9"/>
            <color indexed="81"/>
            <rFont val="Tahoma"/>
            <charset val="1"/>
          </rPr>
          <t>Becky Dzingeleski:</t>
        </r>
        <r>
          <rPr>
            <sz val="9"/>
            <color indexed="81"/>
            <rFont val="Tahoma"/>
            <charset val="1"/>
          </rPr>
          <t xml:space="preserve">
Per FOD is a new Unit.  Contributions began in 2018</t>
        </r>
      </text>
    </comment>
    <comment ref="CHR16" authorId="0" shapeId="0" xr:uid="{2340DC87-1952-422A-8907-6FEEACF8785D}">
      <text>
        <r>
          <rPr>
            <b/>
            <sz val="9"/>
            <color indexed="81"/>
            <rFont val="Tahoma"/>
            <charset val="1"/>
          </rPr>
          <t>Becky Dzingeleski:</t>
        </r>
        <r>
          <rPr>
            <sz val="9"/>
            <color indexed="81"/>
            <rFont val="Tahoma"/>
            <charset val="1"/>
          </rPr>
          <t xml:space="preserve">
Per FOD is a new Unit.  Contributions began in 2018</t>
        </r>
      </text>
    </comment>
    <comment ref="CHV16" authorId="0" shapeId="0" xr:uid="{F0D4CBDC-64F8-4058-BB72-C95C4B886D41}">
      <text>
        <r>
          <rPr>
            <b/>
            <sz val="9"/>
            <color indexed="81"/>
            <rFont val="Tahoma"/>
            <charset val="1"/>
          </rPr>
          <t>Becky Dzingeleski:</t>
        </r>
        <r>
          <rPr>
            <sz val="9"/>
            <color indexed="81"/>
            <rFont val="Tahoma"/>
            <charset val="1"/>
          </rPr>
          <t xml:space="preserve">
Per FOD is a new Unit.  Contributions began in 2018</t>
        </r>
      </text>
    </comment>
    <comment ref="CHZ16" authorId="0" shapeId="0" xr:uid="{F6D6510E-B406-4934-B351-36AE60801D76}">
      <text>
        <r>
          <rPr>
            <b/>
            <sz val="9"/>
            <color indexed="81"/>
            <rFont val="Tahoma"/>
            <charset val="1"/>
          </rPr>
          <t>Becky Dzingeleski:</t>
        </r>
        <r>
          <rPr>
            <sz val="9"/>
            <color indexed="81"/>
            <rFont val="Tahoma"/>
            <charset val="1"/>
          </rPr>
          <t xml:space="preserve">
Per FOD is a new Unit.  Contributions began in 2018</t>
        </r>
      </text>
    </comment>
    <comment ref="CID16" authorId="0" shapeId="0" xr:uid="{B9264EF1-486C-4DF8-A68A-06855E408F5F}">
      <text>
        <r>
          <rPr>
            <b/>
            <sz val="9"/>
            <color indexed="81"/>
            <rFont val="Tahoma"/>
            <charset val="1"/>
          </rPr>
          <t>Becky Dzingeleski:</t>
        </r>
        <r>
          <rPr>
            <sz val="9"/>
            <color indexed="81"/>
            <rFont val="Tahoma"/>
            <charset val="1"/>
          </rPr>
          <t xml:space="preserve">
Per FOD is a new Unit.  Contributions began in 2018</t>
        </r>
      </text>
    </comment>
    <comment ref="CIH16" authorId="0" shapeId="0" xr:uid="{F8504105-812D-4BB3-A9B2-365838AA87F2}">
      <text>
        <r>
          <rPr>
            <b/>
            <sz val="9"/>
            <color indexed="81"/>
            <rFont val="Tahoma"/>
            <charset val="1"/>
          </rPr>
          <t>Becky Dzingeleski:</t>
        </r>
        <r>
          <rPr>
            <sz val="9"/>
            <color indexed="81"/>
            <rFont val="Tahoma"/>
            <charset val="1"/>
          </rPr>
          <t xml:space="preserve">
Per FOD is a new Unit.  Contributions began in 2018</t>
        </r>
      </text>
    </comment>
    <comment ref="CIL16" authorId="0" shapeId="0" xr:uid="{25960BEF-6CCA-4246-8D7A-0E841D94B136}">
      <text>
        <r>
          <rPr>
            <b/>
            <sz val="9"/>
            <color indexed="81"/>
            <rFont val="Tahoma"/>
            <charset val="1"/>
          </rPr>
          <t>Becky Dzingeleski:</t>
        </r>
        <r>
          <rPr>
            <sz val="9"/>
            <color indexed="81"/>
            <rFont val="Tahoma"/>
            <charset val="1"/>
          </rPr>
          <t xml:space="preserve">
Per FOD is a new Unit.  Contributions began in 2018</t>
        </r>
      </text>
    </comment>
    <comment ref="CIP16" authorId="0" shapeId="0" xr:uid="{8F064CEC-200B-415E-BE1B-079F1CA7CF88}">
      <text>
        <r>
          <rPr>
            <b/>
            <sz val="9"/>
            <color indexed="81"/>
            <rFont val="Tahoma"/>
            <charset val="1"/>
          </rPr>
          <t>Becky Dzingeleski:</t>
        </r>
        <r>
          <rPr>
            <sz val="9"/>
            <color indexed="81"/>
            <rFont val="Tahoma"/>
            <charset val="1"/>
          </rPr>
          <t xml:space="preserve">
Per FOD is a new Unit.  Contributions began in 2018</t>
        </r>
      </text>
    </comment>
    <comment ref="CIT16" authorId="0" shapeId="0" xr:uid="{5855FE8C-0D99-4B35-869E-C4A7A3B445F5}">
      <text>
        <r>
          <rPr>
            <b/>
            <sz val="9"/>
            <color indexed="81"/>
            <rFont val="Tahoma"/>
            <charset val="1"/>
          </rPr>
          <t>Becky Dzingeleski:</t>
        </r>
        <r>
          <rPr>
            <sz val="9"/>
            <color indexed="81"/>
            <rFont val="Tahoma"/>
            <charset val="1"/>
          </rPr>
          <t xml:space="preserve">
Per FOD is a new Unit.  Contributions began in 2018</t>
        </r>
      </text>
    </comment>
    <comment ref="CIX16" authorId="0" shapeId="0" xr:uid="{959BBFA2-4AC3-4C24-AD6E-06B447AEA8D2}">
      <text>
        <r>
          <rPr>
            <b/>
            <sz val="9"/>
            <color indexed="81"/>
            <rFont val="Tahoma"/>
            <charset val="1"/>
          </rPr>
          <t>Becky Dzingeleski:</t>
        </r>
        <r>
          <rPr>
            <sz val="9"/>
            <color indexed="81"/>
            <rFont val="Tahoma"/>
            <charset val="1"/>
          </rPr>
          <t xml:space="preserve">
Per FOD is a new Unit.  Contributions began in 2018</t>
        </r>
      </text>
    </comment>
    <comment ref="CJB16" authorId="0" shapeId="0" xr:uid="{906A1933-04D3-4EF9-A16C-F21EAD5AA0E4}">
      <text>
        <r>
          <rPr>
            <b/>
            <sz val="9"/>
            <color indexed="81"/>
            <rFont val="Tahoma"/>
            <charset val="1"/>
          </rPr>
          <t>Becky Dzingeleski:</t>
        </r>
        <r>
          <rPr>
            <sz val="9"/>
            <color indexed="81"/>
            <rFont val="Tahoma"/>
            <charset val="1"/>
          </rPr>
          <t xml:space="preserve">
Per FOD is a new Unit.  Contributions began in 2018</t>
        </r>
      </text>
    </comment>
    <comment ref="CJF16" authorId="0" shapeId="0" xr:uid="{1F891362-28B5-4F4E-A407-3704A3099084}">
      <text>
        <r>
          <rPr>
            <b/>
            <sz val="9"/>
            <color indexed="81"/>
            <rFont val="Tahoma"/>
            <charset val="1"/>
          </rPr>
          <t>Becky Dzingeleski:</t>
        </r>
        <r>
          <rPr>
            <sz val="9"/>
            <color indexed="81"/>
            <rFont val="Tahoma"/>
            <charset val="1"/>
          </rPr>
          <t xml:space="preserve">
Per FOD is a new Unit.  Contributions began in 2018</t>
        </r>
      </text>
    </comment>
    <comment ref="CJJ16" authorId="0" shapeId="0" xr:uid="{9521D60F-E83F-48BB-A4CB-09A76BC7F28B}">
      <text>
        <r>
          <rPr>
            <b/>
            <sz val="9"/>
            <color indexed="81"/>
            <rFont val="Tahoma"/>
            <charset val="1"/>
          </rPr>
          <t>Becky Dzingeleski:</t>
        </r>
        <r>
          <rPr>
            <sz val="9"/>
            <color indexed="81"/>
            <rFont val="Tahoma"/>
            <charset val="1"/>
          </rPr>
          <t xml:space="preserve">
Per FOD is a new Unit.  Contributions began in 2018</t>
        </r>
      </text>
    </comment>
    <comment ref="CJN16" authorId="0" shapeId="0" xr:uid="{D36BFF12-6C40-418B-9284-C753302066E7}">
      <text>
        <r>
          <rPr>
            <b/>
            <sz val="9"/>
            <color indexed="81"/>
            <rFont val="Tahoma"/>
            <charset val="1"/>
          </rPr>
          <t>Becky Dzingeleski:</t>
        </r>
        <r>
          <rPr>
            <sz val="9"/>
            <color indexed="81"/>
            <rFont val="Tahoma"/>
            <charset val="1"/>
          </rPr>
          <t xml:space="preserve">
Per FOD is a new Unit.  Contributions began in 2018</t>
        </r>
      </text>
    </comment>
    <comment ref="CJR16" authorId="0" shapeId="0" xr:uid="{096E0422-6548-4756-8646-4C2544FE6DBF}">
      <text>
        <r>
          <rPr>
            <b/>
            <sz val="9"/>
            <color indexed="81"/>
            <rFont val="Tahoma"/>
            <charset val="1"/>
          </rPr>
          <t>Becky Dzingeleski:</t>
        </r>
        <r>
          <rPr>
            <sz val="9"/>
            <color indexed="81"/>
            <rFont val="Tahoma"/>
            <charset val="1"/>
          </rPr>
          <t xml:space="preserve">
Per FOD is a new Unit.  Contributions began in 2018</t>
        </r>
      </text>
    </comment>
    <comment ref="CJV16" authorId="0" shapeId="0" xr:uid="{88F10E53-63C0-4A9D-A0C0-9AE48E6FD553}">
      <text>
        <r>
          <rPr>
            <b/>
            <sz val="9"/>
            <color indexed="81"/>
            <rFont val="Tahoma"/>
            <charset val="1"/>
          </rPr>
          <t>Becky Dzingeleski:</t>
        </r>
        <r>
          <rPr>
            <sz val="9"/>
            <color indexed="81"/>
            <rFont val="Tahoma"/>
            <charset val="1"/>
          </rPr>
          <t xml:space="preserve">
Per FOD is a new Unit.  Contributions began in 2018</t>
        </r>
      </text>
    </comment>
    <comment ref="CJZ16" authorId="0" shapeId="0" xr:uid="{CC061234-E646-4B30-9F74-48B146A4EC26}">
      <text>
        <r>
          <rPr>
            <b/>
            <sz val="9"/>
            <color indexed="81"/>
            <rFont val="Tahoma"/>
            <charset val="1"/>
          </rPr>
          <t>Becky Dzingeleski:</t>
        </r>
        <r>
          <rPr>
            <sz val="9"/>
            <color indexed="81"/>
            <rFont val="Tahoma"/>
            <charset val="1"/>
          </rPr>
          <t xml:space="preserve">
Per FOD is a new Unit.  Contributions began in 2018</t>
        </r>
      </text>
    </comment>
    <comment ref="CKD16" authorId="0" shapeId="0" xr:uid="{6A85AA50-2CFF-4C57-BFCC-CCCB3197F45F}">
      <text>
        <r>
          <rPr>
            <b/>
            <sz val="9"/>
            <color indexed="81"/>
            <rFont val="Tahoma"/>
            <charset val="1"/>
          </rPr>
          <t>Becky Dzingeleski:</t>
        </r>
        <r>
          <rPr>
            <sz val="9"/>
            <color indexed="81"/>
            <rFont val="Tahoma"/>
            <charset val="1"/>
          </rPr>
          <t xml:space="preserve">
Per FOD is a new Unit.  Contributions began in 2018</t>
        </r>
      </text>
    </comment>
    <comment ref="CKH16" authorId="0" shapeId="0" xr:uid="{E7128824-FC22-4C51-986E-9250418D50D8}">
      <text>
        <r>
          <rPr>
            <b/>
            <sz val="9"/>
            <color indexed="81"/>
            <rFont val="Tahoma"/>
            <charset val="1"/>
          </rPr>
          <t>Becky Dzingeleski:</t>
        </r>
        <r>
          <rPr>
            <sz val="9"/>
            <color indexed="81"/>
            <rFont val="Tahoma"/>
            <charset val="1"/>
          </rPr>
          <t xml:space="preserve">
Per FOD is a new Unit.  Contributions began in 2018</t>
        </r>
      </text>
    </comment>
    <comment ref="CKL16" authorId="0" shapeId="0" xr:uid="{76F38BC6-96FF-4888-8B3D-D23BF886116E}">
      <text>
        <r>
          <rPr>
            <b/>
            <sz val="9"/>
            <color indexed="81"/>
            <rFont val="Tahoma"/>
            <charset val="1"/>
          </rPr>
          <t>Becky Dzingeleski:</t>
        </r>
        <r>
          <rPr>
            <sz val="9"/>
            <color indexed="81"/>
            <rFont val="Tahoma"/>
            <charset val="1"/>
          </rPr>
          <t xml:space="preserve">
Per FOD is a new Unit.  Contributions began in 2018</t>
        </r>
      </text>
    </comment>
    <comment ref="CKP16" authorId="0" shapeId="0" xr:uid="{0D2EC152-96FC-4DE7-AA14-AE23E0C3328F}">
      <text>
        <r>
          <rPr>
            <b/>
            <sz val="9"/>
            <color indexed="81"/>
            <rFont val="Tahoma"/>
            <charset val="1"/>
          </rPr>
          <t>Becky Dzingeleski:</t>
        </r>
        <r>
          <rPr>
            <sz val="9"/>
            <color indexed="81"/>
            <rFont val="Tahoma"/>
            <charset val="1"/>
          </rPr>
          <t xml:space="preserve">
Per FOD is a new Unit.  Contributions began in 2018</t>
        </r>
      </text>
    </comment>
    <comment ref="CKT16" authorId="0" shapeId="0" xr:uid="{9CBFF398-EF47-4762-8C41-CDFCF39D5D0E}">
      <text>
        <r>
          <rPr>
            <b/>
            <sz val="9"/>
            <color indexed="81"/>
            <rFont val="Tahoma"/>
            <charset val="1"/>
          </rPr>
          <t>Becky Dzingeleski:</t>
        </r>
        <r>
          <rPr>
            <sz val="9"/>
            <color indexed="81"/>
            <rFont val="Tahoma"/>
            <charset val="1"/>
          </rPr>
          <t xml:space="preserve">
Per FOD is a new Unit.  Contributions began in 2018</t>
        </r>
      </text>
    </comment>
    <comment ref="CKX16" authorId="0" shapeId="0" xr:uid="{700EFCD2-5DE0-4877-9099-FC05220761A1}">
      <text>
        <r>
          <rPr>
            <b/>
            <sz val="9"/>
            <color indexed="81"/>
            <rFont val="Tahoma"/>
            <charset val="1"/>
          </rPr>
          <t>Becky Dzingeleski:</t>
        </r>
        <r>
          <rPr>
            <sz val="9"/>
            <color indexed="81"/>
            <rFont val="Tahoma"/>
            <charset val="1"/>
          </rPr>
          <t xml:space="preserve">
Per FOD is a new Unit.  Contributions began in 2018</t>
        </r>
      </text>
    </comment>
    <comment ref="CLB16" authorId="0" shapeId="0" xr:uid="{FD0B420F-473E-4A7B-8548-62CF5B0543CC}">
      <text>
        <r>
          <rPr>
            <b/>
            <sz val="9"/>
            <color indexed="81"/>
            <rFont val="Tahoma"/>
            <charset val="1"/>
          </rPr>
          <t>Becky Dzingeleski:</t>
        </r>
        <r>
          <rPr>
            <sz val="9"/>
            <color indexed="81"/>
            <rFont val="Tahoma"/>
            <charset val="1"/>
          </rPr>
          <t xml:space="preserve">
Per FOD is a new Unit.  Contributions began in 2018</t>
        </r>
      </text>
    </comment>
    <comment ref="CLF16" authorId="0" shapeId="0" xr:uid="{FEDA894F-01E2-4EA1-A73D-23AA182A687D}">
      <text>
        <r>
          <rPr>
            <b/>
            <sz val="9"/>
            <color indexed="81"/>
            <rFont val="Tahoma"/>
            <charset val="1"/>
          </rPr>
          <t>Becky Dzingeleski:</t>
        </r>
        <r>
          <rPr>
            <sz val="9"/>
            <color indexed="81"/>
            <rFont val="Tahoma"/>
            <charset val="1"/>
          </rPr>
          <t xml:space="preserve">
Per FOD is a new Unit.  Contributions began in 2018</t>
        </r>
      </text>
    </comment>
    <comment ref="CLJ16" authorId="0" shapeId="0" xr:uid="{AA6554EE-51A6-4FCE-902E-F2AA6CE05ACB}">
      <text>
        <r>
          <rPr>
            <b/>
            <sz val="9"/>
            <color indexed="81"/>
            <rFont val="Tahoma"/>
            <charset val="1"/>
          </rPr>
          <t>Becky Dzingeleski:</t>
        </r>
        <r>
          <rPr>
            <sz val="9"/>
            <color indexed="81"/>
            <rFont val="Tahoma"/>
            <charset val="1"/>
          </rPr>
          <t xml:space="preserve">
Per FOD is a new Unit.  Contributions began in 2018</t>
        </r>
      </text>
    </comment>
    <comment ref="CLN16" authorId="0" shapeId="0" xr:uid="{502782DE-843C-4456-879E-8C67B6293E7B}">
      <text>
        <r>
          <rPr>
            <b/>
            <sz val="9"/>
            <color indexed="81"/>
            <rFont val="Tahoma"/>
            <charset val="1"/>
          </rPr>
          <t>Becky Dzingeleski:</t>
        </r>
        <r>
          <rPr>
            <sz val="9"/>
            <color indexed="81"/>
            <rFont val="Tahoma"/>
            <charset val="1"/>
          </rPr>
          <t xml:space="preserve">
Per FOD is a new Unit.  Contributions began in 2018</t>
        </r>
      </text>
    </comment>
    <comment ref="CLR16" authorId="0" shapeId="0" xr:uid="{92CF8DC9-2065-4420-BD69-40A0E028E953}">
      <text>
        <r>
          <rPr>
            <b/>
            <sz val="9"/>
            <color indexed="81"/>
            <rFont val="Tahoma"/>
            <charset val="1"/>
          </rPr>
          <t>Becky Dzingeleski:</t>
        </r>
        <r>
          <rPr>
            <sz val="9"/>
            <color indexed="81"/>
            <rFont val="Tahoma"/>
            <charset val="1"/>
          </rPr>
          <t xml:space="preserve">
Per FOD is a new Unit.  Contributions began in 2018</t>
        </r>
      </text>
    </comment>
    <comment ref="CLV16" authorId="0" shapeId="0" xr:uid="{0D9A9BFA-0FF6-4264-BC46-6F7EF308609B}">
      <text>
        <r>
          <rPr>
            <b/>
            <sz val="9"/>
            <color indexed="81"/>
            <rFont val="Tahoma"/>
            <charset val="1"/>
          </rPr>
          <t>Becky Dzingeleski:</t>
        </r>
        <r>
          <rPr>
            <sz val="9"/>
            <color indexed="81"/>
            <rFont val="Tahoma"/>
            <charset val="1"/>
          </rPr>
          <t xml:space="preserve">
Per FOD is a new Unit.  Contributions began in 2018</t>
        </r>
      </text>
    </comment>
    <comment ref="CLZ16" authorId="0" shapeId="0" xr:uid="{1DA0C1D3-E79D-4A7E-AE15-A2176329C4E2}">
      <text>
        <r>
          <rPr>
            <b/>
            <sz val="9"/>
            <color indexed="81"/>
            <rFont val="Tahoma"/>
            <charset val="1"/>
          </rPr>
          <t>Becky Dzingeleski:</t>
        </r>
        <r>
          <rPr>
            <sz val="9"/>
            <color indexed="81"/>
            <rFont val="Tahoma"/>
            <charset val="1"/>
          </rPr>
          <t xml:space="preserve">
Per FOD is a new Unit.  Contributions began in 2018</t>
        </r>
      </text>
    </comment>
    <comment ref="CMD16" authorId="0" shapeId="0" xr:uid="{CA8A7B05-B106-42C9-A730-AA05ABF6E4BD}">
      <text>
        <r>
          <rPr>
            <b/>
            <sz val="9"/>
            <color indexed="81"/>
            <rFont val="Tahoma"/>
            <charset val="1"/>
          </rPr>
          <t>Becky Dzingeleski:</t>
        </r>
        <r>
          <rPr>
            <sz val="9"/>
            <color indexed="81"/>
            <rFont val="Tahoma"/>
            <charset val="1"/>
          </rPr>
          <t xml:space="preserve">
Per FOD is a new Unit.  Contributions began in 2018</t>
        </r>
      </text>
    </comment>
    <comment ref="CMH16" authorId="0" shapeId="0" xr:uid="{B4590D17-8B61-4A50-ACFB-E6DEA57DBE30}">
      <text>
        <r>
          <rPr>
            <b/>
            <sz val="9"/>
            <color indexed="81"/>
            <rFont val="Tahoma"/>
            <charset val="1"/>
          </rPr>
          <t>Becky Dzingeleski:</t>
        </r>
        <r>
          <rPr>
            <sz val="9"/>
            <color indexed="81"/>
            <rFont val="Tahoma"/>
            <charset val="1"/>
          </rPr>
          <t xml:space="preserve">
Per FOD is a new Unit.  Contributions began in 2018</t>
        </r>
      </text>
    </comment>
    <comment ref="CML16" authorId="0" shapeId="0" xr:uid="{7830ECD6-2FE3-4138-B489-B1F50BEE9D48}">
      <text>
        <r>
          <rPr>
            <b/>
            <sz val="9"/>
            <color indexed="81"/>
            <rFont val="Tahoma"/>
            <charset val="1"/>
          </rPr>
          <t>Becky Dzingeleski:</t>
        </r>
        <r>
          <rPr>
            <sz val="9"/>
            <color indexed="81"/>
            <rFont val="Tahoma"/>
            <charset val="1"/>
          </rPr>
          <t xml:space="preserve">
Per FOD is a new Unit.  Contributions began in 2018</t>
        </r>
      </text>
    </comment>
    <comment ref="CMP16" authorId="0" shapeId="0" xr:uid="{C2662825-B159-4CC1-ABB9-E447D0305C3B}">
      <text>
        <r>
          <rPr>
            <b/>
            <sz val="9"/>
            <color indexed="81"/>
            <rFont val="Tahoma"/>
            <charset val="1"/>
          </rPr>
          <t>Becky Dzingeleski:</t>
        </r>
        <r>
          <rPr>
            <sz val="9"/>
            <color indexed="81"/>
            <rFont val="Tahoma"/>
            <charset val="1"/>
          </rPr>
          <t xml:space="preserve">
Per FOD is a new Unit.  Contributions began in 2018</t>
        </r>
      </text>
    </comment>
    <comment ref="CMT16" authorId="0" shapeId="0" xr:uid="{F9D13EB6-EBA3-47CC-8CEE-C0707E8829D6}">
      <text>
        <r>
          <rPr>
            <b/>
            <sz val="9"/>
            <color indexed="81"/>
            <rFont val="Tahoma"/>
            <charset val="1"/>
          </rPr>
          <t>Becky Dzingeleski:</t>
        </r>
        <r>
          <rPr>
            <sz val="9"/>
            <color indexed="81"/>
            <rFont val="Tahoma"/>
            <charset val="1"/>
          </rPr>
          <t xml:space="preserve">
Per FOD is a new Unit.  Contributions began in 2018</t>
        </r>
      </text>
    </comment>
    <comment ref="CMX16" authorId="0" shapeId="0" xr:uid="{893D36E0-73E4-4F62-8661-3985F7A067A6}">
      <text>
        <r>
          <rPr>
            <b/>
            <sz val="9"/>
            <color indexed="81"/>
            <rFont val="Tahoma"/>
            <charset val="1"/>
          </rPr>
          <t>Becky Dzingeleski:</t>
        </r>
        <r>
          <rPr>
            <sz val="9"/>
            <color indexed="81"/>
            <rFont val="Tahoma"/>
            <charset val="1"/>
          </rPr>
          <t xml:space="preserve">
Per FOD is a new Unit.  Contributions began in 2018</t>
        </r>
      </text>
    </comment>
    <comment ref="CNB16" authorId="0" shapeId="0" xr:uid="{26F56093-5D32-4F7E-AE72-44774BB9A1F8}">
      <text>
        <r>
          <rPr>
            <b/>
            <sz val="9"/>
            <color indexed="81"/>
            <rFont val="Tahoma"/>
            <charset val="1"/>
          </rPr>
          <t>Becky Dzingeleski:</t>
        </r>
        <r>
          <rPr>
            <sz val="9"/>
            <color indexed="81"/>
            <rFont val="Tahoma"/>
            <charset val="1"/>
          </rPr>
          <t xml:space="preserve">
Per FOD is a new Unit.  Contributions began in 2018</t>
        </r>
      </text>
    </comment>
    <comment ref="CNF16" authorId="0" shapeId="0" xr:uid="{D79F328F-CBD4-458B-80F6-7B37BFD930B4}">
      <text>
        <r>
          <rPr>
            <b/>
            <sz val="9"/>
            <color indexed="81"/>
            <rFont val="Tahoma"/>
            <charset val="1"/>
          </rPr>
          <t>Becky Dzingeleski:</t>
        </r>
        <r>
          <rPr>
            <sz val="9"/>
            <color indexed="81"/>
            <rFont val="Tahoma"/>
            <charset val="1"/>
          </rPr>
          <t xml:space="preserve">
Per FOD is a new Unit.  Contributions began in 2018</t>
        </r>
      </text>
    </comment>
    <comment ref="CNJ16" authorId="0" shapeId="0" xr:uid="{23BEFC1C-5953-4FA0-BD82-71BAA7E777EC}">
      <text>
        <r>
          <rPr>
            <b/>
            <sz val="9"/>
            <color indexed="81"/>
            <rFont val="Tahoma"/>
            <charset val="1"/>
          </rPr>
          <t>Becky Dzingeleski:</t>
        </r>
        <r>
          <rPr>
            <sz val="9"/>
            <color indexed="81"/>
            <rFont val="Tahoma"/>
            <charset val="1"/>
          </rPr>
          <t xml:space="preserve">
Per FOD is a new Unit.  Contributions began in 2018</t>
        </r>
      </text>
    </comment>
    <comment ref="CNN16" authorId="0" shapeId="0" xr:uid="{DF2BF5F5-5FB7-40A6-A9E4-D7011CDBD9B3}">
      <text>
        <r>
          <rPr>
            <b/>
            <sz val="9"/>
            <color indexed="81"/>
            <rFont val="Tahoma"/>
            <charset val="1"/>
          </rPr>
          <t>Becky Dzingeleski:</t>
        </r>
        <r>
          <rPr>
            <sz val="9"/>
            <color indexed="81"/>
            <rFont val="Tahoma"/>
            <charset val="1"/>
          </rPr>
          <t xml:space="preserve">
Per FOD is a new Unit.  Contributions began in 2018</t>
        </r>
      </text>
    </comment>
    <comment ref="CNR16" authorId="0" shapeId="0" xr:uid="{4A5D9480-45BA-47E3-B4C3-6C17A3188173}">
      <text>
        <r>
          <rPr>
            <b/>
            <sz val="9"/>
            <color indexed="81"/>
            <rFont val="Tahoma"/>
            <charset val="1"/>
          </rPr>
          <t>Becky Dzingeleski:</t>
        </r>
        <r>
          <rPr>
            <sz val="9"/>
            <color indexed="81"/>
            <rFont val="Tahoma"/>
            <charset val="1"/>
          </rPr>
          <t xml:space="preserve">
Per FOD is a new Unit.  Contributions began in 2018</t>
        </r>
      </text>
    </comment>
    <comment ref="CNV16" authorId="0" shapeId="0" xr:uid="{4BC27E2E-0727-424D-B3EC-4F99F7F813C4}">
      <text>
        <r>
          <rPr>
            <b/>
            <sz val="9"/>
            <color indexed="81"/>
            <rFont val="Tahoma"/>
            <charset val="1"/>
          </rPr>
          <t>Becky Dzingeleski:</t>
        </r>
        <r>
          <rPr>
            <sz val="9"/>
            <color indexed="81"/>
            <rFont val="Tahoma"/>
            <charset val="1"/>
          </rPr>
          <t xml:space="preserve">
Per FOD is a new Unit.  Contributions began in 2018</t>
        </r>
      </text>
    </comment>
    <comment ref="CNZ16" authorId="0" shapeId="0" xr:uid="{D486DEAD-D4D5-41CC-BDF1-A543A31E18E3}">
      <text>
        <r>
          <rPr>
            <b/>
            <sz val="9"/>
            <color indexed="81"/>
            <rFont val="Tahoma"/>
            <charset val="1"/>
          </rPr>
          <t>Becky Dzingeleski:</t>
        </r>
        <r>
          <rPr>
            <sz val="9"/>
            <color indexed="81"/>
            <rFont val="Tahoma"/>
            <charset val="1"/>
          </rPr>
          <t xml:space="preserve">
Per FOD is a new Unit.  Contributions began in 2018</t>
        </r>
      </text>
    </comment>
    <comment ref="COD16" authorId="0" shapeId="0" xr:uid="{A79B2223-F473-4C51-9826-F1110BD04CC3}">
      <text>
        <r>
          <rPr>
            <b/>
            <sz val="9"/>
            <color indexed="81"/>
            <rFont val="Tahoma"/>
            <charset val="1"/>
          </rPr>
          <t>Becky Dzingeleski:</t>
        </r>
        <r>
          <rPr>
            <sz val="9"/>
            <color indexed="81"/>
            <rFont val="Tahoma"/>
            <charset val="1"/>
          </rPr>
          <t xml:space="preserve">
Per FOD is a new Unit.  Contributions began in 2018</t>
        </r>
      </text>
    </comment>
    <comment ref="COH16" authorId="0" shapeId="0" xr:uid="{FB903F98-3F28-4606-B6A5-F5655C04E4D9}">
      <text>
        <r>
          <rPr>
            <b/>
            <sz val="9"/>
            <color indexed="81"/>
            <rFont val="Tahoma"/>
            <charset val="1"/>
          </rPr>
          <t>Becky Dzingeleski:</t>
        </r>
        <r>
          <rPr>
            <sz val="9"/>
            <color indexed="81"/>
            <rFont val="Tahoma"/>
            <charset val="1"/>
          </rPr>
          <t xml:space="preserve">
Per FOD is a new Unit.  Contributions began in 2018</t>
        </r>
      </text>
    </comment>
    <comment ref="COL16" authorId="0" shapeId="0" xr:uid="{1BD185BC-5764-4167-9A32-6DECE067C1CC}">
      <text>
        <r>
          <rPr>
            <b/>
            <sz val="9"/>
            <color indexed="81"/>
            <rFont val="Tahoma"/>
            <charset val="1"/>
          </rPr>
          <t>Becky Dzingeleski:</t>
        </r>
        <r>
          <rPr>
            <sz val="9"/>
            <color indexed="81"/>
            <rFont val="Tahoma"/>
            <charset val="1"/>
          </rPr>
          <t xml:space="preserve">
Per FOD is a new Unit.  Contributions began in 2018</t>
        </r>
      </text>
    </comment>
    <comment ref="COP16" authorId="0" shapeId="0" xr:uid="{21725B3F-22E8-4C5D-8602-9482DD449739}">
      <text>
        <r>
          <rPr>
            <b/>
            <sz val="9"/>
            <color indexed="81"/>
            <rFont val="Tahoma"/>
            <charset val="1"/>
          </rPr>
          <t>Becky Dzingeleski:</t>
        </r>
        <r>
          <rPr>
            <sz val="9"/>
            <color indexed="81"/>
            <rFont val="Tahoma"/>
            <charset val="1"/>
          </rPr>
          <t xml:space="preserve">
Per FOD is a new Unit.  Contributions began in 2018</t>
        </r>
      </text>
    </comment>
    <comment ref="COT16" authorId="0" shapeId="0" xr:uid="{62019C1B-5AAD-4524-84C3-81D7053DDD46}">
      <text>
        <r>
          <rPr>
            <b/>
            <sz val="9"/>
            <color indexed="81"/>
            <rFont val="Tahoma"/>
            <charset val="1"/>
          </rPr>
          <t>Becky Dzingeleski:</t>
        </r>
        <r>
          <rPr>
            <sz val="9"/>
            <color indexed="81"/>
            <rFont val="Tahoma"/>
            <charset val="1"/>
          </rPr>
          <t xml:space="preserve">
Per FOD is a new Unit.  Contributions began in 2018</t>
        </r>
      </text>
    </comment>
    <comment ref="COX16" authorId="0" shapeId="0" xr:uid="{E0F5451B-1155-4B68-B78C-277BAD2826E8}">
      <text>
        <r>
          <rPr>
            <b/>
            <sz val="9"/>
            <color indexed="81"/>
            <rFont val="Tahoma"/>
            <charset val="1"/>
          </rPr>
          <t>Becky Dzingeleski:</t>
        </r>
        <r>
          <rPr>
            <sz val="9"/>
            <color indexed="81"/>
            <rFont val="Tahoma"/>
            <charset val="1"/>
          </rPr>
          <t xml:space="preserve">
Per FOD is a new Unit.  Contributions began in 2018</t>
        </r>
      </text>
    </comment>
    <comment ref="CPB16" authorId="0" shapeId="0" xr:uid="{631F5B1F-E29D-4332-887E-DA0D398520E5}">
      <text>
        <r>
          <rPr>
            <b/>
            <sz val="9"/>
            <color indexed="81"/>
            <rFont val="Tahoma"/>
            <charset val="1"/>
          </rPr>
          <t>Becky Dzingeleski:</t>
        </r>
        <r>
          <rPr>
            <sz val="9"/>
            <color indexed="81"/>
            <rFont val="Tahoma"/>
            <charset val="1"/>
          </rPr>
          <t xml:space="preserve">
Per FOD is a new Unit.  Contributions began in 2018</t>
        </r>
      </text>
    </comment>
    <comment ref="CPF16" authorId="0" shapeId="0" xr:uid="{5926C78C-65BF-42C8-B1FA-17D696840DE8}">
      <text>
        <r>
          <rPr>
            <b/>
            <sz val="9"/>
            <color indexed="81"/>
            <rFont val="Tahoma"/>
            <charset val="1"/>
          </rPr>
          <t>Becky Dzingeleski:</t>
        </r>
        <r>
          <rPr>
            <sz val="9"/>
            <color indexed="81"/>
            <rFont val="Tahoma"/>
            <charset val="1"/>
          </rPr>
          <t xml:space="preserve">
Per FOD is a new Unit.  Contributions began in 2018</t>
        </r>
      </text>
    </comment>
    <comment ref="CPJ16" authorId="0" shapeId="0" xr:uid="{93D86D11-17ED-4165-8FDA-D7DC621015B9}">
      <text>
        <r>
          <rPr>
            <b/>
            <sz val="9"/>
            <color indexed="81"/>
            <rFont val="Tahoma"/>
            <charset val="1"/>
          </rPr>
          <t>Becky Dzingeleski:</t>
        </r>
        <r>
          <rPr>
            <sz val="9"/>
            <color indexed="81"/>
            <rFont val="Tahoma"/>
            <charset val="1"/>
          </rPr>
          <t xml:space="preserve">
Per FOD is a new Unit.  Contributions began in 2018</t>
        </r>
      </text>
    </comment>
    <comment ref="CPN16" authorId="0" shapeId="0" xr:uid="{A36AD739-52D7-438D-833A-B5864F67A94C}">
      <text>
        <r>
          <rPr>
            <b/>
            <sz val="9"/>
            <color indexed="81"/>
            <rFont val="Tahoma"/>
            <charset val="1"/>
          </rPr>
          <t>Becky Dzingeleski:</t>
        </r>
        <r>
          <rPr>
            <sz val="9"/>
            <color indexed="81"/>
            <rFont val="Tahoma"/>
            <charset val="1"/>
          </rPr>
          <t xml:space="preserve">
Per FOD is a new Unit.  Contributions began in 2018</t>
        </r>
      </text>
    </comment>
    <comment ref="CPR16" authorId="0" shapeId="0" xr:uid="{9E05CFED-6DEB-4C26-8238-CCABA03D3F6A}">
      <text>
        <r>
          <rPr>
            <b/>
            <sz val="9"/>
            <color indexed="81"/>
            <rFont val="Tahoma"/>
            <charset val="1"/>
          </rPr>
          <t>Becky Dzingeleski:</t>
        </r>
        <r>
          <rPr>
            <sz val="9"/>
            <color indexed="81"/>
            <rFont val="Tahoma"/>
            <charset val="1"/>
          </rPr>
          <t xml:space="preserve">
Per FOD is a new Unit.  Contributions began in 2018</t>
        </r>
      </text>
    </comment>
    <comment ref="CPV16" authorId="0" shapeId="0" xr:uid="{BF963B30-CAB2-4582-B2D8-26F4F14FEC73}">
      <text>
        <r>
          <rPr>
            <b/>
            <sz val="9"/>
            <color indexed="81"/>
            <rFont val="Tahoma"/>
            <charset val="1"/>
          </rPr>
          <t>Becky Dzingeleski:</t>
        </r>
        <r>
          <rPr>
            <sz val="9"/>
            <color indexed="81"/>
            <rFont val="Tahoma"/>
            <charset val="1"/>
          </rPr>
          <t xml:space="preserve">
Per FOD is a new Unit.  Contributions began in 2018</t>
        </r>
      </text>
    </comment>
    <comment ref="CPZ16" authorId="0" shapeId="0" xr:uid="{1F2B1F4D-D9F4-4729-B472-C1C987F9155B}">
      <text>
        <r>
          <rPr>
            <b/>
            <sz val="9"/>
            <color indexed="81"/>
            <rFont val="Tahoma"/>
            <charset val="1"/>
          </rPr>
          <t>Becky Dzingeleski:</t>
        </r>
        <r>
          <rPr>
            <sz val="9"/>
            <color indexed="81"/>
            <rFont val="Tahoma"/>
            <charset val="1"/>
          </rPr>
          <t xml:space="preserve">
Per FOD is a new Unit.  Contributions began in 2018</t>
        </r>
      </text>
    </comment>
    <comment ref="CQD16" authorId="0" shapeId="0" xr:uid="{00A97CD1-1E8D-48BE-8693-4BC38385180F}">
      <text>
        <r>
          <rPr>
            <b/>
            <sz val="9"/>
            <color indexed="81"/>
            <rFont val="Tahoma"/>
            <charset val="1"/>
          </rPr>
          <t>Becky Dzingeleski:</t>
        </r>
        <r>
          <rPr>
            <sz val="9"/>
            <color indexed="81"/>
            <rFont val="Tahoma"/>
            <charset val="1"/>
          </rPr>
          <t xml:space="preserve">
Per FOD is a new Unit.  Contributions began in 2018</t>
        </r>
      </text>
    </comment>
    <comment ref="CQH16" authorId="0" shapeId="0" xr:uid="{2680B06E-FCC9-416A-91F0-D2610315B478}">
      <text>
        <r>
          <rPr>
            <b/>
            <sz val="9"/>
            <color indexed="81"/>
            <rFont val="Tahoma"/>
            <charset val="1"/>
          </rPr>
          <t>Becky Dzingeleski:</t>
        </r>
        <r>
          <rPr>
            <sz val="9"/>
            <color indexed="81"/>
            <rFont val="Tahoma"/>
            <charset val="1"/>
          </rPr>
          <t xml:space="preserve">
Per FOD is a new Unit.  Contributions began in 2018</t>
        </r>
      </text>
    </comment>
    <comment ref="CQL16" authorId="0" shapeId="0" xr:uid="{AE389DF5-1642-44A8-99E1-2A284C9A9944}">
      <text>
        <r>
          <rPr>
            <b/>
            <sz val="9"/>
            <color indexed="81"/>
            <rFont val="Tahoma"/>
            <charset val="1"/>
          </rPr>
          <t>Becky Dzingeleski:</t>
        </r>
        <r>
          <rPr>
            <sz val="9"/>
            <color indexed="81"/>
            <rFont val="Tahoma"/>
            <charset val="1"/>
          </rPr>
          <t xml:space="preserve">
Per FOD is a new Unit.  Contributions began in 2018</t>
        </r>
      </text>
    </comment>
    <comment ref="CQP16" authorId="0" shapeId="0" xr:uid="{37B3248F-1E21-4FC0-BB11-5BF7C59FFEFB}">
      <text>
        <r>
          <rPr>
            <b/>
            <sz val="9"/>
            <color indexed="81"/>
            <rFont val="Tahoma"/>
            <charset val="1"/>
          </rPr>
          <t>Becky Dzingeleski:</t>
        </r>
        <r>
          <rPr>
            <sz val="9"/>
            <color indexed="81"/>
            <rFont val="Tahoma"/>
            <charset val="1"/>
          </rPr>
          <t xml:space="preserve">
Per FOD is a new Unit.  Contributions began in 2018</t>
        </r>
      </text>
    </comment>
    <comment ref="CQT16" authorId="0" shapeId="0" xr:uid="{5DE03076-C67D-4CB8-945C-8F031318DCD4}">
      <text>
        <r>
          <rPr>
            <b/>
            <sz val="9"/>
            <color indexed="81"/>
            <rFont val="Tahoma"/>
            <charset val="1"/>
          </rPr>
          <t>Becky Dzingeleski:</t>
        </r>
        <r>
          <rPr>
            <sz val="9"/>
            <color indexed="81"/>
            <rFont val="Tahoma"/>
            <charset val="1"/>
          </rPr>
          <t xml:space="preserve">
Per FOD is a new Unit.  Contributions began in 2018</t>
        </r>
      </text>
    </comment>
    <comment ref="CQX16" authorId="0" shapeId="0" xr:uid="{6B784C95-903E-475A-86E2-FC9A3B3EABA0}">
      <text>
        <r>
          <rPr>
            <b/>
            <sz val="9"/>
            <color indexed="81"/>
            <rFont val="Tahoma"/>
            <charset val="1"/>
          </rPr>
          <t>Becky Dzingeleski:</t>
        </r>
        <r>
          <rPr>
            <sz val="9"/>
            <color indexed="81"/>
            <rFont val="Tahoma"/>
            <charset val="1"/>
          </rPr>
          <t xml:space="preserve">
Per FOD is a new Unit.  Contributions began in 2018</t>
        </r>
      </text>
    </comment>
    <comment ref="CRB16" authorId="0" shapeId="0" xr:uid="{D383777D-E146-42DD-B7B9-47950FEC4BC8}">
      <text>
        <r>
          <rPr>
            <b/>
            <sz val="9"/>
            <color indexed="81"/>
            <rFont val="Tahoma"/>
            <charset val="1"/>
          </rPr>
          <t>Becky Dzingeleski:</t>
        </r>
        <r>
          <rPr>
            <sz val="9"/>
            <color indexed="81"/>
            <rFont val="Tahoma"/>
            <charset val="1"/>
          </rPr>
          <t xml:space="preserve">
Per FOD is a new Unit.  Contributions began in 2018</t>
        </r>
      </text>
    </comment>
    <comment ref="CRF16" authorId="0" shapeId="0" xr:uid="{B0CFDBA7-25C4-48C5-B6BC-7A086F2F8061}">
      <text>
        <r>
          <rPr>
            <b/>
            <sz val="9"/>
            <color indexed="81"/>
            <rFont val="Tahoma"/>
            <charset val="1"/>
          </rPr>
          <t>Becky Dzingeleski:</t>
        </r>
        <r>
          <rPr>
            <sz val="9"/>
            <color indexed="81"/>
            <rFont val="Tahoma"/>
            <charset val="1"/>
          </rPr>
          <t xml:space="preserve">
Per FOD is a new Unit.  Contributions began in 2018</t>
        </r>
      </text>
    </comment>
    <comment ref="CRJ16" authorId="0" shapeId="0" xr:uid="{DACF9C0E-0484-47B3-8A23-93610DA862FB}">
      <text>
        <r>
          <rPr>
            <b/>
            <sz val="9"/>
            <color indexed="81"/>
            <rFont val="Tahoma"/>
            <charset val="1"/>
          </rPr>
          <t>Becky Dzingeleski:</t>
        </r>
        <r>
          <rPr>
            <sz val="9"/>
            <color indexed="81"/>
            <rFont val="Tahoma"/>
            <charset val="1"/>
          </rPr>
          <t xml:space="preserve">
Per FOD is a new Unit.  Contributions began in 2018</t>
        </r>
      </text>
    </comment>
    <comment ref="CRN16" authorId="0" shapeId="0" xr:uid="{29248FE8-FA7B-4B9A-A9FA-129F9DC93119}">
      <text>
        <r>
          <rPr>
            <b/>
            <sz val="9"/>
            <color indexed="81"/>
            <rFont val="Tahoma"/>
            <charset val="1"/>
          </rPr>
          <t>Becky Dzingeleski:</t>
        </r>
        <r>
          <rPr>
            <sz val="9"/>
            <color indexed="81"/>
            <rFont val="Tahoma"/>
            <charset val="1"/>
          </rPr>
          <t xml:space="preserve">
Per FOD is a new Unit.  Contributions began in 2018</t>
        </r>
      </text>
    </comment>
    <comment ref="CRR16" authorId="0" shapeId="0" xr:uid="{04F9FC52-43F0-436D-9DBF-E913E4F71AB3}">
      <text>
        <r>
          <rPr>
            <b/>
            <sz val="9"/>
            <color indexed="81"/>
            <rFont val="Tahoma"/>
            <charset val="1"/>
          </rPr>
          <t>Becky Dzingeleski:</t>
        </r>
        <r>
          <rPr>
            <sz val="9"/>
            <color indexed="81"/>
            <rFont val="Tahoma"/>
            <charset val="1"/>
          </rPr>
          <t xml:space="preserve">
Per FOD is a new Unit.  Contributions began in 2018</t>
        </r>
      </text>
    </comment>
    <comment ref="CRV16" authorId="0" shapeId="0" xr:uid="{5E9725D0-8838-4709-ACC0-2EF619BAF599}">
      <text>
        <r>
          <rPr>
            <b/>
            <sz val="9"/>
            <color indexed="81"/>
            <rFont val="Tahoma"/>
            <charset val="1"/>
          </rPr>
          <t>Becky Dzingeleski:</t>
        </r>
        <r>
          <rPr>
            <sz val="9"/>
            <color indexed="81"/>
            <rFont val="Tahoma"/>
            <charset val="1"/>
          </rPr>
          <t xml:space="preserve">
Per FOD is a new Unit.  Contributions began in 2018</t>
        </r>
      </text>
    </comment>
    <comment ref="CRZ16" authorId="0" shapeId="0" xr:uid="{1DFAF535-3941-4CB0-A8D5-7A0E9C97803C}">
      <text>
        <r>
          <rPr>
            <b/>
            <sz val="9"/>
            <color indexed="81"/>
            <rFont val="Tahoma"/>
            <charset val="1"/>
          </rPr>
          <t>Becky Dzingeleski:</t>
        </r>
        <r>
          <rPr>
            <sz val="9"/>
            <color indexed="81"/>
            <rFont val="Tahoma"/>
            <charset val="1"/>
          </rPr>
          <t xml:space="preserve">
Per FOD is a new Unit.  Contributions began in 2018</t>
        </r>
      </text>
    </comment>
    <comment ref="CSD16" authorId="0" shapeId="0" xr:uid="{5B6AAC5A-3E1F-4089-A871-6E0616101115}">
      <text>
        <r>
          <rPr>
            <b/>
            <sz val="9"/>
            <color indexed="81"/>
            <rFont val="Tahoma"/>
            <charset val="1"/>
          </rPr>
          <t>Becky Dzingeleski:</t>
        </r>
        <r>
          <rPr>
            <sz val="9"/>
            <color indexed="81"/>
            <rFont val="Tahoma"/>
            <charset val="1"/>
          </rPr>
          <t xml:space="preserve">
Per FOD is a new Unit.  Contributions began in 2018</t>
        </r>
      </text>
    </comment>
    <comment ref="CSH16" authorId="0" shapeId="0" xr:uid="{91CB4E23-6FF4-4F8B-AA44-64735C6B9818}">
      <text>
        <r>
          <rPr>
            <b/>
            <sz val="9"/>
            <color indexed="81"/>
            <rFont val="Tahoma"/>
            <charset val="1"/>
          </rPr>
          <t>Becky Dzingeleski:</t>
        </r>
        <r>
          <rPr>
            <sz val="9"/>
            <color indexed="81"/>
            <rFont val="Tahoma"/>
            <charset val="1"/>
          </rPr>
          <t xml:space="preserve">
Per FOD is a new Unit.  Contributions began in 2018</t>
        </r>
      </text>
    </comment>
    <comment ref="CSL16" authorId="0" shapeId="0" xr:uid="{AA82013D-3ECD-48C2-BBDF-6B483C17078B}">
      <text>
        <r>
          <rPr>
            <b/>
            <sz val="9"/>
            <color indexed="81"/>
            <rFont val="Tahoma"/>
            <charset val="1"/>
          </rPr>
          <t>Becky Dzingeleski:</t>
        </r>
        <r>
          <rPr>
            <sz val="9"/>
            <color indexed="81"/>
            <rFont val="Tahoma"/>
            <charset val="1"/>
          </rPr>
          <t xml:space="preserve">
Per FOD is a new Unit.  Contributions began in 2018</t>
        </r>
      </text>
    </comment>
    <comment ref="CSP16" authorId="0" shapeId="0" xr:uid="{B6CE2941-4256-4408-8DD1-0F6281FAB35C}">
      <text>
        <r>
          <rPr>
            <b/>
            <sz val="9"/>
            <color indexed="81"/>
            <rFont val="Tahoma"/>
            <charset val="1"/>
          </rPr>
          <t>Becky Dzingeleski:</t>
        </r>
        <r>
          <rPr>
            <sz val="9"/>
            <color indexed="81"/>
            <rFont val="Tahoma"/>
            <charset val="1"/>
          </rPr>
          <t xml:space="preserve">
Per FOD is a new Unit.  Contributions began in 2018</t>
        </r>
      </text>
    </comment>
    <comment ref="CST16" authorId="0" shapeId="0" xr:uid="{5DC35F49-845F-4A7A-B0C4-54D77D3A457F}">
      <text>
        <r>
          <rPr>
            <b/>
            <sz val="9"/>
            <color indexed="81"/>
            <rFont val="Tahoma"/>
            <charset val="1"/>
          </rPr>
          <t>Becky Dzingeleski:</t>
        </r>
        <r>
          <rPr>
            <sz val="9"/>
            <color indexed="81"/>
            <rFont val="Tahoma"/>
            <charset val="1"/>
          </rPr>
          <t xml:space="preserve">
Per FOD is a new Unit.  Contributions began in 2018</t>
        </r>
      </text>
    </comment>
    <comment ref="CSX16" authorId="0" shapeId="0" xr:uid="{06BF5225-0AD1-400E-88F8-69E45EA4EE7D}">
      <text>
        <r>
          <rPr>
            <b/>
            <sz val="9"/>
            <color indexed="81"/>
            <rFont val="Tahoma"/>
            <charset val="1"/>
          </rPr>
          <t>Becky Dzingeleski:</t>
        </r>
        <r>
          <rPr>
            <sz val="9"/>
            <color indexed="81"/>
            <rFont val="Tahoma"/>
            <charset val="1"/>
          </rPr>
          <t xml:space="preserve">
Per FOD is a new Unit.  Contributions began in 2018</t>
        </r>
      </text>
    </comment>
    <comment ref="CTB16" authorId="0" shapeId="0" xr:uid="{DEF14BDA-EAAC-4638-9C1D-935CC961AC71}">
      <text>
        <r>
          <rPr>
            <b/>
            <sz val="9"/>
            <color indexed="81"/>
            <rFont val="Tahoma"/>
            <charset val="1"/>
          </rPr>
          <t>Becky Dzingeleski:</t>
        </r>
        <r>
          <rPr>
            <sz val="9"/>
            <color indexed="81"/>
            <rFont val="Tahoma"/>
            <charset val="1"/>
          </rPr>
          <t xml:space="preserve">
Per FOD is a new Unit.  Contributions began in 2018</t>
        </r>
      </text>
    </comment>
    <comment ref="CTF16" authorId="0" shapeId="0" xr:uid="{1D87F1C7-F22A-4997-B589-9A6FC7441BF4}">
      <text>
        <r>
          <rPr>
            <b/>
            <sz val="9"/>
            <color indexed="81"/>
            <rFont val="Tahoma"/>
            <charset val="1"/>
          </rPr>
          <t>Becky Dzingeleski:</t>
        </r>
        <r>
          <rPr>
            <sz val="9"/>
            <color indexed="81"/>
            <rFont val="Tahoma"/>
            <charset val="1"/>
          </rPr>
          <t xml:space="preserve">
Per FOD is a new Unit.  Contributions began in 2018</t>
        </r>
      </text>
    </comment>
    <comment ref="CTJ16" authorId="0" shapeId="0" xr:uid="{BFADBC65-46DA-474B-BA28-8528D18BD105}">
      <text>
        <r>
          <rPr>
            <b/>
            <sz val="9"/>
            <color indexed="81"/>
            <rFont val="Tahoma"/>
            <charset val="1"/>
          </rPr>
          <t>Becky Dzingeleski:</t>
        </r>
        <r>
          <rPr>
            <sz val="9"/>
            <color indexed="81"/>
            <rFont val="Tahoma"/>
            <charset val="1"/>
          </rPr>
          <t xml:space="preserve">
Per FOD is a new Unit.  Contributions began in 2018</t>
        </r>
      </text>
    </comment>
    <comment ref="CTN16" authorId="0" shapeId="0" xr:uid="{E369FFF0-7A91-488A-96A8-DBC7D0958024}">
      <text>
        <r>
          <rPr>
            <b/>
            <sz val="9"/>
            <color indexed="81"/>
            <rFont val="Tahoma"/>
            <charset val="1"/>
          </rPr>
          <t>Becky Dzingeleski:</t>
        </r>
        <r>
          <rPr>
            <sz val="9"/>
            <color indexed="81"/>
            <rFont val="Tahoma"/>
            <charset val="1"/>
          </rPr>
          <t xml:space="preserve">
Per FOD is a new Unit.  Contributions began in 2018</t>
        </r>
      </text>
    </comment>
    <comment ref="CTR16" authorId="0" shapeId="0" xr:uid="{C0FA9D8C-785B-44F0-9187-265879B94C7F}">
      <text>
        <r>
          <rPr>
            <b/>
            <sz val="9"/>
            <color indexed="81"/>
            <rFont val="Tahoma"/>
            <charset val="1"/>
          </rPr>
          <t>Becky Dzingeleski:</t>
        </r>
        <r>
          <rPr>
            <sz val="9"/>
            <color indexed="81"/>
            <rFont val="Tahoma"/>
            <charset val="1"/>
          </rPr>
          <t xml:space="preserve">
Per FOD is a new Unit.  Contributions began in 2018</t>
        </r>
      </text>
    </comment>
    <comment ref="CTV16" authorId="0" shapeId="0" xr:uid="{288F8ED2-9046-4604-9969-B666476F5EE2}">
      <text>
        <r>
          <rPr>
            <b/>
            <sz val="9"/>
            <color indexed="81"/>
            <rFont val="Tahoma"/>
            <charset val="1"/>
          </rPr>
          <t>Becky Dzingeleski:</t>
        </r>
        <r>
          <rPr>
            <sz val="9"/>
            <color indexed="81"/>
            <rFont val="Tahoma"/>
            <charset val="1"/>
          </rPr>
          <t xml:space="preserve">
Per FOD is a new Unit.  Contributions began in 2018</t>
        </r>
      </text>
    </comment>
    <comment ref="CTZ16" authorId="0" shapeId="0" xr:uid="{686B4542-9EBC-4A15-AEAA-BB3AD1ADAA8D}">
      <text>
        <r>
          <rPr>
            <b/>
            <sz val="9"/>
            <color indexed="81"/>
            <rFont val="Tahoma"/>
            <charset val="1"/>
          </rPr>
          <t>Becky Dzingeleski:</t>
        </r>
        <r>
          <rPr>
            <sz val="9"/>
            <color indexed="81"/>
            <rFont val="Tahoma"/>
            <charset val="1"/>
          </rPr>
          <t xml:space="preserve">
Per FOD is a new Unit.  Contributions began in 2018</t>
        </r>
      </text>
    </comment>
    <comment ref="CUD16" authorId="0" shapeId="0" xr:uid="{30C77180-67F0-4FB7-9639-BC0E0AAD88F7}">
      <text>
        <r>
          <rPr>
            <b/>
            <sz val="9"/>
            <color indexed="81"/>
            <rFont val="Tahoma"/>
            <charset val="1"/>
          </rPr>
          <t>Becky Dzingeleski:</t>
        </r>
        <r>
          <rPr>
            <sz val="9"/>
            <color indexed="81"/>
            <rFont val="Tahoma"/>
            <charset val="1"/>
          </rPr>
          <t xml:space="preserve">
Per FOD is a new Unit.  Contributions began in 2018</t>
        </r>
      </text>
    </comment>
    <comment ref="CUH16" authorId="0" shapeId="0" xr:uid="{406EE2CF-4218-4E2E-91BE-555D10DA6B21}">
      <text>
        <r>
          <rPr>
            <b/>
            <sz val="9"/>
            <color indexed="81"/>
            <rFont val="Tahoma"/>
            <charset val="1"/>
          </rPr>
          <t>Becky Dzingeleski:</t>
        </r>
        <r>
          <rPr>
            <sz val="9"/>
            <color indexed="81"/>
            <rFont val="Tahoma"/>
            <charset val="1"/>
          </rPr>
          <t xml:space="preserve">
Per FOD is a new Unit.  Contributions began in 2018</t>
        </r>
      </text>
    </comment>
    <comment ref="CUL16" authorId="0" shapeId="0" xr:uid="{E89A3750-558B-4F46-99F2-1897390882DF}">
      <text>
        <r>
          <rPr>
            <b/>
            <sz val="9"/>
            <color indexed="81"/>
            <rFont val="Tahoma"/>
            <charset val="1"/>
          </rPr>
          <t>Becky Dzingeleski:</t>
        </r>
        <r>
          <rPr>
            <sz val="9"/>
            <color indexed="81"/>
            <rFont val="Tahoma"/>
            <charset val="1"/>
          </rPr>
          <t xml:space="preserve">
Per FOD is a new Unit.  Contributions began in 2018</t>
        </r>
      </text>
    </comment>
    <comment ref="CUP16" authorId="0" shapeId="0" xr:uid="{7D1C97A5-51BF-4B2F-9138-8E2C8A22807A}">
      <text>
        <r>
          <rPr>
            <b/>
            <sz val="9"/>
            <color indexed="81"/>
            <rFont val="Tahoma"/>
            <charset val="1"/>
          </rPr>
          <t>Becky Dzingeleski:</t>
        </r>
        <r>
          <rPr>
            <sz val="9"/>
            <color indexed="81"/>
            <rFont val="Tahoma"/>
            <charset val="1"/>
          </rPr>
          <t xml:space="preserve">
Per FOD is a new Unit.  Contributions began in 2018</t>
        </r>
      </text>
    </comment>
    <comment ref="CUT16" authorId="0" shapeId="0" xr:uid="{F50F71FF-6E3F-422A-9F7B-6D4B46FE98C0}">
      <text>
        <r>
          <rPr>
            <b/>
            <sz val="9"/>
            <color indexed="81"/>
            <rFont val="Tahoma"/>
            <charset val="1"/>
          </rPr>
          <t>Becky Dzingeleski:</t>
        </r>
        <r>
          <rPr>
            <sz val="9"/>
            <color indexed="81"/>
            <rFont val="Tahoma"/>
            <charset val="1"/>
          </rPr>
          <t xml:space="preserve">
Per FOD is a new Unit.  Contributions began in 2018</t>
        </r>
      </text>
    </comment>
    <comment ref="CUX16" authorId="0" shapeId="0" xr:uid="{E3C8B6B1-490A-4A15-A74F-6A4B21A23E3C}">
      <text>
        <r>
          <rPr>
            <b/>
            <sz val="9"/>
            <color indexed="81"/>
            <rFont val="Tahoma"/>
            <charset val="1"/>
          </rPr>
          <t>Becky Dzingeleski:</t>
        </r>
        <r>
          <rPr>
            <sz val="9"/>
            <color indexed="81"/>
            <rFont val="Tahoma"/>
            <charset val="1"/>
          </rPr>
          <t xml:space="preserve">
Per FOD is a new Unit.  Contributions began in 2018</t>
        </r>
      </text>
    </comment>
    <comment ref="CVB16" authorId="0" shapeId="0" xr:uid="{893FADDA-3AB2-4F43-962F-8201CBF6C618}">
      <text>
        <r>
          <rPr>
            <b/>
            <sz val="9"/>
            <color indexed="81"/>
            <rFont val="Tahoma"/>
            <charset val="1"/>
          </rPr>
          <t>Becky Dzingeleski:</t>
        </r>
        <r>
          <rPr>
            <sz val="9"/>
            <color indexed="81"/>
            <rFont val="Tahoma"/>
            <charset val="1"/>
          </rPr>
          <t xml:space="preserve">
Per FOD is a new Unit.  Contributions began in 2018</t>
        </r>
      </text>
    </comment>
    <comment ref="CVF16" authorId="0" shapeId="0" xr:uid="{A76AF3AA-9ECB-4DEF-AA40-07260EA34DE9}">
      <text>
        <r>
          <rPr>
            <b/>
            <sz val="9"/>
            <color indexed="81"/>
            <rFont val="Tahoma"/>
            <charset val="1"/>
          </rPr>
          <t>Becky Dzingeleski:</t>
        </r>
        <r>
          <rPr>
            <sz val="9"/>
            <color indexed="81"/>
            <rFont val="Tahoma"/>
            <charset val="1"/>
          </rPr>
          <t xml:space="preserve">
Per FOD is a new Unit.  Contributions began in 2018</t>
        </r>
      </text>
    </comment>
    <comment ref="CVJ16" authorId="0" shapeId="0" xr:uid="{B908917D-DCB6-4ECD-8148-3909242D288E}">
      <text>
        <r>
          <rPr>
            <b/>
            <sz val="9"/>
            <color indexed="81"/>
            <rFont val="Tahoma"/>
            <charset val="1"/>
          </rPr>
          <t>Becky Dzingeleski:</t>
        </r>
        <r>
          <rPr>
            <sz val="9"/>
            <color indexed="81"/>
            <rFont val="Tahoma"/>
            <charset val="1"/>
          </rPr>
          <t xml:space="preserve">
Per FOD is a new Unit.  Contributions began in 2018</t>
        </r>
      </text>
    </comment>
    <comment ref="CVN16" authorId="0" shapeId="0" xr:uid="{CC94A8A3-A562-42E1-990F-E0EB79A9EC54}">
      <text>
        <r>
          <rPr>
            <b/>
            <sz val="9"/>
            <color indexed="81"/>
            <rFont val="Tahoma"/>
            <charset val="1"/>
          </rPr>
          <t>Becky Dzingeleski:</t>
        </r>
        <r>
          <rPr>
            <sz val="9"/>
            <color indexed="81"/>
            <rFont val="Tahoma"/>
            <charset val="1"/>
          </rPr>
          <t xml:space="preserve">
Per FOD is a new Unit.  Contributions began in 2018</t>
        </r>
      </text>
    </comment>
    <comment ref="CVR16" authorId="0" shapeId="0" xr:uid="{6E8FBEA7-518B-4507-B0F8-CF733C1D0541}">
      <text>
        <r>
          <rPr>
            <b/>
            <sz val="9"/>
            <color indexed="81"/>
            <rFont val="Tahoma"/>
            <charset val="1"/>
          </rPr>
          <t>Becky Dzingeleski:</t>
        </r>
        <r>
          <rPr>
            <sz val="9"/>
            <color indexed="81"/>
            <rFont val="Tahoma"/>
            <charset val="1"/>
          </rPr>
          <t xml:space="preserve">
Per FOD is a new Unit.  Contributions began in 2018</t>
        </r>
      </text>
    </comment>
    <comment ref="CVV16" authorId="0" shapeId="0" xr:uid="{189F64F8-84CE-42EE-BCA3-107765DEEFC5}">
      <text>
        <r>
          <rPr>
            <b/>
            <sz val="9"/>
            <color indexed="81"/>
            <rFont val="Tahoma"/>
            <charset val="1"/>
          </rPr>
          <t>Becky Dzingeleski:</t>
        </r>
        <r>
          <rPr>
            <sz val="9"/>
            <color indexed="81"/>
            <rFont val="Tahoma"/>
            <charset val="1"/>
          </rPr>
          <t xml:space="preserve">
Per FOD is a new Unit.  Contributions began in 2018</t>
        </r>
      </text>
    </comment>
    <comment ref="CVZ16" authorId="0" shapeId="0" xr:uid="{89334B2F-A638-44E4-84CA-F3FD0E4ECFA6}">
      <text>
        <r>
          <rPr>
            <b/>
            <sz val="9"/>
            <color indexed="81"/>
            <rFont val="Tahoma"/>
            <charset val="1"/>
          </rPr>
          <t>Becky Dzingeleski:</t>
        </r>
        <r>
          <rPr>
            <sz val="9"/>
            <color indexed="81"/>
            <rFont val="Tahoma"/>
            <charset val="1"/>
          </rPr>
          <t xml:space="preserve">
Per FOD is a new Unit.  Contributions began in 2018</t>
        </r>
      </text>
    </comment>
    <comment ref="CWD16" authorId="0" shapeId="0" xr:uid="{3A733691-C677-4EDD-9788-29E75B8940E1}">
      <text>
        <r>
          <rPr>
            <b/>
            <sz val="9"/>
            <color indexed="81"/>
            <rFont val="Tahoma"/>
            <charset val="1"/>
          </rPr>
          <t>Becky Dzingeleski:</t>
        </r>
        <r>
          <rPr>
            <sz val="9"/>
            <color indexed="81"/>
            <rFont val="Tahoma"/>
            <charset val="1"/>
          </rPr>
          <t xml:space="preserve">
Per FOD is a new Unit.  Contributions began in 2018</t>
        </r>
      </text>
    </comment>
    <comment ref="CWH16" authorId="0" shapeId="0" xr:uid="{A961BE16-A0F0-4FC5-ABA8-59E04B966318}">
      <text>
        <r>
          <rPr>
            <b/>
            <sz val="9"/>
            <color indexed="81"/>
            <rFont val="Tahoma"/>
            <charset val="1"/>
          </rPr>
          <t>Becky Dzingeleski:</t>
        </r>
        <r>
          <rPr>
            <sz val="9"/>
            <color indexed="81"/>
            <rFont val="Tahoma"/>
            <charset val="1"/>
          </rPr>
          <t xml:space="preserve">
Per FOD is a new Unit.  Contributions began in 2018</t>
        </r>
      </text>
    </comment>
    <comment ref="CWL16" authorId="0" shapeId="0" xr:uid="{0F2E9CF1-5163-4991-9C5B-CCB1B7C58D87}">
      <text>
        <r>
          <rPr>
            <b/>
            <sz val="9"/>
            <color indexed="81"/>
            <rFont val="Tahoma"/>
            <charset val="1"/>
          </rPr>
          <t>Becky Dzingeleski:</t>
        </r>
        <r>
          <rPr>
            <sz val="9"/>
            <color indexed="81"/>
            <rFont val="Tahoma"/>
            <charset val="1"/>
          </rPr>
          <t xml:space="preserve">
Per FOD is a new Unit.  Contributions began in 2018</t>
        </r>
      </text>
    </comment>
    <comment ref="CWP16" authorId="0" shapeId="0" xr:uid="{045FE7B9-D33E-4A16-87E2-B6045A5AD31F}">
      <text>
        <r>
          <rPr>
            <b/>
            <sz val="9"/>
            <color indexed="81"/>
            <rFont val="Tahoma"/>
            <charset val="1"/>
          </rPr>
          <t>Becky Dzingeleski:</t>
        </r>
        <r>
          <rPr>
            <sz val="9"/>
            <color indexed="81"/>
            <rFont val="Tahoma"/>
            <charset val="1"/>
          </rPr>
          <t xml:space="preserve">
Per FOD is a new Unit.  Contributions began in 2018</t>
        </r>
      </text>
    </comment>
    <comment ref="CWT16" authorId="0" shapeId="0" xr:uid="{2A561769-F2A1-4705-9326-A5AA0FBCA99A}">
      <text>
        <r>
          <rPr>
            <b/>
            <sz val="9"/>
            <color indexed="81"/>
            <rFont val="Tahoma"/>
            <charset val="1"/>
          </rPr>
          <t>Becky Dzingeleski:</t>
        </r>
        <r>
          <rPr>
            <sz val="9"/>
            <color indexed="81"/>
            <rFont val="Tahoma"/>
            <charset val="1"/>
          </rPr>
          <t xml:space="preserve">
Per FOD is a new Unit.  Contributions began in 2018</t>
        </r>
      </text>
    </comment>
    <comment ref="CWX16" authorId="0" shapeId="0" xr:uid="{2328573C-34F2-4181-B0A3-83EE6251435B}">
      <text>
        <r>
          <rPr>
            <b/>
            <sz val="9"/>
            <color indexed="81"/>
            <rFont val="Tahoma"/>
            <charset val="1"/>
          </rPr>
          <t>Becky Dzingeleski:</t>
        </r>
        <r>
          <rPr>
            <sz val="9"/>
            <color indexed="81"/>
            <rFont val="Tahoma"/>
            <charset val="1"/>
          </rPr>
          <t xml:space="preserve">
Per FOD is a new Unit.  Contributions began in 2018</t>
        </r>
      </text>
    </comment>
    <comment ref="CXB16" authorId="0" shapeId="0" xr:uid="{3D4ED8D9-A571-42FE-912D-75B5E884C65C}">
      <text>
        <r>
          <rPr>
            <b/>
            <sz val="9"/>
            <color indexed="81"/>
            <rFont val="Tahoma"/>
            <charset val="1"/>
          </rPr>
          <t>Becky Dzingeleski:</t>
        </r>
        <r>
          <rPr>
            <sz val="9"/>
            <color indexed="81"/>
            <rFont val="Tahoma"/>
            <charset val="1"/>
          </rPr>
          <t xml:space="preserve">
Per FOD is a new Unit.  Contributions began in 2018</t>
        </r>
      </text>
    </comment>
    <comment ref="CXF16" authorId="0" shapeId="0" xr:uid="{3339ECB0-8CFD-424F-A708-FAB7605BD975}">
      <text>
        <r>
          <rPr>
            <b/>
            <sz val="9"/>
            <color indexed="81"/>
            <rFont val="Tahoma"/>
            <charset val="1"/>
          </rPr>
          <t>Becky Dzingeleski:</t>
        </r>
        <r>
          <rPr>
            <sz val="9"/>
            <color indexed="81"/>
            <rFont val="Tahoma"/>
            <charset val="1"/>
          </rPr>
          <t xml:space="preserve">
Per FOD is a new Unit.  Contributions began in 2018</t>
        </r>
      </text>
    </comment>
    <comment ref="CXJ16" authorId="0" shapeId="0" xr:uid="{9E6773A4-DB38-4443-B7D2-D391D1ADC286}">
      <text>
        <r>
          <rPr>
            <b/>
            <sz val="9"/>
            <color indexed="81"/>
            <rFont val="Tahoma"/>
            <charset val="1"/>
          </rPr>
          <t>Becky Dzingeleski:</t>
        </r>
        <r>
          <rPr>
            <sz val="9"/>
            <color indexed="81"/>
            <rFont val="Tahoma"/>
            <charset val="1"/>
          </rPr>
          <t xml:space="preserve">
Per FOD is a new Unit.  Contributions began in 2018</t>
        </r>
      </text>
    </comment>
    <comment ref="CXN16" authorId="0" shapeId="0" xr:uid="{BC1BEE6C-92D3-4355-B476-5591CF5AE599}">
      <text>
        <r>
          <rPr>
            <b/>
            <sz val="9"/>
            <color indexed="81"/>
            <rFont val="Tahoma"/>
            <charset val="1"/>
          </rPr>
          <t>Becky Dzingeleski:</t>
        </r>
        <r>
          <rPr>
            <sz val="9"/>
            <color indexed="81"/>
            <rFont val="Tahoma"/>
            <charset val="1"/>
          </rPr>
          <t xml:space="preserve">
Per FOD is a new Unit.  Contributions began in 2018</t>
        </r>
      </text>
    </comment>
    <comment ref="CXR16" authorId="0" shapeId="0" xr:uid="{9D7C495B-3E47-40E6-9CC1-8D735B182D9F}">
      <text>
        <r>
          <rPr>
            <b/>
            <sz val="9"/>
            <color indexed="81"/>
            <rFont val="Tahoma"/>
            <charset val="1"/>
          </rPr>
          <t>Becky Dzingeleski:</t>
        </r>
        <r>
          <rPr>
            <sz val="9"/>
            <color indexed="81"/>
            <rFont val="Tahoma"/>
            <charset val="1"/>
          </rPr>
          <t xml:space="preserve">
Per FOD is a new Unit.  Contributions began in 2018</t>
        </r>
      </text>
    </comment>
    <comment ref="CXV16" authorId="0" shapeId="0" xr:uid="{6DF4F6DB-77CA-453F-9B38-46BCA6ADC711}">
      <text>
        <r>
          <rPr>
            <b/>
            <sz val="9"/>
            <color indexed="81"/>
            <rFont val="Tahoma"/>
            <charset val="1"/>
          </rPr>
          <t>Becky Dzingeleski:</t>
        </r>
        <r>
          <rPr>
            <sz val="9"/>
            <color indexed="81"/>
            <rFont val="Tahoma"/>
            <charset val="1"/>
          </rPr>
          <t xml:space="preserve">
Per FOD is a new Unit.  Contributions began in 2018</t>
        </r>
      </text>
    </comment>
    <comment ref="CXZ16" authorId="0" shapeId="0" xr:uid="{692B29E2-DFE9-4923-85E6-5BF4038EFD1E}">
      <text>
        <r>
          <rPr>
            <b/>
            <sz val="9"/>
            <color indexed="81"/>
            <rFont val="Tahoma"/>
            <charset val="1"/>
          </rPr>
          <t>Becky Dzingeleski:</t>
        </r>
        <r>
          <rPr>
            <sz val="9"/>
            <color indexed="81"/>
            <rFont val="Tahoma"/>
            <charset val="1"/>
          </rPr>
          <t xml:space="preserve">
Per FOD is a new Unit.  Contributions began in 2018</t>
        </r>
      </text>
    </comment>
    <comment ref="CYD16" authorId="0" shapeId="0" xr:uid="{30E41592-B4FF-4F3C-9419-68CB004F0129}">
      <text>
        <r>
          <rPr>
            <b/>
            <sz val="9"/>
            <color indexed="81"/>
            <rFont val="Tahoma"/>
            <charset val="1"/>
          </rPr>
          <t>Becky Dzingeleski:</t>
        </r>
        <r>
          <rPr>
            <sz val="9"/>
            <color indexed="81"/>
            <rFont val="Tahoma"/>
            <charset val="1"/>
          </rPr>
          <t xml:space="preserve">
Per FOD is a new Unit.  Contributions began in 2018</t>
        </r>
      </text>
    </comment>
    <comment ref="CYH16" authorId="0" shapeId="0" xr:uid="{0438E857-DC42-4E38-B9C0-074CDEF5FA26}">
      <text>
        <r>
          <rPr>
            <b/>
            <sz val="9"/>
            <color indexed="81"/>
            <rFont val="Tahoma"/>
            <charset val="1"/>
          </rPr>
          <t>Becky Dzingeleski:</t>
        </r>
        <r>
          <rPr>
            <sz val="9"/>
            <color indexed="81"/>
            <rFont val="Tahoma"/>
            <charset val="1"/>
          </rPr>
          <t xml:space="preserve">
Per FOD is a new Unit.  Contributions began in 2018</t>
        </r>
      </text>
    </comment>
    <comment ref="CYL16" authorId="0" shapeId="0" xr:uid="{C0BEDFB7-7E71-44F5-B8EE-AA3D03BB3E41}">
      <text>
        <r>
          <rPr>
            <b/>
            <sz val="9"/>
            <color indexed="81"/>
            <rFont val="Tahoma"/>
            <charset val="1"/>
          </rPr>
          <t>Becky Dzingeleski:</t>
        </r>
        <r>
          <rPr>
            <sz val="9"/>
            <color indexed="81"/>
            <rFont val="Tahoma"/>
            <charset val="1"/>
          </rPr>
          <t xml:space="preserve">
Per FOD is a new Unit.  Contributions began in 2018</t>
        </r>
      </text>
    </comment>
    <comment ref="CYP16" authorId="0" shapeId="0" xr:uid="{7B74CF5E-E06E-4FA0-A0FA-C77ADA984D0D}">
      <text>
        <r>
          <rPr>
            <b/>
            <sz val="9"/>
            <color indexed="81"/>
            <rFont val="Tahoma"/>
            <charset val="1"/>
          </rPr>
          <t>Becky Dzingeleski:</t>
        </r>
        <r>
          <rPr>
            <sz val="9"/>
            <color indexed="81"/>
            <rFont val="Tahoma"/>
            <charset val="1"/>
          </rPr>
          <t xml:space="preserve">
Per FOD is a new Unit.  Contributions began in 2018</t>
        </r>
      </text>
    </comment>
    <comment ref="CYT16" authorId="0" shapeId="0" xr:uid="{80C87F61-F10E-4AA7-B656-3A5ABB38CA93}">
      <text>
        <r>
          <rPr>
            <b/>
            <sz val="9"/>
            <color indexed="81"/>
            <rFont val="Tahoma"/>
            <charset val="1"/>
          </rPr>
          <t>Becky Dzingeleski:</t>
        </r>
        <r>
          <rPr>
            <sz val="9"/>
            <color indexed="81"/>
            <rFont val="Tahoma"/>
            <charset val="1"/>
          </rPr>
          <t xml:space="preserve">
Per FOD is a new Unit.  Contributions began in 2018</t>
        </r>
      </text>
    </comment>
    <comment ref="CYX16" authorId="0" shapeId="0" xr:uid="{E4853BDA-EF75-49AF-9F53-51B313922AC5}">
      <text>
        <r>
          <rPr>
            <b/>
            <sz val="9"/>
            <color indexed="81"/>
            <rFont val="Tahoma"/>
            <charset val="1"/>
          </rPr>
          <t>Becky Dzingeleski:</t>
        </r>
        <r>
          <rPr>
            <sz val="9"/>
            <color indexed="81"/>
            <rFont val="Tahoma"/>
            <charset val="1"/>
          </rPr>
          <t xml:space="preserve">
Per FOD is a new Unit.  Contributions began in 2018</t>
        </r>
      </text>
    </comment>
    <comment ref="CZB16" authorId="0" shapeId="0" xr:uid="{2F45136A-CAFC-4EED-9100-CCC69C60139E}">
      <text>
        <r>
          <rPr>
            <b/>
            <sz val="9"/>
            <color indexed="81"/>
            <rFont val="Tahoma"/>
            <charset val="1"/>
          </rPr>
          <t>Becky Dzingeleski:</t>
        </r>
        <r>
          <rPr>
            <sz val="9"/>
            <color indexed="81"/>
            <rFont val="Tahoma"/>
            <charset val="1"/>
          </rPr>
          <t xml:space="preserve">
Per FOD is a new Unit.  Contributions began in 2018</t>
        </r>
      </text>
    </comment>
    <comment ref="CZF16" authorId="0" shapeId="0" xr:uid="{D402D36E-6484-40E6-8E24-80058FBAB30D}">
      <text>
        <r>
          <rPr>
            <b/>
            <sz val="9"/>
            <color indexed="81"/>
            <rFont val="Tahoma"/>
            <charset val="1"/>
          </rPr>
          <t>Becky Dzingeleski:</t>
        </r>
        <r>
          <rPr>
            <sz val="9"/>
            <color indexed="81"/>
            <rFont val="Tahoma"/>
            <charset val="1"/>
          </rPr>
          <t xml:space="preserve">
Per FOD is a new Unit.  Contributions began in 2018</t>
        </r>
      </text>
    </comment>
    <comment ref="CZJ16" authorId="0" shapeId="0" xr:uid="{385B5460-0F41-4E99-8661-E0AC9561DA28}">
      <text>
        <r>
          <rPr>
            <b/>
            <sz val="9"/>
            <color indexed="81"/>
            <rFont val="Tahoma"/>
            <charset val="1"/>
          </rPr>
          <t>Becky Dzingeleski:</t>
        </r>
        <r>
          <rPr>
            <sz val="9"/>
            <color indexed="81"/>
            <rFont val="Tahoma"/>
            <charset val="1"/>
          </rPr>
          <t xml:space="preserve">
Per FOD is a new Unit.  Contributions began in 2018</t>
        </r>
      </text>
    </comment>
    <comment ref="CZN16" authorId="0" shapeId="0" xr:uid="{4B66C264-19C0-4CF4-B9D9-B0E0755078E1}">
      <text>
        <r>
          <rPr>
            <b/>
            <sz val="9"/>
            <color indexed="81"/>
            <rFont val="Tahoma"/>
            <charset val="1"/>
          </rPr>
          <t>Becky Dzingeleski:</t>
        </r>
        <r>
          <rPr>
            <sz val="9"/>
            <color indexed="81"/>
            <rFont val="Tahoma"/>
            <charset val="1"/>
          </rPr>
          <t xml:space="preserve">
Per FOD is a new Unit.  Contributions began in 2018</t>
        </r>
      </text>
    </comment>
    <comment ref="CZR16" authorId="0" shapeId="0" xr:uid="{E62D4BD7-CA31-4BFA-BA3B-1D935E7F8001}">
      <text>
        <r>
          <rPr>
            <b/>
            <sz val="9"/>
            <color indexed="81"/>
            <rFont val="Tahoma"/>
            <charset val="1"/>
          </rPr>
          <t>Becky Dzingeleski:</t>
        </r>
        <r>
          <rPr>
            <sz val="9"/>
            <color indexed="81"/>
            <rFont val="Tahoma"/>
            <charset val="1"/>
          </rPr>
          <t xml:space="preserve">
Per FOD is a new Unit.  Contributions began in 2018</t>
        </r>
      </text>
    </comment>
    <comment ref="CZV16" authorId="0" shapeId="0" xr:uid="{51D42999-8564-4129-B383-798260AFC5E3}">
      <text>
        <r>
          <rPr>
            <b/>
            <sz val="9"/>
            <color indexed="81"/>
            <rFont val="Tahoma"/>
            <charset val="1"/>
          </rPr>
          <t>Becky Dzingeleski:</t>
        </r>
        <r>
          <rPr>
            <sz val="9"/>
            <color indexed="81"/>
            <rFont val="Tahoma"/>
            <charset val="1"/>
          </rPr>
          <t xml:space="preserve">
Per FOD is a new Unit.  Contributions began in 2018</t>
        </r>
      </text>
    </comment>
    <comment ref="CZZ16" authorId="0" shapeId="0" xr:uid="{B9E6D23D-E823-4448-92BF-54DB26500198}">
      <text>
        <r>
          <rPr>
            <b/>
            <sz val="9"/>
            <color indexed="81"/>
            <rFont val="Tahoma"/>
            <charset val="1"/>
          </rPr>
          <t>Becky Dzingeleski:</t>
        </r>
        <r>
          <rPr>
            <sz val="9"/>
            <color indexed="81"/>
            <rFont val="Tahoma"/>
            <charset val="1"/>
          </rPr>
          <t xml:space="preserve">
Per FOD is a new Unit.  Contributions began in 2018</t>
        </r>
      </text>
    </comment>
    <comment ref="DAD16" authorId="0" shapeId="0" xr:uid="{43BE5C17-C74D-4062-83B8-1D0119EBAD3D}">
      <text>
        <r>
          <rPr>
            <b/>
            <sz val="9"/>
            <color indexed="81"/>
            <rFont val="Tahoma"/>
            <charset val="1"/>
          </rPr>
          <t>Becky Dzingeleski:</t>
        </r>
        <r>
          <rPr>
            <sz val="9"/>
            <color indexed="81"/>
            <rFont val="Tahoma"/>
            <charset val="1"/>
          </rPr>
          <t xml:space="preserve">
Per FOD is a new Unit.  Contributions began in 2018</t>
        </r>
      </text>
    </comment>
    <comment ref="DAH16" authorId="0" shapeId="0" xr:uid="{21DA050D-5DE4-4CC0-A9F5-B156B4386680}">
      <text>
        <r>
          <rPr>
            <b/>
            <sz val="9"/>
            <color indexed="81"/>
            <rFont val="Tahoma"/>
            <charset val="1"/>
          </rPr>
          <t>Becky Dzingeleski:</t>
        </r>
        <r>
          <rPr>
            <sz val="9"/>
            <color indexed="81"/>
            <rFont val="Tahoma"/>
            <charset val="1"/>
          </rPr>
          <t xml:space="preserve">
Per FOD is a new Unit.  Contributions began in 2018</t>
        </r>
      </text>
    </comment>
    <comment ref="DAL16" authorId="0" shapeId="0" xr:uid="{9A5F1AC7-5CBC-4843-9851-72DB37AB9E28}">
      <text>
        <r>
          <rPr>
            <b/>
            <sz val="9"/>
            <color indexed="81"/>
            <rFont val="Tahoma"/>
            <charset val="1"/>
          </rPr>
          <t>Becky Dzingeleski:</t>
        </r>
        <r>
          <rPr>
            <sz val="9"/>
            <color indexed="81"/>
            <rFont val="Tahoma"/>
            <charset val="1"/>
          </rPr>
          <t xml:space="preserve">
Per FOD is a new Unit.  Contributions began in 2018</t>
        </r>
      </text>
    </comment>
    <comment ref="DAP16" authorId="0" shapeId="0" xr:uid="{2AAE1DB2-3D33-434A-9117-350DA0EC0E5F}">
      <text>
        <r>
          <rPr>
            <b/>
            <sz val="9"/>
            <color indexed="81"/>
            <rFont val="Tahoma"/>
            <charset val="1"/>
          </rPr>
          <t>Becky Dzingeleski:</t>
        </r>
        <r>
          <rPr>
            <sz val="9"/>
            <color indexed="81"/>
            <rFont val="Tahoma"/>
            <charset val="1"/>
          </rPr>
          <t xml:space="preserve">
Per FOD is a new Unit.  Contributions began in 2018</t>
        </r>
      </text>
    </comment>
    <comment ref="DAT16" authorId="0" shapeId="0" xr:uid="{B7082635-835B-4622-8FA1-08059915ACD3}">
      <text>
        <r>
          <rPr>
            <b/>
            <sz val="9"/>
            <color indexed="81"/>
            <rFont val="Tahoma"/>
            <charset val="1"/>
          </rPr>
          <t>Becky Dzingeleski:</t>
        </r>
        <r>
          <rPr>
            <sz val="9"/>
            <color indexed="81"/>
            <rFont val="Tahoma"/>
            <charset val="1"/>
          </rPr>
          <t xml:space="preserve">
Per FOD is a new Unit.  Contributions began in 2018</t>
        </r>
      </text>
    </comment>
    <comment ref="DAX16" authorId="0" shapeId="0" xr:uid="{7E8FCABA-0A2D-42D5-BDC9-64E0FD73EE61}">
      <text>
        <r>
          <rPr>
            <b/>
            <sz val="9"/>
            <color indexed="81"/>
            <rFont val="Tahoma"/>
            <charset val="1"/>
          </rPr>
          <t>Becky Dzingeleski:</t>
        </r>
        <r>
          <rPr>
            <sz val="9"/>
            <color indexed="81"/>
            <rFont val="Tahoma"/>
            <charset val="1"/>
          </rPr>
          <t xml:space="preserve">
Per FOD is a new Unit.  Contributions began in 2018</t>
        </r>
      </text>
    </comment>
    <comment ref="DBB16" authorId="0" shapeId="0" xr:uid="{F8570E67-3FD1-4EB5-8CD7-6AD68E466C7A}">
      <text>
        <r>
          <rPr>
            <b/>
            <sz val="9"/>
            <color indexed="81"/>
            <rFont val="Tahoma"/>
            <charset val="1"/>
          </rPr>
          <t>Becky Dzingeleski:</t>
        </r>
        <r>
          <rPr>
            <sz val="9"/>
            <color indexed="81"/>
            <rFont val="Tahoma"/>
            <charset val="1"/>
          </rPr>
          <t xml:space="preserve">
Per FOD is a new Unit.  Contributions began in 2018</t>
        </r>
      </text>
    </comment>
    <comment ref="DBF16" authorId="0" shapeId="0" xr:uid="{4CE08EAE-3874-4D57-BD53-086D5C797FF5}">
      <text>
        <r>
          <rPr>
            <b/>
            <sz val="9"/>
            <color indexed="81"/>
            <rFont val="Tahoma"/>
            <charset val="1"/>
          </rPr>
          <t>Becky Dzingeleski:</t>
        </r>
        <r>
          <rPr>
            <sz val="9"/>
            <color indexed="81"/>
            <rFont val="Tahoma"/>
            <charset val="1"/>
          </rPr>
          <t xml:space="preserve">
Per FOD is a new Unit.  Contributions began in 2018</t>
        </r>
      </text>
    </comment>
    <comment ref="DBJ16" authorId="0" shapeId="0" xr:uid="{78E239F4-471C-43F4-A5CB-F6E466A5296F}">
      <text>
        <r>
          <rPr>
            <b/>
            <sz val="9"/>
            <color indexed="81"/>
            <rFont val="Tahoma"/>
            <charset val="1"/>
          </rPr>
          <t>Becky Dzingeleski:</t>
        </r>
        <r>
          <rPr>
            <sz val="9"/>
            <color indexed="81"/>
            <rFont val="Tahoma"/>
            <charset val="1"/>
          </rPr>
          <t xml:space="preserve">
Per FOD is a new Unit.  Contributions began in 2018</t>
        </r>
      </text>
    </comment>
    <comment ref="DBN16" authorId="0" shapeId="0" xr:uid="{A12413A2-54D5-437A-B791-67D80A922052}">
      <text>
        <r>
          <rPr>
            <b/>
            <sz val="9"/>
            <color indexed="81"/>
            <rFont val="Tahoma"/>
            <charset val="1"/>
          </rPr>
          <t>Becky Dzingeleski:</t>
        </r>
        <r>
          <rPr>
            <sz val="9"/>
            <color indexed="81"/>
            <rFont val="Tahoma"/>
            <charset val="1"/>
          </rPr>
          <t xml:space="preserve">
Per FOD is a new Unit.  Contributions began in 2018</t>
        </r>
      </text>
    </comment>
    <comment ref="DBR16" authorId="0" shapeId="0" xr:uid="{FC6795D3-EC04-4B53-B8BB-5FA8FBBE5C3E}">
      <text>
        <r>
          <rPr>
            <b/>
            <sz val="9"/>
            <color indexed="81"/>
            <rFont val="Tahoma"/>
            <charset val="1"/>
          </rPr>
          <t>Becky Dzingeleski:</t>
        </r>
        <r>
          <rPr>
            <sz val="9"/>
            <color indexed="81"/>
            <rFont val="Tahoma"/>
            <charset val="1"/>
          </rPr>
          <t xml:space="preserve">
Per FOD is a new Unit.  Contributions began in 2018</t>
        </r>
      </text>
    </comment>
    <comment ref="DBV16" authorId="0" shapeId="0" xr:uid="{D2DFB5B8-CBA4-4A0C-AAAA-B3CCAC83AE77}">
      <text>
        <r>
          <rPr>
            <b/>
            <sz val="9"/>
            <color indexed="81"/>
            <rFont val="Tahoma"/>
            <charset val="1"/>
          </rPr>
          <t>Becky Dzingeleski:</t>
        </r>
        <r>
          <rPr>
            <sz val="9"/>
            <color indexed="81"/>
            <rFont val="Tahoma"/>
            <charset val="1"/>
          </rPr>
          <t xml:space="preserve">
Per FOD is a new Unit.  Contributions began in 2018</t>
        </r>
      </text>
    </comment>
    <comment ref="DBZ16" authorId="0" shapeId="0" xr:uid="{BED5A15A-2FAD-4FFF-AE13-204A3857F1A3}">
      <text>
        <r>
          <rPr>
            <b/>
            <sz val="9"/>
            <color indexed="81"/>
            <rFont val="Tahoma"/>
            <charset val="1"/>
          </rPr>
          <t>Becky Dzingeleski:</t>
        </r>
        <r>
          <rPr>
            <sz val="9"/>
            <color indexed="81"/>
            <rFont val="Tahoma"/>
            <charset val="1"/>
          </rPr>
          <t xml:space="preserve">
Per FOD is a new Unit.  Contributions began in 2018</t>
        </r>
      </text>
    </comment>
    <comment ref="DCD16" authorId="0" shapeId="0" xr:uid="{3AD69D00-97AB-4B4A-974C-D0749FE94D0C}">
      <text>
        <r>
          <rPr>
            <b/>
            <sz val="9"/>
            <color indexed="81"/>
            <rFont val="Tahoma"/>
            <charset val="1"/>
          </rPr>
          <t>Becky Dzingeleski:</t>
        </r>
        <r>
          <rPr>
            <sz val="9"/>
            <color indexed="81"/>
            <rFont val="Tahoma"/>
            <charset val="1"/>
          </rPr>
          <t xml:space="preserve">
Per FOD is a new Unit.  Contributions began in 2018</t>
        </r>
      </text>
    </comment>
    <comment ref="DCH16" authorId="0" shapeId="0" xr:uid="{77D06D63-E8AD-43F8-AC3E-EF7B385D36B0}">
      <text>
        <r>
          <rPr>
            <b/>
            <sz val="9"/>
            <color indexed="81"/>
            <rFont val="Tahoma"/>
            <charset val="1"/>
          </rPr>
          <t>Becky Dzingeleski:</t>
        </r>
        <r>
          <rPr>
            <sz val="9"/>
            <color indexed="81"/>
            <rFont val="Tahoma"/>
            <charset val="1"/>
          </rPr>
          <t xml:space="preserve">
Per FOD is a new Unit.  Contributions began in 2018</t>
        </r>
      </text>
    </comment>
    <comment ref="DCL16" authorId="0" shapeId="0" xr:uid="{7A431876-5B0D-41D7-881A-5BCA88AD7529}">
      <text>
        <r>
          <rPr>
            <b/>
            <sz val="9"/>
            <color indexed="81"/>
            <rFont val="Tahoma"/>
            <charset val="1"/>
          </rPr>
          <t>Becky Dzingeleski:</t>
        </r>
        <r>
          <rPr>
            <sz val="9"/>
            <color indexed="81"/>
            <rFont val="Tahoma"/>
            <charset val="1"/>
          </rPr>
          <t xml:space="preserve">
Per FOD is a new Unit.  Contributions began in 2018</t>
        </r>
      </text>
    </comment>
    <comment ref="DCP16" authorId="0" shapeId="0" xr:uid="{3D38A71E-A949-45B7-AAC0-EEF594B0CC50}">
      <text>
        <r>
          <rPr>
            <b/>
            <sz val="9"/>
            <color indexed="81"/>
            <rFont val="Tahoma"/>
            <charset val="1"/>
          </rPr>
          <t>Becky Dzingeleski:</t>
        </r>
        <r>
          <rPr>
            <sz val="9"/>
            <color indexed="81"/>
            <rFont val="Tahoma"/>
            <charset val="1"/>
          </rPr>
          <t xml:space="preserve">
Per FOD is a new Unit.  Contributions began in 2018</t>
        </r>
      </text>
    </comment>
    <comment ref="DCT16" authorId="0" shapeId="0" xr:uid="{E7596214-6D40-4EF0-95B3-0921A7B52624}">
      <text>
        <r>
          <rPr>
            <b/>
            <sz val="9"/>
            <color indexed="81"/>
            <rFont val="Tahoma"/>
            <charset val="1"/>
          </rPr>
          <t>Becky Dzingeleski:</t>
        </r>
        <r>
          <rPr>
            <sz val="9"/>
            <color indexed="81"/>
            <rFont val="Tahoma"/>
            <charset val="1"/>
          </rPr>
          <t xml:space="preserve">
Per FOD is a new Unit.  Contributions began in 2018</t>
        </r>
      </text>
    </comment>
    <comment ref="DCX16" authorId="0" shapeId="0" xr:uid="{E6A59D08-6770-4D44-AED0-09F46FC8D4A9}">
      <text>
        <r>
          <rPr>
            <b/>
            <sz val="9"/>
            <color indexed="81"/>
            <rFont val="Tahoma"/>
            <charset val="1"/>
          </rPr>
          <t>Becky Dzingeleski:</t>
        </r>
        <r>
          <rPr>
            <sz val="9"/>
            <color indexed="81"/>
            <rFont val="Tahoma"/>
            <charset val="1"/>
          </rPr>
          <t xml:space="preserve">
Per FOD is a new Unit.  Contributions began in 2018</t>
        </r>
      </text>
    </comment>
    <comment ref="DDB16" authorId="0" shapeId="0" xr:uid="{D4971600-951C-42B3-A001-142D22CC3252}">
      <text>
        <r>
          <rPr>
            <b/>
            <sz val="9"/>
            <color indexed="81"/>
            <rFont val="Tahoma"/>
            <charset val="1"/>
          </rPr>
          <t>Becky Dzingeleski:</t>
        </r>
        <r>
          <rPr>
            <sz val="9"/>
            <color indexed="81"/>
            <rFont val="Tahoma"/>
            <charset val="1"/>
          </rPr>
          <t xml:space="preserve">
Per FOD is a new Unit.  Contributions began in 2018</t>
        </r>
      </text>
    </comment>
    <comment ref="DDF16" authorId="0" shapeId="0" xr:uid="{0E04C4BE-C9A5-4DEF-893C-20CA355B954E}">
      <text>
        <r>
          <rPr>
            <b/>
            <sz val="9"/>
            <color indexed="81"/>
            <rFont val="Tahoma"/>
            <charset val="1"/>
          </rPr>
          <t>Becky Dzingeleski:</t>
        </r>
        <r>
          <rPr>
            <sz val="9"/>
            <color indexed="81"/>
            <rFont val="Tahoma"/>
            <charset val="1"/>
          </rPr>
          <t xml:space="preserve">
Per FOD is a new Unit.  Contributions began in 2018</t>
        </r>
      </text>
    </comment>
    <comment ref="DDJ16" authorId="0" shapeId="0" xr:uid="{177A753E-5DE7-4376-A039-86DEB902581E}">
      <text>
        <r>
          <rPr>
            <b/>
            <sz val="9"/>
            <color indexed="81"/>
            <rFont val="Tahoma"/>
            <charset val="1"/>
          </rPr>
          <t>Becky Dzingeleski:</t>
        </r>
        <r>
          <rPr>
            <sz val="9"/>
            <color indexed="81"/>
            <rFont val="Tahoma"/>
            <charset val="1"/>
          </rPr>
          <t xml:space="preserve">
Per FOD is a new Unit.  Contributions began in 2018</t>
        </r>
      </text>
    </comment>
    <comment ref="DDN16" authorId="0" shapeId="0" xr:uid="{4ED137DC-B13B-4BC8-929D-F8F50FB95E8F}">
      <text>
        <r>
          <rPr>
            <b/>
            <sz val="9"/>
            <color indexed="81"/>
            <rFont val="Tahoma"/>
            <charset val="1"/>
          </rPr>
          <t>Becky Dzingeleski:</t>
        </r>
        <r>
          <rPr>
            <sz val="9"/>
            <color indexed="81"/>
            <rFont val="Tahoma"/>
            <charset val="1"/>
          </rPr>
          <t xml:space="preserve">
Per FOD is a new Unit.  Contributions began in 2018</t>
        </r>
      </text>
    </comment>
    <comment ref="DDR16" authorId="0" shapeId="0" xr:uid="{FAC171CD-C3F4-410C-86FA-45B721BDF2E8}">
      <text>
        <r>
          <rPr>
            <b/>
            <sz val="9"/>
            <color indexed="81"/>
            <rFont val="Tahoma"/>
            <charset val="1"/>
          </rPr>
          <t>Becky Dzingeleski:</t>
        </r>
        <r>
          <rPr>
            <sz val="9"/>
            <color indexed="81"/>
            <rFont val="Tahoma"/>
            <charset val="1"/>
          </rPr>
          <t xml:space="preserve">
Per FOD is a new Unit.  Contributions began in 2018</t>
        </r>
      </text>
    </comment>
    <comment ref="DDV16" authorId="0" shapeId="0" xr:uid="{03A5BE61-B02F-4A45-92E1-50C4A2E40E85}">
      <text>
        <r>
          <rPr>
            <b/>
            <sz val="9"/>
            <color indexed="81"/>
            <rFont val="Tahoma"/>
            <charset val="1"/>
          </rPr>
          <t>Becky Dzingeleski:</t>
        </r>
        <r>
          <rPr>
            <sz val="9"/>
            <color indexed="81"/>
            <rFont val="Tahoma"/>
            <charset val="1"/>
          </rPr>
          <t xml:space="preserve">
Per FOD is a new Unit.  Contributions began in 2018</t>
        </r>
      </text>
    </comment>
    <comment ref="DDZ16" authorId="0" shapeId="0" xr:uid="{74D2C55C-2DDA-4B8A-82E5-66F8603B6927}">
      <text>
        <r>
          <rPr>
            <b/>
            <sz val="9"/>
            <color indexed="81"/>
            <rFont val="Tahoma"/>
            <charset val="1"/>
          </rPr>
          <t>Becky Dzingeleski:</t>
        </r>
        <r>
          <rPr>
            <sz val="9"/>
            <color indexed="81"/>
            <rFont val="Tahoma"/>
            <charset val="1"/>
          </rPr>
          <t xml:space="preserve">
Per FOD is a new Unit.  Contributions began in 2018</t>
        </r>
      </text>
    </comment>
    <comment ref="DED16" authorId="0" shapeId="0" xr:uid="{74682549-0242-413C-9BC4-136924CCB3D3}">
      <text>
        <r>
          <rPr>
            <b/>
            <sz val="9"/>
            <color indexed="81"/>
            <rFont val="Tahoma"/>
            <charset val="1"/>
          </rPr>
          <t>Becky Dzingeleski:</t>
        </r>
        <r>
          <rPr>
            <sz val="9"/>
            <color indexed="81"/>
            <rFont val="Tahoma"/>
            <charset val="1"/>
          </rPr>
          <t xml:space="preserve">
Per FOD is a new Unit.  Contributions began in 2018</t>
        </r>
      </text>
    </comment>
    <comment ref="DEH16" authorId="0" shapeId="0" xr:uid="{1F08FF6B-3C54-46A2-BE00-C1E4A6583625}">
      <text>
        <r>
          <rPr>
            <b/>
            <sz val="9"/>
            <color indexed="81"/>
            <rFont val="Tahoma"/>
            <charset val="1"/>
          </rPr>
          <t>Becky Dzingeleski:</t>
        </r>
        <r>
          <rPr>
            <sz val="9"/>
            <color indexed="81"/>
            <rFont val="Tahoma"/>
            <charset val="1"/>
          </rPr>
          <t xml:space="preserve">
Per FOD is a new Unit.  Contributions began in 2018</t>
        </r>
      </text>
    </comment>
    <comment ref="DEL16" authorId="0" shapeId="0" xr:uid="{D7152373-DB17-4E7C-85C0-7789964AD0C1}">
      <text>
        <r>
          <rPr>
            <b/>
            <sz val="9"/>
            <color indexed="81"/>
            <rFont val="Tahoma"/>
            <charset val="1"/>
          </rPr>
          <t>Becky Dzingeleski:</t>
        </r>
        <r>
          <rPr>
            <sz val="9"/>
            <color indexed="81"/>
            <rFont val="Tahoma"/>
            <charset val="1"/>
          </rPr>
          <t xml:space="preserve">
Per FOD is a new Unit.  Contributions began in 2018</t>
        </r>
      </text>
    </comment>
    <comment ref="DEP16" authorId="0" shapeId="0" xr:uid="{14441FCF-3025-47D0-B428-626149B30027}">
      <text>
        <r>
          <rPr>
            <b/>
            <sz val="9"/>
            <color indexed="81"/>
            <rFont val="Tahoma"/>
            <charset val="1"/>
          </rPr>
          <t>Becky Dzingeleski:</t>
        </r>
        <r>
          <rPr>
            <sz val="9"/>
            <color indexed="81"/>
            <rFont val="Tahoma"/>
            <charset val="1"/>
          </rPr>
          <t xml:space="preserve">
Per FOD is a new Unit.  Contributions began in 2018</t>
        </r>
      </text>
    </comment>
    <comment ref="DET16" authorId="0" shapeId="0" xr:uid="{C1D360F0-E067-4303-9DD0-2F7A87B4D163}">
      <text>
        <r>
          <rPr>
            <b/>
            <sz val="9"/>
            <color indexed="81"/>
            <rFont val="Tahoma"/>
            <charset val="1"/>
          </rPr>
          <t>Becky Dzingeleski:</t>
        </r>
        <r>
          <rPr>
            <sz val="9"/>
            <color indexed="81"/>
            <rFont val="Tahoma"/>
            <charset val="1"/>
          </rPr>
          <t xml:space="preserve">
Per FOD is a new Unit.  Contributions began in 2018</t>
        </r>
      </text>
    </comment>
    <comment ref="DEX16" authorId="0" shapeId="0" xr:uid="{1653DEB0-1C57-478A-B191-2666F0BE84FB}">
      <text>
        <r>
          <rPr>
            <b/>
            <sz val="9"/>
            <color indexed="81"/>
            <rFont val="Tahoma"/>
            <charset val="1"/>
          </rPr>
          <t>Becky Dzingeleski:</t>
        </r>
        <r>
          <rPr>
            <sz val="9"/>
            <color indexed="81"/>
            <rFont val="Tahoma"/>
            <charset val="1"/>
          </rPr>
          <t xml:space="preserve">
Per FOD is a new Unit.  Contributions began in 2018</t>
        </r>
      </text>
    </comment>
    <comment ref="DFB16" authorId="0" shapeId="0" xr:uid="{E253FD45-D906-4A9A-8858-CF9FE2EE2153}">
      <text>
        <r>
          <rPr>
            <b/>
            <sz val="9"/>
            <color indexed="81"/>
            <rFont val="Tahoma"/>
            <charset val="1"/>
          </rPr>
          <t>Becky Dzingeleski:</t>
        </r>
        <r>
          <rPr>
            <sz val="9"/>
            <color indexed="81"/>
            <rFont val="Tahoma"/>
            <charset val="1"/>
          </rPr>
          <t xml:space="preserve">
Per FOD is a new Unit.  Contributions began in 2018</t>
        </r>
      </text>
    </comment>
    <comment ref="DFF16" authorId="0" shapeId="0" xr:uid="{EB63F476-74AE-4A6A-BED7-1596BA786CCD}">
      <text>
        <r>
          <rPr>
            <b/>
            <sz val="9"/>
            <color indexed="81"/>
            <rFont val="Tahoma"/>
            <charset val="1"/>
          </rPr>
          <t>Becky Dzingeleski:</t>
        </r>
        <r>
          <rPr>
            <sz val="9"/>
            <color indexed="81"/>
            <rFont val="Tahoma"/>
            <charset val="1"/>
          </rPr>
          <t xml:space="preserve">
Per FOD is a new Unit.  Contributions began in 2018</t>
        </r>
      </text>
    </comment>
    <comment ref="DFJ16" authorId="0" shapeId="0" xr:uid="{B7A12B25-0E30-4E74-B262-275A80C57475}">
      <text>
        <r>
          <rPr>
            <b/>
            <sz val="9"/>
            <color indexed="81"/>
            <rFont val="Tahoma"/>
            <charset val="1"/>
          </rPr>
          <t>Becky Dzingeleski:</t>
        </r>
        <r>
          <rPr>
            <sz val="9"/>
            <color indexed="81"/>
            <rFont val="Tahoma"/>
            <charset val="1"/>
          </rPr>
          <t xml:space="preserve">
Per FOD is a new Unit.  Contributions began in 2018</t>
        </r>
      </text>
    </comment>
    <comment ref="DFN16" authorId="0" shapeId="0" xr:uid="{80AAAD93-6C77-4508-BBB2-4D5751036C20}">
      <text>
        <r>
          <rPr>
            <b/>
            <sz val="9"/>
            <color indexed="81"/>
            <rFont val="Tahoma"/>
            <charset val="1"/>
          </rPr>
          <t>Becky Dzingeleski:</t>
        </r>
        <r>
          <rPr>
            <sz val="9"/>
            <color indexed="81"/>
            <rFont val="Tahoma"/>
            <charset val="1"/>
          </rPr>
          <t xml:space="preserve">
Per FOD is a new Unit.  Contributions began in 2018</t>
        </r>
      </text>
    </comment>
    <comment ref="DFR16" authorId="0" shapeId="0" xr:uid="{42500A5D-BC9B-4612-9B70-F1EBE30388D7}">
      <text>
        <r>
          <rPr>
            <b/>
            <sz val="9"/>
            <color indexed="81"/>
            <rFont val="Tahoma"/>
            <charset val="1"/>
          </rPr>
          <t>Becky Dzingeleski:</t>
        </r>
        <r>
          <rPr>
            <sz val="9"/>
            <color indexed="81"/>
            <rFont val="Tahoma"/>
            <charset val="1"/>
          </rPr>
          <t xml:space="preserve">
Per FOD is a new Unit.  Contributions began in 2018</t>
        </r>
      </text>
    </comment>
    <comment ref="DFV16" authorId="0" shapeId="0" xr:uid="{551EE13E-BD72-4C34-8DDA-9C4FCDCEA4F5}">
      <text>
        <r>
          <rPr>
            <b/>
            <sz val="9"/>
            <color indexed="81"/>
            <rFont val="Tahoma"/>
            <charset val="1"/>
          </rPr>
          <t>Becky Dzingeleski:</t>
        </r>
        <r>
          <rPr>
            <sz val="9"/>
            <color indexed="81"/>
            <rFont val="Tahoma"/>
            <charset val="1"/>
          </rPr>
          <t xml:space="preserve">
Per FOD is a new Unit.  Contributions began in 2018</t>
        </r>
      </text>
    </comment>
    <comment ref="DFZ16" authorId="0" shapeId="0" xr:uid="{D7525D97-33BB-4A3F-8A26-186E4C9E868E}">
      <text>
        <r>
          <rPr>
            <b/>
            <sz val="9"/>
            <color indexed="81"/>
            <rFont val="Tahoma"/>
            <charset val="1"/>
          </rPr>
          <t>Becky Dzingeleski:</t>
        </r>
        <r>
          <rPr>
            <sz val="9"/>
            <color indexed="81"/>
            <rFont val="Tahoma"/>
            <charset val="1"/>
          </rPr>
          <t xml:space="preserve">
Per FOD is a new Unit.  Contributions began in 2018</t>
        </r>
      </text>
    </comment>
    <comment ref="DGD16" authorId="0" shapeId="0" xr:uid="{34BD3254-0C01-4073-B38A-783F0FE30375}">
      <text>
        <r>
          <rPr>
            <b/>
            <sz val="9"/>
            <color indexed="81"/>
            <rFont val="Tahoma"/>
            <charset val="1"/>
          </rPr>
          <t>Becky Dzingeleski:</t>
        </r>
        <r>
          <rPr>
            <sz val="9"/>
            <color indexed="81"/>
            <rFont val="Tahoma"/>
            <charset val="1"/>
          </rPr>
          <t xml:space="preserve">
Per FOD is a new Unit.  Contributions began in 2018</t>
        </r>
      </text>
    </comment>
    <comment ref="DGH16" authorId="0" shapeId="0" xr:uid="{0379DF6E-34EB-477A-8B8F-F3E0FD253419}">
      <text>
        <r>
          <rPr>
            <b/>
            <sz val="9"/>
            <color indexed="81"/>
            <rFont val="Tahoma"/>
            <charset val="1"/>
          </rPr>
          <t>Becky Dzingeleski:</t>
        </r>
        <r>
          <rPr>
            <sz val="9"/>
            <color indexed="81"/>
            <rFont val="Tahoma"/>
            <charset val="1"/>
          </rPr>
          <t xml:space="preserve">
Per FOD is a new Unit.  Contributions began in 2018</t>
        </r>
      </text>
    </comment>
    <comment ref="DGL16" authorId="0" shapeId="0" xr:uid="{F5DFC695-01E1-44A3-8C14-95DDBAB4A1DF}">
      <text>
        <r>
          <rPr>
            <b/>
            <sz val="9"/>
            <color indexed="81"/>
            <rFont val="Tahoma"/>
            <charset val="1"/>
          </rPr>
          <t>Becky Dzingeleski:</t>
        </r>
        <r>
          <rPr>
            <sz val="9"/>
            <color indexed="81"/>
            <rFont val="Tahoma"/>
            <charset val="1"/>
          </rPr>
          <t xml:space="preserve">
Per FOD is a new Unit.  Contributions began in 2018</t>
        </r>
      </text>
    </comment>
    <comment ref="DGP16" authorId="0" shapeId="0" xr:uid="{DE862FEE-FD78-4776-A607-37646C55A3B8}">
      <text>
        <r>
          <rPr>
            <b/>
            <sz val="9"/>
            <color indexed="81"/>
            <rFont val="Tahoma"/>
            <charset val="1"/>
          </rPr>
          <t>Becky Dzingeleski:</t>
        </r>
        <r>
          <rPr>
            <sz val="9"/>
            <color indexed="81"/>
            <rFont val="Tahoma"/>
            <charset val="1"/>
          </rPr>
          <t xml:space="preserve">
Per FOD is a new Unit.  Contributions began in 2018</t>
        </r>
      </text>
    </comment>
    <comment ref="DGT16" authorId="0" shapeId="0" xr:uid="{B93A9427-DB6F-4FB2-AE42-A01E07FEB4CC}">
      <text>
        <r>
          <rPr>
            <b/>
            <sz val="9"/>
            <color indexed="81"/>
            <rFont val="Tahoma"/>
            <charset val="1"/>
          </rPr>
          <t>Becky Dzingeleski:</t>
        </r>
        <r>
          <rPr>
            <sz val="9"/>
            <color indexed="81"/>
            <rFont val="Tahoma"/>
            <charset val="1"/>
          </rPr>
          <t xml:space="preserve">
Per FOD is a new Unit.  Contributions began in 2018</t>
        </r>
      </text>
    </comment>
    <comment ref="DGX16" authorId="0" shapeId="0" xr:uid="{81457B33-92BC-4631-B273-930011A15A20}">
      <text>
        <r>
          <rPr>
            <b/>
            <sz val="9"/>
            <color indexed="81"/>
            <rFont val="Tahoma"/>
            <charset val="1"/>
          </rPr>
          <t>Becky Dzingeleski:</t>
        </r>
        <r>
          <rPr>
            <sz val="9"/>
            <color indexed="81"/>
            <rFont val="Tahoma"/>
            <charset val="1"/>
          </rPr>
          <t xml:space="preserve">
Per FOD is a new Unit.  Contributions began in 2018</t>
        </r>
      </text>
    </comment>
    <comment ref="DHB16" authorId="0" shapeId="0" xr:uid="{273D0785-9125-4392-82EE-084656CA1BF8}">
      <text>
        <r>
          <rPr>
            <b/>
            <sz val="9"/>
            <color indexed="81"/>
            <rFont val="Tahoma"/>
            <charset val="1"/>
          </rPr>
          <t>Becky Dzingeleski:</t>
        </r>
        <r>
          <rPr>
            <sz val="9"/>
            <color indexed="81"/>
            <rFont val="Tahoma"/>
            <charset val="1"/>
          </rPr>
          <t xml:space="preserve">
Per FOD is a new Unit.  Contributions began in 2018</t>
        </r>
      </text>
    </comment>
    <comment ref="DHF16" authorId="0" shapeId="0" xr:uid="{E5BAE00D-A81C-498D-B5DC-B3AC6B592257}">
      <text>
        <r>
          <rPr>
            <b/>
            <sz val="9"/>
            <color indexed="81"/>
            <rFont val="Tahoma"/>
            <charset val="1"/>
          </rPr>
          <t>Becky Dzingeleski:</t>
        </r>
        <r>
          <rPr>
            <sz val="9"/>
            <color indexed="81"/>
            <rFont val="Tahoma"/>
            <charset val="1"/>
          </rPr>
          <t xml:space="preserve">
Per FOD is a new Unit.  Contributions began in 2018</t>
        </r>
      </text>
    </comment>
    <comment ref="DHJ16" authorId="0" shapeId="0" xr:uid="{CF1E6CA5-0990-45C0-8F1A-DD38932D5023}">
      <text>
        <r>
          <rPr>
            <b/>
            <sz val="9"/>
            <color indexed="81"/>
            <rFont val="Tahoma"/>
            <charset val="1"/>
          </rPr>
          <t>Becky Dzingeleski:</t>
        </r>
        <r>
          <rPr>
            <sz val="9"/>
            <color indexed="81"/>
            <rFont val="Tahoma"/>
            <charset val="1"/>
          </rPr>
          <t xml:space="preserve">
Per FOD is a new Unit.  Contributions began in 2018</t>
        </r>
      </text>
    </comment>
    <comment ref="DHN16" authorId="0" shapeId="0" xr:uid="{590668A9-40B8-42AE-B131-6ACCC0FAB880}">
      <text>
        <r>
          <rPr>
            <b/>
            <sz val="9"/>
            <color indexed="81"/>
            <rFont val="Tahoma"/>
            <charset val="1"/>
          </rPr>
          <t>Becky Dzingeleski:</t>
        </r>
        <r>
          <rPr>
            <sz val="9"/>
            <color indexed="81"/>
            <rFont val="Tahoma"/>
            <charset val="1"/>
          </rPr>
          <t xml:space="preserve">
Per FOD is a new Unit.  Contributions began in 2018</t>
        </r>
      </text>
    </comment>
    <comment ref="DHR16" authorId="0" shapeId="0" xr:uid="{AA67FD5F-6EDB-4BFC-A8E6-E7EE58F73B72}">
      <text>
        <r>
          <rPr>
            <b/>
            <sz val="9"/>
            <color indexed="81"/>
            <rFont val="Tahoma"/>
            <charset val="1"/>
          </rPr>
          <t>Becky Dzingeleski:</t>
        </r>
        <r>
          <rPr>
            <sz val="9"/>
            <color indexed="81"/>
            <rFont val="Tahoma"/>
            <charset val="1"/>
          </rPr>
          <t xml:space="preserve">
Per FOD is a new Unit.  Contributions began in 2018</t>
        </r>
      </text>
    </comment>
    <comment ref="DHV16" authorId="0" shapeId="0" xr:uid="{07683F24-B631-4D95-9551-D79E6F017CD8}">
      <text>
        <r>
          <rPr>
            <b/>
            <sz val="9"/>
            <color indexed="81"/>
            <rFont val="Tahoma"/>
            <charset val="1"/>
          </rPr>
          <t>Becky Dzingeleski:</t>
        </r>
        <r>
          <rPr>
            <sz val="9"/>
            <color indexed="81"/>
            <rFont val="Tahoma"/>
            <charset val="1"/>
          </rPr>
          <t xml:space="preserve">
Per FOD is a new Unit.  Contributions began in 2018</t>
        </r>
      </text>
    </comment>
    <comment ref="DHZ16" authorId="0" shapeId="0" xr:uid="{A59AD29D-6996-47CA-8BB3-92211878027D}">
      <text>
        <r>
          <rPr>
            <b/>
            <sz val="9"/>
            <color indexed="81"/>
            <rFont val="Tahoma"/>
            <charset val="1"/>
          </rPr>
          <t>Becky Dzingeleski:</t>
        </r>
        <r>
          <rPr>
            <sz val="9"/>
            <color indexed="81"/>
            <rFont val="Tahoma"/>
            <charset val="1"/>
          </rPr>
          <t xml:space="preserve">
Per FOD is a new Unit.  Contributions began in 2018</t>
        </r>
      </text>
    </comment>
    <comment ref="DID16" authorId="0" shapeId="0" xr:uid="{AC992E8C-E8B6-42FF-BB2C-98262A27702A}">
      <text>
        <r>
          <rPr>
            <b/>
            <sz val="9"/>
            <color indexed="81"/>
            <rFont val="Tahoma"/>
            <charset val="1"/>
          </rPr>
          <t>Becky Dzingeleski:</t>
        </r>
        <r>
          <rPr>
            <sz val="9"/>
            <color indexed="81"/>
            <rFont val="Tahoma"/>
            <charset val="1"/>
          </rPr>
          <t xml:space="preserve">
Per FOD is a new Unit.  Contributions began in 2018</t>
        </r>
      </text>
    </comment>
    <comment ref="DIH16" authorId="0" shapeId="0" xr:uid="{0D3455D5-C0E2-4141-AC1C-154B58C432FE}">
      <text>
        <r>
          <rPr>
            <b/>
            <sz val="9"/>
            <color indexed="81"/>
            <rFont val="Tahoma"/>
            <charset val="1"/>
          </rPr>
          <t>Becky Dzingeleski:</t>
        </r>
        <r>
          <rPr>
            <sz val="9"/>
            <color indexed="81"/>
            <rFont val="Tahoma"/>
            <charset val="1"/>
          </rPr>
          <t xml:space="preserve">
Per FOD is a new Unit.  Contributions began in 2018</t>
        </r>
      </text>
    </comment>
    <comment ref="DIL16" authorId="0" shapeId="0" xr:uid="{8E5DDFA9-D9D8-4141-A087-E76CAA5094F8}">
      <text>
        <r>
          <rPr>
            <b/>
            <sz val="9"/>
            <color indexed="81"/>
            <rFont val="Tahoma"/>
            <charset val="1"/>
          </rPr>
          <t>Becky Dzingeleski:</t>
        </r>
        <r>
          <rPr>
            <sz val="9"/>
            <color indexed="81"/>
            <rFont val="Tahoma"/>
            <charset val="1"/>
          </rPr>
          <t xml:space="preserve">
Per FOD is a new Unit.  Contributions began in 2018</t>
        </r>
      </text>
    </comment>
    <comment ref="DIP16" authorId="0" shapeId="0" xr:uid="{EB0C0B77-7F1F-409A-97AC-EE0E3A00DCD3}">
      <text>
        <r>
          <rPr>
            <b/>
            <sz val="9"/>
            <color indexed="81"/>
            <rFont val="Tahoma"/>
            <charset val="1"/>
          </rPr>
          <t>Becky Dzingeleski:</t>
        </r>
        <r>
          <rPr>
            <sz val="9"/>
            <color indexed="81"/>
            <rFont val="Tahoma"/>
            <charset val="1"/>
          </rPr>
          <t xml:space="preserve">
Per FOD is a new Unit.  Contributions began in 2018</t>
        </r>
      </text>
    </comment>
    <comment ref="DIT16" authorId="0" shapeId="0" xr:uid="{B7BB39A8-848F-497D-B64D-442B650DDE16}">
      <text>
        <r>
          <rPr>
            <b/>
            <sz val="9"/>
            <color indexed="81"/>
            <rFont val="Tahoma"/>
            <charset val="1"/>
          </rPr>
          <t>Becky Dzingeleski:</t>
        </r>
        <r>
          <rPr>
            <sz val="9"/>
            <color indexed="81"/>
            <rFont val="Tahoma"/>
            <charset val="1"/>
          </rPr>
          <t xml:space="preserve">
Per FOD is a new Unit.  Contributions began in 2018</t>
        </r>
      </text>
    </comment>
    <comment ref="DIX16" authorId="0" shapeId="0" xr:uid="{862B519C-9E35-4982-80A6-23FD40E5E96B}">
      <text>
        <r>
          <rPr>
            <b/>
            <sz val="9"/>
            <color indexed="81"/>
            <rFont val="Tahoma"/>
            <charset val="1"/>
          </rPr>
          <t>Becky Dzingeleski:</t>
        </r>
        <r>
          <rPr>
            <sz val="9"/>
            <color indexed="81"/>
            <rFont val="Tahoma"/>
            <charset val="1"/>
          </rPr>
          <t xml:space="preserve">
Per FOD is a new Unit.  Contributions began in 2018</t>
        </r>
      </text>
    </comment>
    <comment ref="DJB16" authorId="0" shapeId="0" xr:uid="{26867B64-9BB3-46E2-BCB8-EB4DCF7A73A8}">
      <text>
        <r>
          <rPr>
            <b/>
            <sz val="9"/>
            <color indexed="81"/>
            <rFont val="Tahoma"/>
            <charset val="1"/>
          </rPr>
          <t>Becky Dzingeleski:</t>
        </r>
        <r>
          <rPr>
            <sz val="9"/>
            <color indexed="81"/>
            <rFont val="Tahoma"/>
            <charset val="1"/>
          </rPr>
          <t xml:space="preserve">
Per FOD is a new Unit.  Contributions began in 2018</t>
        </r>
      </text>
    </comment>
    <comment ref="DJF16" authorId="0" shapeId="0" xr:uid="{A4AC8B5A-3860-4348-8CA4-40D62B52F226}">
      <text>
        <r>
          <rPr>
            <b/>
            <sz val="9"/>
            <color indexed="81"/>
            <rFont val="Tahoma"/>
            <charset val="1"/>
          </rPr>
          <t>Becky Dzingeleski:</t>
        </r>
        <r>
          <rPr>
            <sz val="9"/>
            <color indexed="81"/>
            <rFont val="Tahoma"/>
            <charset val="1"/>
          </rPr>
          <t xml:space="preserve">
Per FOD is a new Unit.  Contributions began in 2018</t>
        </r>
      </text>
    </comment>
    <comment ref="DJJ16" authorId="0" shapeId="0" xr:uid="{097CA524-609A-4990-80E6-0D109056517B}">
      <text>
        <r>
          <rPr>
            <b/>
            <sz val="9"/>
            <color indexed="81"/>
            <rFont val="Tahoma"/>
            <charset val="1"/>
          </rPr>
          <t>Becky Dzingeleski:</t>
        </r>
        <r>
          <rPr>
            <sz val="9"/>
            <color indexed="81"/>
            <rFont val="Tahoma"/>
            <charset val="1"/>
          </rPr>
          <t xml:space="preserve">
Per FOD is a new Unit.  Contributions began in 2018</t>
        </r>
      </text>
    </comment>
    <comment ref="DJN16" authorId="0" shapeId="0" xr:uid="{15A5DE04-568E-4753-B199-AEE3B26783FA}">
      <text>
        <r>
          <rPr>
            <b/>
            <sz val="9"/>
            <color indexed="81"/>
            <rFont val="Tahoma"/>
            <charset val="1"/>
          </rPr>
          <t>Becky Dzingeleski:</t>
        </r>
        <r>
          <rPr>
            <sz val="9"/>
            <color indexed="81"/>
            <rFont val="Tahoma"/>
            <charset val="1"/>
          </rPr>
          <t xml:space="preserve">
Per FOD is a new Unit.  Contributions began in 2018</t>
        </r>
      </text>
    </comment>
    <comment ref="DJR16" authorId="0" shapeId="0" xr:uid="{D8932498-A817-4AC1-8FC4-7D6842BFB9D2}">
      <text>
        <r>
          <rPr>
            <b/>
            <sz val="9"/>
            <color indexed="81"/>
            <rFont val="Tahoma"/>
            <charset val="1"/>
          </rPr>
          <t>Becky Dzingeleski:</t>
        </r>
        <r>
          <rPr>
            <sz val="9"/>
            <color indexed="81"/>
            <rFont val="Tahoma"/>
            <charset val="1"/>
          </rPr>
          <t xml:space="preserve">
Per FOD is a new Unit.  Contributions began in 2018</t>
        </r>
      </text>
    </comment>
    <comment ref="DJV16" authorId="0" shapeId="0" xr:uid="{0106A8DC-DC81-45B0-8536-71A884C9CED9}">
      <text>
        <r>
          <rPr>
            <b/>
            <sz val="9"/>
            <color indexed="81"/>
            <rFont val="Tahoma"/>
            <charset val="1"/>
          </rPr>
          <t>Becky Dzingeleski:</t>
        </r>
        <r>
          <rPr>
            <sz val="9"/>
            <color indexed="81"/>
            <rFont val="Tahoma"/>
            <charset val="1"/>
          </rPr>
          <t xml:space="preserve">
Per FOD is a new Unit.  Contributions began in 2018</t>
        </r>
      </text>
    </comment>
    <comment ref="DJZ16" authorId="0" shapeId="0" xr:uid="{CAA369EA-F3C5-411C-A9E7-E79A1D137F41}">
      <text>
        <r>
          <rPr>
            <b/>
            <sz val="9"/>
            <color indexed="81"/>
            <rFont val="Tahoma"/>
            <charset val="1"/>
          </rPr>
          <t>Becky Dzingeleski:</t>
        </r>
        <r>
          <rPr>
            <sz val="9"/>
            <color indexed="81"/>
            <rFont val="Tahoma"/>
            <charset val="1"/>
          </rPr>
          <t xml:space="preserve">
Per FOD is a new Unit.  Contributions began in 2018</t>
        </r>
      </text>
    </comment>
    <comment ref="DKD16" authorId="0" shapeId="0" xr:uid="{224877C3-6D22-4C16-9678-0B09869FC1FF}">
      <text>
        <r>
          <rPr>
            <b/>
            <sz val="9"/>
            <color indexed="81"/>
            <rFont val="Tahoma"/>
            <charset val="1"/>
          </rPr>
          <t>Becky Dzingeleski:</t>
        </r>
        <r>
          <rPr>
            <sz val="9"/>
            <color indexed="81"/>
            <rFont val="Tahoma"/>
            <charset val="1"/>
          </rPr>
          <t xml:space="preserve">
Per FOD is a new Unit.  Contributions began in 2018</t>
        </r>
      </text>
    </comment>
    <comment ref="DKH16" authorId="0" shapeId="0" xr:uid="{21486444-701F-488C-972B-61954D21E3D3}">
      <text>
        <r>
          <rPr>
            <b/>
            <sz val="9"/>
            <color indexed="81"/>
            <rFont val="Tahoma"/>
            <charset val="1"/>
          </rPr>
          <t>Becky Dzingeleski:</t>
        </r>
        <r>
          <rPr>
            <sz val="9"/>
            <color indexed="81"/>
            <rFont val="Tahoma"/>
            <charset val="1"/>
          </rPr>
          <t xml:space="preserve">
Per FOD is a new Unit.  Contributions began in 2018</t>
        </r>
      </text>
    </comment>
    <comment ref="DKL16" authorId="0" shapeId="0" xr:uid="{EFF3C970-DD70-48D6-AD62-68734C56A292}">
      <text>
        <r>
          <rPr>
            <b/>
            <sz val="9"/>
            <color indexed="81"/>
            <rFont val="Tahoma"/>
            <charset val="1"/>
          </rPr>
          <t>Becky Dzingeleski:</t>
        </r>
        <r>
          <rPr>
            <sz val="9"/>
            <color indexed="81"/>
            <rFont val="Tahoma"/>
            <charset val="1"/>
          </rPr>
          <t xml:space="preserve">
Per FOD is a new Unit.  Contributions began in 2018</t>
        </r>
      </text>
    </comment>
    <comment ref="DKP16" authorId="0" shapeId="0" xr:uid="{803B3FCF-8994-4D4D-B013-3C87C4951C78}">
      <text>
        <r>
          <rPr>
            <b/>
            <sz val="9"/>
            <color indexed="81"/>
            <rFont val="Tahoma"/>
            <charset val="1"/>
          </rPr>
          <t>Becky Dzingeleski:</t>
        </r>
        <r>
          <rPr>
            <sz val="9"/>
            <color indexed="81"/>
            <rFont val="Tahoma"/>
            <charset val="1"/>
          </rPr>
          <t xml:space="preserve">
Per FOD is a new Unit.  Contributions began in 2018</t>
        </r>
      </text>
    </comment>
    <comment ref="DKT16" authorId="0" shapeId="0" xr:uid="{D9BBF516-2ABC-4103-85EC-79F2CEC6C078}">
      <text>
        <r>
          <rPr>
            <b/>
            <sz val="9"/>
            <color indexed="81"/>
            <rFont val="Tahoma"/>
            <charset val="1"/>
          </rPr>
          <t>Becky Dzingeleski:</t>
        </r>
        <r>
          <rPr>
            <sz val="9"/>
            <color indexed="81"/>
            <rFont val="Tahoma"/>
            <charset val="1"/>
          </rPr>
          <t xml:space="preserve">
Per FOD is a new Unit.  Contributions began in 2018</t>
        </r>
      </text>
    </comment>
    <comment ref="DKX16" authorId="0" shapeId="0" xr:uid="{D702ED3A-D8D0-4F44-9252-F4AA541F8B6E}">
      <text>
        <r>
          <rPr>
            <b/>
            <sz val="9"/>
            <color indexed="81"/>
            <rFont val="Tahoma"/>
            <charset val="1"/>
          </rPr>
          <t>Becky Dzingeleski:</t>
        </r>
        <r>
          <rPr>
            <sz val="9"/>
            <color indexed="81"/>
            <rFont val="Tahoma"/>
            <charset val="1"/>
          </rPr>
          <t xml:space="preserve">
Per FOD is a new Unit.  Contributions began in 2018</t>
        </r>
      </text>
    </comment>
    <comment ref="DLB16" authorId="0" shapeId="0" xr:uid="{3F90099C-7EA0-41B4-A39C-32DCBFB0047D}">
      <text>
        <r>
          <rPr>
            <b/>
            <sz val="9"/>
            <color indexed="81"/>
            <rFont val="Tahoma"/>
            <charset val="1"/>
          </rPr>
          <t>Becky Dzingeleski:</t>
        </r>
        <r>
          <rPr>
            <sz val="9"/>
            <color indexed="81"/>
            <rFont val="Tahoma"/>
            <charset val="1"/>
          </rPr>
          <t xml:space="preserve">
Per FOD is a new Unit.  Contributions began in 2018</t>
        </r>
      </text>
    </comment>
    <comment ref="DLF16" authorId="0" shapeId="0" xr:uid="{9F6E0720-338A-4FFC-B19A-4CB61CA145AC}">
      <text>
        <r>
          <rPr>
            <b/>
            <sz val="9"/>
            <color indexed="81"/>
            <rFont val="Tahoma"/>
            <charset val="1"/>
          </rPr>
          <t>Becky Dzingeleski:</t>
        </r>
        <r>
          <rPr>
            <sz val="9"/>
            <color indexed="81"/>
            <rFont val="Tahoma"/>
            <charset val="1"/>
          </rPr>
          <t xml:space="preserve">
Per FOD is a new Unit.  Contributions began in 2018</t>
        </r>
      </text>
    </comment>
    <comment ref="DLJ16" authorId="0" shapeId="0" xr:uid="{69C8D210-D3A0-405A-BF07-6DFFBD909ECD}">
      <text>
        <r>
          <rPr>
            <b/>
            <sz val="9"/>
            <color indexed="81"/>
            <rFont val="Tahoma"/>
            <charset val="1"/>
          </rPr>
          <t>Becky Dzingeleski:</t>
        </r>
        <r>
          <rPr>
            <sz val="9"/>
            <color indexed="81"/>
            <rFont val="Tahoma"/>
            <charset val="1"/>
          </rPr>
          <t xml:space="preserve">
Per FOD is a new Unit.  Contributions began in 2018</t>
        </r>
      </text>
    </comment>
    <comment ref="DLN16" authorId="0" shapeId="0" xr:uid="{6E90E34E-16C0-4B22-B4F0-A3B114141070}">
      <text>
        <r>
          <rPr>
            <b/>
            <sz val="9"/>
            <color indexed="81"/>
            <rFont val="Tahoma"/>
            <charset val="1"/>
          </rPr>
          <t>Becky Dzingeleski:</t>
        </r>
        <r>
          <rPr>
            <sz val="9"/>
            <color indexed="81"/>
            <rFont val="Tahoma"/>
            <charset val="1"/>
          </rPr>
          <t xml:space="preserve">
Per FOD is a new Unit.  Contributions began in 2018</t>
        </r>
      </text>
    </comment>
    <comment ref="DLR16" authorId="0" shapeId="0" xr:uid="{8CA2EB6E-D946-4EE8-BE97-D484D4CCCBFB}">
      <text>
        <r>
          <rPr>
            <b/>
            <sz val="9"/>
            <color indexed="81"/>
            <rFont val="Tahoma"/>
            <charset val="1"/>
          </rPr>
          <t>Becky Dzingeleski:</t>
        </r>
        <r>
          <rPr>
            <sz val="9"/>
            <color indexed="81"/>
            <rFont val="Tahoma"/>
            <charset val="1"/>
          </rPr>
          <t xml:space="preserve">
Per FOD is a new Unit.  Contributions began in 2018</t>
        </r>
      </text>
    </comment>
    <comment ref="DLV16" authorId="0" shapeId="0" xr:uid="{A5E27E84-5102-4E3B-98AD-351EECA95B64}">
      <text>
        <r>
          <rPr>
            <b/>
            <sz val="9"/>
            <color indexed="81"/>
            <rFont val="Tahoma"/>
            <charset val="1"/>
          </rPr>
          <t>Becky Dzingeleski:</t>
        </r>
        <r>
          <rPr>
            <sz val="9"/>
            <color indexed="81"/>
            <rFont val="Tahoma"/>
            <charset val="1"/>
          </rPr>
          <t xml:space="preserve">
Per FOD is a new Unit.  Contributions began in 2018</t>
        </r>
      </text>
    </comment>
    <comment ref="DLZ16" authorId="0" shapeId="0" xr:uid="{052E207B-E677-434B-823B-B54AFD9153EF}">
      <text>
        <r>
          <rPr>
            <b/>
            <sz val="9"/>
            <color indexed="81"/>
            <rFont val="Tahoma"/>
            <charset val="1"/>
          </rPr>
          <t>Becky Dzingeleski:</t>
        </r>
        <r>
          <rPr>
            <sz val="9"/>
            <color indexed="81"/>
            <rFont val="Tahoma"/>
            <charset val="1"/>
          </rPr>
          <t xml:space="preserve">
Per FOD is a new Unit.  Contributions began in 2018</t>
        </r>
      </text>
    </comment>
    <comment ref="DMD16" authorId="0" shapeId="0" xr:uid="{46CC3765-9850-492A-B1E1-E7606227DAC0}">
      <text>
        <r>
          <rPr>
            <b/>
            <sz val="9"/>
            <color indexed="81"/>
            <rFont val="Tahoma"/>
            <charset val="1"/>
          </rPr>
          <t>Becky Dzingeleski:</t>
        </r>
        <r>
          <rPr>
            <sz val="9"/>
            <color indexed="81"/>
            <rFont val="Tahoma"/>
            <charset val="1"/>
          </rPr>
          <t xml:space="preserve">
Per FOD is a new Unit.  Contributions began in 2018</t>
        </r>
      </text>
    </comment>
    <comment ref="DMH16" authorId="0" shapeId="0" xr:uid="{EBAF3486-E3B2-423E-A0BB-95AFF2ADB090}">
      <text>
        <r>
          <rPr>
            <b/>
            <sz val="9"/>
            <color indexed="81"/>
            <rFont val="Tahoma"/>
            <charset val="1"/>
          </rPr>
          <t>Becky Dzingeleski:</t>
        </r>
        <r>
          <rPr>
            <sz val="9"/>
            <color indexed="81"/>
            <rFont val="Tahoma"/>
            <charset val="1"/>
          </rPr>
          <t xml:space="preserve">
Per FOD is a new Unit.  Contributions began in 2018</t>
        </r>
      </text>
    </comment>
    <comment ref="DML16" authorId="0" shapeId="0" xr:uid="{B19A34AA-B2D7-4D33-B923-753C68BADD41}">
      <text>
        <r>
          <rPr>
            <b/>
            <sz val="9"/>
            <color indexed="81"/>
            <rFont val="Tahoma"/>
            <charset val="1"/>
          </rPr>
          <t>Becky Dzingeleski:</t>
        </r>
        <r>
          <rPr>
            <sz val="9"/>
            <color indexed="81"/>
            <rFont val="Tahoma"/>
            <charset val="1"/>
          </rPr>
          <t xml:space="preserve">
Per FOD is a new Unit.  Contributions began in 2018</t>
        </r>
      </text>
    </comment>
    <comment ref="DMP16" authorId="0" shapeId="0" xr:uid="{F1A8DE17-FF28-4EC0-A74E-C4F1EF6183D2}">
      <text>
        <r>
          <rPr>
            <b/>
            <sz val="9"/>
            <color indexed="81"/>
            <rFont val="Tahoma"/>
            <charset val="1"/>
          </rPr>
          <t>Becky Dzingeleski:</t>
        </r>
        <r>
          <rPr>
            <sz val="9"/>
            <color indexed="81"/>
            <rFont val="Tahoma"/>
            <charset val="1"/>
          </rPr>
          <t xml:space="preserve">
Per FOD is a new Unit.  Contributions began in 2018</t>
        </r>
      </text>
    </comment>
    <comment ref="DMT16" authorId="0" shapeId="0" xr:uid="{FA940A16-20C7-4C89-8934-28F4B2890F9F}">
      <text>
        <r>
          <rPr>
            <b/>
            <sz val="9"/>
            <color indexed="81"/>
            <rFont val="Tahoma"/>
            <charset val="1"/>
          </rPr>
          <t>Becky Dzingeleski:</t>
        </r>
        <r>
          <rPr>
            <sz val="9"/>
            <color indexed="81"/>
            <rFont val="Tahoma"/>
            <charset val="1"/>
          </rPr>
          <t xml:space="preserve">
Per FOD is a new Unit.  Contributions began in 2018</t>
        </r>
      </text>
    </comment>
    <comment ref="DMX16" authorId="0" shapeId="0" xr:uid="{24062DBD-223F-4831-90FB-1F3E921F8D8D}">
      <text>
        <r>
          <rPr>
            <b/>
            <sz val="9"/>
            <color indexed="81"/>
            <rFont val="Tahoma"/>
            <charset val="1"/>
          </rPr>
          <t>Becky Dzingeleski:</t>
        </r>
        <r>
          <rPr>
            <sz val="9"/>
            <color indexed="81"/>
            <rFont val="Tahoma"/>
            <charset val="1"/>
          </rPr>
          <t xml:space="preserve">
Per FOD is a new Unit.  Contributions began in 2018</t>
        </r>
      </text>
    </comment>
    <comment ref="DNB16" authorId="0" shapeId="0" xr:uid="{282A20A7-D389-4E92-86D5-DC55AF1DC6BE}">
      <text>
        <r>
          <rPr>
            <b/>
            <sz val="9"/>
            <color indexed="81"/>
            <rFont val="Tahoma"/>
            <charset val="1"/>
          </rPr>
          <t>Becky Dzingeleski:</t>
        </r>
        <r>
          <rPr>
            <sz val="9"/>
            <color indexed="81"/>
            <rFont val="Tahoma"/>
            <charset val="1"/>
          </rPr>
          <t xml:space="preserve">
Per FOD is a new Unit.  Contributions began in 2018</t>
        </r>
      </text>
    </comment>
    <comment ref="DNF16" authorId="0" shapeId="0" xr:uid="{2B3C3964-B4D7-401F-89B6-0558DA200EE5}">
      <text>
        <r>
          <rPr>
            <b/>
            <sz val="9"/>
            <color indexed="81"/>
            <rFont val="Tahoma"/>
            <charset val="1"/>
          </rPr>
          <t>Becky Dzingeleski:</t>
        </r>
        <r>
          <rPr>
            <sz val="9"/>
            <color indexed="81"/>
            <rFont val="Tahoma"/>
            <charset val="1"/>
          </rPr>
          <t xml:space="preserve">
Per FOD is a new Unit.  Contributions began in 2018</t>
        </r>
      </text>
    </comment>
    <comment ref="DNJ16" authorId="0" shapeId="0" xr:uid="{D14B1529-02B0-400B-A22F-027A8F0FF0E6}">
      <text>
        <r>
          <rPr>
            <b/>
            <sz val="9"/>
            <color indexed="81"/>
            <rFont val="Tahoma"/>
            <charset val="1"/>
          </rPr>
          <t>Becky Dzingeleski:</t>
        </r>
        <r>
          <rPr>
            <sz val="9"/>
            <color indexed="81"/>
            <rFont val="Tahoma"/>
            <charset val="1"/>
          </rPr>
          <t xml:space="preserve">
Per FOD is a new Unit.  Contributions began in 2018</t>
        </r>
      </text>
    </comment>
    <comment ref="DNN16" authorId="0" shapeId="0" xr:uid="{6701AAEA-ACBA-49BD-A48A-9C2C157C6DA9}">
      <text>
        <r>
          <rPr>
            <b/>
            <sz val="9"/>
            <color indexed="81"/>
            <rFont val="Tahoma"/>
            <charset val="1"/>
          </rPr>
          <t>Becky Dzingeleski:</t>
        </r>
        <r>
          <rPr>
            <sz val="9"/>
            <color indexed="81"/>
            <rFont val="Tahoma"/>
            <charset val="1"/>
          </rPr>
          <t xml:space="preserve">
Per FOD is a new Unit.  Contributions began in 2018</t>
        </r>
      </text>
    </comment>
    <comment ref="DNR16" authorId="0" shapeId="0" xr:uid="{D7B8EFB6-42D1-4EA1-8937-A7799E450619}">
      <text>
        <r>
          <rPr>
            <b/>
            <sz val="9"/>
            <color indexed="81"/>
            <rFont val="Tahoma"/>
            <charset val="1"/>
          </rPr>
          <t>Becky Dzingeleski:</t>
        </r>
        <r>
          <rPr>
            <sz val="9"/>
            <color indexed="81"/>
            <rFont val="Tahoma"/>
            <charset val="1"/>
          </rPr>
          <t xml:space="preserve">
Per FOD is a new Unit.  Contributions began in 2018</t>
        </r>
      </text>
    </comment>
    <comment ref="DNV16" authorId="0" shapeId="0" xr:uid="{91031C9F-61C9-4CD3-B9F7-66A5AC6DA7DD}">
      <text>
        <r>
          <rPr>
            <b/>
            <sz val="9"/>
            <color indexed="81"/>
            <rFont val="Tahoma"/>
            <charset val="1"/>
          </rPr>
          <t>Becky Dzingeleski:</t>
        </r>
        <r>
          <rPr>
            <sz val="9"/>
            <color indexed="81"/>
            <rFont val="Tahoma"/>
            <charset val="1"/>
          </rPr>
          <t xml:space="preserve">
Per FOD is a new Unit.  Contributions began in 2018</t>
        </r>
      </text>
    </comment>
    <comment ref="DNZ16" authorId="0" shapeId="0" xr:uid="{2410BCA5-1157-4823-BE2E-C0AE4627DB98}">
      <text>
        <r>
          <rPr>
            <b/>
            <sz val="9"/>
            <color indexed="81"/>
            <rFont val="Tahoma"/>
            <charset val="1"/>
          </rPr>
          <t>Becky Dzingeleski:</t>
        </r>
        <r>
          <rPr>
            <sz val="9"/>
            <color indexed="81"/>
            <rFont val="Tahoma"/>
            <charset val="1"/>
          </rPr>
          <t xml:space="preserve">
Per FOD is a new Unit.  Contributions began in 2018</t>
        </r>
      </text>
    </comment>
    <comment ref="DOD16" authorId="0" shapeId="0" xr:uid="{43E6DCAB-FA22-4EA0-96DF-53723317C087}">
      <text>
        <r>
          <rPr>
            <b/>
            <sz val="9"/>
            <color indexed="81"/>
            <rFont val="Tahoma"/>
            <charset val="1"/>
          </rPr>
          <t>Becky Dzingeleski:</t>
        </r>
        <r>
          <rPr>
            <sz val="9"/>
            <color indexed="81"/>
            <rFont val="Tahoma"/>
            <charset val="1"/>
          </rPr>
          <t xml:space="preserve">
Per FOD is a new Unit.  Contributions began in 2018</t>
        </r>
      </text>
    </comment>
    <comment ref="DOH16" authorId="0" shapeId="0" xr:uid="{0036C581-C736-4AA2-AFE8-1EB8B117BB1B}">
      <text>
        <r>
          <rPr>
            <b/>
            <sz val="9"/>
            <color indexed="81"/>
            <rFont val="Tahoma"/>
            <charset val="1"/>
          </rPr>
          <t>Becky Dzingeleski:</t>
        </r>
        <r>
          <rPr>
            <sz val="9"/>
            <color indexed="81"/>
            <rFont val="Tahoma"/>
            <charset val="1"/>
          </rPr>
          <t xml:space="preserve">
Per FOD is a new Unit.  Contributions began in 2018</t>
        </r>
      </text>
    </comment>
    <comment ref="DOL16" authorId="0" shapeId="0" xr:uid="{70DAB731-D719-4F98-85CE-32AA0DB27F4C}">
      <text>
        <r>
          <rPr>
            <b/>
            <sz val="9"/>
            <color indexed="81"/>
            <rFont val="Tahoma"/>
            <charset val="1"/>
          </rPr>
          <t>Becky Dzingeleski:</t>
        </r>
        <r>
          <rPr>
            <sz val="9"/>
            <color indexed="81"/>
            <rFont val="Tahoma"/>
            <charset val="1"/>
          </rPr>
          <t xml:space="preserve">
Per FOD is a new Unit.  Contributions began in 2018</t>
        </r>
      </text>
    </comment>
    <comment ref="DOP16" authorId="0" shapeId="0" xr:uid="{60EA3EDB-7955-4CBF-AD3D-35101559812E}">
      <text>
        <r>
          <rPr>
            <b/>
            <sz val="9"/>
            <color indexed="81"/>
            <rFont val="Tahoma"/>
            <charset val="1"/>
          </rPr>
          <t>Becky Dzingeleski:</t>
        </r>
        <r>
          <rPr>
            <sz val="9"/>
            <color indexed="81"/>
            <rFont val="Tahoma"/>
            <charset val="1"/>
          </rPr>
          <t xml:space="preserve">
Per FOD is a new Unit.  Contributions began in 2018</t>
        </r>
      </text>
    </comment>
    <comment ref="DOT16" authorId="0" shapeId="0" xr:uid="{AF6418FC-7410-484D-A992-07BE0C60C9ED}">
      <text>
        <r>
          <rPr>
            <b/>
            <sz val="9"/>
            <color indexed="81"/>
            <rFont val="Tahoma"/>
            <charset val="1"/>
          </rPr>
          <t>Becky Dzingeleski:</t>
        </r>
        <r>
          <rPr>
            <sz val="9"/>
            <color indexed="81"/>
            <rFont val="Tahoma"/>
            <charset val="1"/>
          </rPr>
          <t xml:space="preserve">
Per FOD is a new Unit.  Contributions began in 2018</t>
        </r>
      </text>
    </comment>
    <comment ref="DOX16" authorId="0" shapeId="0" xr:uid="{4A409E31-E498-4E0D-95FC-65099EF227C1}">
      <text>
        <r>
          <rPr>
            <b/>
            <sz val="9"/>
            <color indexed="81"/>
            <rFont val="Tahoma"/>
            <charset val="1"/>
          </rPr>
          <t>Becky Dzingeleski:</t>
        </r>
        <r>
          <rPr>
            <sz val="9"/>
            <color indexed="81"/>
            <rFont val="Tahoma"/>
            <charset val="1"/>
          </rPr>
          <t xml:space="preserve">
Per FOD is a new Unit.  Contributions began in 2018</t>
        </r>
      </text>
    </comment>
    <comment ref="DPB16" authorId="0" shapeId="0" xr:uid="{097E13F9-486A-4BEB-BA78-7CA98D0EA61C}">
      <text>
        <r>
          <rPr>
            <b/>
            <sz val="9"/>
            <color indexed="81"/>
            <rFont val="Tahoma"/>
            <charset val="1"/>
          </rPr>
          <t>Becky Dzingeleski:</t>
        </r>
        <r>
          <rPr>
            <sz val="9"/>
            <color indexed="81"/>
            <rFont val="Tahoma"/>
            <charset val="1"/>
          </rPr>
          <t xml:space="preserve">
Per FOD is a new Unit.  Contributions began in 2018</t>
        </r>
      </text>
    </comment>
    <comment ref="DPF16" authorId="0" shapeId="0" xr:uid="{75AFF61C-AFE4-4C86-B80F-66FB149DB56F}">
      <text>
        <r>
          <rPr>
            <b/>
            <sz val="9"/>
            <color indexed="81"/>
            <rFont val="Tahoma"/>
            <charset val="1"/>
          </rPr>
          <t>Becky Dzingeleski:</t>
        </r>
        <r>
          <rPr>
            <sz val="9"/>
            <color indexed="81"/>
            <rFont val="Tahoma"/>
            <charset val="1"/>
          </rPr>
          <t xml:space="preserve">
Per FOD is a new Unit.  Contributions began in 2018</t>
        </r>
      </text>
    </comment>
    <comment ref="DPJ16" authorId="0" shapeId="0" xr:uid="{7A2C83F4-CBE8-41AB-A5FC-2532A58EF35F}">
      <text>
        <r>
          <rPr>
            <b/>
            <sz val="9"/>
            <color indexed="81"/>
            <rFont val="Tahoma"/>
            <charset val="1"/>
          </rPr>
          <t>Becky Dzingeleski:</t>
        </r>
        <r>
          <rPr>
            <sz val="9"/>
            <color indexed="81"/>
            <rFont val="Tahoma"/>
            <charset val="1"/>
          </rPr>
          <t xml:space="preserve">
Per FOD is a new Unit.  Contributions began in 2018</t>
        </r>
      </text>
    </comment>
    <comment ref="DPN16" authorId="0" shapeId="0" xr:uid="{867A8207-606A-4CB5-B647-68E5916DA9D3}">
      <text>
        <r>
          <rPr>
            <b/>
            <sz val="9"/>
            <color indexed="81"/>
            <rFont val="Tahoma"/>
            <charset val="1"/>
          </rPr>
          <t>Becky Dzingeleski:</t>
        </r>
        <r>
          <rPr>
            <sz val="9"/>
            <color indexed="81"/>
            <rFont val="Tahoma"/>
            <charset val="1"/>
          </rPr>
          <t xml:space="preserve">
Per FOD is a new Unit.  Contributions began in 2018</t>
        </r>
      </text>
    </comment>
    <comment ref="DPR16" authorId="0" shapeId="0" xr:uid="{E78EEB1B-1D46-4418-8103-BEC7B745F735}">
      <text>
        <r>
          <rPr>
            <b/>
            <sz val="9"/>
            <color indexed="81"/>
            <rFont val="Tahoma"/>
            <charset val="1"/>
          </rPr>
          <t>Becky Dzingeleski:</t>
        </r>
        <r>
          <rPr>
            <sz val="9"/>
            <color indexed="81"/>
            <rFont val="Tahoma"/>
            <charset val="1"/>
          </rPr>
          <t xml:space="preserve">
Per FOD is a new Unit.  Contributions began in 2018</t>
        </r>
      </text>
    </comment>
    <comment ref="DPV16" authorId="0" shapeId="0" xr:uid="{9A372842-CA37-4521-AD32-F42151206B73}">
      <text>
        <r>
          <rPr>
            <b/>
            <sz val="9"/>
            <color indexed="81"/>
            <rFont val="Tahoma"/>
            <charset val="1"/>
          </rPr>
          <t>Becky Dzingeleski:</t>
        </r>
        <r>
          <rPr>
            <sz val="9"/>
            <color indexed="81"/>
            <rFont val="Tahoma"/>
            <charset val="1"/>
          </rPr>
          <t xml:space="preserve">
Per FOD is a new Unit.  Contributions began in 2018</t>
        </r>
      </text>
    </comment>
    <comment ref="DPZ16" authorId="0" shapeId="0" xr:uid="{0989EB3C-5062-4BD8-836D-F9CFC46BBB00}">
      <text>
        <r>
          <rPr>
            <b/>
            <sz val="9"/>
            <color indexed="81"/>
            <rFont val="Tahoma"/>
            <charset val="1"/>
          </rPr>
          <t>Becky Dzingeleski:</t>
        </r>
        <r>
          <rPr>
            <sz val="9"/>
            <color indexed="81"/>
            <rFont val="Tahoma"/>
            <charset val="1"/>
          </rPr>
          <t xml:space="preserve">
Per FOD is a new Unit.  Contributions began in 2018</t>
        </r>
      </text>
    </comment>
    <comment ref="DQD16" authorId="0" shapeId="0" xr:uid="{2E4CC3AB-3E15-4058-A092-C5744994B401}">
      <text>
        <r>
          <rPr>
            <b/>
            <sz val="9"/>
            <color indexed="81"/>
            <rFont val="Tahoma"/>
            <charset val="1"/>
          </rPr>
          <t>Becky Dzingeleski:</t>
        </r>
        <r>
          <rPr>
            <sz val="9"/>
            <color indexed="81"/>
            <rFont val="Tahoma"/>
            <charset val="1"/>
          </rPr>
          <t xml:space="preserve">
Per FOD is a new Unit.  Contributions began in 2018</t>
        </r>
      </text>
    </comment>
    <comment ref="DQH16" authorId="0" shapeId="0" xr:uid="{0FBEB465-674B-4B3C-B7E2-81858909113C}">
      <text>
        <r>
          <rPr>
            <b/>
            <sz val="9"/>
            <color indexed="81"/>
            <rFont val="Tahoma"/>
            <charset val="1"/>
          </rPr>
          <t>Becky Dzingeleski:</t>
        </r>
        <r>
          <rPr>
            <sz val="9"/>
            <color indexed="81"/>
            <rFont val="Tahoma"/>
            <charset val="1"/>
          </rPr>
          <t xml:space="preserve">
Per FOD is a new Unit.  Contributions began in 2018</t>
        </r>
      </text>
    </comment>
    <comment ref="DQL16" authorId="0" shapeId="0" xr:uid="{4A45BB30-AAC0-415E-8EB7-790F15F5074F}">
      <text>
        <r>
          <rPr>
            <b/>
            <sz val="9"/>
            <color indexed="81"/>
            <rFont val="Tahoma"/>
            <charset val="1"/>
          </rPr>
          <t>Becky Dzingeleski:</t>
        </r>
        <r>
          <rPr>
            <sz val="9"/>
            <color indexed="81"/>
            <rFont val="Tahoma"/>
            <charset val="1"/>
          </rPr>
          <t xml:space="preserve">
Per FOD is a new Unit.  Contributions began in 2018</t>
        </r>
      </text>
    </comment>
    <comment ref="DQP16" authorId="0" shapeId="0" xr:uid="{ED4157BB-6154-4BDD-A160-39855A03E129}">
      <text>
        <r>
          <rPr>
            <b/>
            <sz val="9"/>
            <color indexed="81"/>
            <rFont val="Tahoma"/>
            <charset val="1"/>
          </rPr>
          <t>Becky Dzingeleski:</t>
        </r>
        <r>
          <rPr>
            <sz val="9"/>
            <color indexed="81"/>
            <rFont val="Tahoma"/>
            <charset val="1"/>
          </rPr>
          <t xml:space="preserve">
Per FOD is a new Unit.  Contributions began in 2018</t>
        </r>
      </text>
    </comment>
    <comment ref="DQT16" authorId="0" shapeId="0" xr:uid="{D5406719-7241-465A-BD67-B3A123D03D10}">
      <text>
        <r>
          <rPr>
            <b/>
            <sz val="9"/>
            <color indexed="81"/>
            <rFont val="Tahoma"/>
            <charset val="1"/>
          </rPr>
          <t>Becky Dzingeleski:</t>
        </r>
        <r>
          <rPr>
            <sz val="9"/>
            <color indexed="81"/>
            <rFont val="Tahoma"/>
            <charset val="1"/>
          </rPr>
          <t xml:space="preserve">
Per FOD is a new Unit.  Contributions began in 2018</t>
        </r>
      </text>
    </comment>
    <comment ref="DQX16" authorId="0" shapeId="0" xr:uid="{CC91C372-462A-4650-B68E-88D276B87CF1}">
      <text>
        <r>
          <rPr>
            <b/>
            <sz val="9"/>
            <color indexed="81"/>
            <rFont val="Tahoma"/>
            <charset val="1"/>
          </rPr>
          <t>Becky Dzingeleski:</t>
        </r>
        <r>
          <rPr>
            <sz val="9"/>
            <color indexed="81"/>
            <rFont val="Tahoma"/>
            <charset val="1"/>
          </rPr>
          <t xml:space="preserve">
Per FOD is a new Unit.  Contributions began in 2018</t>
        </r>
      </text>
    </comment>
    <comment ref="DRB16" authorId="0" shapeId="0" xr:uid="{D8430079-B4A5-46EA-AD87-2CC617E6DBA2}">
      <text>
        <r>
          <rPr>
            <b/>
            <sz val="9"/>
            <color indexed="81"/>
            <rFont val="Tahoma"/>
            <charset val="1"/>
          </rPr>
          <t>Becky Dzingeleski:</t>
        </r>
        <r>
          <rPr>
            <sz val="9"/>
            <color indexed="81"/>
            <rFont val="Tahoma"/>
            <charset val="1"/>
          </rPr>
          <t xml:space="preserve">
Per FOD is a new Unit.  Contributions began in 2018</t>
        </r>
      </text>
    </comment>
    <comment ref="DRF16" authorId="0" shapeId="0" xr:uid="{A659AB9C-A690-4560-98A8-19F72F25414B}">
      <text>
        <r>
          <rPr>
            <b/>
            <sz val="9"/>
            <color indexed="81"/>
            <rFont val="Tahoma"/>
            <charset val="1"/>
          </rPr>
          <t>Becky Dzingeleski:</t>
        </r>
        <r>
          <rPr>
            <sz val="9"/>
            <color indexed="81"/>
            <rFont val="Tahoma"/>
            <charset val="1"/>
          </rPr>
          <t xml:space="preserve">
Per FOD is a new Unit.  Contributions began in 2018</t>
        </r>
      </text>
    </comment>
    <comment ref="DRJ16" authorId="0" shapeId="0" xr:uid="{5B031E14-C346-42CF-BA20-DB8D6B82AB69}">
      <text>
        <r>
          <rPr>
            <b/>
            <sz val="9"/>
            <color indexed="81"/>
            <rFont val="Tahoma"/>
            <charset val="1"/>
          </rPr>
          <t>Becky Dzingeleski:</t>
        </r>
        <r>
          <rPr>
            <sz val="9"/>
            <color indexed="81"/>
            <rFont val="Tahoma"/>
            <charset val="1"/>
          </rPr>
          <t xml:space="preserve">
Per FOD is a new Unit.  Contributions began in 2018</t>
        </r>
      </text>
    </comment>
    <comment ref="DRN16" authorId="0" shapeId="0" xr:uid="{1719DE49-8BBC-442B-A757-C835298BD54D}">
      <text>
        <r>
          <rPr>
            <b/>
            <sz val="9"/>
            <color indexed="81"/>
            <rFont val="Tahoma"/>
            <charset val="1"/>
          </rPr>
          <t>Becky Dzingeleski:</t>
        </r>
        <r>
          <rPr>
            <sz val="9"/>
            <color indexed="81"/>
            <rFont val="Tahoma"/>
            <charset val="1"/>
          </rPr>
          <t xml:space="preserve">
Per FOD is a new Unit.  Contributions began in 2018</t>
        </r>
      </text>
    </comment>
    <comment ref="DRR16" authorId="0" shapeId="0" xr:uid="{60D16714-69CF-41C0-9FAF-21D3F1C2DE05}">
      <text>
        <r>
          <rPr>
            <b/>
            <sz val="9"/>
            <color indexed="81"/>
            <rFont val="Tahoma"/>
            <charset val="1"/>
          </rPr>
          <t>Becky Dzingeleski:</t>
        </r>
        <r>
          <rPr>
            <sz val="9"/>
            <color indexed="81"/>
            <rFont val="Tahoma"/>
            <charset val="1"/>
          </rPr>
          <t xml:space="preserve">
Per FOD is a new Unit.  Contributions began in 2018</t>
        </r>
      </text>
    </comment>
    <comment ref="DRV16" authorId="0" shapeId="0" xr:uid="{10D61524-FAF0-4F32-9277-F3A2844186FB}">
      <text>
        <r>
          <rPr>
            <b/>
            <sz val="9"/>
            <color indexed="81"/>
            <rFont val="Tahoma"/>
            <charset val="1"/>
          </rPr>
          <t>Becky Dzingeleski:</t>
        </r>
        <r>
          <rPr>
            <sz val="9"/>
            <color indexed="81"/>
            <rFont val="Tahoma"/>
            <charset val="1"/>
          </rPr>
          <t xml:space="preserve">
Per FOD is a new Unit.  Contributions began in 2018</t>
        </r>
      </text>
    </comment>
    <comment ref="DRZ16" authorId="0" shapeId="0" xr:uid="{E4A510A4-D6CA-4F03-9151-E38E1E2DFF91}">
      <text>
        <r>
          <rPr>
            <b/>
            <sz val="9"/>
            <color indexed="81"/>
            <rFont val="Tahoma"/>
            <charset val="1"/>
          </rPr>
          <t>Becky Dzingeleski:</t>
        </r>
        <r>
          <rPr>
            <sz val="9"/>
            <color indexed="81"/>
            <rFont val="Tahoma"/>
            <charset val="1"/>
          </rPr>
          <t xml:space="preserve">
Per FOD is a new Unit.  Contributions began in 2018</t>
        </r>
      </text>
    </comment>
    <comment ref="DSD16" authorId="0" shapeId="0" xr:uid="{96A9E732-CDAA-4E4F-92C1-F621E8986D04}">
      <text>
        <r>
          <rPr>
            <b/>
            <sz val="9"/>
            <color indexed="81"/>
            <rFont val="Tahoma"/>
            <charset val="1"/>
          </rPr>
          <t>Becky Dzingeleski:</t>
        </r>
        <r>
          <rPr>
            <sz val="9"/>
            <color indexed="81"/>
            <rFont val="Tahoma"/>
            <charset val="1"/>
          </rPr>
          <t xml:space="preserve">
Per FOD is a new Unit.  Contributions began in 2018</t>
        </r>
      </text>
    </comment>
    <comment ref="DSH16" authorId="0" shapeId="0" xr:uid="{2A6CBC2E-CBD3-4575-9651-0C139C6F9AC2}">
      <text>
        <r>
          <rPr>
            <b/>
            <sz val="9"/>
            <color indexed="81"/>
            <rFont val="Tahoma"/>
            <charset val="1"/>
          </rPr>
          <t>Becky Dzingeleski:</t>
        </r>
        <r>
          <rPr>
            <sz val="9"/>
            <color indexed="81"/>
            <rFont val="Tahoma"/>
            <charset val="1"/>
          </rPr>
          <t xml:space="preserve">
Per FOD is a new Unit.  Contributions began in 2018</t>
        </r>
      </text>
    </comment>
    <comment ref="DSL16" authorId="0" shapeId="0" xr:uid="{0E825F1F-3B30-4CE8-A664-AEEC6B08CA89}">
      <text>
        <r>
          <rPr>
            <b/>
            <sz val="9"/>
            <color indexed="81"/>
            <rFont val="Tahoma"/>
            <charset val="1"/>
          </rPr>
          <t>Becky Dzingeleski:</t>
        </r>
        <r>
          <rPr>
            <sz val="9"/>
            <color indexed="81"/>
            <rFont val="Tahoma"/>
            <charset val="1"/>
          </rPr>
          <t xml:space="preserve">
Per FOD is a new Unit.  Contributions began in 2018</t>
        </r>
      </text>
    </comment>
    <comment ref="DSP16" authorId="0" shapeId="0" xr:uid="{37071987-D022-4DD6-80A3-44CD2D49B924}">
      <text>
        <r>
          <rPr>
            <b/>
            <sz val="9"/>
            <color indexed="81"/>
            <rFont val="Tahoma"/>
            <charset val="1"/>
          </rPr>
          <t>Becky Dzingeleski:</t>
        </r>
        <r>
          <rPr>
            <sz val="9"/>
            <color indexed="81"/>
            <rFont val="Tahoma"/>
            <charset val="1"/>
          </rPr>
          <t xml:space="preserve">
Per FOD is a new Unit.  Contributions began in 2018</t>
        </r>
      </text>
    </comment>
    <comment ref="DST16" authorId="0" shapeId="0" xr:uid="{2ACDB84F-CA8A-4769-A1DD-01116EFF579D}">
      <text>
        <r>
          <rPr>
            <b/>
            <sz val="9"/>
            <color indexed="81"/>
            <rFont val="Tahoma"/>
            <charset val="1"/>
          </rPr>
          <t>Becky Dzingeleski:</t>
        </r>
        <r>
          <rPr>
            <sz val="9"/>
            <color indexed="81"/>
            <rFont val="Tahoma"/>
            <charset val="1"/>
          </rPr>
          <t xml:space="preserve">
Per FOD is a new Unit.  Contributions began in 2018</t>
        </r>
      </text>
    </comment>
    <comment ref="DSX16" authorId="0" shapeId="0" xr:uid="{A0C53028-9DFD-4C77-AE65-1CDE350EBCC4}">
      <text>
        <r>
          <rPr>
            <b/>
            <sz val="9"/>
            <color indexed="81"/>
            <rFont val="Tahoma"/>
            <charset val="1"/>
          </rPr>
          <t>Becky Dzingeleski:</t>
        </r>
        <r>
          <rPr>
            <sz val="9"/>
            <color indexed="81"/>
            <rFont val="Tahoma"/>
            <charset val="1"/>
          </rPr>
          <t xml:space="preserve">
Per FOD is a new Unit.  Contributions began in 2018</t>
        </r>
      </text>
    </comment>
    <comment ref="DTB16" authorId="0" shapeId="0" xr:uid="{28BCCCED-9AB6-4D54-B1D0-96F2950A6F70}">
      <text>
        <r>
          <rPr>
            <b/>
            <sz val="9"/>
            <color indexed="81"/>
            <rFont val="Tahoma"/>
            <charset val="1"/>
          </rPr>
          <t>Becky Dzingeleski:</t>
        </r>
        <r>
          <rPr>
            <sz val="9"/>
            <color indexed="81"/>
            <rFont val="Tahoma"/>
            <charset val="1"/>
          </rPr>
          <t xml:space="preserve">
Per FOD is a new Unit.  Contributions began in 2018</t>
        </r>
      </text>
    </comment>
    <comment ref="DTF16" authorId="0" shapeId="0" xr:uid="{66EE0981-756A-4ED5-8D6C-E14EDFF72497}">
      <text>
        <r>
          <rPr>
            <b/>
            <sz val="9"/>
            <color indexed="81"/>
            <rFont val="Tahoma"/>
            <charset val="1"/>
          </rPr>
          <t>Becky Dzingeleski:</t>
        </r>
        <r>
          <rPr>
            <sz val="9"/>
            <color indexed="81"/>
            <rFont val="Tahoma"/>
            <charset val="1"/>
          </rPr>
          <t xml:space="preserve">
Per FOD is a new Unit.  Contributions began in 2018</t>
        </r>
      </text>
    </comment>
    <comment ref="DTJ16" authorId="0" shapeId="0" xr:uid="{975E3896-EF91-48D8-B85D-7F23D1C1FD82}">
      <text>
        <r>
          <rPr>
            <b/>
            <sz val="9"/>
            <color indexed="81"/>
            <rFont val="Tahoma"/>
            <charset val="1"/>
          </rPr>
          <t>Becky Dzingeleski:</t>
        </r>
        <r>
          <rPr>
            <sz val="9"/>
            <color indexed="81"/>
            <rFont val="Tahoma"/>
            <charset val="1"/>
          </rPr>
          <t xml:space="preserve">
Per FOD is a new Unit.  Contributions began in 2018</t>
        </r>
      </text>
    </comment>
    <comment ref="DTN16" authorId="0" shapeId="0" xr:uid="{B6F02722-1D7C-4B11-B7D1-620B21AFEBE9}">
      <text>
        <r>
          <rPr>
            <b/>
            <sz val="9"/>
            <color indexed="81"/>
            <rFont val="Tahoma"/>
            <charset val="1"/>
          </rPr>
          <t>Becky Dzingeleski:</t>
        </r>
        <r>
          <rPr>
            <sz val="9"/>
            <color indexed="81"/>
            <rFont val="Tahoma"/>
            <charset val="1"/>
          </rPr>
          <t xml:space="preserve">
Per FOD is a new Unit.  Contributions began in 2018</t>
        </r>
      </text>
    </comment>
    <comment ref="DTR16" authorId="0" shapeId="0" xr:uid="{E12A418C-B315-4D16-928A-7A9102662C4E}">
      <text>
        <r>
          <rPr>
            <b/>
            <sz val="9"/>
            <color indexed="81"/>
            <rFont val="Tahoma"/>
            <charset val="1"/>
          </rPr>
          <t>Becky Dzingeleski:</t>
        </r>
        <r>
          <rPr>
            <sz val="9"/>
            <color indexed="81"/>
            <rFont val="Tahoma"/>
            <charset val="1"/>
          </rPr>
          <t xml:space="preserve">
Per FOD is a new Unit.  Contributions began in 2018</t>
        </r>
      </text>
    </comment>
    <comment ref="DTV16" authorId="0" shapeId="0" xr:uid="{8BFDD563-B8BC-4673-8CEE-91C129E70DAA}">
      <text>
        <r>
          <rPr>
            <b/>
            <sz val="9"/>
            <color indexed="81"/>
            <rFont val="Tahoma"/>
            <charset val="1"/>
          </rPr>
          <t>Becky Dzingeleski:</t>
        </r>
        <r>
          <rPr>
            <sz val="9"/>
            <color indexed="81"/>
            <rFont val="Tahoma"/>
            <charset val="1"/>
          </rPr>
          <t xml:space="preserve">
Per FOD is a new Unit.  Contributions began in 2018</t>
        </r>
      </text>
    </comment>
    <comment ref="DTZ16" authorId="0" shapeId="0" xr:uid="{7D8A3E06-2846-4458-B65A-9D737DB0B1D5}">
      <text>
        <r>
          <rPr>
            <b/>
            <sz val="9"/>
            <color indexed="81"/>
            <rFont val="Tahoma"/>
            <charset val="1"/>
          </rPr>
          <t>Becky Dzingeleski:</t>
        </r>
        <r>
          <rPr>
            <sz val="9"/>
            <color indexed="81"/>
            <rFont val="Tahoma"/>
            <charset val="1"/>
          </rPr>
          <t xml:space="preserve">
Per FOD is a new Unit.  Contributions began in 2018</t>
        </r>
      </text>
    </comment>
    <comment ref="DUD16" authorId="0" shapeId="0" xr:uid="{CEF47450-1E5A-4EE8-997A-127321D5FB48}">
      <text>
        <r>
          <rPr>
            <b/>
            <sz val="9"/>
            <color indexed="81"/>
            <rFont val="Tahoma"/>
            <charset val="1"/>
          </rPr>
          <t>Becky Dzingeleski:</t>
        </r>
        <r>
          <rPr>
            <sz val="9"/>
            <color indexed="81"/>
            <rFont val="Tahoma"/>
            <charset val="1"/>
          </rPr>
          <t xml:space="preserve">
Per FOD is a new Unit.  Contributions began in 2018</t>
        </r>
      </text>
    </comment>
    <comment ref="DUH16" authorId="0" shapeId="0" xr:uid="{B371E701-D97A-4E72-8693-B1F51E0B396E}">
      <text>
        <r>
          <rPr>
            <b/>
            <sz val="9"/>
            <color indexed="81"/>
            <rFont val="Tahoma"/>
            <charset val="1"/>
          </rPr>
          <t>Becky Dzingeleski:</t>
        </r>
        <r>
          <rPr>
            <sz val="9"/>
            <color indexed="81"/>
            <rFont val="Tahoma"/>
            <charset val="1"/>
          </rPr>
          <t xml:space="preserve">
Per FOD is a new Unit.  Contributions began in 2018</t>
        </r>
      </text>
    </comment>
    <comment ref="DUL16" authorId="0" shapeId="0" xr:uid="{5E89E836-998B-4E8A-96B8-BCA9A6C16936}">
      <text>
        <r>
          <rPr>
            <b/>
            <sz val="9"/>
            <color indexed="81"/>
            <rFont val="Tahoma"/>
            <charset val="1"/>
          </rPr>
          <t>Becky Dzingeleski:</t>
        </r>
        <r>
          <rPr>
            <sz val="9"/>
            <color indexed="81"/>
            <rFont val="Tahoma"/>
            <charset val="1"/>
          </rPr>
          <t xml:space="preserve">
Per FOD is a new Unit.  Contributions began in 2018</t>
        </r>
      </text>
    </comment>
    <comment ref="DUP16" authorId="0" shapeId="0" xr:uid="{26E4DE54-2469-4E6E-AB1D-CD375B3D3A47}">
      <text>
        <r>
          <rPr>
            <b/>
            <sz val="9"/>
            <color indexed="81"/>
            <rFont val="Tahoma"/>
            <charset val="1"/>
          </rPr>
          <t>Becky Dzingeleski:</t>
        </r>
        <r>
          <rPr>
            <sz val="9"/>
            <color indexed="81"/>
            <rFont val="Tahoma"/>
            <charset val="1"/>
          </rPr>
          <t xml:space="preserve">
Per FOD is a new Unit.  Contributions began in 2018</t>
        </r>
      </text>
    </comment>
    <comment ref="DUT16" authorId="0" shapeId="0" xr:uid="{B8431472-B2B1-4DF3-8F5B-B751B7DCFCEC}">
      <text>
        <r>
          <rPr>
            <b/>
            <sz val="9"/>
            <color indexed="81"/>
            <rFont val="Tahoma"/>
            <charset val="1"/>
          </rPr>
          <t>Becky Dzingeleski:</t>
        </r>
        <r>
          <rPr>
            <sz val="9"/>
            <color indexed="81"/>
            <rFont val="Tahoma"/>
            <charset val="1"/>
          </rPr>
          <t xml:space="preserve">
Per FOD is a new Unit.  Contributions began in 2018</t>
        </r>
      </text>
    </comment>
    <comment ref="DUX16" authorId="0" shapeId="0" xr:uid="{0DF15A49-9961-43D9-AD53-1D3FF68E612E}">
      <text>
        <r>
          <rPr>
            <b/>
            <sz val="9"/>
            <color indexed="81"/>
            <rFont val="Tahoma"/>
            <charset val="1"/>
          </rPr>
          <t>Becky Dzingeleski:</t>
        </r>
        <r>
          <rPr>
            <sz val="9"/>
            <color indexed="81"/>
            <rFont val="Tahoma"/>
            <charset val="1"/>
          </rPr>
          <t xml:space="preserve">
Per FOD is a new Unit.  Contributions began in 2018</t>
        </r>
      </text>
    </comment>
    <comment ref="DVB16" authorId="0" shapeId="0" xr:uid="{34858649-6246-474B-8641-55CE4F3B6AEA}">
      <text>
        <r>
          <rPr>
            <b/>
            <sz val="9"/>
            <color indexed="81"/>
            <rFont val="Tahoma"/>
            <charset val="1"/>
          </rPr>
          <t>Becky Dzingeleski:</t>
        </r>
        <r>
          <rPr>
            <sz val="9"/>
            <color indexed="81"/>
            <rFont val="Tahoma"/>
            <charset val="1"/>
          </rPr>
          <t xml:space="preserve">
Per FOD is a new Unit.  Contributions began in 2018</t>
        </r>
      </text>
    </comment>
    <comment ref="DVF16" authorId="0" shapeId="0" xr:uid="{F94ED0F2-56E1-43AA-94BC-B0E2CAF80BDE}">
      <text>
        <r>
          <rPr>
            <b/>
            <sz val="9"/>
            <color indexed="81"/>
            <rFont val="Tahoma"/>
            <charset val="1"/>
          </rPr>
          <t>Becky Dzingeleski:</t>
        </r>
        <r>
          <rPr>
            <sz val="9"/>
            <color indexed="81"/>
            <rFont val="Tahoma"/>
            <charset val="1"/>
          </rPr>
          <t xml:space="preserve">
Per FOD is a new Unit.  Contributions began in 2018</t>
        </r>
      </text>
    </comment>
    <comment ref="DVJ16" authorId="0" shapeId="0" xr:uid="{B38D6637-46C8-48EF-BF29-39210F87D8FE}">
      <text>
        <r>
          <rPr>
            <b/>
            <sz val="9"/>
            <color indexed="81"/>
            <rFont val="Tahoma"/>
            <charset val="1"/>
          </rPr>
          <t>Becky Dzingeleski:</t>
        </r>
        <r>
          <rPr>
            <sz val="9"/>
            <color indexed="81"/>
            <rFont val="Tahoma"/>
            <charset val="1"/>
          </rPr>
          <t xml:space="preserve">
Per FOD is a new Unit.  Contributions began in 2018</t>
        </r>
      </text>
    </comment>
    <comment ref="DVN16" authorId="0" shapeId="0" xr:uid="{E3D0C874-F67A-4438-8C69-7AF219BE6417}">
      <text>
        <r>
          <rPr>
            <b/>
            <sz val="9"/>
            <color indexed="81"/>
            <rFont val="Tahoma"/>
            <charset val="1"/>
          </rPr>
          <t>Becky Dzingeleski:</t>
        </r>
        <r>
          <rPr>
            <sz val="9"/>
            <color indexed="81"/>
            <rFont val="Tahoma"/>
            <charset val="1"/>
          </rPr>
          <t xml:space="preserve">
Per FOD is a new Unit.  Contributions began in 2018</t>
        </r>
      </text>
    </comment>
    <comment ref="DVR16" authorId="0" shapeId="0" xr:uid="{5526E9D4-C4F5-4FE3-A235-23537C5FBA74}">
      <text>
        <r>
          <rPr>
            <b/>
            <sz val="9"/>
            <color indexed="81"/>
            <rFont val="Tahoma"/>
            <charset val="1"/>
          </rPr>
          <t>Becky Dzingeleski:</t>
        </r>
        <r>
          <rPr>
            <sz val="9"/>
            <color indexed="81"/>
            <rFont val="Tahoma"/>
            <charset val="1"/>
          </rPr>
          <t xml:space="preserve">
Per FOD is a new Unit.  Contributions began in 2018</t>
        </r>
      </text>
    </comment>
    <comment ref="DVV16" authorId="0" shapeId="0" xr:uid="{DF92AA22-A0B5-4D5B-9FFC-042D61AABD8B}">
      <text>
        <r>
          <rPr>
            <b/>
            <sz val="9"/>
            <color indexed="81"/>
            <rFont val="Tahoma"/>
            <charset val="1"/>
          </rPr>
          <t>Becky Dzingeleski:</t>
        </r>
        <r>
          <rPr>
            <sz val="9"/>
            <color indexed="81"/>
            <rFont val="Tahoma"/>
            <charset val="1"/>
          </rPr>
          <t xml:space="preserve">
Per FOD is a new Unit.  Contributions began in 2018</t>
        </r>
      </text>
    </comment>
    <comment ref="DVZ16" authorId="0" shapeId="0" xr:uid="{20EF3CC6-68C2-4558-B4A1-459C5050D035}">
      <text>
        <r>
          <rPr>
            <b/>
            <sz val="9"/>
            <color indexed="81"/>
            <rFont val="Tahoma"/>
            <charset val="1"/>
          </rPr>
          <t>Becky Dzingeleski:</t>
        </r>
        <r>
          <rPr>
            <sz val="9"/>
            <color indexed="81"/>
            <rFont val="Tahoma"/>
            <charset val="1"/>
          </rPr>
          <t xml:space="preserve">
Per FOD is a new Unit.  Contributions began in 2018</t>
        </r>
      </text>
    </comment>
    <comment ref="DWD16" authorId="0" shapeId="0" xr:uid="{703086AB-3147-4E76-A026-22B17FFCE4D6}">
      <text>
        <r>
          <rPr>
            <b/>
            <sz val="9"/>
            <color indexed="81"/>
            <rFont val="Tahoma"/>
            <charset val="1"/>
          </rPr>
          <t>Becky Dzingeleski:</t>
        </r>
        <r>
          <rPr>
            <sz val="9"/>
            <color indexed="81"/>
            <rFont val="Tahoma"/>
            <charset val="1"/>
          </rPr>
          <t xml:space="preserve">
Per FOD is a new Unit.  Contributions began in 2018</t>
        </r>
      </text>
    </comment>
    <comment ref="DWH16" authorId="0" shapeId="0" xr:uid="{3960837F-E494-46A3-9687-17DA06FF20C0}">
      <text>
        <r>
          <rPr>
            <b/>
            <sz val="9"/>
            <color indexed="81"/>
            <rFont val="Tahoma"/>
            <charset val="1"/>
          </rPr>
          <t>Becky Dzingeleski:</t>
        </r>
        <r>
          <rPr>
            <sz val="9"/>
            <color indexed="81"/>
            <rFont val="Tahoma"/>
            <charset val="1"/>
          </rPr>
          <t xml:space="preserve">
Per FOD is a new Unit.  Contributions began in 2018</t>
        </r>
      </text>
    </comment>
    <comment ref="DWL16" authorId="0" shapeId="0" xr:uid="{FD1BE07D-250C-4137-BCD1-41321F925073}">
      <text>
        <r>
          <rPr>
            <b/>
            <sz val="9"/>
            <color indexed="81"/>
            <rFont val="Tahoma"/>
            <charset val="1"/>
          </rPr>
          <t>Becky Dzingeleski:</t>
        </r>
        <r>
          <rPr>
            <sz val="9"/>
            <color indexed="81"/>
            <rFont val="Tahoma"/>
            <charset val="1"/>
          </rPr>
          <t xml:space="preserve">
Per FOD is a new Unit.  Contributions began in 2018</t>
        </r>
      </text>
    </comment>
    <comment ref="DWP16" authorId="0" shapeId="0" xr:uid="{0FA5BA10-2BCD-4346-94E0-6391055B826D}">
      <text>
        <r>
          <rPr>
            <b/>
            <sz val="9"/>
            <color indexed="81"/>
            <rFont val="Tahoma"/>
            <charset val="1"/>
          </rPr>
          <t>Becky Dzingeleski:</t>
        </r>
        <r>
          <rPr>
            <sz val="9"/>
            <color indexed="81"/>
            <rFont val="Tahoma"/>
            <charset val="1"/>
          </rPr>
          <t xml:space="preserve">
Per FOD is a new Unit.  Contributions began in 2018</t>
        </r>
      </text>
    </comment>
    <comment ref="DWT16" authorId="0" shapeId="0" xr:uid="{90F9FB0B-66DA-4432-901E-1FB7C69DD3C8}">
      <text>
        <r>
          <rPr>
            <b/>
            <sz val="9"/>
            <color indexed="81"/>
            <rFont val="Tahoma"/>
            <charset val="1"/>
          </rPr>
          <t>Becky Dzingeleski:</t>
        </r>
        <r>
          <rPr>
            <sz val="9"/>
            <color indexed="81"/>
            <rFont val="Tahoma"/>
            <charset val="1"/>
          </rPr>
          <t xml:space="preserve">
Per FOD is a new Unit.  Contributions began in 2018</t>
        </r>
      </text>
    </comment>
    <comment ref="DWX16" authorId="0" shapeId="0" xr:uid="{B8B16567-F595-408F-8B80-0B0F8EC66A62}">
      <text>
        <r>
          <rPr>
            <b/>
            <sz val="9"/>
            <color indexed="81"/>
            <rFont val="Tahoma"/>
            <charset val="1"/>
          </rPr>
          <t>Becky Dzingeleski:</t>
        </r>
        <r>
          <rPr>
            <sz val="9"/>
            <color indexed="81"/>
            <rFont val="Tahoma"/>
            <charset val="1"/>
          </rPr>
          <t xml:space="preserve">
Per FOD is a new Unit.  Contributions began in 2018</t>
        </r>
      </text>
    </comment>
    <comment ref="DXB16" authorId="0" shapeId="0" xr:uid="{277CDEA9-DC8A-41EB-8634-CC67ECFEEA56}">
      <text>
        <r>
          <rPr>
            <b/>
            <sz val="9"/>
            <color indexed="81"/>
            <rFont val="Tahoma"/>
            <charset val="1"/>
          </rPr>
          <t>Becky Dzingeleski:</t>
        </r>
        <r>
          <rPr>
            <sz val="9"/>
            <color indexed="81"/>
            <rFont val="Tahoma"/>
            <charset val="1"/>
          </rPr>
          <t xml:space="preserve">
Per FOD is a new Unit.  Contributions began in 2018</t>
        </r>
      </text>
    </comment>
    <comment ref="DXF16" authorId="0" shapeId="0" xr:uid="{EA188FDB-32B5-4A8C-94DC-8737D343B347}">
      <text>
        <r>
          <rPr>
            <b/>
            <sz val="9"/>
            <color indexed="81"/>
            <rFont val="Tahoma"/>
            <charset val="1"/>
          </rPr>
          <t>Becky Dzingeleski:</t>
        </r>
        <r>
          <rPr>
            <sz val="9"/>
            <color indexed="81"/>
            <rFont val="Tahoma"/>
            <charset val="1"/>
          </rPr>
          <t xml:space="preserve">
Per FOD is a new Unit.  Contributions began in 2018</t>
        </r>
      </text>
    </comment>
    <comment ref="DXJ16" authorId="0" shapeId="0" xr:uid="{5436DAEE-9220-4CD6-858D-C3E0ECA7EAE6}">
      <text>
        <r>
          <rPr>
            <b/>
            <sz val="9"/>
            <color indexed="81"/>
            <rFont val="Tahoma"/>
            <charset val="1"/>
          </rPr>
          <t>Becky Dzingeleski:</t>
        </r>
        <r>
          <rPr>
            <sz val="9"/>
            <color indexed="81"/>
            <rFont val="Tahoma"/>
            <charset val="1"/>
          </rPr>
          <t xml:space="preserve">
Per FOD is a new Unit.  Contributions began in 2018</t>
        </r>
      </text>
    </comment>
    <comment ref="DXN16" authorId="0" shapeId="0" xr:uid="{03915C3C-1A26-4683-985B-FE91FCB67D58}">
      <text>
        <r>
          <rPr>
            <b/>
            <sz val="9"/>
            <color indexed="81"/>
            <rFont val="Tahoma"/>
            <charset val="1"/>
          </rPr>
          <t>Becky Dzingeleski:</t>
        </r>
        <r>
          <rPr>
            <sz val="9"/>
            <color indexed="81"/>
            <rFont val="Tahoma"/>
            <charset val="1"/>
          </rPr>
          <t xml:space="preserve">
Per FOD is a new Unit.  Contributions began in 2018</t>
        </r>
      </text>
    </comment>
    <comment ref="DXR16" authorId="0" shapeId="0" xr:uid="{602EA7F9-4BAA-46E8-AA4F-8425E7F642BE}">
      <text>
        <r>
          <rPr>
            <b/>
            <sz val="9"/>
            <color indexed="81"/>
            <rFont val="Tahoma"/>
            <charset val="1"/>
          </rPr>
          <t>Becky Dzingeleski:</t>
        </r>
        <r>
          <rPr>
            <sz val="9"/>
            <color indexed="81"/>
            <rFont val="Tahoma"/>
            <charset val="1"/>
          </rPr>
          <t xml:space="preserve">
Per FOD is a new Unit.  Contributions began in 2018</t>
        </r>
      </text>
    </comment>
    <comment ref="DXV16" authorId="0" shapeId="0" xr:uid="{3AAC78FA-8EBA-4029-9E28-B573705D3F14}">
      <text>
        <r>
          <rPr>
            <b/>
            <sz val="9"/>
            <color indexed="81"/>
            <rFont val="Tahoma"/>
            <charset val="1"/>
          </rPr>
          <t>Becky Dzingeleski:</t>
        </r>
        <r>
          <rPr>
            <sz val="9"/>
            <color indexed="81"/>
            <rFont val="Tahoma"/>
            <charset val="1"/>
          </rPr>
          <t xml:space="preserve">
Per FOD is a new Unit.  Contributions began in 2018</t>
        </r>
      </text>
    </comment>
    <comment ref="DXZ16" authorId="0" shapeId="0" xr:uid="{DECEF932-1285-48EC-AF37-8E343140C75F}">
      <text>
        <r>
          <rPr>
            <b/>
            <sz val="9"/>
            <color indexed="81"/>
            <rFont val="Tahoma"/>
            <charset val="1"/>
          </rPr>
          <t>Becky Dzingeleski:</t>
        </r>
        <r>
          <rPr>
            <sz val="9"/>
            <color indexed="81"/>
            <rFont val="Tahoma"/>
            <charset val="1"/>
          </rPr>
          <t xml:space="preserve">
Per FOD is a new Unit.  Contributions began in 2018</t>
        </r>
      </text>
    </comment>
    <comment ref="DYD16" authorId="0" shapeId="0" xr:uid="{40287EAF-1D8D-4AE5-AFA6-47734E0DB325}">
      <text>
        <r>
          <rPr>
            <b/>
            <sz val="9"/>
            <color indexed="81"/>
            <rFont val="Tahoma"/>
            <charset val="1"/>
          </rPr>
          <t>Becky Dzingeleski:</t>
        </r>
        <r>
          <rPr>
            <sz val="9"/>
            <color indexed="81"/>
            <rFont val="Tahoma"/>
            <charset val="1"/>
          </rPr>
          <t xml:space="preserve">
Per FOD is a new Unit.  Contributions began in 2018</t>
        </r>
      </text>
    </comment>
    <comment ref="DYH16" authorId="0" shapeId="0" xr:uid="{65A1DFA4-D0AE-449B-9682-A7535D017A47}">
      <text>
        <r>
          <rPr>
            <b/>
            <sz val="9"/>
            <color indexed="81"/>
            <rFont val="Tahoma"/>
            <charset val="1"/>
          </rPr>
          <t>Becky Dzingeleski:</t>
        </r>
        <r>
          <rPr>
            <sz val="9"/>
            <color indexed="81"/>
            <rFont val="Tahoma"/>
            <charset val="1"/>
          </rPr>
          <t xml:space="preserve">
Per FOD is a new Unit.  Contributions began in 2018</t>
        </r>
      </text>
    </comment>
    <comment ref="DYL16" authorId="0" shapeId="0" xr:uid="{89C7B480-802E-410A-99BE-1C9A3FC41C75}">
      <text>
        <r>
          <rPr>
            <b/>
            <sz val="9"/>
            <color indexed="81"/>
            <rFont val="Tahoma"/>
            <charset val="1"/>
          </rPr>
          <t>Becky Dzingeleski:</t>
        </r>
        <r>
          <rPr>
            <sz val="9"/>
            <color indexed="81"/>
            <rFont val="Tahoma"/>
            <charset val="1"/>
          </rPr>
          <t xml:space="preserve">
Per FOD is a new Unit.  Contributions began in 2018</t>
        </r>
      </text>
    </comment>
    <comment ref="DYP16" authorId="0" shapeId="0" xr:uid="{5A3CA161-CE68-43E6-9A97-9C02634171F8}">
      <text>
        <r>
          <rPr>
            <b/>
            <sz val="9"/>
            <color indexed="81"/>
            <rFont val="Tahoma"/>
            <charset val="1"/>
          </rPr>
          <t>Becky Dzingeleski:</t>
        </r>
        <r>
          <rPr>
            <sz val="9"/>
            <color indexed="81"/>
            <rFont val="Tahoma"/>
            <charset val="1"/>
          </rPr>
          <t xml:space="preserve">
Per FOD is a new Unit.  Contributions began in 2018</t>
        </r>
      </text>
    </comment>
    <comment ref="DYT16" authorId="0" shapeId="0" xr:uid="{B5301B4D-25BF-452D-A28D-F38287407B0E}">
      <text>
        <r>
          <rPr>
            <b/>
            <sz val="9"/>
            <color indexed="81"/>
            <rFont val="Tahoma"/>
            <charset val="1"/>
          </rPr>
          <t>Becky Dzingeleski:</t>
        </r>
        <r>
          <rPr>
            <sz val="9"/>
            <color indexed="81"/>
            <rFont val="Tahoma"/>
            <charset val="1"/>
          </rPr>
          <t xml:space="preserve">
Per FOD is a new Unit.  Contributions began in 2018</t>
        </r>
      </text>
    </comment>
    <comment ref="DYX16" authorId="0" shapeId="0" xr:uid="{07D5B0BA-4855-4702-A6B4-514BF38315AE}">
      <text>
        <r>
          <rPr>
            <b/>
            <sz val="9"/>
            <color indexed="81"/>
            <rFont val="Tahoma"/>
            <charset val="1"/>
          </rPr>
          <t>Becky Dzingeleski:</t>
        </r>
        <r>
          <rPr>
            <sz val="9"/>
            <color indexed="81"/>
            <rFont val="Tahoma"/>
            <charset val="1"/>
          </rPr>
          <t xml:space="preserve">
Per FOD is a new Unit.  Contributions began in 2018</t>
        </r>
      </text>
    </comment>
    <comment ref="DZB16" authorId="0" shapeId="0" xr:uid="{14AEAC21-A060-46A4-B4BD-C0CA82929EB7}">
      <text>
        <r>
          <rPr>
            <b/>
            <sz val="9"/>
            <color indexed="81"/>
            <rFont val="Tahoma"/>
            <charset val="1"/>
          </rPr>
          <t>Becky Dzingeleski:</t>
        </r>
        <r>
          <rPr>
            <sz val="9"/>
            <color indexed="81"/>
            <rFont val="Tahoma"/>
            <charset val="1"/>
          </rPr>
          <t xml:space="preserve">
Per FOD is a new Unit.  Contributions began in 2018</t>
        </r>
      </text>
    </comment>
    <comment ref="DZF16" authorId="0" shapeId="0" xr:uid="{0D5B4147-E18A-4010-992D-F8F901961592}">
      <text>
        <r>
          <rPr>
            <b/>
            <sz val="9"/>
            <color indexed="81"/>
            <rFont val="Tahoma"/>
            <charset val="1"/>
          </rPr>
          <t>Becky Dzingeleski:</t>
        </r>
        <r>
          <rPr>
            <sz val="9"/>
            <color indexed="81"/>
            <rFont val="Tahoma"/>
            <charset val="1"/>
          </rPr>
          <t xml:space="preserve">
Per FOD is a new Unit.  Contributions began in 2018</t>
        </r>
      </text>
    </comment>
    <comment ref="DZJ16" authorId="0" shapeId="0" xr:uid="{7FB2D434-7271-40CB-9506-EB1FC6794D81}">
      <text>
        <r>
          <rPr>
            <b/>
            <sz val="9"/>
            <color indexed="81"/>
            <rFont val="Tahoma"/>
            <charset val="1"/>
          </rPr>
          <t>Becky Dzingeleski:</t>
        </r>
        <r>
          <rPr>
            <sz val="9"/>
            <color indexed="81"/>
            <rFont val="Tahoma"/>
            <charset val="1"/>
          </rPr>
          <t xml:space="preserve">
Per FOD is a new Unit.  Contributions began in 2018</t>
        </r>
      </text>
    </comment>
    <comment ref="DZN16" authorId="0" shapeId="0" xr:uid="{C8308276-BEF5-40D6-A47C-ABCF1B20FAFA}">
      <text>
        <r>
          <rPr>
            <b/>
            <sz val="9"/>
            <color indexed="81"/>
            <rFont val="Tahoma"/>
            <charset val="1"/>
          </rPr>
          <t>Becky Dzingeleski:</t>
        </r>
        <r>
          <rPr>
            <sz val="9"/>
            <color indexed="81"/>
            <rFont val="Tahoma"/>
            <charset val="1"/>
          </rPr>
          <t xml:space="preserve">
Per FOD is a new Unit.  Contributions began in 2018</t>
        </r>
      </text>
    </comment>
    <comment ref="DZR16" authorId="0" shapeId="0" xr:uid="{E2DA9658-7604-4C69-80BC-AFFEAFD5F7DB}">
      <text>
        <r>
          <rPr>
            <b/>
            <sz val="9"/>
            <color indexed="81"/>
            <rFont val="Tahoma"/>
            <charset val="1"/>
          </rPr>
          <t>Becky Dzingeleski:</t>
        </r>
        <r>
          <rPr>
            <sz val="9"/>
            <color indexed="81"/>
            <rFont val="Tahoma"/>
            <charset val="1"/>
          </rPr>
          <t xml:space="preserve">
Per FOD is a new Unit.  Contributions began in 2018</t>
        </r>
      </text>
    </comment>
    <comment ref="DZV16" authorId="0" shapeId="0" xr:uid="{9A721617-D022-48E8-9572-96F96C5487A6}">
      <text>
        <r>
          <rPr>
            <b/>
            <sz val="9"/>
            <color indexed="81"/>
            <rFont val="Tahoma"/>
            <charset val="1"/>
          </rPr>
          <t>Becky Dzingeleski:</t>
        </r>
        <r>
          <rPr>
            <sz val="9"/>
            <color indexed="81"/>
            <rFont val="Tahoma"/>
            <charset val="1"/>
          </rPr>
          <t xml:space="preserve">
Per FOD is a new Unit.  Contributions began in 2018</t>
        </r>
      </text>
    </comment>
    <comment ref="DZZ16" authorId="0" shapeId="0" xr:uid="{7D3D0E53-0186-4682-A45C-FEF35647AC7B}">
      <text>
        <r>
          <rPr>
            <b/>
            <sz val="9"/>
            <color indexed="81"/>
            <rFont val="Tahoma"/>
            <charset val="1"/>
          </rPr>
          <t>Becky Dzingeleski:</t>
        </r>
        <r>
          <rPr>
            <sz val="9"/>
            <color indexed="81"/>
            <rFont val="Tahoma"/>
            <charset val="1"/>
          </rPr>
          <t xml:space="preserve">
Per FOD is a new Unit.  Contributions began in 2018</t>
        </r>
      </text>
    </comment>
    <comment ref="EAD16" authorId="0" shapeId="0" xr:uid="{E0994F39-9E15-4C96-AE41-A90FE756207F}">
      <text>
        <r>
          <rPr>
            <b/>
            <sz val="9"/>
            <color indexed="81"/>
            <rFont val="Tahoma"/>
            <charset val="1"/>
          </rPr>
          <t>Becky Dzingeleski:</t>
        </r>
        <r>
          <rPr>
            <sz val="9"/>
            <color indexed="81"/>
            <rFont val="Tahoma"/>
            <charset val="1"/>
          </rPr>
          <t xml:space="preserve">
Per FOD is a new Unit.  Contributions began in 2018</t>
        </r>
      </text>
    </comment>
    <comment ref="EAH16" authorId="0" shapeId="0" xr:uid="{E2D02C63-F4F6-4739-80C3-C0255809AE0F}">
      <text>
        <r>
          <rPr>
            <b/>
            <sz val="9"/>
            <color indexed="81"/>
            <rFont val="Tahoma"/>
            <charset val="1"/>
          </rPr>
          <t>Becky Dzingeleski:</t>
        </r>
        <r>
          <rPr>
            <sz val="9"/>
            <color indexed="81"/>
            <rFont val="Tahoma"/>
            <charset val="1"/>
          </rPr>
          <t xml:space="preserve">
Per FOD is a new Unit.  Contributions began in 2018</t>
        </r>
      </text>
    </comment>
    <comment ref="EAL16" authorId="0" shapeId="0" xr:uid="{F09209DE-E73D-4979-93CC-A74C7520D338}">
      <text>
        <r>
          <rPr>
            <b/>
            <sz val="9"/>
            <color indexed="81"/>
            <rFont val="Tahoma"/>
            <charset val="1"/>
          </rPr>
          <t>Becky Dzingeleski:</t>
        </r>
        <r>
          <rPr>
            <sz val="9"/>
            <color indexed="81"/>
            <rFont val="Tahoma"/>
            <charset val="1"/>
          </rPr>
          <t xml:space="preserve">
Per FOD is a new Unit.  Contributions began in 2018</t>
        </r>
      </text>
    </comment>
    <comment ref="EAP16" authorId="0" shapeId="0" xr:uid="{D1C3740A-4A7F-4EA7-B658-5991D3D87FDD}">
      <text>
        <r>
          <rPr>
            <b/>
            <sz val="9"/>
            <color indexed="81"/>
            <rFont val="Tahoma"/>
            <charset val="1"/>
          </rPr>
          <t>Becky Dzingeleski:</t>
        </r>
        <r>
          <rPr>
            <sz val="9"/>
            <color indexed="81"/>
            <rFont val="Tahoma"/>
            <charset val="1"/>
          </rPr>
          <t xml:space="preserve">
Per FOD is a new Unit.  Contributions began in 2018</t>
        </r>
      </text>
    </comment>
    <comment ref="EAT16" authorId="0" shapeId="0" xr:uid="{1FE1046B-B03D-4A1A-B3D7-33067B7AF9E9}">
      <text>
        <r>
          <rPr>
            <b/>
            <sz val="9"/>
            <color indexed="81"/>
            <rFont val="Tahoma"/>
            <charset val="1"/>
          </rPr>
          <t>Becky Dzingeleski:</t>
        </r>
        <r>
          <rPr>
            <sz val="9"/>
            <color indexed="81"/>
            <rFont val="Tahoma"/>
            <charset val="1"/>
          </rPr>
          <t xml:space="preserve">
Per FOD is a new Unit.  Contributions began in 2018</t>
        </r>
      </text>
    </comment>
    <comment ref="EAX16" authorId="0" shapeId="0" xr:uid="{30AFECBC-EF65-4E29-AEBD-C2333AB55FE3}">
      <text>
        <r>
          <rPr>
            <b/>
            <sz val="9"/>
            <color indexed="81"/>
            <rFont val="Tahoma"/>
            <charset val="1"/>
          </rPr>
          <t>Becky Dzingeleski:</t>
        </r>
        <r>
          <rPr>
            <sz val="9"/>
            <color indexed="81"/>
            <rFont val="Tahoma"/>
            <charset val="1"/>
          </rPr>
          <t xml:space="preserve">
Per FOD is a new Unit.  Contributions began in 2018</t>
        </r>
      </text>
    </comment>
    <comment ref="EBB16" authorId="0" shapeId="0" xr:uid="{BDE717EA-62E6-4674-93C7-C500FA898B75}">
      <text>
        <r>
          <rPr>
            <b/>
            <sz val="9"/>
            <color indexed="81"/>
            <rFont val="Tahoma"/>
            <charset val="1"/>
          </rPr>
          <t>Becky Dzingeleski:</t>
        </r>
        <r>
          <rPr>
            <sz val="9"/>
            <color indexed="81"/>
            <rFont val="Tahoma"/>
            <charset val="1"/>
          </rPr>
          <t xml:space="preserve">
Per FOD is a new Unit.  Contributions began in 2018</t>
        </r>
      </text>
    </comment>
    <comment ref="EBF16" authorId="0" shapeId="0" xr:uid="{5298ED8A-EC0E-47DD-9B22-7F183309F645}">
      <text>
        <r>
          <rPr>
            <b/>
            <sz val="9"/>
            <color indexed="81"/>
            <rFont val="Tahoma"/>
            <charset val="1"/>
          </rPr>
          <t>Becky Dzingeleski:</t>
        </r>
        <r>
          <rPr>
            <sz val="9"/>
            <color indexed="81"/>
            <rFont val="Tahoma"/>
            <charset val="1"/>
          </rPr>
          <t xml:space="preserve">
Per FOD is a new Unit.  Contributions began in 2018</t>
        </r>
      </text>
    </comment>
    <comment ref="EBJ16" authorId="0" shapeId="0" xr:uid="{726895B3-2D66-453B-879F-34524BA34D8E}">
      <text>
        <r>
          <rPr>
            <b/>
            <sz val="9"/>
            <color indexed="81"/>
            <rFont val="Tahoma"/>
            <charset val="1"/>
          </rPr>
          <t>Becky Dzingeleski:</t>
        </r>
        <r>
          <rPr>
            <sz val="9"/>
            <color indexed="81"/>
            <rFont val="Tahoma"/>
            <charset val="1"/>
          </rPr>
          <t xml:space="preserve">
Per FOD is a new Unit.  Contributions began in 2018</t>
        </r>
      </text>
    </comment>
    <comment ref="EBN16" authorId="0" shapeId="0" xr:uid="{C6E01E70-3CC9-44AB-A06E-908B0FE9F980}">
      <text>
        <r>
          <rPr>
            <b/>
            <sz val="9"/>
            <color indexed="81"/>
            <rFont val="Tahoma"/>
            <charset val="1"/>
          </rPr>
          <t>Becky Dzingeleski:</t>
        </r>
        <r>
          <rPr>
            <sz val="9"/>
            <color indexed="81"/>
            <rFont val="Tahoma"/>
            <charset val="1"/>
          </rPr>
          <t xml:space="preserve">
Per FOD is a new Unit.  Contributions began in 2018</t>
        </r>
      </text>
    </comment>
    <comment ref="EBR16" authorId="0" shapeId="0" xr:uid="{C5C711BB-B007-4E21-9FFF-9037F8692918}">
      <text>
        <r>
          <rPr>
            <b/>
            <sz val="9"/>
            <color indexed="81"/>
            <rFont val="Tahoma"/>
            <charset val="1"/>
          </rPr>
          <t>Becky Dzingeleski:</t>
        </r>
        <r>
          <rPr>
            <sz val="9"/>
            <color indexed="81"/>
            <rFont val="Tahoma"/>
            <charset val="1"/>
          </rPr>
          <t xml:space="preserve">
Per FOD is a new Unit.  Contributions began in 2018</t>
        </r>
      </text>
    </comment>
    <comment ref="EBV16" authorId="0" shapeId="0" xr:uid="{16BA356F-0D31-4152-A18A-5D7CC67AAAC1}">
      <text>
        <r>
          <rPr>
            <b/>
            <sz val="9"/>
            <color indexed="81"/>
            <rFont val="Tahoma"/>
            <charset val="1"/>
          </rPr>
          <t>Becky Dzingeleski:</t>
        </r>
        <r>
          <rPr>
            <sz val="9"/>
            <color indexed="81"/>
            <rFont val="Tahoma"/>
            <charset val="1"/>
          </rPr>
          <t xml:space="preserve">
Per FOD is a new Unit.  Contributions began in 2018</t>
        </r>
      </text>
    </comment>
    <comment ref="EBZ16" authorId="0" shapeId="0" xr:uid="{361ACACF-B7A4-49CC-9694-A18193A0D215}">
      <text>
        <r>
          <rPr>
            <b/>
            <sz val="9"/>
            <color indexed="81"/>
            <rFont val="Tahoma"/>
            <charset val="1"/>
          </rPr>
          <t>Becky Dzingeleski:</t>
        </r>
        <r>
          <rPr>
            <sz val="9"/>
            <color indexed="81"/>
            <rFont val="Tahoma"/>
            <charset val="1"/>
          </rPr>
          <t xml:space="preserve">
Per FOD is a new Unit.  Contributions began in 2018</t>
        </r>
      </text>
    </comment>
    <comment ref="ECD16" authorId="0" shapeId="0" xr:uid="{96C594C8-40C2-4978-AF33-C3E42206B44B}">
      <text>
        <r>
          <rPr>
            <b/>
            <sz val="9"/>
            <color indexed="81"/>
            <rFont val="Tahoma"/>
            <charset val="1"/>
          </rPr>
          <t>Becky Dzingeleski:</t>
        </r>
        <r>
          <rPr>
            <sz val="9"/>
            <color indexed="81"/>
            <rFont val="Tahoma"/>
            <charset val="1"/>
          </rPr>
          <t xml:space="preserve">
Per FOD is a new Unit.  Contributions began in 2018</t>
        </r>
      </text>
    </comment>
    <comment ref="ECH16" authorId="0" shapeId="0" xr:uid="{03A2D542-829C-4D0F-BF9B-25968861283B}">
      <text>
        <r>
          <rPr>
            <b/>
            <sz val="9"/>
            <color indexed="81"/>
            <rFont val="Tahoma"/>
            <charset val="1"/>
          </rPr>
          <t>Becky Dzingeleski:</t>
        </r>
        <r>
          <rPr>
            <sz val="9"/>
            <color indexed="81"/>
            <rFont val="Tahoma"/>
            <charset val="1"/>
          </rPr>
          <t xml:space="preserve">
Per FOD is a new Unit.  Contributions began in 2018</t>
        </r>
      </text>
    </comment>
    <comment ref="ECL16" authorId="0" shapeId="0" xr:uid="{CFF95941-33C7-4E5F-BD15-16CB583168C2}">
      <text>
        <r>
          <rPr>
            <b/>
            <sz val="9"/>
            <color indexed="81"/>
            <rFont val="Tahoma"/>
            <charset val="1"/>
          </rPr>
          <t>Becky Dzingeleski:</t>
        </r>
        <r>
          <rPr>
            <sz val="9"/>
            <color indexed="81"/>
            <rFont val="Tahoma"/>
            <charset val="1"/>
          </rPr>
          <t xml:space="preserve">
Per FOD is a new Unit.  Contributions began in 2018</t>
        </r>
      </text>
    </comment>
    <comment ref="ECP16" authorId="0" shapeId="0" xr:uid="{C4F2179E-B230-473F-A348-102FD92F4411}">
      <text>
        <r>
          <rPr>
            <b/>
            <sz val="9"/>
            <color indexed="81"/>
            <rFont val="Tahoma"/>
            <charset val="1"/>
          </rPr>
          <t>Becky Dzingeleski:</t>
        </r>
        <r>
          <rPr>
            <sz val="9"/>
            <color indexed="81"/>
            <rFont val="Tahoma"/>
            <charset val="1"/>
          </rPr>
          <t xml:space="preserve">
Per FOD is a new Unit.  Contributions began in 2018</t>
        </r>
      </text>
    </comment>
    <comment ref="ECT16" authorId="0" shapeId="0" xr:uid="{78DA8B54-B4EF-4F4F-9C6C-64F88EEC671C}">
      <text>
        <r>
          <rPr>
            <b/>
            <sz val="9"/>
            <color indexed="81"/>
            <rFont val="Tahoma"/>
            <charset val="1"/>
          </rPr>
          <t>Becky Dzingeleski:</t>
        </r>
        <r>
          <rPr>
            <sz val="9"/>
            <color indexed="81"/>
            <rFont val="Tahoma"/>
            <charset val="1"/>
          </rPr>
          <t xml:space="preserve">
Per FOD is a new Unit.  Contributions began in 2018</t>
        </r>
      </text>
    </comment>
    <comment ref="ECX16" authorId="0" shapeId="0" xr:uid="{FE423373-64B4-4E1E-9BCA-95DACC3401EE}">
      <text>
        <r>
          <rPr>
            <b/>
            <sz val="9"/>
            <color indexed="81"/>
            <rFont val="Tahoma"/>
            <charset val="1"/>
          </rPr>
          <t>Becky Dzingeleski:</t>
        </r>
        <r>
          <rPr>
            <sz val="9"/>
            <color indexed="81"/>
            <rFont val="Tahoma"/>
            <charset val="1"/>
          </rPr>
          <t xml:space="preserve">
Per FOD is a new Unit.  Contributions began in 2018</t>
        </r>
      </text>
    </comment>
    <comment ref="EDB16" authorId="0" shapeId="0" xr:uid="{C47164C9-BB68-4A81-A6CD-B17B1B6D6454}">
      <text>
        <r>
          <rPr>
            <b/>
            <sz val="9"/>
            <color indexed="81"/>
            <rFont val="Tahoma"/>
            <charset val="1"/>
          </rPr>
          <t>Becky Dzingeleski:</t>
        </r>
        <r>
          <rPr>
            <sz val="9"/>
            <color indexed="81"/>
            <rFont val="Tahoma"/>
            <charset val="1"/>
          </rPr>
          <t xml:space="preserve">
Per FOD is a new Unit.  Contributions began in 2018</t>
        </r>
      </text>
    </comment>
    <comment ref="EDF16" authorId="0" shapeId="0" xr:uid="{2C8CEAA2-2173-4875-B12C-CA29C7A57A94}">
      <text>
        <r>
          <rPr>
            <b/>
            <sz val="9"/>
            <color indexed="81"/>
            <rFont val="Tahoma"/>
            <charset val="1"/>
          </rPr>
          <t>Becky Dzingeleski:</t>
        </r>
        <r>
          <rPr>
            <sz val="9"/>
            <color indexed="81"/>
            <rFont val="Tahoma"/>
            <charset val="1"/>
          </rPr>
          <t xml:space="preserve">
Per FOD is a new Unit.  Contributions began in 2018</t>
        </r>
      </text>
    </comment>
    <comment ref="EDJ16" authorId="0" shapeId="0" xr:uid="{703565A7-A369-4E79-B03E-6609D8F39C42}">
      <text>
        <r>
          <rPr>
            <b/>
            <sz val="9"/>
            <color indexed="81"/>
            <rFont val="Tahoma"/>
            <charset val="1"/>
          </rPr>
          <t>Becky Dzingeleski:</t>
        </r>
        <r>
          <rPr>
            <sz val="9"/>
            <color indexed="81"/>
            <rFont val="Tahoma"/>
            <charset val="1"/>
          </rPr>
          <t xml:space="preserve">
Per FOD is a new Unit.  Contributions began in 2018</t>
        </r>
      </text>
    </comment>
    <comment ref="EDN16" authorId="0" shapeId="0" xr:uid="{8F2B907D-9986-4D6B-AAD4-A5C00270B0F6}">
      <text>
        <r>
          <rPr>
            <b/>
            <sz val="9"/>
            <color indexed="81"/>
            <rFont val="Tahoma"/>
            <charset val="1"/>
          </rPr>
          <t>Becky Dzingeleski:</t>
        </r>
        <r>
          <rPr>
            <sz val="9"/>
            <color indexed="81"/>
            <rFont val="Tahoma"/>
            <charset val="1"/>
          </rPr>
          <t xml:space="preserve">
Per FOD is a new Unit.  Contributions began in 2018</t>
        </r>
      </text>
    </comment>
    <comment ref="EDR16" authorId="0" shapeId="0" xr:uid="{57CB25D3-0487-4BAB-BB4D-B12E98AB5FEE}">
      <text>
        <r>
          <rPr>
            <b/>
            <sz val="9"/>
            <color indexed="81"/>
            <rFont val="Tahoma"/>
            <charset val="1"/>
          </rPr>
          <t>Becky Dzingeleski:</t>
        </r>
        <r>
          <rPr>
            <sz val="9"/>
            <color indexed="81"/>
            <rFont val="Tahoma"/>
            <charset val="1"/>
          </rPr>
          <t xml:space="preserve">
Per FOD is a new Unit.  Contributions began in 2018</t>
        </r>
      </text>
    </comment>
    <comment ref="EDV16" authorId="0" shapeId="0" xr:uid="{6F89F1D5-6DBC-40E5-9A79-BB99DCF5E8AC}">
      <text>
        <r>
          <rPr>
            <b/>
            <sz val="9"/>
            <color indexed="81"/>
            <rFont val="Tahoma"/>
            <charset val="1"/>
          </rPr>
          <t>Becky Dzingeleski:</t>
        </r>
        <r>
          <rPr>
            <sz val="9"/>
            <color indexed="81"/>
            <rFont val="Tahoma"/>
            <charset val="1"/>
          </rPr>
          <t xml:space="preserve">
Per FOD is a new Unit.  Contributions began in 2018</t>
        </r>
      </text>
    </comment>
    <comment ref="EDZ16" authorId="0" shapeId="0" xr:uid="{67643608-561D-45CB-8707-DEE9CA84B5CC}">
      <text>
        <r>
          <rPr>
            <b/>
            <sz val="9"/>
            <color indexed="81"/>
            <rFont val="Tahoma"/>
            <charset val="1"/>
          </rPr>
          <t>Becky Dzingeleski:</t>
        </r>
        <r>
          <rPr>
            <sz val="9"/>
            <color indexed="81"/>
            <rFont val="Tahoma"/>
            <charset val="1"/>
          </rPr>
          <t xml:space="preserve">
Per FOD is a new Unit.  Contributions began in 2018</t>
        </r>
      </text>
    </comment>
    <comment ref="EED16" authorId="0" shapeId="0" xr:uid="{B27ABFF9-F909-4CE9-AF05-D1ED3531BD7B}">
      <text>
        <r>
          <rPr>
            <b/>
            <sz val="9"/>
            <color indexed="81"/>
            <rFont val="Tahoma"/>
            <charset val="1"/>
          </rPr>
          <t>Becky Dzingeleski:</t>
        </r>
        <r>
          <rPr>
            <sz val="9"/>
            <color indexed="81"/>
            <rFont val="Tahoma"/>
            <charset val="1"/>
          </rPr>
          <t xml:space="preserve">
Per FOD is a new Unit.  Contributions began in 2018</t>
        </r>
      </text>
    </comment>
    <comment ref="EEH16" authorId="0" shapeId="0" xr:uid="{762BA118-F6CC-467D-A5EF-D984C559E074}">
      <text>
        <r>
          <rPr>
            <b/>
            <sz val="9"/>
            <color indexed="81"/>
            <rFont val="Tahoma"/>
            <charset val="1"/>
          </rPr>
          <t>Becky Dzingeleski:</t>
        </r>
        <r>
          <rPr>
            <sz val="9"/>
            <color indexed="81"/>
            <rFont val="Tahoma"/>
            <charset val="1"/>
          </rPr>
          <t xml:space="preserve">
Per FOD is a new Unit.  Contributions began in 2018</t>
        </r>
      </text>
    </comment>
    <comment ref="EEL16" authorId="0" shapeId="0" xr:uid="{EC65D995-0231-4E20-BEB1-456BBA7E74DE}">
      <text>
        <r>
          <rPr>
            <b/>
            <sz val="9"/>
            <color indexed="81"/>
            <rFont val="Tahoma"/>
            <charset val="1"/>
          </rPr>
          <t>Becky Dzingeleski:</t>
        </r>
        <r>
          <rPr>
            <sz val="9"/>
            <color indexed="81"/>
            <rFont val="Tahoma"/>
            <charset val="1"/>
          </rPr>
          <t xml:space="preserve">
Per FOD is a new Unit.  Contributions began in 2018</t>
        </r>
      </text>
    </comment>
    <comment ref="EEP16" authorId="0" shapeId="0" xr:uid="{25F9490E-8727-457B-841B-3EFA4F8F5C36}">
      <text>
        <r>
          <rPr>
            <b/>
            <sz val="9"/>
            <color indexed="81"/>
            <rFont val="Tahoma"/>
            <charset val="1"/>
          </rPr>
          <t>Becky Dzingeleski:</t>
        </r>
        <r>
          <rPr>
            <sz val="9"/>
            <color indexed="81"/>
            <rFont val="Tahoma"/>
            <charset val="1"/>
          </rPr>
          <t xml:space="preserve">
Per FOD is a new Unit.  Contributions began in 2018</t>
        </r>
      </text>
    </comment>
    <comment ref="EET16" authorId="0" shapeId="0" xr:uid="{0A79BE1E-B4E9-42FE-8C28-820BFDA8CB02}">
      <text>
        <r>
          <rPr>
            <b/>
            <sz val="9"/>
            <color indexed="81"/>
            <rFont val="Tahoma"/>
            <charset val="1"/>
          </rPr>
          <t>Becky Dzingeleski:</t>
        </r>
        <r>
          <rPr>
            <sz val="9"/>
            <color indexed="81"/>
            <rFont val="Tahoma"/>
            <charset val="1"/>
          </rPr>
          <t xml:space="preserve">
Per FOD is a new Unit.  Contributions began in 2018</t>
        </r>
      </text>
    </comment>
    <comment ref="EEX16" authorId="0" shapeId="0" xr:uid="{FF05F07F-2524-4DDB-8071-A614ECC9F90A}">
      <text>
        <r>
          <rPr>
            <b/>
            <sz val="9"/>
            <color indexed="81"/>
            <rFont val="Tahoma"/>
            <charset val="1"/>
          </rPr>
          <t>Becky Dzingeleski:</t>
        </r>
        <r>
          <rPr>
            <sz val="9"/>
            <color indexed="81"/>
            <rFont val="Tahoma"/>
            <charset val="1"/>
          </rPr>
          <t xml:space="preserve">
Per FOD is a new Unit.  Contributions began in 2018</t>
        </r>
      </text>
    </comment>
    <comment ref="EFB16" authorId="0" shapeId="0" xr:uid="{9AB94F71-4B09-4C68-98A8-BB7648A701BD}">
      <text>
        <r>
          <rPr>
            <b/>
            <sz val="9"/>
            <color indexed="81"/>
            <rFont val="Tahoma"/>
            <charset val="1"/>
          </rPr>
          <t>Becky Dzingeleski:</t>
        </r>
        <r>
          <rPr>
            <sz val="9"/>
            <color indexed="81"/>
            <rFont val="Tahoma"/>
            <charset val="1"/>
          </rPr>
          <t xml:space="preserve">
Per FOD is a new Unit.  Contributions began in 2018</t>
        </r>
      </text>
    </comment>
    <comment ref="EFF16" authorId="0" shapeId="0" xr:uid="{B0C77DCB-F944-4015-9167-9E0CC0E1EAF2}">
      <text>
        <r>
          <rPr>
            <b/>
            <sz val="9"/>
            <color indexed="81"/>
            <rFont val="Tahoma"/>
            <charset val="1"/>
          </rPr>
          <t>Becky Dzingeleski:</t>
        </r>
        <r>
          <rPr>
            <sz val="9"/>
            <color indexed="81"/>
            <rFont val="Tahoma"/>
            <charset val="1"/>
          </rPr>
          <t xml:space="preserve">
Per FOD is a new Unit.  Contributions began in 2018</t>
        </r>
      </text>
    </comment>
    <comment ref="EFJ16" authorId="0" shapeId="0" xr:uid="{8039527A-B19F-4F5D-8694-6740ECA2C929}">
      <text>
        <r>
          <rPr>
            <b/>
            <sz val="9"/>
            <color indexed="81"/>
            <rFont val="Tahoma"/>
            <charset val="1"/>
          </rPr>
          <t>Becky Dzingeleski:</t>
        </r>
        <r>
          <rPr>
            <sz val="9"/>
            <color indexed="81"/>
            <rFont val="Tahoma"/>
            <charset val="1"/>
          </rPr>
          <t xml:space="preserve">
Per FOD is a new Unit.  Contributions began in 2018</t>
        </r>
      </text>
    </comment>
    <comment ref="EFN16" authorId="0" shapeId="0" xr:uid="{946F836A-6495-4969-A0C8-97DCD662BE84}">
      <text>
        <r>
          <rPr>
            <b/>
            <sz val="9"/>
            <color indexed="81"/>
            <rFont val="Tahoma"/>
            <charset val="1"/>
          </rPr>
          <t>Becky Dzingeleski:</t>
        </r>
        <r>
          <rPr>
            <sz val="9"/>
            <color indexed="81"/>
            <rFont val="Tahoma"/>
            <charset val="1"/>
          </rPr>
          <t xml:space="preserve">
Per FOD is a new Unit.  Contributions began in 2018</t>
        </r>
      </text>
    </comment>
    <comment ref="EFR16" authorId="0" shapeId="0" xr:uid="{73C28D08-6B47-4C2C-AE56-9A8A608F9FA5}">
      <text>
        <r>
          <rPr>
            <b/>
            <sz val="9"/>
            <color indexed="81"/>
            <rFont val="Tahoma"/>
            <charset val="1"/>
          </rPr>
          <t>Becky Dzingeleski:</t>
        </r>
        <r>
          <rPr>
            <sz val="9"/>
            <color indexed="81"/>
            <rFont val="Tahoma"/>
            <charset val="1"/>
          </rPr>
          <t xml:space="preserve">
Per FOD is a new Unit.  Contributions began in 2018</t>
        </r>
      </text>
    </comment>
    <comment ref="EFV16" authorId="0" shapeId="0" xr:uid="{C6BD0107-B8D3-47AB-B6B0-AFFF0ACB24AC}">
      <text>
        <r>
          <rPr>
            <b/>
            <sz val="9"/>
            <color indexed="81"/>
            <rFont val="Tahoma"/>
            <charset val="1"/>
          </rPr>
          <t>Becky Dzingeleski:</t>
        </r>
        <r>
          <rPr>
            <sz val="9"/>
            <color indexed="81"/>
            <rFont val="Tahoma"/>
            <charset val="1"/>
          </rPr>
          <t xml:space="preserve">
Per FOD is a new Unit.  Contributions began in 2018</t>
        </r>
      </text>
    </comment>
    <comment ref="EFZ16" authorId="0" shapeId="0" xr:uid="{D539E1E7-35FF-4BDE-B961-BBDCC34DCD15}">
      <text>
        <r>
          <rPr>
            <b/>
            <sz val="9"/>
            <color indexed="81"/>
            <rFont val="Tahoma"/>
            <charset val="1"/>
          </rPr>
          <t>Becky Dzingeleski:</t>
        </r>
        <r>
          <rPr>
            <sz val="9"/>
            <color indexed="81"/>
            <rFont val="Tahoma"/>
            <charset val="1"/>
          </rPr>
          <t xml:space="preserve">
Per FOD is a new Unit.  Contributions began in 2018</t>
        </r>
      </text>
    </comment>
    <comment ref="EGD16" authorId="0" shapeId="0" xr:uid="{E8E5D9C8-F2E0-44A8-B63C-09FF88CDA4A3}">
      <text>
        <r>
          <rPr>
            <b/>
            <sz val="9"/>
            <color indexed="81"/>
            <rFont val="Tahoma"/>
            <charset val="1"/>
          </rPr>
          <t>Becky Dzingeleski:</t>
        </r>
        <r>
          <rPr>
            <sz val="9"/>
            <color indexed="81"/>
            <rFont val="Tahoma"/>
            <charset val="1"/>
          </rPr>
          <t xml:space="preserve">
Per FOD is a new Unit.  Contributions began in 2018</t>
        </r>
      </text>
    </comment>
    <comment ref="EGH16" authorId="0" shapeId="0" xr:uid="{074C1398-8AF7-411B-81BD-5AA9E1C8AEED}">
      <text>
        <r>
          <rPr>
            <b/>
            <sz val="9"/>
            <color indexed="81"/>
            <rFont val="Tahoma"/>
            <charset val="1"/>
          </rPr>
          <t>Becky Dzingeleski:</t>
        </r>
        <r>
          <rPr>
            <sz val="9"/>
            <color indexed="81"/>
            <rFont val="Tahoma"/>
            <charset val="1"/>
          </rPr>
          <t xml:space="preserve">
Per FOD is a new Unit.  Contributions began in 2018</t>
        </r>
      </text>
    </comment>
    <comment ref="EGL16" authorId="0" shapeId="0" xr:uid="{82559317-8975-436E-8476-3D6E81EC0BCE}">
      <text>
        <r>
          <rPr>
            <b/>
            <sz val="9"/>
            <color indexed="81"/>
            <rFont val="Tahoma"/>
            <charset val="1"/>
          </rPr>
          <t>Becky Dzingeleski:</t>
        </r>
        <r>
          <rPr>
            <sz val="9"/>
            <color indexed="81"/>
            <rFont val="Tahoma"/>
            <charset val="1"/>
          </rPr>
          <t xml:space="preserve">
Per FOD is a new Unit.  Contributions began in 2018</t>
        </r>
      </text>
    </comment>
    <comment ref="EGP16" authorId="0" shapeId="0" xr:uid="{CC4B44B1-8587-48BE-806D-10E41DD0E480}">
      <text>
        <r>
          <rPr>
            <b/>
            <sz val="9"/>
            <color indexed="81"/>
            <rFont val="Tahoma"/>
            <charset val="1"/>
          </rPr>
          <t>Becky Dzingeleski:</t>
        </r>
        <r>
          <rPr>
            <sz val="9"/>
            <color indexed="81"/>
            <rFont val="Tahoma"/>
            <charset val="1"/>
          </rPr>
          <t xml:space="preserve">
Per FOD is a new Unit.  Contributions began in 2018</t>
        </r>
      </text>
    </comment>
    <comment ref="EGT16" authorId="0" shapeId="0" xr:uid="{02D3049F-2AA9-448D-9B03-EE519F53EC3E}">
      <text>
        <r>
          <rPr>
            <b/>
            <sz val="9"/>
            <color indexed="81"/>
            <rFont val="Tahoma"/>
            <charset val="1"/>
          </rPr>
          <t>Becky Dzingeleski:</t>
        </r>
        <r>
          <rPr>
            <sz val="9"/>
            <color indexed="81"/>
            <rFont val="Tahoma"/>
            <charset val="1"/>
          </rPr>
          <t xml:space="preserve">
Per FOD is a new Unit.  Contributions began in 2018</t>
        </r>
      </text>
    </comment>
    <comment ref="EGX16" authorId="0" shapeId="0" xr:uid="{DAE8FD1B-DF9E-4106-87F8-A7D8074E1190}">
      <text>
        <r>
          <rPr>
            <b/>
            <sz val="9"/>
            <color indexed="81"/>
            <rFont val="Tahoma"/>
            <charset val="1"/>
          </rPr>
          <t>Becky Dzingeleski:</t>
        </r>
        <r>
          <rPr>
            <sz val="9"/>
            <color indexed="81"/>
            <rFont val="Tahoma"/>
            <charset val="1"/>
          </rPr>
          <t xml:space="preserve">
Per FOD is a new Unit.  Contributions began in 2018</t>
        </r>
      </text>
    </comment>
    <comment ref="EHB16" authorId="0" shapeId="0" xr:uid="{F39E9D9E-71F1-4478-84D5-1CDCEDAB7B39}">
      <text>
        <r>
          <rPr>
            <b/>
            <sz val="9"/>
            <color indexed="81"/>
            <rFont val="Tahoma"/>
            <charset val="1"/>
          </rPr>
          <t>Becky Dzingeleski:</t>
        </r>
        <r>
          <rPr>
            <sz val="9"/>
            <color indexed="81"/>
            <rFont val="Tahoma"/>
            <charset val="1"/>
          </rPr>
          <t xml:space="preserve">
Per FOD is a new Unit.  Contributions began in 2018</t>
        </r>
      </text>
    </comment>
    <comment ref="EHF16" authorId="0" shapeId="0" xr:uid="{94C771FD-686F-4D42-B1D0-CDF546D204E3}">
      <text>
        <r>
          <rPr>
            <b/>
            <sz val="9"/>
            <color indexed="81"/>
            <rFont val="Tahoma"/>
            <charset val="1"/>
          </rPr>
          <t>Becky Dzingeleski:</t>
        </r>
        <r>
          <rPr>
            <sz val="9"/>
            <color indexed="81"/>
            <rFont val="Tahoma"/>
            <charset val="1"/>
          </rPr>
          <t xml:space="preserve">
Per FOD is a new Unit.  Contributions began in 2018</t>
        </r>
      </text>
    </comment>
    <comment ref="EHJ16" authorId="0" shapeId="0" xr:uid="{F119D5EA-8226-4333-A73C-1633AD966BAF}">
      <text>
        <r>
          <rPr>
            <b/>
            <sz val="9"/>
            <color indexed="81"/>
            <rFont val="Tahoma"/>
            <charset val="1"/>
          </rPr>
          <t>Becky Dzingeleski:</t>
        </r>
        <r>
          <rPr>
            <sz val="9"/>
            <color indexed="81"/>
            <rFont val="Tahoma"/>
            <charset val="1"/>
          </rPr>
          <t xml:space="preserve">
Per FOD is a new Unit.  Contributions began in 2018</t>
        </r>
      </text>
    </comment>
    <comment ref="EHN16" authorId="0" shapeId="0" xr:uid="{915AB666-A42D-4FF2-92CA-32407EDF8767}">
      <text>
        <r>
          <rPr>
            <b/>
            <sz val="9"/>
            <color indexed="81"/>
            <rFont val="Tahoma"/>
            <charset val="1"/>
          </rPr>
          <t>Becky Dzingeleski:</t>
        </r>
        <r>
          <rPr>
            <sz val="9"/>
            <color indexed="81"/>
            <rFont val="Tahoma"/>
            <charset val="1"/>
          </rPr>
          <t xml:space="preserve">
Per FOD is a new Unit.  Contributions began in 2018</t>
        </r>
      </text>
    </comment>
    <comment ref="EHR16" authorId="0" shapeId="0" xr:uid="{6BBCB354-ACE5-44E9-9616-DE90B191DBFD}">
      <text>
        <r>
          <rPr>
            <b/>
            <sz val="9"/>
            <color indexed="81"/>
            <rFont val="Tahoma"/>
            <charset val="1"/>
          </rPr>
          <t>Becky Dzingeleski:</t>
        </r>
        <r>
          <rPr>
            <sz val="9"/>
            <color indexed="81"/>
            <rFont val="Tahoma"/>
            <charset val="1"/>
          </rPr>
          <t xml:space="preserve">
Per FOD is a new Unit.  Contributions began in 2018</t>
        </r>
      </text>
    </comment>
    <comment ref="EHV16" authorId="0" shapeId="0" xr:uid="{CD894081-1E43-4589-B602-56E2962A983D}">
      <text>
        <r>
          <rPr>
            <b/>
            <sz val="9"/>
            <color indexed="81"/>
            <rFont val="Tahoma"/>
            <charset val="1"/>
          </rPr>
          <t>Becky Dzingeleski:</t>
        </r>
        <r>
          <rPr>
            <sz val="9"/>
            <color indexed="81"/>
            <rFont val="Tahoma"/>
            <charset val="1"/>
          </rPr>
          <t xml:space="preserve">
Per FOD is a new Unit.  Contributions began in 2018</t>
        </r>
      </text>
    </comment>
    <comment ref="EHZ16" authorId="0" shapeId="0" xr:uid="{D92B4AE9-76E2-4B89-9C2F-BB9FA1D6D577}">
      <text>
        <r>
          <rPr>
            <b/>
            <sz val="9"/>
            <color indexed="81"/>
            <rFont val="Tahoma"/>
            <charset val="1"/>
          </rPr>
          <t>Becky Dzingeleski:</t>
        </r>
        <r>
          <rPr>
            <sz val="9"/>
            <color indexed="81"/>
            <rFont val="Tahoma"/>
            <charset val="1"/>
          </rPr>
          <t xml:space="preserve">
Per FOD is a new Unit.  Contributions began in 2018</t>
        </r>
      </text>
    </comment>
    <comment ref="EID16" authorId="0" shapeId="0" xr:uid="{F5A0E392-E1FB-4D7E-88A0-1A2C2B0B046F}">
      <text>
        <r>
          <rPr>
            <b/>
            <sz val="9"/>
            <color indexed="81"/>
            <rFont val="Tahoma"/>
            <charset val="1"/>
          </rPr>
          <t>Becky Dzingeleski:</t>
        </r>
        <r>
          <rPr>
            <sz val="9"/>
            <color indexed="81"/>
            <rFont val="Tahoma"/>
            <charset val="1"/>
          </rPr>
          <t xml:space="preserve">
Per FOD is a new Unit.  Contributions began in 2018</t>
        </r>
      </text>
    </comment>
    <comment ref="EIH16" authorId="0" shapeId="0" xr:uid="{EACFD255-EC38-4A56-AF8E-8DE46AF69A38}">
      <text>
        <r>
          <rPr>
            <b/>
            <sz val="9"/>
            <color indexed="81"/>
            <rFont val="Tahoma"/>
            <charset val="1"/>
          </rPr>
          <t>Becky Dzingeleski:</t>
        </r>
        <r>
          <rPr>
            <sz val="9"/>
            <color indexed="81"/>
            <rFont val="Tahoma"/>
            <charset val="1"/>
          </rPr>
          <t xml:space="preserve">
Per FOD is a new Unit.  Contributions began in 2018</t>
        </r>
      </text>
    </comment>
    <comment ref="EIL16" authorId="0" shapeId="0" xr:uid="{7DC63AE5-22E0-46FB-AFD4-E0530CCCBA8D}">
      <text>
        <r>
          <rPr>
            <b/>
            <sz val="9"/>
            <color indexed="81"/>
            <rFont val="Tahoma"/>
            <charset val="1"/>
          </rPr>
          <t>Becky Dzingeleski:</t>
        </r>
        <r>
          <rPr>
            <sz val="9"/>
            <color indexed="81"/>
            <rFont val="Tahoma"/>
            <charset val="1"/>
          </rPr>
          <t xml:space="preserve">
Per FOD is a new Unit.  Contributions began in 2018</t>
        </r>
      </text>
    </comment>
    <comment ref="EIP16" authorId="0" shapeId="0" xr:uid="{97C20BA5-90FA-4962-9B16-65A02E54098D}">
      <text>
        <r>
          <rPr>
            <b/>
            <sz val="9"/>
            <color indexed="81"/>
            <rFont val="Tahoma"/>
            <charset val="1"/>
          </rPr>
          <t>Becky Dzingeleski:</t>
        </r>
        <r>
          <rPr>
            <sz val="9"/>
            <color indexed="81"/>
            <rFont val="Tahoma"/>
            <charset val="1"/>
          </rPr>
          <t xml:space="preserve">
Per FOD is a new Unit.  Contributions began in 2018</t>
        </r>
      </text>
    </comment>
    <comment ref="EIT16" authorId="0" shapeId="0" xr:uid="{4922E104-13C5-447D-9D27-73A12E545475}">
      <text>
        <r>
          <rPr>
            <b/>
            <sz val="9"/>
            <color indexed="81"/>
            <rFont val="Tahoma"/>
            <charset val="1"/>
          </rPr>
          <t>Becky Dzingeleski:</t>
        </r>
        <r>
          <rPr>
            <sz val="9"/>
            <color indexed="81"/>
            <rFont val="Tahoma"/>
            <charset val="1"/>
          </rPr>
          <t xml:space="preserve">
Per FOD is a new Unit.  Contributions began in 2018</t>
        </r>
      </text>
    </comment>
    <comment ref="EIX16" authorId="0" shapeId="0" xr:uid="{F4DEB8BB-0FEB-4B0B-BAE6-8569B439EE5A}">
      <text>
        <r>
          <rPr>
            <b/>
            <sz val="9"/>
            <color indexed="81"/>
            <rFont val="Tahoma"/>
            <charset val="1"/>
          </rPr>
          <t>Becky Dzingeleski:</t>
        </r>
        <r>
          <rPr>
            <sz val="9"/>
            <color indexed="81"/>
            <rFont val="Tahoma"/>
            <charset val="1"/>
          </rPr>
          <t xml:space="preserve">
Per FOD is a new Unit.  Contributions began in 2018</t>
        </r>
      </text>
    </comment>
    <comment ref="EJB16" authorId="0" shapeId="0" xr:uid="{0D4CEAB5-9675-41A5-AE68-15F1B1169A20}">
      <text>
        <r>
          <rPr>
            <b/>
            <sz val="9"/>
            <color indexed="81"/>
            <rFont val="Tahoma"/>
            <charset val="1"/>
          </rPr>
          <t>Becky Dzingeleski:</t>
        </r>
        <r>
          <rPr>
            <sz val="9"/>
            <color indexed="81"/>
            <rFont val="Tahoma"/>
            <charset val="1"/>
          </rPr>
          <t xml:space="preserve">
Per FOD is a new Unit.  Contributions began in 2018</t>
        </r>
      </text>
    </comment>
    <comment ref="EJF16" authorId="0" shapeId="0" xr:uid="{6E154132-EA05-4147-9E51-AD70423FBC30}">
      <text>
        <r>
          <rPr>
            <b/>
            <sz val="9"/>
            <color indexed="81"/>
            <rFont val="Tahoma"/>
            <charset val="1"/>
          </rPr>
          <t>Becky Dzingeleski:</t>
        </r>
        <r>
          <rPr>
            <sz val="9"/>
            <color indexed="81"/>
            <rFont val="Tahoma"/>
            <charset val="1"/>
          </rPr>
          <t xml:space="preserve">
Per FOD is a new Unit.  Contributions began in 2018</t>
        </r>
      </text>
    </comment>
    <comment ref="EJJ16" authorId="0" shapeId="0" xr:uid="{1265F377-AA9B-4AAA-93AF-6A0485F865DD}">
      <text>
        <r>
          <rPr>
            <b/>
            <sz val="9"/>
            <color indexed="81"/>
            <rFont val="Tahoma"/>
            <charset val="1"/>
          </rPr>
          <t>Becky Dzingeleski:</t>
        </r>
        <r>
          <rPr>
            <sz val="9"/>
            <color indexed="81"/>
            <rFont val="Tahoma"/>
            <charset val="1"/>
          </rPr>
          <t xml:space="preserve">
Per FOD is a new Unit.  Contributions began in 2018</t>
        </r>
      </text>
    </comment>
    <comment ref="EJN16" authorId="0" shapeId="0" xr:uid="{86C227EF-D94D-446E-B771-140929F5F353}">
      <text>
        <r>
          <rPr>
            <b/>
            <sz val="9"/>
            <color indexed="81"/>
            <rFont val="Tahoma"/>
            <charset val="1"/>
          </rPr>
          <t>Becky Dzingeleski:</t>
        </r>
        <r>
          <rPr>
            <sz val="9"/>
            <color indexed="81"/>
            <rFont val="Tahoma"/>
            <charset val="1"/>
          </rPr>
          <t xml:space="preserve">
Per FOD is a new Unit.  Contributions began in 2018</t>
        </r>
      </text>
    </comment>
    <comment ref="EJR16" authorId="0" shapeId="0" xr:uid="{D1521EA8-53CB-45EE-8ABA-B0D5B77BF0CF}">
      <text>
        <r>
          <rPr>
            <b/>
            <sz val="9"/>
            <color indexed="81"/>
            <rFont val="Tahoma"/>
            <charset val="1"/>
          </rPr>
          <t>Becky Dzingeleski:</t>
        </r>
        <r>
          <rPr>
            <sz val="9"/>
            <color indexed="81"/>
            <rFont val="Tahoma"/>
            <charset val="1"/>
          </rPr>
          <t xml:space="preserve">
Per FOD is a new Unit.  Contributions began in 2018</t>
        </r>
      </text>
    </comment>
    <comment ref="EJV16" authorId="0" shapeId="0" xr:uid="{09267A90-DB12-4F47-80C1-DE54BF2F1115}">
      <text>
        <r>
          <rPr>
            <b/>
            <sz val="9"/>
            <color indexed="81"/>
            <rFont val="Tahoma"/>
            <charset val="1"/>
          </rPr>
          <t>Becky Dzingeleski:</t>
        </r>
        <r>
          <rPr>
            <sz val="9"/>
            <color indexed="81"/>
            <rFont val="Tahoma"/>
            <charset val="1"/>
          </rPr>
          <t xml:space="preserve">
Per FOD is a new Unit.  Contributions began in 2018</t>
        </r>
      </text>
    </comment>
    <comment ref="EJZ16" authorId="0" shapeId="0" xr:uid="{D40D272B-2364-4A5B-BF5D-82186C5741C3}">
      <text>
        <r>
          <rPr>
            <b/>
            <sz val="9"/>
            <color indexed="81"/>
            <rFont val="Tahoma"/>
            <charset val="1"/>
          </rPr>
          <t>Becky Dzingeleski:</t>
        </r>
        <r>
          <rPr>
            <sz val="9"/>
            <color indexed="81"/>
            <rFont val="Tahoma"/>
            <charset val="1"/>
          </rPr>
          <t xml:space="preserve">
Per FOD is a new Unit.  Contributions began in 2018</t>
        </r>
      </text>
    </comment>
    <comment ref="EKD16" authorId="0" shapeId="0" xr:uid="{F057CD4E-A1C6-4903-A41A-BFDFA32480AA}">
      <text>
        <r>
          <rPr>
            <b/>
            <sz val="9"/>
            <color indexed="81"/>
            <rFont val="Tahoma"/>
            <charset val="1"/>
          </rPr>
          <t>Becky Dzingeleski:</t>
        </r>
        <r>
          <rPr>
            <sz val="9"/>
            <color indexed="81"/>
            <rFont val="Tahoma"/>
            <charset val="1"/>
          </rPr>
          <t xml:space="preserve">
Per FOD is a new Unit.  Contributions began in 2018</t>
        </r>
      </text>
    </comment>
    <comment ref="EKH16" authorId="0" shapeId="0" xr:uid="{8B09339F-A738-4423-9931-01A78699E385}">
      <text>
        <r>
          <rPr>
            <b/>
            <sz val="9"/>
            <color indexed="81"/>
            <rFont val="Tahoma"/>
            <charset val="1"/>
          </rPr>
          <t>Becky Dzingeleski:</t>
        </r>
        <r>
          <rPr>
            <sz val="9"/>
            <color indexed="81"/>
            <rFont val="Tahoma"/>
            <charset val="1"/>
          </rPr>
          <t xml:space="preserve">
Per FOD is a new Unit.  Contributions began in 2018</t>
        </r>
      </text>
    </comment>
    <comment ref="EKL16" authorId="0" shapeId="0" xr:uid="{CE7A8DD5-8E22-4F0D-AF67-202CAD4CBE0F}">
      <text>
        <r>
          <rPr>
            <b/>
            <sz val="9"/>
            <color indexed="81"/>
            <rFont val="Tahoma"/>
            <charset val="1"/>
          </rPr>
          <t>Becky Dzingeleski:</t>
        </r>
        <r>
          <rPr>
            <sz val="9"/>
            <color indexed="81"/>
            <rFont val="Tahoma"/>
            <charset val="1"/>
          </rPr>
          <t xml:space="preserve">
Per FOD is a new Unit.  Contributions began in 2018</t>
        </r>
      </text>
    </comment>
    <comment ref="EKP16" authorId="0" shapeId="0" xr:uid="{DC16FCDE-7AFE-431D-A4E4-BC9928C4532A}">
      <text>
        <r>
          <rPr>
            <b/>
            <sz val="9"/>
            <color indexed="81"/>
            <rFont val="Tahoma"/>
            <charset val="1"/>
          </rPr>
          <t>Becky Dzingeleski:</t>
        </r>
        <r>
          <rPr>
            <sz val="9"/>
            <color indexed="81"/>
            <rFont val="Tahoma"/>
            <charset val="1"/>
          </rPr>
          <t xml:space="preserve">
Per FOD is a new Unit.  Contributions began in 2018</t>
        </r>
      </text>
    </comment>
    <comment ref="EKT16" authorId="0" shapeId="0" xr:uid="{F03F2D98-8130-4766-98D8-562365480BE4}">
      <text>
        <r>
          <rPr>
            <b/>
            <sz val="9"/>
            <color indexed="81"/>
            <rFont val="Tahoma"/>
            <charset val="1"/>
          </rPr>
          <t>Becky Dzingeleski:</t>
        </r>
        <r>
          <rPr>
            <sz val="9"/>
            <color indexed="81"/>
            <rFont val="Tahoma"/>
            <charset val="1"/>
          </rPr>
          <t xml:space="preserve">
Per FOD is a new Unit.  Contributions began in 2018</t>
        </r>
      </text>
    </comment>
    <comment ref="EKX16" authorId="0" shapeId="0" xr:uid="{F4DDFDB0-1E78-4EE3-AE63-1A469943EAE5}">
      <text>
        <r>
          <rPr>
            <b/>
            <sz val="9"/>
            <color indexed="81"/>
            <rFont val="Tahoma"/>
            <charset val="1"/>
          </rPr>
          <t>Becky Dzingeleski:</t>
        </r>
        <r>
          <rPr>
            <sz val="9"/>
            <color indexed="81"/>
            <rFont val="Tahoma"/>
            <charset val="1"/>
          </rPr>
          <t xml:space="preserve">
Per FOD is a new Unit.  Contributions began in 2018</t>
        </r>
      </text>
    </comment>
    <comment ref="ELB16" authorId="0" shapeId="0" xr:uid="{721EF29F-089B-4055-A826-B06C2C8D3FF0}">
      <text>
        <r>
          <rPr>
            <b/>
            <sz val="9"/>
            <color indexed="81"/>
            <rFont val="Tahoma"/>
            <charset val="1"/>
          </rPr>
          <t>Becky Dzingeleski:</t>
        </r>
        <r>
          <rPr>
            <sz val="9"/>
            <color indexed="81"/>
            <rFont val="Tahoma"/>
            <charset val="1"/>
          </rPr>
          <t xml:space="preserve">
Per FOD is a new Unit.  Contributions began in 2018</t>
        </r>
      </text>
    </comment>
    <comment ref="ELF16" authorId="0" shapeId="0" xr:uid="{9513E87E-F8D0-475E-AF55-806C87060C6C}">
      <text>
        <r>
          <rPr>
            <b/>
            <sz val="9"/>
            <color indexed="81"/>
            <rFont val="Tahoma"/>
            <charset val="1"/>
          </rPr>
          <t>Becky Dzingeleski:</t>
        </r>
        <r>
          <rPr>
            <sz val="9"/>
            <color indexed="81"/>
            <rFont val="Tahoma"/>
            <charset val="1"/>
          </rPr>
          <t xml:space="preserve">
Per FOD is a new Unit.  Contributions began in 2018</t>
        </r>
      </text>
    </comment>
    <comment ref="ELJ16" authorId="0" shapeId="0" xr:uid="{21F8DFE8-C775-4F53-81EE-89007AF5AA11}">
      <text>
        <r>
          <rPr>
            <b/>
            <sz val="9"/>
            <color indexed="81"/>
            <rFont val="Tahoma"/>
            <charset val="1"/>
          </rPr>
          <t>Becky Dzingeleski:</t>
        </r>
        <r>
          <rPr>
            <sz val="9"/>
            <color indexed="81"/>
            <rFont val="Tahoma"/>
            <charset val="1"/>
          </rPr>
          <t xml:space="preserve">
Per FOD is a new Unit.  Contributions began in 2018</t>
        </r>
      </text>
    </comment>
    <comment ref="ELN16" authorId="0" shapeId="0" xr:uid="{8733B3CB-0560-472F-8A83-B08F31DDEFDB}">
      <text>
        <r>
          <rPr>
            <b/>
            <sz val="9"/>
            <color indexed="81"/>
            <rFont val="Tahoma"/>
            <charset val="1"/>
          </rPr>
          <t>Becky Dzingeleski:</t>
        </r>
        <r>
          <rPr>
            <sz val="9"/>
            <color indexed="81"/>
            <rFont val="Tahoma"/>
            <charset val="1"/>
          </rPr>
          <t xml:space="preserve">
Per FOD is a new Unit.  Contributions began in 2018</t>
        </r>
      </text>
    </comment>
    <comment ref="ELR16" authorId="0" shapeId="0" xr:uid="{0F55F356-F928-4A43-A85A-97B2B09B823F}">
      <text>
        <r>
          <rPr>
            <b/>
            <sz val="9"/>
            <color indexed="81"/>
            <rFont val="Tahoma"/>
            <charset val="1"/>
          </rPr>
          <t>Becky Dzingeleski:</t>
        </r>
        <r>
          <rPr>
            <sz val="9"/>
            <color indexed="81"/>
            <rFont val="Tahoma"/>
            <charset val="1"/>
          </rPr>
          <t xml:space="preserve">
Per FOD is a new Unit.  Contributions began in 2018</t>
        </r>
      </text>
    </comment>
    <comment ref="ELV16" authorId="0" shapeId="0" xr:uid="{F1564AD5-3A8D-4E97-A7A2-3A50991903F1}">
      <text>
        <r>
          <rPr>
            <b/>
            <sz val="9"/>
            <color indexed="81"/>
            <rFont val="Tahoma"/>
            <charset val="1"/>
          </rPr>
          <t>Becky Dzingeleski:</t>
        </r>
        <r>
          <rPr>
            <sz val="9"/>
            <color indexed="81"/>
            <rFont val="Tahoma"/>
            <charset val="1"/>
          </rPr>
          <t xml:space="preserve">
Per FOD is a new Unit.  Contributions began in 2018</t>
        </r>
      </text>
    </comment>
    <comment ref="ELZ16" authorId="0" shapeId="0" xr:uid="{0CBEEDF1-F538-47C2-9216-C0D445883465}">
      <text>
        <r>
          <rPr>
            <b/>
            <sz val="9"/>
            <color indexed="81"/>
            <rFont val="Tahoma"/>
            <charset val="1"/>
          </rPr>
          <t>Becky Dzingeleski:</t>
        </r>
        <r>
          <rPr>
            <sz val="9"/>
            <color indexed="81"/>
            <rFont val="Tahoma"/>
            <charset val="1"/>
          </rPr>
          <t xml:space="preserve">
Per FOD is a new Unit.  Contributions began in 2018</t>
        </r>
      </text>
    </comment>
    <comment ref="EMD16" authorId="0" shapeId="0" xr:uid="{A3E8CA1D-BBCA-44F2-9C72-0A7DEB7A05BB}">
      <text>
        <r>
          <rPr>
            <b/>
            <sz val="9"/>
            <color indexed="81"/>
            <rFont val="Tahoma"/>
            <charset val="1"/>
          </rPr>
          <t>Becky Dzingeleski:</t>
        </r>
        <r>
          <rPr>
            <sz val="9"/>
            <color indexed="81"/>
            <rFont val="Tahoma"/>
            <charset val="1"/>
          </rPr>
          <t xml:space="preserve">
Per FOD is a new Unit.  Contributions began in 2018</t>
        </r>
      </text>
    </comment>
    <comment ref="EMH16" authorId="0" shapeId="0" xr:uid="{AD44F9AB-D497-4C06-8DBA-A8C8E3D31980}">
      <text>
        <r>
          <rPr>
            <b/>
            <sz val="9"/>
            <color indexed="81"/>
            <rFont val="Tahoma"/>
            <charset val="1"/>
          </rPr>
          <t>Becky Dzingeleski:</t>
        </r>
        <r>
          <rPr>
            <sz val="9"/>
            <color indexed="81"/>
            <rFont val="Tahoma"/>
            <charset val="1"/>
          </rPr>
          <t xml:space="preserve">
Per FOD is a new Unit.  Contributions began in 2018</t>
        </r>
      </text>
    </comment>
    <comment ref="EML16" authorId="0" shapeId="0" xr:uid="{4501344B-5B36-4D30-9D6A-9FF6FFB34DD8}">
      <text>
        <r>
          <rPr>
            <b/>
            <sz val="9"/>
            <color indexed="81"/>
            <rFont val="Tahoma"/>
            <charset val="1"/>
          </rPr>
          <t>Becky Dzingeleski:</t>
        </r>
        <r>
          <rPr>
            <sz val="9"/>
            <color indexed="81"/>
            <rFont val="Tahoma"/>
            <charset val="1"/>
          </rPr>
          <t xml:space="preserve">
Per FOD is a new Unit.  Contributions began in 2018</t>
        </r>
      </text>
    </comment>
    <comment ref="EMP16" authorId="0" shapeId="0" xr:uid="{1AABC436-EB4B-4AEA-A287-339E4C01A8BE}">
      <text>
        <r>
          <rPr>
            <b/>
            <sz val="9"/>
            <color indexed="81"/>
            <rFont val="Tahoma"/>
            <charset val="1"/>
          </rPr>
          <t>Becky Dzingeleski:</t>
        </r>
        <r>
          <rPr>
            <sz val="9"/>
            <color indexed="81"/>
            <rFont val="Tahoma"/>
            <charset val="1"/>
          </rPr>
          <t xml:space="preserve">
Per FOD is a new Unit.  Contributions began in 2018</t>
        </r>
      </text>
    </comment>
    <comment ref="EMT16" authorId="0" shapeId="0" xr:uid="{D81F39CF-0C87-4893-BD54-EF44A5FC7786}">
      <text>
        <r>
          <rPr>
            <b/>
            <sz val="9"/>
            <color indexed="81"/>
            <rFont val="Tahoma"/>
            <charset val="1"/>
          </rPr>
          <t>Becky Dzingeleski:</t>
        </r>
        <r>
          <rPr>
            <sz val="9"/>
            <color indexed="81"/>
            <rFont val="Tahoma"/>
            <charset val="1"/>
          </rPr>
          <t xml:space="preserve">
Per FOD is a new Unit.  Contributions began in 2018</t>
        </r>
      </text>
    </comment>
    <comment ref="EMX16" authorId="0" shapeId="0" xr:uid="{A107FCF3-4D3F-4E51-9CC8-17A31F193A56}">
      <text>
        <r>
          <rPr>
            <b/>
            <sz val="9"/>
            <color indexed="81"/>
            <rFont val="Tahoma"/>
            <charset val="1"/>
          </rPr>
          <t>Becky Dzingeleski:</t>
        </r>
        <r>
          <rPr>
            <sz val="9"/>
            <color indexed="81"/>
            <rFont val="Tahoma"/>
            <charset val="1"/>
          </rPr>
          <t xml:space="preserve">
Per FOD is a new Unit.  Contributions began in 2018</t>
        </r>
      </text>
    </comment>
    <comment ref="ENB16" authorId="0" shapeId="0" xr:uid="{B6D28E09-B6B4-4F23-B048-CB9D07AB4E32}">
      <text>
        <r>
          <rPr>
            <b/>
            <sz val="9"/>
            <color indexed="81"/>
            <rFont val="Tahoma"/>
            <charset val="1"/>
          </rPr>
          <t>Becky Dzingeleski:</t>
        </r>
        <r>
          <rPr>
            <sz val="9"/>
            <color indexed="81"/>
            <rFont val="Tahoma"/>
            <charset val="1"/>
          </rPr>
          <t xml:space="preserve">
Per FOD is a new Unit.  Contributions began in 2018</t>
        </r>
      </text>
    </comment>
    <comment ref="ENF16" authorId="0" shapeId="0" xr:uid="{C71450D7-0AD1-42AC-980B-46B1AA0A0B70}">
      <text>
        <r>
          <rPr>
            <b/>
            <sz val="9"/>
            <color indexed="81"/>
            <rFont val="Tahoma"/>
            <charset val="1"/>
          </rPr>
          <t>Becky Dzingeleski:</t>
        </r>
        <r>
          <rPr>
            <sz val="9"/>
            <color indexed="81"/>
            <rFont val="Tahoma"/>
            <charset val="1"/>
          </rPr>
          <t xml:space="preserve">
Per FOD is a new Unit.  Contributions began in 2018</t>
        </r>
      </text>
    </comment>
    <comment ref="ENJ16" authorId="0" shapeId="0" xr:uid="{03ED6782-1782-441D-BDB2-AA1811382506}">
      <text>
        <r>
          <rPr>
            <b/>
            <sz val="9"/>
            <color indexed="81"/>
            <rFont val="Tahoma"/>
            <charset val="1"/>
          </rPr>
          <t>Becky Dzingeleski:</t>
        </r>
        <r>
          <rPr>
            <sz val="9"/>
            <color indexed="81"/>
            <rFont val="Tahoma"/>
            <charset val="1"/>
          </rPr>
          <t xml:space="preserve">
Per FOD is a new Unit.  Contributions began in 2018</t>
        </r>
      </text>
    </comment>
    <comment ref="ENN16" authorId="0" shapeId="0" xr:uid="{E7622D4E-7192-4D87-9EB9-EC41FC430658}">
      <text>
        <r>
          <rPr>
            <b/>
            <sz val="9"/>
            <color indexed="81"/>
            <rFont val="Tahoma"/>
            <charset val="1"/>
          </rPr>
          <t>Becky Dzingeleski:</t>
        </r>
        <r>
          <rPr>
            <sz val="9"/>
            <color indexed="81"/>
            <rFont val="Tahoma"/>
            <charset val="1"/>
          </rPr>
          <t xml:space="preserve">
Per FOD is a new Unit.  Contributions began in 2018</t>
        </r>
      </text>
    </comment>
    <comment ref="ENR16" authorId="0" shapeId="0" xr:uid="{54A50ACB-EC7C-4708-873B-C9192940DFFA}">
      <text>
        <r>
          <rPr>
            <b/>
            <sz val="9"/>
            <color indexed="81"/>
            <rFont val="Tahoma"/>
            <charset val="1"/>
          </rPr>
          <t>Becky Dzingeleski:</t>
        </r>
        <r>
          <rPr>
            <sz val="9"/>
            <color indexed="81"/>
            <rFont val="Tahoma"/>
            <charset val="1"/>
          </rPr>
          <t xml:space="preserve">
Per FOD is a new Unit.  Contributions began in 2018</t>
        </r>
      </text>
    </comment>
    <comment ref="ENV16" authorId="0" shapeId="0" xr:uid="{3F2D6186-78F1-4EE7-996E-2717BCF70BBC}">
      <text>
        <r>
          <rPr>
            <b/>
            <sz val="9"/>
            <color indexed="81"/>
            <rFont val="Tahoma"/>
            <charset val="1"/>
          </rPr>
          <t>Becky Dzingeleski:</t>
        </r>
        <r>
          <rPr>
            <sz val="9"/>
            <color indexed="81"/>
            <rFont val="Tahoma"/>
            <charset val="1"/>
          </rPr>
          <t xml:space="preserve">
Per FOD is a new Unit.  Contributions began in 2018</t>
        </r>
      </text>
    </comment>
    <comment ref="ENZ16" authorId="0" shapeId="0" xr:uid="{AEACADF2-6CAA-47A8-AAFD-A8EAE39CC720}">
      <text>
        <r>
          <rPr>
            <b/>
            <sz val="9"/>
            <color indexed="81"/>
            <rFont val="Tahoma"/>
            <charset val="1"/>
          </rPr>
          <t>Becky Dzingeleski:</t>
        </r>
        <r>
          <rPr>
            <sz val="9"/>
            <color indexed="81"/>
            <rFont val="Tahoma"/>
            <charset val="1"/>
          </rPr>
          <t xml:space="preserve">
Per FOD is a new Unit.  Contributions began in 2018</t>
        </r>
      </text>
    </comment>
    <comment ref="EOD16" authorId="0" shapeId="0" xr:uid="{572B3220-AF39-43BC-A525-B75F5B87444B}">
      <text>
        <r>
          <rPr>
            <b/>
            <sz val="9"/>
            <color indexed="81"/>
            <rFont val="Tahoma"/>
            <charset val="1"/>
          </rPr>
          <t>Becky Dzingeleski:</t>
        </r>
        <r>
          <rPr>
            <sz val="9"/>
            <color indexed="81"/>
            <rFont val="Tahoma"/>
            <charset val="1"/>
          </rPr>
          <t xml:space="preserve">
Per FOD is a new Unit.  Contributions began in 2018</t>
        </r>
      </text>
    </comment>
    <comment ref="EOH16" authorId="0" shapeId="0" xr:uid="{74BB1D43-1723-49B3-A3BE-70E5C1CE9D6A}">
      <text>
        <r>
          <rPr>
            <b/>
            <sz val="9"/>
            <color indexed="81"/>
            <rFont val="Tahoma"/>
            <charset val="1"/>
          </rPr>
          <t>Becky Dzingeleski:</t>
        </r>
        <r>
          <rPr>
            <sz val="9"/>
            <color indexed="81"/>
            <rFont val="Tahoma"/>
            <charset val="1"/>
          </rPr>
          <t xml:space="preserve">
Per FOD is a new Unit.  Contributions began in 2018</t>
        </r>
      </text>
    </comment>
    <comment ref="EOL16" authorId="0" shapeId="0" xr:uid="{7FF6BBAE-36D3-4DEA-A704-D8E4CDEEF2AC}">
      <text>
        <r>
          <rPr>
            <b/>
            <sz val="9"/>
            <color indexed="81"/>
            <rFont val="Tahoma"/>
            <charset val="1"/>
          </rPr>
          <t>Becky Dzingeleski:</t>
        </r>
        <r>
          <rPr>
            <sz val="9"/>
            <color indexed="81"/>
            <rFont val="Tahoma"/>
            <charset val="1"/>
          </rPr>
          <t xml:space="preserve">
Per FOD is a new Unit.  Contributions began in 2018</t>
        </r>
      </text>
    </comment>
    <comment ref="EOP16" authorId="0" shapeId="0" xr:uid="{CC66B294-8ADA-4277-BF7A-363DA80B5D4B}">
      <text>
        <r>
          <rPr>
            <b/>
            <sz val="9"/>
            <color indexed="81"/>
            <rFont val="Tahoma"/>
            <charset val="1"/>
          </rPr>
          <t>Becky Dzingeleski:</t>
        </r>
        <r>
          <rPr>
            <sz val="9"/>
            <color indexed="81"/>
            <rFont val="Tahoma"/>
            <charset val="1"/>
          </rPr>
          <t xml:space="preserve">
Per FOD is a new Unit.  Contributions began in 2018</t>
        </r>
      </text>
    </comment>
    <comment ref="EOT16" authorId="0" shapeId="0" xr:uid="{02BC8867-F32A-4E65-ABDA-7D84402288EB}">
      <text>
        <r>
          <rPr>
            <b/>
            <sz val="9"/>
            <color indexed="81"/>
            <rFont val="Tahoma"/>
            <charset val="1"/>
          </rPr>
          <t>Becky Dzingeleski:</t>
        </r>
        <r>
          <rPr>
            <sz val="9"/>
            <color indexed="81"/>
            <rFont val="Tahoma"/>
            <charset val="1"/>
          </rPr>
          <t xml:space="preserve">
Per FOD is a new Unit.  Contributions began in 2018</t>
        </r>
      </text>
    </comment>
    <comment ref="EOX16" authorId="0" shapeId="0" xr:uid="{B21B9839-78EA-4C37-84DF-7FC0D07C3D2C}">
      <text>
        <r>
          <rPr>
            <b/>
            <sz val="9"/>
            <color indexed="81"/>
            <rFont val="Tahoma"/>
            <charset val="1"/>
          </rPr>
          <t>Becky Dzingeleski:</t>
        </r>
        <r>
          <rPr>
            <sz val="9"/>
            <color indexed="81"/>
            <rFont val="Tahoma"/>
            <charset val="1"/>
          </rPr>
          <t xml:space="preserve">
Per FOD is a new Unit.  Contributions began in 2018</t>
        </r>
      </text>
    </comment>
    <comment ref="EPB16" authorId="0" shapeId="0" xr:uid="{2A1FE7A5-F513-495B-B3ED-BAC113005221}">
      <text>
        <r>
          <rPr>
            <b/>
            <sz val="9"/>
            <color indexed="81"/>
            <rFont val="Tahoma"/>
            <charset val="1"/>
          </rPr>
          <t>Becky Dzingeleski:</t>
        </r>
        <r>
          <rPr>
            <sz val="9"/>
            <color indexed="81"/>
            <rFont val="Tahoma"/>
            <charset val="1"/>
          </rPr>
          <t xml:space="preserve">
Per FOD is a new Unit.  Contributions began in 2018</t>
        </r>
      </text>
    </comment>
    <comment ref="EPF16" authorId="0" shapeId="0" xr:uid="{97E6FD31-3BBD-4FA3-B321-4E370193C32E}">
      <text>
        <r>
          <rPr>
            <b/>
            <sz val="9"/>
            <color indexed="81"/>
            <rFont val="Tahoma"/>
            <charset val="1"/>
          </rPr>
          <t>Becky Dzingeleski:</t>
        </r>
        <r>
          <rPr>
            <sz val="9"/>
            <color indexed="81"/>
            <rFont val="Tahoma"/>
            <charset val="1"/>
          </rPr>
          <t xml:space="preserve">
Per FOD is a new Unit.  Contributions began in 2018</t>
        </r>
      </text>
    </comment>
    <comment ref="EPJ16" authorId="0" shapeId="0" xr:uid="{A7C3AA8F-C3DF-4A46-A7D4-CB77667DA6A7}">
      <text>
        <r>
          <rPr>
            <b/>
            <sz val="9"/>
            <color indexed="81"/>
            <rFont val="Tahoma"/>
            <charset val="1"/>
          </rPr>
          <t>Becky Dzingeleski:</t>
        </r>
        <r>
          <rPr>
            <sz val="9"/>
            <color indexed="81"/>
            <rFont val="Tahoma"/>
            <charset val="1"/>
          </rPr>
          <t xml:space="preserve">
Per FOD is a new Unit.  Contributions began in 2018</t>
        </r>
      </text>
    </comment>
    <comment ref="EPN16" authorId="0" shapeId="0" xr:uid="{E8881587-F879-43C8-A50A-EAEAEEADDCA4}">
      <text>
        <r>
          <rPr>
            <b/>
            <sz val="9"/>
            <color indexed="81"/>
            <rFont val="Tahoma"/>
            <charset val="1"/>
          </rPr>
          <t>Becky Dzingeleski:</t>
        </r>
        <r>
          <rPr>
            <sz val="9"/>
            <color indexed="81"/>
            <rFont val="Tahoma"/>
            <charset val="1"/>
          </rPr>
          <t xml:space="preserve">
Per FOD is a new Unit.  Contributions began in 2018</t>
        </r>
      </text>
    </comment>
    <comment ref="EPR16" authorId="0" shapeId="0" xr:uid="{14B8F9AC-A536-48BD-BFD2-076ECCC49309}">
      <text>
        <r>
          <rPr>
            <b/>
            <sz val="9"/>
            <color indexed="81"/>
            <rFont val="Tahoma"/>
            <charset val="1"/>
          </rPr>
          <t>Becky Dzingeleski:</t>
        </r>
        <r>
          <rPr>
            <sz val="9"/>
            <color indexed="81"/>
            <rFont val="Tahoma"/>
            <charset val="1"/>
          </rPr>
          <t xml:space="preserve">
Per FOD is a new Unit.  Contributions began in 2018</t>
        </r>
      </text>
    </comment>
    <comment ref="EPV16" authorId="0" shapeId="0" xr:uid="{24774D58-C147-425F-8314-D82AAA8940A5}">
      <text>
        <r>
          <rPr>
            <b/>
            <sz val="9"/>
            <color indexed="81"/>
            <rFont val="Tahoma"/>
            <charset val="1"/>
          </rPr>
          <t>Becky Dzingeleski:</t>
        </r>
        <r>
          <rPr>
            <sz val="9"/>
            <color indexed="81"/>
            <rFont val="Tahoma"/>
            <charset val="1"/>
          </rPr>
          <t xml:space="preserve">
Per FOD is a new Unit.  Contributions began in 2018</t>
        </r>
      </text>
    </comment>
    <comment ref="EPZ16" authorId="0" shapeId="0" xr:uid="{8644872E-134A-4372-8F4C-68D0060B9542}">
      <text>
        <r>
          <rPr>
            <b/>
            <sz val="9"/>
            <color indexed="81"/>
            <rFont val="Tahoma"/>
            <charset val="1"/>
          </rPr>
          <t>Becky Dzingeleski:</t>
        </r>
        <r>
          <rPr>
            <sz val="9"/>
            <color indexed="81"/>
            <rFont val="Tahoma"/>
            <charset val="1"/>
          </rPr>
          <t xml:space="preserve">
Per FOD is a new Unit.  Contributions began in 2018</t>
        </r>
      </text>
    </comment>
    <comment ref="EQD16" authorId="0" shapeId="0" xr:uid="{09C7001D-EFF4-40B1-9E86-164EFEACC8C1}">
      <text>
        <r>
          <rPr>
            <b/>
            <sz val="9"/>
            <color indexed="81"/>
            <rFont val="Tahoma"/>
            <charset val="1"/>
          </rPr>
          <t>Becky Dzingeleski:</t>
        </r>
        <r>
          <rPr>
            <sz val="9"/>
            <color indexed="81"/>
            <rFont val="Tahoma"/>
            <charset val="1"/>
          </rPr>
          <t xml:space="preserve">
Per FOD is a new Unit.  Contributions began in 2018</t>
        </r>
      </text>
    </comment>
    <comment ref="EQH16" authorId="0" shapeId="0" xr:uid="{200D28DB-76C4-4013-AF94-684D31587D67}">
      <text>
        <r>
          <rPr>
            <b/>
            <sz val="9"/>
            <color indexed="81"/>
            <rFont val="Tahoma"/>
            <charset val="1"/>
          </rPr>
          <t>Becky Dzingeleski:</t>
        </r>
        <r>
          <rPr>
            <sz val="9"/>
            <color indexed="81"/>
            <rFont val="Tahoma"/>
            <charset val="1"/>
          </rPr>
          <t xml:space="preserve">
Per FOD is a new Unit.  Contributions began in 2018</t>
        </r>
      </text>
    </comment>
    <comment ref="EQL16" authorId="0" shapeId="0" xr:uid="{E74316E2-70BF-43C5-9257-7C6DF79997CC}">
      <text>
        <r>
          <rPr>
            <b/>
            <sz val="9"/>
            <color indexed="81"/>
            <rFont val="Tahoma"/>
            <charset val="1"/>
          </rPr>
          <t>Becky Dzingeleski:</t>
        </r>
        <r>
          <rPr>
            <sz val="9"/>
            <color indexed="81"/>
            <rFont val="Tahoma"/>
            <charset val="1"/>
          </rPr>
          <t xml:space="preserve">
Per FOD is a new Unit.  Contributions began in 2018</t>
        </r>
      </text>
    </comment>
    <comment ref="EQP16" authorId="0" shapeId="0" xr:uid="{A1265A1F-2F96-4903-9ED1-A981B84640B1}">
      <text>
        <r>
          <rPr>
            <b/>
            <sz val="9"/>
            <color indexed="81"/>
            <rFont val="Tahoma"/>
            <charset val="1"/>
          </rPr>
          <t>Becky Dzingeleski:</t>
        </r>
        <r>
          <rPr>
            <sz val="9"/>
            <color indexed="81"/>
            <rFont val="Tahoma"/>
            <charset val="1"/>
          </rPr>
          <t xml:space="preserve">
Per FOD is a new Unit.  Contributions began in 2018</t>
        </r>
      </text>
    </comment>
    <comment ref="EQT16" authorId="0" shapeId="0" xr:uid="{2EC02D36-ED8E-4574-91D7-D9296B8A408A}">
      <text>
        <r>
          <rPr>
            <b/>
            <sz val="9"/>
            <color indexed="81"/>
            <rFont val="Tahoma"/>
            <charset val="1"/>
          </rPr>
          <t>Becky Dzingeleski:</t>
        </r>
        <r>
          <rPr>
            <sz val="9"/>
            <color indexed="81"/>
            <rFont val="Tahoma"/>
            <charset val="1"/>
          </rPr>
          <t xml:space="preserve">
Per FOD is a new Unit.  Contributions began in 2018</t>
        </r>
      </text>
    </comment>
    <comment ref="EQX16" authorId="0" shapeId="0" xr:uid="{A8BD94A4-52B2-47C6-8A2D-33AE12913684}">
      <text>
        <r>
          <rPr>
            <b/>
            <sz val="9"/>
            <color indexed="81"/>
            <rFont val="Tahoma"/>
            <charset val="1"/>
          </rPr>
          <t>Becky Dzingeleski:</t>
        </r>
        <r>
          <rPr>
            <sz val="9"/>
            <color indexed="81"/>
            <rFont val="Tahoma"/>
            <charset val="1"/>
          </rPr>
          <t xml:space="preserve">
Per FOD is a new Unit.  Contributions began in 2018</t>
        </r>
      </text>
    </comment>
    <comment ref="ERB16" authorId="0" shapeId="0" xr:uid="{3461EA16-D3A0-4DC1-B058-1A046A84608F}">
      <text>
        <r>
          <rPr>
            <b/>
            <sz val="9"/>
            <color indexed="81"/>
            <rFont val="Tahoma"/>
            <charset val="1"/>
          </rPr>
          <t>Becky Dzingeleski:</t>
        </r>
        <r>
          <rPr>
            <sz val="9"/>
            <color indexed="81"/>
            <rFont val="Tahoma"/>
            <charset val="1"/>
          </rPr>
          <t xml:space="preserve">
Per FOD is a new Unit.  Contributions began in 2018</t>
        </r>
      </text>
    </comment>
    <comment ref="ERF16" authorId="0" shapeId="0" xr:uid="{DF13A921-8F20-4F4C-83EF-380C55028D38}">
      <text>
        <r>
          <rPr>
            <b/>
            <sz val="9"/>
            <color indexed="81"/>
            <rFont val="Tahoma"/>
            <charset val="1"/>
          </rPr>
          <t>Becky Dzingeleski:</t>
        </r>
        <r>
          <rPr>
            <sz val="9"/>
            <color indexed="81"/>
            <rFont val="Tahoma"/>
            <charset val="1"/>
          </rPr>
          <t xml:space="preserve">
Per FOD is a new Unit.  Contributions began in 2018</t>
        </r>
      </text>
    </comment>
    <comment ref="ERJ16" authorId="0" shapeId="0" xr:uid="{FF0ED30C-596A-4258-959B-119555794E30}">
      <text>
        <r>
          <rPr>
            <b/>
            <sz val="9"/>
            <color indexed="81"/>
            <rFont val="Tahoma"/>
            <charset val="1"/>
          </rPr>
          <t>Becky Dzingeleski:</t>
        </r>
        <r>
          <rPr>
            <sz val="9"/>
            <color indexed="81"/>
            <rFont val="Tahoma"/>
            <charset val="1"/>
          </rPr>
          <t xml:space="preserve">
Per FOD is a new Unit.  Contributions began in 2018</t>
        </r>
      </text>
    </comment>
    <comment ref="ERN16" authorId="0" shapeId="0" xr:uid="{EDF0DE5B-F402-4EC5-81B3-8F2E0DE8E752}">
      <text>
        <r>
          <rPr>
            <b/>
            <sz val="9"/>
            <color indexed="81"/>
            <rFont val="Tahoma"/>
            <charset val="1"/>
          </rPr>
          <t>Becky Dzingeleski:</t>
        </r>
        <r>
          <rPr>
            <sz val="9"/>
            <color indexed="81"/>
            <rFont val="Tahoma"/>
            <charset val="1"/>
          </rPr>
          <t xml:space="preserve">
Per FOD is a new Unit.  Contributions began in 2018</t>
        </r>
      </text>
    </comment>
    <comment ref="ERR16" authorId="0" shapeId="0" xr:uid="{00E7F064-4433-4A6C-99A3-02D367A12290}">
      <text>
        <r>
          <rPr>
            <b/>
            <sz val="9"/>
            <color indexed="81"/>
            <rFont val="Tahoma"/>
            <charset val="1"/>
          </rPr>
          <t>Becky Dzingeleski:</t>
        </r>
        <r>
          <rPr>
            <sz val="9"/>
            <color indexed="81"/>
            <rFont val="Tahoma"/>
            <charset val="1"/>
          </rPr>
          <t xml:space="preserve">
Per FOD is a new Unit.  Contributions began in 2018</t>
        </r>
      </text>
    </comment>
    <comment ref="ERV16" authorId="0" shapeId="0" xr:uid="{2C01B421-0695-4EC1-9440-DF8968E4FA6E}">
      <text>
        <r>
          <rPr>
            <b/>
            <sz val="9"/>
            <color indexed="81"/>
            <rFont val="Tahoma"/>
            <charset val="1"/>
          </rPr>
          <t>Becky Dzingeleski:</t>
        </r>
        <r>
          <rPr>
            <sz val="9"/>
            <color indexed="81"/>
            <rFont val="Tahoma"/>
            <charset val="1"/>
          </rPr>
          <t xml:space="preserve">
Per FOD is a new Unit.  Contributions began in 2018</t>
        </r>
      </text>
    </comment>
    <comment ref="ERZ16" authorId="0" shapeId="0" xr:uid="{0DA84E1F-26D7-461D-9B91-02A41D56A0D2}">
      <text>
        <r>
          <rPr>
            <b/>
            <sz val="9"/>
            <color indexed="81"/>
            <rFont val="Tahoma"/>
            <charset val="1"/>
          </rPr>
          <t>Becky Dzingeleski:</t>
        </r>
        <r>
          <rPr>
            <sz val="9"/>
            <color indexed="81"/>
            <rFont val="Tahoma"/>
            <charset val="1"/>
          </rPr>
          <t xml:space="preserve">
Per FOD is a new Unit.  Contributions began in 2018</t>
        </r>
      </text>
    </comment>
    <comment ref="ESD16" authorId="0" shapeId="0" xr:uid="{0F0F40C2-D82E-4EE5-BD19-864D6A813305}">
      <text>
        <r>
          <rPr>
            <b/>
            <sz val="9"/>
            <color indexed="81"/>
            <rFont val="Tahoma"/>
            <charset val="1"/>
          </rPr>
          <t>Becky Dzingeleski:</t>
        </r>
        <r>
          <rPr>
            <sz val="9"/>
            <color indexed="81"/>
            <rFont val="Tahoma"/>
            <charset val="1"/>
          </rPr>
          <t xml:space="preserve">
Per FOD is a new Unit.  Contributions began in 2018</t>
        </r>
      </text>
    </comment>
    <comment ref="ESH16" authorId="0" shapeId="0" xr:uid="{6BC8D0E4-F90F-44D3-86C4-D1711577644E}">
      <text>
        <r>
          <rPr>
            <b/>
            <sz val="9"/>
            <color indexed="81"/>
            <rFont val="Tahoma"/>
            <charset val="1"/>
          </rPr>
          <t>Becky Dzingeleski:</t>
        </r>
        <r>
          <rPr>
            <sz val="9"/>
            <color indexed="81"/>
            <rFont val="Tahoma"/>
            <charset val="1"/>
          </rPr>
          <t xml:space="preserve">
Per FOD is a new Unit.  Contributions began in 2018</t>
        </r>
      </text>
    </comment>
    <comment ref="ESL16" authorId="0" shapeId="0" xr:uid="{2BA383EF-5BFF-494C-ADEC-657272CBE88A}">
      <text>
        <r>
          <rPr>
            <b/>
            <sz val="9"/>
            <color indexed="81"/>
            <rFont val="Tahoma"/>
            <charset val="1"/>
          </rPr>
          <t>Becky Dzingeleski:</t>
        </r>
        <r>
          <rPr>
            <sz val="9"/>
            <color indexed="81"/>
            <rFont val="Tahoma"/>
            <charset val="1"/>
          </rPr>
          <t xml:space="preserve">
Per FOD is a new Unit.  Contributions began in 2018</t>
        </r>
      </text>
    </comment>
    <comment ref="ESP16" authorId="0" shapeId="0" xr:uid="{F867EC57-73BA-4FC7-9A9A-29A986220C0A}">
      <text>
        <r>
          <rPr>
            <b/>
            <sz val="9"/>
            <color indexed="81"/>
            <rFont val="Tahoma"/>
            <charset val="1"/>
          </rPr>
          <t>Becky Dzingeleski:</t>
        </r>
        <r>
          <rPr>
            <sz val="9"/>
            <color indexed="81"/>
            <rFont val="Tahoma"/>
            <charset val="1"/>
          </rPr>
          <t xml:space="preserve">
Per FOD is a new Unit.  Contributions began in 2018</t>
        </r>
      </text>
    </comment>
    <comment ref="EST16" authorId="0" shapeId="0" xr:uid="{D863B5E4-3FE7-4049-812D-A5B2A4DD8CD3}">
      <text>
        <r>
          <rPr>
            <b/>
            <sz val="9"/>
            <color indexed="81"/>
            <rFont val="Tahoma"/>
            <charset val="1"/>
          </rPr>
          <t>Becky Dzingeleski:</t>
        </r>
        <r>
          <rPr>
            <sz val="9"/>
            <color indexed="81"/>
            <rFont val="Tahoma"/>
            <charset val="1"/>
          </rPr>
          <t xml:space="preserve">
Per FOD is a new Unit.  Contributions began in 2018</t>
        </r>
      </text>
    </comment>
    <comment ref="ESX16" authorId="0" shapeId="0" xr:uid="{3F098919-41C0-40A7-A10A-C4FAF175DB67}">
      <text>
        <r>
          <rPr>
            <b/>
            <sz val="9"/>
            <color indexed="81"/>
            <rFont val="Tahoma"/>
            <charset val="1"/>
          </rPr>
          <t>Becky Dzingeleski:</t>
        </r>
        <r>
          <rPr>
            <sz val="9"/>
            <color indexed="81"/>
            <rFont val="Tahoma"/>
            <charset val="1"/>
          </rPr>
          <t xml:space="preserve">
Per FOD is a new Unit.  Contributions began in 2018</t>
        </r>
      </text>
    </comment>
    <comment ref="ETB16" authorId="0" shapeId="0" xr:uid="{51B290FA-6249-42AF-AF80-6F0310B30832}">
      <text>
        <r>
          <rPr>
            <b/>
            <sz val="9"/>
            <color indexed="81"/>
            <rFont val="Tahoma"/>
            <charset val="1"/>
          </rPr>
          <t>Becky Dzingeleski:</t>
        </r>
        <r>
          <rPr>
            <sz val="9"/>
            <color indexed="81"/>
            <rFont val="Tahoma"/>
            <charset val="1"/>
          </rPr>
          <t xml:space="preserve">
Per FOD is a new Unit.  Contributions began in 2018</t>
        </r>
      </text>
    </comment>
    <comment ref="ETF16" authorId="0" shapeId="0" xr:uid="{8F9A6E47-3115-4DFF-96B1-D28F4449D57E}">
      <text>
        <r>
          <rPr>
            <b/>
            <sz val="9"/>
            <color indexed="81"/>
            <rFont val="Tahoma"/>
            <charset val="1"/>
          </rPr>
          <t>Becky Dzingeleski:</t>
        </r>
        <r>
          <rPr>
            <sz val="9"/>
            <color indexed="81"/>
            <rFont val="Tahoma"/>
            <charset val="1"/>
          </rPr>
          <t xml:space="preserve">
Per FOD is a new Unit.  Contributions began in 2018</t>
        </r>
      </text>
    </comment>
    <comment ref="ETJ16" authorId="0" shapeId="0" xr:uid="{7F6CC207-B480-4A0E-969C-4621BC1D9F3C}">
      <text>
        <r>
          <rPr>
            <b/>
            <sz val="9"/>
            <color indexed="81"/>
            <rFont val="Tahoma"/>
            <charset val="1"/>
          </rPr>
          <t>Becky Dzingeleski:</t>
        </r>
        <r>
          <rPr>
            <sz val="9"/>
            <color indexed="81"/>
            <rFont val="Tahoma"/>
            <charset val="1"/>
          </rPr>
          <t xml:space="preserve">
Per FOD is a new Unit.  Contributions began in 2018</t>
        </r>
      </text>
    </comment>
    <comment ref="ETN16" authorId="0" shapeId="0" xr:uid="{CD140336-AC23-4651-8951-5AD33B5A28CB}">
      <text>
        <r>
          <rPr>
            <b/>
            <sz val="9"/>
            <color indexed="81"/>
            <rFont val="Tahoma"/>
            <charset val="1"/>
          </rPr>
          <t>Becky Dzingeleski:</t>
        </r>
        <r>
          <rPr>
            <sz val="9"/>
            <color indexed="81"/>
            <rFont val="Tahoma"/>
            <charset val="1"/>
          </rPr>
          <t xml:space="preserve">
Per FOD is a new Unit.  Contributions began in 2018</t>
        </r>
      </text>
    </comment>
    <comment ref="ETR16" authorId="0" shapeId="0" xr:uid="{D44F2888-2E5E-449D-9299-95669671F66F}">
      <text>
        <r>
          <rPr>
            <b/>
            <sz val="9"/>
            <color indexed="81"/>
            <rFont val="Tahoma"/>
            <charset val="1"/>
          </rPr>
          <t>Becky Dzingeleski:</t>
        </r>
        <r>
          <rPr>
            <sz val="9"/>
            <color indexed="81"/>
            <rFont val="Tahoma"/>
            <charset val="1"/>
          </rPr>
          <t xml:space="preserve">
Per FOD is a new Unit.  Contributions began in 2018</t>
        </r>
      </text>
    </comment>
    <comment ref="ETV16" authorId="0" shapeId="0" xr:uid="{C70F28B5-49D9-4962-9B73-ED46CC29F3BC}">
      <text>
        <r>
          <rPr>
            <b/>
            <sz val="9"/>
            <color indexed="81"/>
            <rFont val="Tahoma"/>
            <charset val="1"/>
          </rPr>
          <t>Becky Dzingeleski:</t>
        </r>
        <r>
          <rPr>
            <sz val="9"/>
            <color indexed="81"/>
            <rFont val="Tahoma"/>
            <charset val="1"/>
          </rPr>
          <t xml:space="preserve">
Per FOD is a new Unit.  Contributions began in 2018</t>
        </r>
      </text>
    </comment>
    <comment ref="ETZ16" authorId="0" shapeId="0" xr:uid="{D1B729BB-6F95-4D72-8378-315A3EEE9535}">
      <text>
        <r>
          <rPr>
            <b/>
            <sz val="9"/>
            <color indexed="81"/>
            <rFont val="Tahoma"/>
            <charset val="1"/>
          </rPr>
          <t>Becky Dzingeleski:</t>
        </r>
        <r>
          <rPr>
            <sz val="9"/>
            <color indexed="81"/>
            <rFont val="Tahoma"/>
            <charset val="1"/>
          </rPr>
          <t xml:space="preserve">
Per FOD is a new Unit.  Contributions began in 2018</t>
        </r>
      </text>
    </comment>
    <comment ref="EUD16" authorId="0" shapeId="0" xr:uid="{3421F7E3-B8E5-43EF-AA54-12225116F383}">
      <text>
        <r>
          <rPr>
            <b/>
            <sz val="9"/>
            <color indexed="81"/>
            <rFont val="Tahoma"/>
            <charset val="1"/>
          </rPr>
          <t>Becky Dzingeleski:</t>
        </r>
        <r>
          <rPr>
            <sz val="9"/>
            <color indexed="81"/>
            <rFont val="Tahoma"/>
            <charset val="1"/>
          </rPr>
          <t xml:space="preserve">
Per FOD is a new Unit.  Contributions began in 2018</t>
        </r>
      </text>
    </comment>
    <comment ref="EUH16" authorId="0" shapeId="0" xr:uid="{6B5F1B11-7F31-4E30-8F35-BCE567FC6710}">
      <text>
        <r>
          <rPr>
            <b/>
            <sz val="9"/>
            <color indexed="81"/>
            <rFont val="Tahoma"/>
            <charset val="1"/>
          </rPr>
          <t>Becky Dzingeleski:</t>
        </r>
        <r>
          <rPr>
            <sz val="9"/>
            <color indexed="81"/>
            <rFont val="Tahoma"/>
            <charset val="1"/>
          </rPr>
          <t xml:space="preserve">
Per FOD is a new Unit.  Contributions began in 2018</t>
        </r>
      </text>
    </comment>
    <comment ref="EUL16" authorId="0" shapeId="0" xr:uid="{6D9C1984-DD21-4CE9-BBAD-8D24407BCB0E}">
      <text>
        <r>
          <rPr>
            <b/>
            <sz val="9"/>
            <color indexed="81"/>
            <rFont val="Tahoma"/>
            <charset val="1"/>
          </rPr>
          <t>Becky Dzingeleski:</t>
        </r>
        <r>
          <rPr>
            <sz val="9"/>
            <color indexed="81"/>
            <rFont val="Tahoma"/>
            <charset val="1"/>
          </rPr>
          <t xml:space="preserve">
Per FOD is a new Unit.  Contributions began in 2018</t>
        </r>
      </text>
    </comment>
    <comment ref="EUP16" authorId="0" shapeId="0" xr:uid="{F07050EE-2329-442F-9688-CBB9AA183E38}">
      <text>
        <r>
          <rPr>
            <b/>
            <sz val="9"/>
            <color indexed="81"/>
            <rFont val="Tahoma"/>
            <charset val="1"/>
          </rPr>
          <t>Becky Dzingeleski:</t>
        </r>
        <r>
          <rPr>
            <sz val="9"/>
            <color indexed="81"/>
            <rFont val="Tahoma"/>
            <charset val="1"/>
          </rPr>
          <t xml:space="preserve">
Per FOD is a new Unit.  Contributions began in 2018</t>
        </r>
      </text>
    </comment>
    <comment ref="EUT16" authorId="0" shapeId="0" xr:uid="{7A37EF14-2983-4F83-9861-D97E4A12F901}">
      <text>
        <r>
          <rPr>
            <b/>
            <sz val="9"/>
            <color indexed="81"/>
            <rFont val="Tahoma"/>
            <charset val="1"/>
          </rPr>
          <t>Becky Dzingeleski:</t>
        </r>
        <r>
          <rPr>
            <sz val="9"/>
            <color indexed="81"/>
            <rFont val="Tahoma"/>
            <charset val="1"/>
          </rPr>
          <t xml:space="preserve">
Per FOD is a new Unit.  Contributions began in 2018</t>
        </r>
      </text>
    </comment>
    <comment ref="EUX16" authorId="0" shapeId="0" xr:uid="{30AE8A93-A0A7-408F-B477-7C7374F3C4F8}">
      <text>
        <r>
          <rPr>
            <b/>
            <sz val="9"/>
            <color indexed="81"/>
            <rFont val="Tahoma"/>
            <charset val="1"/>
          </rPr>
          <t>Becky Dzingeleski:</t>
        </r>
        <r>
          <rPr>
            <sz val="9"/>
            <color indexed="81"/>
            <rFont val="Tahoma"/>
            <charset val="1"/>
          </rPr>
          <t xml:space="preserve">
Per FOD is a new Unit.  Contributions began in 2018</t>
        </r>
      </text>
    </comment>
    <comment ref="EVB16" authorId="0" shapeId="0" xr:uid="{5EAF11A6-C11F-4D36-8BED-7A5AFDEACE48}">
      <text>
        <r>
          <rPr>
            <b/>
            <sz val="9"/>
            <color indexed="81"/>
            <rFont val="Tahoma"/>
            <charset val="1"/>
          </rPr>
          <t>Becky Dzingeleski:</t>
        </r>
        <r>
          <rPr>
            <sz val="9"/>
            <color indexed="81"/>
            <rFont val="Tahoma"/>
            <charset val="1"/>
          </rPr>
          <t xml:space="preserve">
Per FOD is a new Unit.  Contributions began in 2018</t>
        </r>
      </text>
    </comment>
    <comment ref="EVF16" authorId="0" shapeId="0" xr:uid="{68DD0372-7A91-4E21-9146-B2283C56F657}">
      <text>
        <r>
          <rPr>
            <b/>
            <sz val="9"/>
            <color indexed="81"/>
            <rFont val="Tahoma"/>
            <charset val="1"/>
          </rPr>
          <t>Becky Dzingeleski:</t>
        </r>
        <r>
          <rPr>
            <sz val="9"/>
            <color indexed="81"/>
            <rFont val="Tahoma"/>
            <charset val="1"/>
          </rPr>
          <t xml:space="preserve">
Per FOD is a new Unit.  Contributions began in 2018</t>
        </r>
      </text>
    </comment>
    <comment ref="EVJ16" authorId="0" shapeId="0" xr:uid="{370451A1-D890-448F-A3CB-E7DBC78630AD}">
      <text>
        <r>
          <rPr>
            <b/>
            <sz val="9"/>
            <color indexed="81"/>
            <rFont val="Tahoma"/>
            <charset val="1"/>
          </rPr>
          <t>Becky Dzingeleski:</t>
        </r>
        <r>
          <rPr>
            <sz val="9"/>
            <color indexed="81"/>
            <rFont val="Tahoma"/>
            <charset val="1"/>
          </rPr>
          <t xml:space="preserve">
Per FOD is a new Unit.  Contributions began in 2018</t>
        </r>
      </text>
    </comment>
    <comment ref="EVN16" authorId="0" shapeId="0" xr:uid="{CE6E2787-247A-4983-8ED2-B11CCEC2EBA6}">
      <text>
        <r>
          <rPr>
            <b/>
            <sz val="9"/>
            <color indexed="81"/>
            <rFont val="Tahoma"/>
            <charset val="1"/>
          </rPr>
          <t>Becky Dzingeleski:</t>
        </r>
        <r>
          <rPr>
            <sz val="9"/>
            <color indexed="81"/>
            <rFont val="Tahoma"/>
            <charset val="1"/>
          </rPr>
          <t xml:space="preserve">
Per FOD is a new Unit.  Contributions began in 2018</t>
        </r>
      </text>
    </comment>
    <comment ref="EVR16" authorId="0" shapeId="0" xr:uid="{AD33601E-C97A-4146-AC43-E5648A32CBE1}">
      <text>
        <r>
          <rPr>
            <b/>
            <sz val="9"/>
            <color indexed="81"/>
            <rFont val="Tahoma"/>
            <charset val="1"/>
          </rPr>
          <t>Becky Dzingeleski:</t>
        </r>
        <r>
          <rPr>
            <sz val="9"/>
            <color indexed="81"/>
            <rFont val="Tahoma"/>
            <charset val="1"/>
          </rPr>
          <t xml:space="preserve">
Per FOD is a new Unit.  Contributions began in 2018</t>
        </r>
      </text>
    </comment>
    <comment ref="EVV16" authorId="0" shapeId="0" xr:uid="{4232F848-701F-4F4E-935E-E89C57400C1B}">
      <text>
        <r>
          <rPr>
            <b/>
            <sz val="9"/>
            <color indexed="81"/>
            <rFont val="Tahoma"/>
            <charset val="1"/>
          </rPr>
          <t>Becky Dzingeleski:</t>
        </r>
        <r>
          <rPr>
            <sz val="9"/>
            <color indexed="81"/>
            <rFont val="Tahoma"/>
            <charset val="1"/>
          </rPr>
          <t xml:space="preserve">
Per FOD is a new Unit.  Contributions began in 2018</t>
        </r>
      </text>
    </comment>
    <comment ref="EVZ16" authorId="0" shapeId="0" xr:uid="{248F0CB3-B815-4830-BBA2-BAC0BC9A6D0B}">
      <text>
        <r>
          <rPr>
            <b/>
            <sz val="9"/>
            <color indexed="81"/>
            <rFont val="Tahoma"/>
            <charset val="1"/>
          </rPr>
          <t>Becky Dzingeleski:</t>
        </r>
        <r>
          <rPr>
            <sz val="9"/>
            <color indexed="81"/>
            <rFont val="Tahoma"/>
            <charset val="1"/>
          </rPr>
          <t xml:space="preserve">
Per FOD is a new Unit.  Contributions began in 2018</t>
        </r>
      </text>
    </comment>
    <comment ref="EWD16" authorId="0" shapeId="0" xr:uid="{32ED4BC4-22CD-41AE-A346-A50BC9F9A056}">
      <text>
        <r>
          <rPr>
            <b/>
            <sz val="9"/>
            <color indexed="81"/>
            <rFont val="Tahoma"/>
            <charset val="1"/>
          </rPr>
          <t>Becky Dzingeleski:</t>
        </r>
        <r>
          <rPr>
            <sz val="9"/>
            <color indexed="81"/>
            <rFont val="Tahoma"/>
            <charset val="1"/>
          </rPr>
          <t xml:space="preserve">
Per FOD is a new Unit.  Contributions began in 2018</t>
        </r>
      </text>
    </comment>
    <comment ref="EWH16" authorId="0" shapeId="0" xr:uid="{469B672F-4FA8-4FF7-BC57-C08E8EF75997}">
      <text>
        <r>
          <rPr>
            <b/>
            <sz val="9"/>
            <color indexed="81"/>
            <rFont val="Tahoma"/>
            <charset val="1"/>
          </rPr>
          <t>Becky Dzingeleski:</t>
        </r>
        <r>
          <rPr>
            <sz val="9"/>
            <color indexed="81"/>
            <rFont val="Tahoma"/>
            <charset val="1"/>
          </rPr>
          <t xml:space="preserve">
Per FOD is a new Unit.  Contributions began in 2018</t>
        </r>
      </text>
    </comment>
    <comment ref="EWL16" authorId="0" shapeId="0" xr:uid="{A0994D18-CC13-4960-B651-4B870D85B439}">
      <text>
        <r>
          <rPr>
            <b/>
            <sz val="9"/>
            <color indexed="81"/>
            <rFont val="Tahoma"/>
            <charset val="1"/>
          </rPr>
          <t>Becky Dzingeleski:</t>
        </r>
        <r>
          <rPr>
            <sz val="9"/>
            <color indexed="81"/>
            <rFont val="Tahoma"/>
            <charset val="1"/>
          </rPr>
          <t xml:space="preserve">
Per FOD is a new Unit.  Contributions began in 2018</t>
        </r>
      </text>
    </comment>
    <comment ref="EWP16" authorId="0" shapeId="0" xr:uid="{A1192BF1-E898-4472-B855-407801468675}">
      <text>
        <r>
          <rPr>
            <b/>
            <sz val="9"/>
            <color indexed="81"/>
            <rFont val="Tahoma"/>
            <charset val="1"/>
          </rPr>
          <t>Becky Dzingeleski:</t>
        </r>
        <r>
          <rPr>
            <sz val="9"/>
            <color indexed="81"/>
            <rFont val="Tahoma"/>
            <charset val="1"/>
          </rPr>
          <t xml:space="preserve">
Per FOD is a new Unit.  Contributions began in 2018</t>
        </r>
      </text>
    </comment>
    <comment ref="EWT16" authorId="0" shapeId="0" xr:uid="{698D07C8-5F28-4395-88C7-57B0AC3C6C59}">
      <text>
        <r>
          <rPr>
            <b/>
            <sz val="9"/>
            <color indexed="81"/>
            <rFont val="Tahoma"/>
            <charset val="1"/>
          </rPr>
          <t>Becky Dzingeleski:</t>
        </r>
        <r>
          <rPr>
            <sz val="9"/>
            <color indexed="81"/>
            <rFont val="Tahoma"/>
            <charset val="1"/>
          </rPr>
          <t xml:space="preserve">
Per FOD is a new Unit.  Contributions began in 2018</t>
        </r>
      </text>
    </comment>
    <comment ref="EWX16" authorId="0" shapeId="0" xr:uid="{CCBC6B59-B450-4D81-87E1-6B344EE3097F}">
      <text>
        <r>
          <rPr>
            <b/>
            <sz val="9"/>
            <color indexed="81"/>
            <rFont val="Tahoma"/>
            <charset val="1"/>
          </rPr>
          <t>Becky Dzingeleski:</t>
        </r>
        <r>
          <rPr>
            <sz val="9"/>
            <color indexed="81"/>
            <rFont val="Tahoma"/>
            <charset val="1"/>
          </rPr>
          <t xml:space="preserve">
Per FOD is a new Unit.  Contributions began in 2018</t>
        </r>
      </text>
    </comment>
    <comment ref="EXB16" authorId="0" shapeId="0" xr:uid="{92D111A2-4278-4F4C-89BD-EF00004AEF33}">
      <text>
        <r>
          <rPr>
            <b/>
            <sz val="9"/>
            <color indexed="81"/>
            <rFont val="Tahoma"/>
            <charset val="1"/>
          </rPr>
          <t>Becky Dzingeleski:</t>
        </r>
        <r>
          <rPr>
            <sz val="9"/>
            <color indexed="81"/>
            <rFont val="Tahoma"/>
            <charset val="1"/>
          </rPr>
          <t xml:space="preserve">
Per FOD is a new Unit.  Contributions began in 2018</t>
        </r>
      </text>
    </comment>
    <comment ref="EXF16" authorId="0" shapeId="0" xr:uid="{000E02AA-D575-4BE5-AA7D-B703481C718E}">
      <text>
        <r>
          <rPr>
            <b/>
            <sz val="9"/>
            <color indexed="81"/>
            <rFont val="Tahoma"/>
            <charset val="1"/>
          </rPr>
          <t>Becky Dzingeleski:</t>
        </r>
        <r>
          <rPr>
            <sz val="9"/>
            <color indexed="81"/>
            <rFont val="Tahoma"/>
            <charset val="1"/>
          </rPr>
          <t xml:space="preserve">
Per FOD is a new Unit.  Contributions began in 2018</t>
        </r>
      </text>
    </comment>
    <comment ref="EXJ16" authorId="0" shapeId="0" xr:uid="{F57FE341-0EE0-42BC-8B26-27CA1147C059}">
      <text>
        <r>
          <rPr>
            <b/>
            <sz val="9"/>
            <color indexed="81"/>
            <rFont val="Tahoma"/>
            <charset val="1"/>
          </rPr>
          <t>Becky Dzingeleski:</t>
        </r>
        <r>
          <rPr>
            <sz val="9"/>
            <color indexed="81"/>
            <rFont val="Tahoma"/>
            <charset val="1"/>
          </rPr>
          <t xml:space="preserve">
Per FOD is a new Unit.  Contributions began in 2018</t>
        </r>
      </text>
    </comment>
    <comment ref="EXN16" authorId="0" shapeId="0" xr:uid="{9405B416-F684-4A7A-9593-0DB0885EABD8}">
      <text>
        <r>
          <rPr>
            <b/>
            <sz val="9"/>
            <color indexed="81"/>
            <rFont val="Tahoma"/>
            <charset val="1"/>
          </rPr>
          <t>Becky Dzingeleski:</t>
        </r>
        <r>
          <rPr>
            <sz val="9"/>
            <color indexed="81"/>
            <rFont val="Tahoma"/>
            <charset val="1"/>
          </rPr>
          <t xml:space="preserve">
Per FOD is a new Unit.  Contributions began in 2018</t>
        </r>
      </text>
    </comment>
    <comment ref="EXR16" authorId="0" shapeId="0" xr:uid="{82E25B45-4A57-4331-B7E2-6EA5B3573DE1}">
      <text>
        <r>
          <rPr>
            <b/>
            <sz val="9"/>
            <color indexed="81"/>
            <rFont val="Tahoma"/>
            <charset val="1"/>
          </rPr>
          <t>Becky Dzingeleski:</t>
        </r>
        <r>
          <rPr>
            <sz val="9"/>
            <color indexed="81"/>
            <rFont val="Tahoma"/>
            <charset val="1"/>
          </rPr>
          <t xml:space="preserve">
Per FOD is a new Unit.  Contributions began in 2018</t>
        </r>
      </text>
    </comment>
    <comment ref="EXV16" authorId="0" shapeId="0" xr:uid="{2741EFA1-D6A2-4E4E-A503-E0BD0E8D6430}">
      <text>
        <r>
          <rPr>
            <b/>
            <sz val="9"/>
            <color indexed="81"/>
            <rFont val="Tahoma"/>
            <charset val="1"/>
          </rPr>
          <t>Becky Dzingeleski:</t>
        </r>
        <r>
          <rPr>
            <sz val="9"/>
            <color indexed="81"/>
            <rFont val="Tahoma"/>
            <charset val="1"/>
          </rPr>
          <t xml:space="preserve">
Per FOD is a new Unit.  Contributions began in 2018</t>
        </r>
      </text>
    </comment>
    <comment ref="EXZ16" authorId="0" shapeId="0" xr:uid="{E99B78E3-91A2-436C-90AA-0F2F0D26B6E0}">
      <text>
        <r>
          <rPr>
            <b/>
            <sz val="9"/>
            <color indexed="81"/>
            <rFont val="Tahoma"/>
            <charset val="1"/>
          </rPr>
          <t>Becky Dzingeleski:</t>
        </r>
        <r>
          <rPr>
            <sz val="9"/>
            <color indexed="81"/>
            <rFont val="Tahoma"/>
            <charset val="1"/>
          </rPr>
          <t xml:space="preserve">
Per FOD is a new Unit.  Contributions began in 2018</t>
        </r>
      </text>
    </comment>
    <comment ref="EYD16" authorId="0" shapeId="0" xr:uid="{30F1DB57-16A0-4187-8972-E64F4A7BA04E}">
      <text>
        <r>
          <rPr>
            <b/>
            <sz val="9"/>
            <color indexed="81"/>
            <rFont val="Tahoma"/>
            <charset val="1"/>
          </rPr>
          <t>Becky Dzingeleski:</t>
        </r>
        <r>
          <rPr>
            <sz val="9"/>
            <color indexed="81"/>
            <rFont val="Tahoma"/>
            <charset val="1"/>
          </rPr>
          <t xml:space="preserve">
Per FOD is a new Unit.  Contributions began in 2018</t>
        </r>
      </text>
    </comment>
    <comment ref="EYH16" authorId="0" shapeId="0" xr:uid="{C1376495-F806-4320-9611-110A5B8BA5E2}">
      <text>
        <r>
          <rPr>
            <b/>
            <sz val="9"/>
            <color indexed="81"/>
            <rFont val="Tahoma"/>
            <charset val="1"/>
          </rPr>
          <t>Becky Dzingeleski:</t>
        </r>
        <r>
          <rPr>
            <sz val="9"/>
            <color indexed="81"/>
            <rFont val="Tahoma"/>
            <charset val="1"/>
          </rPr>
          <t xml:space="preserve">
Per FOD is a new Unit.  Contributions began in 2018</t>
        </r>
      </text>
    </comment>
    <comment ref="EYL16" authorId="0" shapeId="0" xr:uid="{24DE469C-F799-4209-9E75-845FBE01BDD5}">
      <text>
        <r>
          <rPr>
            <b/>
            <sz val="9"/>
            <color indexed="81"/>
            <rFont val="Tahoma"/>
            <charset val="1"/>
          </rPr>
          <t>Becky Dzingeleski:</t>
        </r>
        <r>
          <rPr>
            <sz val="9"/>
            <color indexed="81"/>
            <rFont val="Tahoma"/>
            <charset val="1"/>
          </rPr>
          <t xml:space="preserve">
Per FOD is a new Unit.  Contributions began in 2018</t>
        </r>
      </text>
    </comment>
    <comment ref="EYP16" authorId="0" shapeId="0" xr:uid="{AF9281AB-4E86-498D-B51E-C2AED48AE8F8}">
      <text>
        <r>
          <rPr>
            <b/>
            <sz val="9"/>
            <color indexed="81"/>
            <rFont val="Tahoma"/>
            <charset val="1"/>
          </rPr>
          <t>Becky Dzingeleski:</t>
        </r>
        <r>
          <rPr>
            <sz val="9"/>
            <color indexed="81"/>
            <rFont val="Tahoma"/>
            <charset val="1"/>
          </rPr>
          <t xml:space="preserve">
Per FOD is a new Unit.  Contributions began in 2018</t>
        </r>
      </text>
    </comment>
    <comment ref="EYT16" authorId="0" shapeId="0" xr:uid="{F3112950-7F0E-4A8C-9634-75AD9B7AD013}">
      <text>
        <r>
          <rPr>
            <b/>
            <sz val="9"/>
            <color indexed="81"/>
            <rFont val="Tahoma"/>
            <charset val="1"/>
          </rPr>
          <t>Becky Dzingeleski:</t>
        </r>
        <r>
          <rPr>
            <sz val="9"/>
            <color indexed="81"/>
            <rFont val="Tahoma"/>
            <charset val="1"/>
          </rPr>
          <t xml:space="preserve">
Per FOD is a new Unit.  Contributions began in 2018</t>
        </r>
      </text>
    </comment>
    <comment ref="EYX16" authorId="0" shapeId="0" xr:uid="{759F9EC9-94C3-476E-AEAF-E69118F41E44}">
      <text>
        <r>
          <rPr>
            <b/>
            <sz val="9"/>
            <color indexed="81"/>
            <rFont val="Tahoma"/>
            <charset val="1"/>
          </rPr>
          <t>Becky Dzingeleski:</t>
        </r>
        <r>
          <rPr>
            <sz val="9"/>
            <color indexed="81"/>
            <rFont val="Tahoma"/>
            <charset val="1"/>
          </rPr>
          <t xml:space="preserve">
Per FOD is a new Unit.  Contributions began in 2018</t>
        </r>
      </text>
    </comment>
    <comment ref="EZB16" authorId="0" shapeId="0" xr:uid="{1449D170-0F02-43A3-BE8B-C3D36A93A03A}">
      <text>
        <r>
          <rPr>
            <b/>
            <sz val="9"/>
            <color indexed="81"/>
            <rFont val="Tahoma"/>
            <charset val="1"/>
          </rPr>
          <t>Becky Dzingeleski:</t>
        </r>
        <r>
          <rPr>
            <sz val="9"/>
            <color indexed="81"/>
            <rFont val="Tahoma"/>
            <charset val="1"/>
          </rPr>
          <t xml:space="preserve">
Per FOD is a new Unit.  Contributions began in 2018</t>
        </r>
      </text>
    </comment>
    <comment ref="EZF16" authorId="0" shapeId="0" xr:uid="{CB69F406-E5A0-4B4B-9874-C710801C28C4}">
      <text>
        <r>
          <rPr>
            <b/>
            <sz val="9"/>
            <color indexed="81"/>
            <rFont val="Tahoma"/>
            <charset val="1"/>
          </rPr>
          <t>Becky Dzingeleski:</t>
        </r>
        <r>
          <rPr>
            <sz val="9"/>
            <color indexed="81"/>
            <rFont val="Tahoma"/>
            <charset val="1"/>
          </rPr>
          <t xml:space="preserve">
Per FOD is a new Unit.  Contributions began in 2018</t>
        </r>
      </text>
    </comment>
    <comment ref="EZJ16" authorId="0" shapeId="0" xr:uid="{0ADC13EB-23FA-42E2-B66F-D03B4428BA35}">
      <text>
        <r>
          <rPr>
            <b/>
            <sz val="9"/>
            <color indexed="81"/>
            <rFont val="Tahoma"/>
            <charset val="1"/>
          </rPr>
          <t>Becky Dzingeleski:</t>
        </r>
        <r>
          <rPr>
            <sz val="9"/>
            <color indexed="81"/>
            <rFont val="Tahoma"/>
            <charset val="1"/>
          </rPr>
          <t xml:space="preserve">
Per FOD is a new Unit.  Contributions began in 2018</t>
        </r>
      </text>
    </comment>
    <comment ref="EZN16" authorId="0" shapeId="0" xr:uid="{8002AB58-C499-4E9E-A499-D681DAF5C791}">
      <text>
        <r>
          <rPr>
            <b/>
            <sz val="9"/>
            <color indexed="81"/>
            <rFont val="Tahoma"/>
            <charset val="1"/>
          </rPr>
          <t>Becky Dzingeleski:</t>
        </r>
        <r>
          <rPr>
            <sz val="9"/>
            <color indexed="81"/>
            <rFont val="Tahoma"/>
            <charset val="1"/>
          </rPr>
          <t xml:space="preserve">
Per FOD is a new Unit.  Contributions began in 2018</t>
        </r>
      </text>
    </comment>
    <comment ref="EZR16" authorId="0" shapeId="0" xr:uid="{DECD20B6-694C-43D8-BC6F-30B60035D2EF}">
      <text>
        <r>
          <rPr>
            <b/>
            <sz val="9"/>
            <color indexed="81"/>
            <rFont val="Tahoma"/>
            <charset val="1"/>
          </rPr>
          <t>Becky Dzingeleski:</t>
        </r>
        <r>
          <rPr>
            <sz val="9"/>
            <color indexed="81"/>
            <rFont val="Tahoma"/>
            <charset val="1"/>
          </rPr>
          <t xml:space="preserve">
Per FOD is a new Unit.  Contributions began in 2018</t>
        </r>
      </text>
    </comment>
    <comment ref="EZV16" authorId="0" shapeId="0" xr:uid="{5BE3C571-F092-4D0F-A532-B43BB99BAEC8}">
      <text>
        <r>
          <rPr>
            <b/>
            <sz val="9"/>
            <color indexed="81"/>
            <rFont val="Tahoma"/>
            <charset val="1"/>
          </rPr>
          <t>Becky Dzingeleski:</t>
        </r>
        <r>
          <rPr>
            <sz val="9"/>
            <color indexed="81"/>
            <rFont val="Tahoma"/>
            <charset val="1"/>
          </rPr>
          <t xml:space="preserve">
Per FOD is a new Unit.  Contributions began in 2018</t>
        </r>
      </text>
    </comment>
    <comment ref="EZZ16" authorId="0" shapeId="0" xr:uid="{85D48DAF-4FAA-4325-8937-9D180743C173}">
      <text>
        <r>
          <rPr>
            <b/>
            <sz val="9"/>
            <color indexed="81"/>
            <rFont val="Tahoma"/>
            <charset val="1"/>
          </rPr>
          <t>Becky Dzingeleski:</t>
        </r>
        <r>
          <rPr>
            <sz val="9"/>
            <color indexed="81"/>
            <rFont val="Tahoma"/>
            <charset val="1"/>
          </rPr>
          <t xml:space="preserve">
Per FOD is a new Unit.  Contributions began in 2018</t>
        </r>
      </text>
    </comment>
    <comment ref="FAD16" authorId="0" shapeId="0" xr:uid="{B85835E6-4DD0-4111-B043-5DCACC3DF245}">
      <text>
        <r>
          <rPr>
            <b/>
            <sz val="9"/>
            <color indexed="81"/>
            <rFont val="Tahoma"/>
            <charset val="1"/>
          </rPr>
          <t>Becky Dzingeleski:</t>
        </r>
        <r>
          <rPr>
            <sz val="9"/>
            <color indexed="81"/>
            <rFont val="Tahoma"/>
            <charset val="1"/>
          </rPr>
          <t xml:space="preserve">
Per FOD is a new Unit.  Contributions began in 2018</t>
        </r>
      </text>
    </comment>
    <comment ref="FAH16" authorId="0" shapeId="0" xr:uid="{AB16C596-DDF3-40A4-A564-917A5238AD94}">
      <text>
        <r>
          <rPr>
            <b/>
            <sz val="9"/>
            <color indexed="81"/>
            <rFont val="Tahoma"/>
            <charset val="1"/>
          </rPr>
          <t>Becky Dzingeleski:</t>
        </r>
        <r>
          <rPr>
            <sz val="9"/>
            <color indexed="81"/>
            <rFont val="Tahoma"/>
            <charset val="1"/>
          </rPr>
          <t xml:space="preserve">
Per FOD is a new Unit.  Contributions began in 2018</t>
        </r>
      </text>
    </comment>
    <comment ref="FAL16" authorId="0" shapeId="0" xr:uid="{CF2FF853-ECC8-4CAB-B05B-5A3352CF4D65}">
      <text>
        <r>
          <rPr>
            <b/>
            <sz val="9"/>
            <color indexed="81"/>
            <rFont val="Tahoma"/>
            <charset val="1"/>
          </rPr>
          <t>Becky Dzingeleski:</t>
        </r>
        <r>
          <rPr>
            <sz val="9"/>
            <color indexed="81"/>
            <rFont val="Tahoma"/>
            <charset val="1"/>
          </rPr>
          <t xml:space="preserve">
Per FOD is a new Unit.  Contributions began in 2018</t>
        </r>
      </text>
    </comment>
    <comment ref="FAP16" authorId="0" shapeId="0" xr:uid="{440859A2-0160-4976-BF0D-523E67B9CB2B}">
      <text>
        <r>
          <rPr>
            <b/>
            <sz val="9"/>
            <color indexed="81"/>
            <rFont val="Tahoma"/>
            <charset val="1"/>
          </rPr>
          <t>Becky Dzingeleski:</t>
        </r>
        <r>
          <rPr>
            <sz val="9"/>
            <color indexed="81"/>
            <rFont val="Tahoma"/>
            <charset val="1"/>
          </rPr>
          <t xml:space="preserve">
Per FOD is a new Unit.  Contributions began in 2018</t>
        </r>
      </text>
    </comment>
    <comment ref="FAT16" authorId="0" shapeId="0" xr:uid="{D216FACE-D80F-42EC-9DDF-F46D2C8F11D0}">
      <text>
        <r>
          <rPr>
            <b/>
            <sz val="9"/>
            <color indexed="81"/>
            <rFont val="Tahoma"/>
            <charset val="1"/>
          </rPr>
          <t>Becky Dzingeleski:</t>
        </r>
        <r>
          <rPr>
            <sz val="9"/>
            <color indexed="81"/>
            <rFont val="Tahoma"/>
            <charset val="1"/>
          </rPr>
          <t xml:space="preserve">
Per FOD is a new Unit.  Contributions began in 2018</t>
        </r>
      </text>
    </comment>
    <comment ref="FAX16" authorId="0" shapeId="0" xr:uid="{FEA8F9B8-6D24-4C38-98D3-DB1DD07868E0}">
      <text>
        <r>
          <rPr>
            <b/>
            <sz val="9"/>
            <color indexed="81"/>
            <rFont val="Tahoma"/>
            <charset val="1"/>
          </rPr>
          <t>Becky Dzingeleski:</t>
        </r>
        <r>
          <rPr>
            <sz val="9"/>
            <color indexed="81"/>
            <rFont val="Tahoma"/>
            <charset val="1"/>
          </rPr>
          <t xml:space="preserve">
Per FOD is a new Unit.  Contributions began in 2018</t>
        </r>
      </text>
    </comment>
    <comment ref="FBB16" authorId="0" shapeId="0" xr:uid="{78405942-6A3B-42A2-B5EA-49F2A263665E}">
      <text>
        <r>
          <rPr>
            <b/>
            <sz val="9"/>
            <color indexed="81"/>
            <rFont val="Tahoma"/>
            <charset val="1"/>
          </rPr>
          <t>Becky Dzingeleski:</t>
        </r>
        <r>
          <rPr>
            <sz val="9"/>
            <color indexed="81"/>
            <rFont val="Tahoma"/>
            <charset val="1"/>
          </rPr>
          <t xml:space="preserve">
Per FOD is a new Unit.  Contributions began in 2018</t>
        </r>
      </text>
    </comment>
    <comment ref="FBF16" authorId="0" shapeId="0" xr:uid="{C7529817-9294-4A99-939F-631683516675}">
      <text>
        <r>
          <rPr>
            <b/>
            <sz val="9"/>
            <color indexed="81"/>
            <rFont val="Tahoma"/>
            <charset val="1"/>
          </rPr>
          <t>Becky Dzingeleski:</t>
        </r>
        <r>
          <rPr>
            <sz val="9"/>
            <color indexed="81"/>
            <rFont val="Tahoma"/>
            <charset val="1"/>
          </rPr>
          <t xml:space="preserve">
Per FOD is a new Unit.  Contributions began in 2018</t>
        </r>
      </text>
    </comment>
    <comment ref="FBJ16" authorId="0" shapeId="0" xr:uid="{99F67789-0909-4AEC-A03E-09D06A14D57F}">
      <text>
        <r>
          <rPr>
            <b/>
            <sz val="9"/>
            <color indexed="81"/>
            <rFont val="Tahoma"/>
            <charset val="1"/>
          </rPr>
          <t>Becky Dzingeleski:</t>
        </r>
        <r>
          <rPr>
            <sz val="9"/>
            <color indexed="81"/>
            <rFont val="Tahoma"/>
            <charset val="1"/>
          </rPr>
          <t xml:space="preserve">
Per FOD is a new Unit.  Contributions began in 2018</t>
        </r>
      </text>
    </comment>
    <comment ref="FBN16" authorId="0" shapeId="0" xr:uid="{A4C579D7-0E0A-4EB3-BF68-05BB858D7C41}">
      <text>
        <r>
          <rPr>
            <b/>
            <sz val="9"/>
            <color indexed="81"/>
            <rFont val="Tahoma"/>
            <charset val="1"/>
          </rPr>
          <t>Becky Dzingeleski:</t>
        </r>
        <r>
          <rPr>
            <sz val="9"/>
            <color indexed="81"/>
            <rFont val="Tahoma"/>
            <charset val="1"/>
          </rPr>
          <t xml:space="preserve">
Per FOD is a new Unit.  Contributions began in 2018</t>
        </r>
      </text>
    </comment>
    <comment ref="FBR16" authorId="0" shapeId="0" xr:uid="{98BE6125-19E8-4DE4-89AE-3D4B375F1830}">
      <text>
        <r>
          <rPr>
            <b/>
            <sz val="9"/>
            <color indexed="81"/>
            <rFont val="Tahoma"/>
            <charset val="1"/>
          </rPr>
          <t>Becky Dzingeleski:</t>
        </r>
        <r>
          <rPr>
            <sz val="9"/>
            <color indexed="81"/>
            <rFont val="Tahoma"/>
            <charset val="1"/>
          </rPr>
          <t xml:space="preserve">
Per FOD is a new Unit.  Contributions began in 2018</t>
        </r>
      </text>
    </comment>
    <comment ref="FBV16" authorId="0" shapeId="0" xr:uid="{DD3F2914-D4CA-47D2-AB40-7BA7D2D4ED87}">
      <text>
        <r>
          <rPr>
            <b/>
            <sz val="9"/>
            <color indexed="81"/>
            <rFont val="Tahoma"/>
            <charset val="1"/>
          </rPr>
          <t>Becky Dzingeleski:</t>
        </r>
        <r>
          <rPr>
            <sz val="9"/>
            <color indexed="81"/>
            <rFont val="Tahoma"/>
            <charset val="1"/>
          </rPr>
          <t xml:space="preserve">
Per FOD is a new Unit.  Contributions began in 2018</t>
        </r>
      </text>
    </comment>
    <comment ref="FBZ16" authorId="0" shapeId="0" xr:uid="{D317BEA5-EFC3-4F03-82A1-588F5C5943B3}">
      <text>
        <r>
          <rPr>
            <b/>
            <sz val="9"/>
            <color indexed="81"/>
            <rFont val="Tahoma"/>
            <charset val="1"/>
          </rPr>
          <t>Becky Dzingeleski:</t>
        </r>
        <r>
          <rPr>
            <sz val="9"/>
            <color indexed="81"/>
            <rFont val="Tahoma"/>
            <charset val="1"/>
          </rPr>
          <t xml:space="preserve">
Per FOD is a new Unit.  Contributions began in 2018</t>
        </r>
      </text>
    </comment>
    <comment ref="FCD16" authorId="0" shapeId="0" xr:uid="{3F0E03AB-99C7-440E-BFDA-250669C9822D}">
      <text>
        <r>
          <rPr>
            <b/>
            <sz val="9"/>
            <color indexed="81"/>
            <rFont val="Tahoma"/>
            <charset val="1"/>
          </rPr>
          <t>Becky Dzingeleski:</t>
        </r>
        <r>
          <rPr>
            <sz val="9"/>
            <color indexed="81"/>
            <rFont val="Tahoma"/>
            <charset val="1"/>
          </rPr>
          <t xml:space="preserve">
Per FOD is a new Unit.  Contributions began in 2018</t>
        </r>
      </text>
    </comment>
    <comment ref="FCH16" authorId="0" shapeId="0" xr:uid="{44B9F53E-CE04-42E4-A6CD-29F7A5AF7032}">
      <text>
        <r>
          <rPr>
            <b/>
            <sz val="9"/>
            <color indexed="81"/>
            <rFont val="Tahoma"/>
            <charset val="1"/>
          </rPr>
          <t>Becky Dzingeleski:</t>
        </r>
        <r>
          <rPr>
            <sz val="9"/>
            <color indexed="81"/>
            <rFont val="Tahoma"/>
            <charset val="1"/>
          </rPr>
          <t xml:space="preserve">
Per FOD is a new Unit.  Contributions began in 2018</t>
        </r>
      </text>
    </comment>
    <comment ref="FCL16" authorId="0" shapeId="0" xr:uid="{78BBD78B-E635-484E-98FD-A9BC5FB01E86}">
      <text>
        <r>
          <rPr>
            <b/>
            <sz val="9"/>
            <color indexed="81"/>
            <rFont val="Tahoma"/>
            <charset val="1"/>
          </rPr>
          <t>Becky Dzingeleski:</t>
        </r>
        <r>
          <rPr>
            <sz val="9"/>
            <color indexed="81"/>
            <rFont val="Tahoma"/>
            <charset val="1"/>
          </rPr>
          <t xml:space="preserve">
Per FOD is a new Unit.  Contributions began in 2018</t>
        </r>
      </text>
    </comment>
    <comment ref="FCP16" authorId="0" shapeId="0" xr:uid="{EA394560-77FF-44D4-BFBC-CC79AA9FEE88}">
      <text>
        <r>
          <rPr>
            <b/>
            <sz val="9"/>
            <color indexed="81"/>
            <rFont val="Tahoma"/>
            <charset val="1"/>
          </rPr>
          <t>Becky Dzingeleski:</t>
        </r>
        <r>
          <rPr>
            <sz val="9"/>
            <color indexed="81"/>
            <rFont val="Tahoma"/>
            <charset val="1"/>
          </rPr>
          <t xml:space="preserve">
Per FOD is a new Unit.  Contributions began in 2018</t>
        </r>
      </text>
    </comment>
    <comment ref="FCT16" authorId="0" shapeId="0" xr:uid="{59450A7D-EC79-44CE-ABE4-D0CBEAA4DD17}">
      <text>
        <r>
          <rPr>
            <b/>
            <sz val="9"/>
            <color indexed="81"/>
            <rFont val="Tahoma"/>
            <charset val="1"/>
          </rPr>
          <t>Becky Dzingeleski:</t>
        </r>
        <r>
          <rPr>
            <sz val="9"/>
            <color indexed="81"/>
            <rFont val="Tahoma"/>
            <charset val="1"/>
          </rPr>
          <t xml:space="preserve">
Per FOD is a new Unit.  Contributions began in 2018</t>
        </r>
      </text>
    </comment>
    <comment ref="FCX16" authorId="0" shapeId="0" xr:uid="{0EF4424D-C3A2-4EEA-A342-DE23D3F6BBC6}">
      <text>
        <r>
          <rPr>
            <b/>
            <sz val="9"/>
            <color indexed="81"/>
            <rFont val="Tahoma"/>
            <charset val="1"/>
          </rPr>
          <t>Becky Dzingeleski:</t>
        </r>
        <r>
          <rPr>
            <sz val="9"/>
            <color indexed="81"/>
            <rFont val="Tahoma"/>
            <charset val="1"/>
          </rPr>
          <t xml:space="preserve">
Per FOD is a new Unit.  Contributions began in 2018</t>
        </r>
      </text>
    </comment>
    <comment ref="FDB16" authorId="0" shapeId="0" xr:uid="{3416120B-AAC0-4658-9856-51D009AC4770}">
      <text>
        <r>
          <rPr>
            <b/>
            <sz val="9"/>
            <color indexed="81"/>
            <rFont val="Tahoma"/>
            <charset val="1"/>
          </rPr>
          <t>Becky Dzingeleski:</t>
        </r>
        <r>
          <rPr>
            <sz val="9"/>
            <color indexed="81"/>
            <rFont val="Tahoma"/>
            <charset val="1"/>
          </rPr>
          <t xml:space="preserve">
Per FOD is a new Unit.  Contributions began in 2018</t>
        </r>
      </text>
    </comment>
    <comment ref="FDF16" authorId="0" shapeId="0" xr:uid="{705239BA-44E5-4CD1-A048-27A5C63D9E5E}">
      <text>
        <r>
          <rPr>
            <b/>
            <sz val="9"/>
            <color indexed="81"/>
            <rFont val="Tahoma"/>
            <charset val="1"/>
          </rPr>
          <t>Becky Dzingeleski:</t>
        </r>
        <r>
          <rPr>
            <sz val="9"/>
            <color indexed="81"/>
            <rFont val="Tahoma"/>
            <charset val="1"/>
          </rPr>
          <t xml:space="preserve">
Per FOD is a new Unit.  Contributions began in 2018</t>
        </r>
      </text>
    </comment>
    <comment ref="FDJ16" authorId="0" shapeId="0" xr:uid="{6F3F0BAA-F31E-4C89-8867-798483712427}">
      <text>
        <r>
          <rPr>
            <b/>
            <sz val="9"/>
            <color indexed="81"/>
            <rFont val="Tahoma"/>
            <charset val="1"/>
          </rPr>
          <t>Becky Dzingeleski:</t>
        </r>
        <r>
          <rPr>
            <sz val="9"/>
            <color indexed="81"/>
            <rFont val="Tahoma"/>
            <charset val="1"/>
          </rPr>
          <t xml:space="preserve">
Per FOD is a new Unit.  Contributions began in 2018</t>
        </r>
      </text>
    </comment>
    <comment ref="FDN16" authorId="0" shapeId="0" xr:uid="{E6635522-77D1-4BE9-B7F3-8848A92DDDA4}">
      <text>
        <r>
          <rPr>
            <b/>
            <sz val="9"/>
            <color indexed="81"/>
            <rFont val="Tahoma"/>
            <charset val="1"/>
          </rPr>
          <t>Becky Dzingeleski:</t>
        </r>
        <r>
          <rPr>
            <sz val="9"/>
            <color indexed="81"/>
            <rFont val="Tahoma"/>
            <charset val="1"/>
          </rPr>
          <t xml:space="preserve">
Per FOD is a new Unit.  Contributions began in 2018</t>
        </r>
      </text>
    </comment>
    <comment ref="FDR16" authorId="0" shapeId="0" xr:uid="{9B108414-2E3A-4B38-A0D9-2857BB18878F}">
      <text>
        <r>
          <rPr>
            <b/>
            <sz val="9"/>
            <color indexed="81"/>
            <rFont val="Tahoma"/>
            <charset val="1"/>
          </rPr>
          <t>Becky Dzingeleski:</t>
        </r>
        <r>
          <rPr>
            <sz val="9"/>
            <color indexed="81"/>
            <rFont val="Tahoma"/>
            <charset val="1"/>
          </rPr>
          <t xml:space="preserve">
Per FOD is a new Unit.  Contributions began in 2018</t>
        </r>
      </text>
    </comment>
    <comment ref="FDV16" authorId="0" shapeId="0" xr:uid="{6D7996B8-A55A-4A03-B1B7-FB3C64DF8524}">
      <text>
        <r>
          <rPr>
            <b/>
            <sz val="9"/>
            <color indexed="81"/>
            <rFont val="Tahoma"/>
            <charset val="1"/>
          </rPr>
          <t>Becky Dzingeleski:</t>
        </r>
        <r>
          <rPr>
            <sz val="9"/>
            <color indexed="81"/>
            <rFont val="Tahoma"/>
            <charset val="1"/>
          </rPr>
          <t xml:space="preserve">
Per FOD is a new Unit.  Contributions began in 2018</t>
        </r>
      </text>
    </comment>
    <comment ref="FDZ16" authorId="0" shapeId="0" xr:uid="{AA544B9B-57DE-4B6C-9BE3-8B82C8A0D3A2}">
      <text>
        <r>
          <rPr>
            <b/>
            <sz val="9"/>
            <color indexed="81"/>
            <rFont val="Tahoma"/>
            <charset val="1"/>
          </rPr>
          <t>Becky Dzingeleski:</t>
        </r>
        <r>
          <rPr>
            <sz val="9"/>
            <color indexed="81"/>
            <rFont val="Tahoma"/>
            <charset val="1"/>
          </rPr>
          <t xml:space="preserve">
Per FOD is a new Unit.  Contributions began in 2018</t>
        </r>
      </text>
    </comment>
    <comment ref="FED16" authorId="0" shapeId="0" xr:uid="{B230523E-7171-47F0-881E-63889153ABBE}">
      <text>
        <r>
          <rPr>
            <b/>
            <sz val="9"/>
            <color indexed="81"/>
            <rFont val="Tahoma"/>
            <charset val="1"/>
          </rPr>
          <t>Becky Dzingeleski:</t>
        </r>
        <r>
          <rPr>
            <sz val="9"/>
            <color indexed="81"/>
            <rFont val="Tahoma"/>
            <charset val="1"/>
          </rPr>
          <t xml:space="preserve">
Per FOD is a new Unit.  Contributions began in 2018</t>
        </r>
      </text>
    </comment>
    <comment ref="FEH16" authorId="0" shapeId="0" xr:uid="{1526BCC0-A626-4E65-859A-F7F199818DEB}">
      <text>
        <r>
          <rPr>
            <b/>
            <sz val="9"/>
            <color indexed="81"/>
            <rFont val="Tahoma"/>
            <charset val="1"/>
          </rPr>
          <t>Becky Dzingeleski:</t>
        </r>
        <r>
          <rPr>
            <sz val="9"/>
            <color indexed="81"/>
            <rFont val="Tahoma"/>
            <charset val="1"/>
          </rPr>
          <t xml:space="preserve">
Per FOD is a new Unit.  Contributions began in 2018</t>
        </r>
      </text>
    </comment>
    <comment ref="FEL16" authorId="0" shapeId="0" xr:uid="{BF4030D7-5233-4681-ADC2-DBD107CFFB30}">
      <text>
        <r>
          <rPr>
            <b/>
            <sz val="9"/>
            <color indexed="81"/>
            <rFont val="Tahoma"/>
            <charset val="1"/>
          </rPr>
          <t>Becky Dzingeleski:</t>
        </r>
        <r>
          <rPr>
            <sz val="9"/>
            <color indexed="81"/>
            <rFont val="Tahoma"/>
            <charset val="1"/>
          </rPr>
          <t xml:space="preserve">
Per FOD is a new Unit.  Contributions began in 2018</t>
        </r>
      </text>
    </comment>
    <comment ref="FEP16" authorId="0" shapeId="0" xr:uid="{2F408D80-29C0-4F86-ADC9-A22363F68D16}">
      <text>
        <r>
          <rPr>
            <b/>
            <sz val="9"/>
            <color indexed="81"/>
            <rFont val="Tahoma"/>
            <charset val="1"/>
          </rPr>
          <t>Becky Dzingeleski:</t>
        </r>
        <r>
          <rPr>
            <sz val="9"/>
            <color indexed="81"/>
            <rFont val="Tahoma"/>
            <charset val="1"/>
          </rPr>
          <t xml:space="preserve">
Per FOD is a new Unit.  Contributions began in 2018</t>
        </r>
      </text>
    </comment>
    <comment ref="FET16" authorId="0" shapeId="0" xr:uid="{03FBC798-8F35-49BE-AA1F-4E268D0B53D7}">
      <text>
        <r>
          <rPr>
            <b/>
            <sz val="9"/>
            <color indexed="81"/>
            <rFont val="Tahoma"/>
            <charset val="1"/>
          </rPr>
          <t>Becky Dzingeleski:</t>
        </r>
        <r>
          <rPr>
            <sz val="9"/>
            <color indexed="81"/>
            <rFont val="Tahoma"/>
            <charset val="1"/>
          </rPr>
          <t xml:space="preserve">
Per FOD is a new Unit.  Contributions began in 2018</t>
        </r>
      </text>
    </comment>
    <comment ref="FEX16" authorId="0" shapeId="0" xr:uid="{4BCFC041-2496-4CF1-9A68-72BE330602C4}">
      <text>
        <r>
          <rPr>
            <b/>
            <sz val="9"/>
            <color indexed="81"/>
            <rFont val="Tahoma"/>
            <charset val="1"/>
          </rPr>
          <t>Becky Dzingeleski:</t>
        </r>
        <r>
          <rPr>
            <sz val="9"/>
            <color indexed="81"/>
            <rFont val="Tahoma"/>
            <charset val="1"/>
          </rPr>
          <t xml:space="preserve">
Per FOD is a new Unit.  Contributions began in 2018</t>
        </r>
      </text>
    </comment>
    <comment ref="FFB16" authorId="0" shapeId="0" xr:uid="{13945946-D340-44E3-B856-261AFC7E6BE3}">
      <text>
        <r>
          <rPr>
            <b/>
            <sz val="9"/>
            <color indexed="81"/>
            <rFont val="Tahoma"/>
            <charset val="1"/>
          </rPr>
          <t>Becky Dzingeleski:</t>
        </r>
        <r>
          <rPr>
            <sz val="9"/>
            <color indexed="81"/>
            <rFont val="Tahoma"/>
            <charset val="1"/>
          </rPr>
          <t xml:space="preserve">
Per FOD is a new Unit.  Contributions began in 2018</t>
        </r>
      </text>
    </comment>
    <comment ref="FFF16" authorId="0" shapeId="0" xr:uid="{AD7B9672-6846-4D0D-B41A-E8C3904723CB}">
      <text>
        <r>
          <rPr>
            <b/>
            <sz val="9"/>
            <color indexed="81"/>
            <rFont val="Tahoma"/>
            <charset val="1"/>
          </rPr>
          <t>Becky Dzingeleski:</t>
        </r>
        <r>
          <rPr>
            <sz val="9"/>
            <color indexed="81"/>
            <rFont val="Tahoma"/>
            <charset val="1"/>
          </rPr>
          <t xml:space="preserve">
Per FOD is a new Unit.  Contributions began in 2018</t>
        </r>
      </text>
    </comment>
    <comment ref="FFJ16" authorId="0" shapeId="0" xr:uid="{C7E62D4A-B858-45C8-A81C-D30E90FB5DFE}">
      <text>
        <r>
          <rPr>
            <b/>
            <sz val="9"/>
            <color indexed="81"/>
            <rFont val="Tahoma"/>
            <charset val="1"/>
          </rPr>
          <t>Becky Dzingeleski:</t>
        </r>
        <r>
          <rPr>
            <sz val="9"/>
            <color indexed="81"/>
            <rFont val="Tahoma"/>
            <charset val="1"/>
          </rPr>
          <t xml:space="preserve">
Per FOD is a new Unit.  Contributions began in 2018</t>
        </r>
      </text>
    </comment>
    <comment ref="FFN16" authorId="0" shapeId="0" xr:uid="{85150883-D7D1-4E41-B9F7-C1B741B78AA4}">
      <text>
        <r>
          <rPr>
            <b/>
            <sz val="9"/>
            <color indexed="81"/>
            <rFont val="Tahoma"/>
            <charset val="1"/>
          </rPr>
          <t>Becky Dzingeleski:</t>
        </r>
        <r>
          <rPr>
            <sz val="9"/>
            <color indexed="81"/>
            <rFont val="Tahoma"/>
            <charset val="1"/>
          </rPr>
          <t xml:space="preserve">
Per FOD is a new Unit.  Contributions began in 2018</t>
        </r>
      </text>
    </comment>
    <comment ref="FFR16" authorId="0" shapeId="0" xr:uid="{1B66BACC-0B08-49B9-A0B5-D743BB481CD6}">
      <text>
        <r>
          <rPr>
            <b/>
            <sz val="9"/>
            <color indexed="81"/>
            <rFont val="Tahoma"/>
            <charset val="1"/>
          </rPr>
          <t>Becky Dzingeleski:</t>
        </r>
        <r>
          <rPr>
            <sz val="9"/>
            <color indexed="81"/>
            <rFont val="Tahoma"/>
            <charset val="1"/>
          </rPr>
          <t xml:space="preserve">
Per FOD is a new Unit.  Contributions began in 2018</t>
        </r>
      </text>
    </comment>
    <comment ref="FFV16" authorId="0" shapeId="0" xr:uid="{993B4FB2-8A85-4AFD-9E95-025AD054F985}">
      <text>
        <r>
          <rPr>
            <b/>
            <sz val="9"/>
            <color indexed="81"/>
            <rFont val="Tahoma"/>
            <charset val="1"/>
          </rPr>
          <t>Becky Dzingeleski:</t>
        </r>
        <r>
          <rPr>
            <sz val="9"/>
            <color indexed="81"/>
            <rFont val="Tahoma"/>
            <charset val="1"/>
          </rPr>
          <t xml:space="preserve">
Per FOD is a new Unit.  Contributions began in 2018</t>
        </r>
      </text>
    </comment>
    <comment ref="FFZ16" authorId="0" shapeId="0" xr:uid="{28419A5E-FD56-4B74-9C01-71ED26E92C73}">
      <text>
        <r>
          <rPr>
            <b/>
            <sz val="9"/>
            <color indexed="81"/>
            <rFont val="Tahoma"/>
            <charset val="1"/>
          </rPr>
          <t>Becky Dzingeleski:</t>
        </r>
        <r>
          <rPr>
            <sz val="9"/>
            <color indexed="81"/>
            <rFont val="Tahoma"/>
            <charset val="1"/>
          </rPr>
          <t xml:space="preserve">
Per FOD is a new Unit.  Contributions began in 2018</t>
        </r>
      </text>
    </comment>
    <comment ref="FGD16" authorId="0" shapeId="0" xr:uid="{03EFAC22-B9B9-4966-A0B7-7837B6B027F2}">
      <text>
        <r>
          <rPr>
            <b/>
            <sz val="9"/>
            <color indexed="81"/>
            <rFont val="Tahoma"/>
            <charset val="1"/>
          </rPr>
          <t>Becky Dzingeleski:</t>
        </r>
        <r>
          <rPr>
            <sz val="9"/>
            <color indexed="81"/>
            <rFont val="Tahoma"/>
            <charset val="1"/>
          </rPr>
          <t xml:space="preserve">
Per FOD is a new Unit.  Contributions began in 2018</t>
        </r>
      </text>
    </comment>
    <comment ref="FGH16" authorId="0" shapeId="0" xr:uid="{43339CCC-7B57-4675-85DB-5C5EBCD38C3D}">
      <text>
        <r>
          <rPr>
            <b/>
            <sz val="9"/>
            <color indexed="81"/>
            <rFont val="Tahoma"/>
            <charset val="1"/>
          </rPr>
          <t>Becky Dzingeleski:</t>
        </r>
        <r>
          <rPr>
            <sz val="9"/>
            <color indexed="81"/>
            <rFont val="Tahoma"/>
            <charset val="1"/>
          </rPr>
          <t xml:space="preserve">
Per FOD is a new Unit.  Contributions began in 2018</t>
        </r>
      </text>
    </comment>
    <comment ref="FGL16" authorId="0" shapeId="0" xr:uid="{AACA152B-8BBC-416B-AF37-89C1B2286312}">
      <text>
        <r>
          <rPr>
            <b/>
            <sz val="9"/>
            <color indexed="81"/>
            <rFont val="Tahoma"/>
            <charset val="1"/>
          </rPr>
          <t>Becky Dzingeleski:</t>
        </r>
        <r>
          <rPr>
            <sz val="9"/>
            <color indexed="81"/>
            <rFont val="Tahoma"/>
            <charset val="1"/>
          </rPr>
          <t xml:space="preserve">
Per FOD is a new Unit.  Contributions began in 2018</t>
        </r>
      </text>
    </comment>
    <comment ref="FGP16" authorId="0" shapeId="0" xr:uid="{720CEB16-4738-4146-A6AA-0795D4F5201D}">
      <text>
        <r>
          <rPr>
            <b/>
            <sz val="9"/>
            <color indexed="81"/>
            <rFont val="Tahoma"/>
            <charset val="1"/>
          </rPr>
          <t>Becky Dzingeleski:</t>
        </r>
        <r>
          <rPr>
            <sz val="9"/>
            <color indexed="81"/>
            <rFont val="Tahoma"/>
            <charset val="1"/>
          </rPr>
          <t xml:space="preserve">
Per FOD is a new Unit.  Contributions began in 2018</t>
        </r>
      </text>
    </comment>
    <comment ref="FGT16" authorId="0" shapeId="0" xr:uid="{1FD056CA-9944-4FD0-9AD9-B8BF2A5FD675}">
      <text>
        <r>
          <rPr>
            <b/>
            <sz val="9"/>
            <color indexed="81"/>
            <rFont val="Tahoma"/>
            <charset val="1"/>
          </rPr>
          <t>Becky Dzingeleski:</t>
        </r>
        <r>
          <rPr>
            <sz val="9"/>
            <color indexed="81"/>
            <rFont val="Tahoma"/>
            <charset val="1"/>
          </rPr>
          <t xml:space="preserve">
Per FOD is a new Unit.  Contributions began in 2018</t>
        </r>
      </text>
    </comment>
    <comment ref="FGX16" authorId="0" shapeId="0" xr:uid="{AA608778-AEC7-4311-BB45-B9D2CE3A66E2}">
      <text>
        <r>
          <rPr>
            <b/>
            <sz val="9"/>
            <color indexed="81"/>
            <rFont val="Tahoma"/>
            <charset val="1"/>
          </rPr>
          <t>Becky Dzingeleski:</t>
        </r>
        <r>
          <rPr>
            <sz val="9"/>
            <color indexed="81"/>
            <rFont val="Tahoma"/>
            <charset val="1"/>
          </rPr>
          <t xml:space="preserve">
Per FOD is a new Unit.  Contributions began in 2018</t>
        </r>
      </text>
    </comment>
    <comment ref="FHB16" authorId="0" shapeId="0" xr:uid="{CF16D74F-C194-4CB8-B1AD-8147C6555833}">
      <text>
        <r>
          <rPr>
            <b/>
            <sz val="9"/>
            <color indexed="81"/>
            <rFont val="Tahoma"/>
            <charset val="1"/>
          </rPr>
          <t>Becky Dzingeleski:</t>
        </r>
        <r>
          <rPr>
            <sz val="9"/>
            <color indexed="81"/>
            <rFont val="Tahoma"/>
            <charset val="1"/>
          </rPr>
          <t xml:space="preserve">
Per FOD is a new Unit.  Contributions began in 2018</t>
        </r>
      </text>
    </comment>
    <comment ref="FHF16" authorId="0" shapeId="0" xr:uid="{3E662240-64C6-4132-97D4-6935FBA25E70}">
      <text>
        <r>
          <rPr>
            <b/>
            <sz val="9"/>
            <color indexed="81"/>
            <rFont val="Tahoma"/>
            <charset val="1"/>
          </rPr>
          <t>Becky Dzingeleski:</t>
        </r>
        <r>
          <rPr>
            <sz val="9"/>
            <color indexed="81"/>
            <rFont val="Tahoma"/>
            <charset val="1"/>
          </rPr>
          <t xml:space="preserve">
Per FOD is a new Unit.  Contributions began in 2018</t>
        </r>
      </text>
    </comment>
    <comment ref="FHJ16" authorId="0" shapeId="0" xr:uid="{B0F411F9-7B7A-4CF6-9A24-0A284A8F4578}">
      <text>
        <r>
          <rPr>
            <b/>
            <sz val="9"/>
            <color indexed="81"/>
            <rFont val="Tahoma"/>
            <charset val="1"/>
          </rPr>
          <t>Becky Dzingeleski:</t>
        </r>
        <r>
          <rPr>
            <sz val="9"/>
            <color indexed="81"/>
            <rFont val="Tahoma"/>
            <charset val="1"/>
          </rPr>
          <t xml:space="preserve">
Per FOD is a new Unit.  Contributions began in 2018</t>
        </r>
      </text>
    </comment>
    <comment ref="FHN16" authorId="0" shapeId="0" xr:uid="{ED0E5C9B-F738-4F32-9E6A-A7E19B674F67}">
      <text>
        <r>
          <rPr>
            <b/>
            <sz val="9"/>
            <color indexed="81"/>
            <rFont val="Tahoma"/>
            <charset val="1"/>
          </rPr>
          <t>Becky Dzingeleski:</t>
        </r>
        <r>
          <rPr>
            <sz val="9"/>
            <color indexed="81"/>
            <rFont val="Tahoma"/>
            <charset val="1"/>
          </rPr>
          <t xml:space="preserve">
Per FOD is a new Unit.  Contributions began in 2018</t>
        </r>
      </text>
    </comment>
    <comment ref="FHR16" authorId="0" shapeId="0" xr:uid="{7E4E4B97-29EB-446F-A382-217374FAEC35}">
      <text>
        <r>
          <rPr>
            <b/>
            <sz val="9"/>
            <color indexed="81"/>
            <rFont val="Tahoma"/>
            <charset val="1"/>
          </rPr>
          <t>Becky Dzingeleski:</t>
        </r>
        <r>
          <rPr>
            <sz val="9"/>
            <color indexed="81"/>
            <rFont val="Tahoma"/>
            <charset val="1"/>
          </rPr>
          <t xml:space="preserve">
Per FOD is a new Unit.  Contributions began in 2018</t>
        </r>
      </text>
    </comment>
    <comment ref="FHV16" authorId="0" shapeId="0" xr:uid="{818BCB64-4903-4B2E-B42F-B0BE65591DA9}">
      <text>
        <r>
          <rPr>
            <b/>
            <sz val="9"/>
            <color indexed="81"/>
            <rFont val="Tahoma"/>
            <charset val="1"/>
          </rPr>
          <t>Becky Dzingeleski:</t>
        </r>
        <r>
          <rPr>
            <sz val="9"/>
            <color indexed="81"/>
            <rFont val="Tahoma"/>
            <charset val="1"/>
          </rPr>
          <t xml:space="preserve">
Per FOD is a new Unit.  Contributions began in 2018</t>
        </r>
      </text>
    </comment>
    <comment ref="FHZ16" authorId="0" shapeId="0" xr:uid="{A1594421-636D-4E46-B316-46CFF78CC915}">
      <text>
        <r>
          <rPr>
            <b/>
            <sz val="9"/>
            <color indexed="81"/>
            <rFont val="Tahoma"/>
            <charset val="1"/>
          </rPr>
          <t>Becky Dzingeleski:</t>
        </r>
        <r>
          <rPr>
            <sz val="9"/>
            <color indexed="81"/>
            <rFont val="Tahoma"/>
            <charset val="1"/>
          </rPr>
          <t xml:space="preserve">
Per FOD is a new Unit.  Contributions began in 2018</t>
        </r>
      </text>
    </comment>
    <comment ref="FID16" authorId="0" shapeId="0" xr:uid="{7AE51A93-EFC4-4293-A2CA-21AD968879FD}">
      <text>
        <r>
          <rPr>
            <b/>
            <sz val="9"/>
            <color indexed="81"/>
            <rFont val="Tahoma"/>
            <charset val="1"/>
          </rPr>
          <t>Becky Dzingeleski:</t>
        </r>
        <r>
          <rPr>
            <sz val="9"/>
            <color indexed="81"/>
            <rFont val="Tahoma"/>
            <charset val="1"/>
          </rPr>
          <t xml:space="preserve">
Per FOD is a new Unit.  Contributions began in 2018</t>
        </r>
      </text>
    </comment>
    <comment ref="FIH16" authorId="0" shapeId="0" xr:uid="{FCF5EFA7-E968-4A7E-AF31-8BC039123128}">
      <text>
        <r>
          <rPr>
            <b/>
            <sz val="9"/>
            <color indexed="81"/>
            <rFont val="Tahoma"/>
            <charset val="1"/>
          </rPr>
          <t>Becky Dzingeleski:</t>
        </r>
        <r>
          <rPr>
            <sz val="9"/>
            <color indexed="81"/>
            <rFont val="Tahoma"/>
            <charset val="1"/>
          </rPr>
          <t xml:space="preserve">
Per FOD is a new Unit.  Contributions began in 2018</t>
        </r>
      </text>
    </comment>
    <comment ref="FIL16" authorId="0" shapeId="0" xr:uid="{8E95CD18-7D11-4DF6-9F33-6F4F4D5B30BD}">
      <text>
        <r>
          <rPr>
            <b/>
            <sz val="9"/>
            <color indexed="81"/>
            <rFont val="Tahoma"/>
            <charset val="1"/>
          </rPr>
          <t>Becky Dzingeleski:</t>
        </r>
        <r>
          <rPr>
            <sz val="9"/>
            <color indexed="81"/>
            <rFont val="Tahoma"/>
            <charset val="1"/>
          </rPr>
          <t xml:space="preserve">
Per FOD is a new Unit.  Contributions began in 2018</t>
        </r>
      </text>
    </comment>
    <comment ref="FIP16" authorId="0" shapeId="0" xr:uid="{C8B1D80C-C0AC-44D1-A37F-4317C9FF7736}">
      <text>
        <r>
          <rPr>
            <b/>
            <sz val="9"/>
            <color indexed="81"/>
            <rFont val="Tahoma"/>
            <charset val="1"/>
          </rPr>
          <t>Becky Dzingeleski:</t>
        </r>
        <r>
          <rPr>
            <sz val="9"/>
            <color indexed="81"/>
            <rFont val="Tahoma"/>
            <charset val="1"/>
          </rPr>
          <t xml:space="preserve">
Per FOD is a new Unit.  Contributions began in 2018</t>
        </r>
      </text>
    </comment>
    <comment ref="FIT16" authorId="0" shapeId="0" xr:uid="{1C7232FA-741D-4A84-A7C0-6C66828B693C}">
      <text>
        <r>
          <rPr>
            <b/>
            <sz val="9"/>
            <color indexed="81"/>
            <rFont val="Tahoma"/>
            <charset val="1"/>
          </rPr>
          <t>Becky Dzingeleski:</t>
        </r>
        <r>
          <rPr>
            <sz val="9"/>
            <color indexed="81"/>
            <rFont val="Tahoma"/>
            <charset val="1"/>
          </rPr>
          <t xml:space="preserve">
Per FOD is a new Unit.  Contributions began in 2018</t>
        </r>
      </text>
    </comment>
    <comment ref="FIX16" authorId="0" shapeId="0" xr:uid="{3D67A41D-A080-4B6E-AFDC-58707BE27B4F}">
      <text>
        <r>
          <rPr>
            <b/>
            <sz val="9"/>
            <color indexed="81"/>
            <rFont val="Tahoma"/>
            <charset val="1"/>
          </rPr>
          <t>Becky Dzingeleski:</t>
        </r>
        <r>
          <rPr>
            <sz val="9"/>
            <color indexed="81"/>
            <rFont val="Tahoma"/>
            <charset val="1"/>
          </rPr>
          <t xml:space="preserve">
Per FOD is a new Unit.  Contributions began in 2018</t>
        </r>
      </text>
    </comment>
    <comment ref="FJB16" authorId="0" shapeId="0" xr:uid="{3FAD0456-050F-4AA6-8222-61EEBBA04B18}">
      <text>
        <r>
          <rPr>
            <b/>
            <sz val="9"/>
            <color indexed="81"/>
            <rFont val="Tahoma"/>
            <charset val="1"/>
          </rPr>
          <t>Becky Dzingeleski:</t>
        </r>
        <r>
          <rPr>
            <sz val="9"/>
            <color indexed="81"/>
            <rFont val="Tahoma"/>
            <charset val="1"/>
          </rPr>
          <t xml:space="preserve">
Per FOD is a new Unit.  Contributions began in 2018</t>
        </r>
      </text>
    </comment>
    <comment ref="FJF16" authorId="0" shapeId="0" xr:uid="{1D644328-B562-4EE2-BB87-F0127B2DF46B}">
      <text>
        <r>
          <rPr>
            <b/>
            <sz val="9"/>
            <color indexed="81"/>
            <rFont val="Tahoma"/>
            <charset val="1"/>
          </rPr>
          <t>Becky Dzingeleski:</t>
        </r>
        <r>
          <rPr>
            <sz val="9"/>
            <color indexed="81"/>
            <rFont val="Tahoma"/>
            <charset val="1"/>
          </rPr>
          <t xml:space="preserve">
Per FOD is a new Unit.  Contributions began in 2018</t>
        </r>
      </text>
    </comment>
    <comment ref="FJJ16" authorId="0" shapeId="0" xr:uid="{1E62358F-4104-4E05-A76E-6B6130C300D0}">
      <text>
        <r>
          <rPr>
            <b/>
            <sz val="9"/>
            <color indexed="81"/>
            <rFont val="Tahoma"/>
            <charset val="1"/>
          </rPr>
          <t>Becky Dzingeleski:</t>
        </r>
        <r>
          <rPr>
            <sz val="9"/>
            <color indexed="81"/>
            <rFont val="Tahoma"/>
            <charset val="1"/>
          </rPr>
          <t xml:space="preserve">
Per FOD is a new Unit.  Contributions began in 2018</t>
        </r>
      </text>
    </comment>
    <comment ref="FJN16" authorId="0" shapeId="0" xr:uid="{4C1FC348-AA6B-4FB5-A872-04679522B9CD}">
      <text>
        <r>
          <rPr>
            <b/>
            <sz val="9"/>
            <color indexed="81"/>
            <rFont val="Tahoma"/>
            <charset val="1"/>
          </rPr>
          <t>Becky Dzingeleski:</t>
        </r>
        <r>
          <rPr>
            <sz val="9"/>
            <color indexed="81"/>
            <rFont val="Tahoma"/>
            <charset val="1"/>
          </rPr>
          <t xml:space="preserve">
Per FOD is a new Unit.  Contributions began in 2018</t>
        </r>
      </text>
    </comment>
    <comment ref="FJR16" authorId="0" shapeId="0" xr:uid="{AB001235-A8BD-4950-A118-DBAA30FAB349}">
      <text>
        <r>
          <rPr>
            <b/>
            <sz val="9"/>
            <color indexed="81"/>
            <rFont val="Tahoma"/>
            <charset val="1"/>
          </rPr>
          <t>Becky Dzingeleski:</t>
        </r>
        <r>
          <rPr>
            <sz val="9"/>
            <color indexed="81"/>
            <rFont val="Tahoma"/>
            <charset val="1"/>
          </rPr>
          <t xml:space="preserve">
Per FOD is a new Unit.  Contributions began in 2018</t>
        </r>
      </text>
    </comment>
    <comment ref="FJV16" authorId="0" shapeId="0" xr:uid="{97ECC3C9-B478-42C5-85B3-5EEB3A75AEC9}">
      <text>
        <r>
          <rPr>
            <b/>
            <sz val="9"/>
            <color indexed="81"/>
            <rFont val="Tahoma"/>
            <charset val="1"/>
          </rPr>
          <t>Becky Dzingeleski:</t>
        </r>
        <r>
          <rPr>
            <sz val="9"/>
            <color indexed="81"/>
            <rFont val="Tahoma"/>
            <charset val="1"/>
          </rPr>
          <t xml:space="preserve">
Per FOD is a new Unit.  Contributions began in 2018</t>
        </r>
      </text>
    </comment>
    <comment ref="FJZ16" authorId="0" shapeId="0" xr:uid="{B9EC56C1-9A2F-4E12-A851-A7E85E51F62B}">
      <text>
        <r>
          <rPr>
            <b/>
            <sz val="9"/>
            <color indexed="81"/>
            <rFont val="Tahoma"/>
            <charset val="1"/>
          </rPr>
          <t>Becky Dzingeleski:</t>
        </r>
        <r>
          <rPr>
            <sz val="9"/>
            <color indexed="81"/>
            <rFont val="Tahoma"/>
            <charset val="1"/>
          </rPr>
          <t xml:space="preserve">
Per FOD is a new Unit.  Contributions began in 2018</t>
        </r>
      </text>
    </comment>
    <comment ref="FKD16" authorId="0" shapeId="0" xr:uid="{B0FCB011-70FB-4878-8CE8-F57D654ED11D}">
      <text>
        <r>
          <rPr>
            <b/>
            <sz val="9"/>
            <color indexed="81"/>
            <rFont val="Tahoma"/>
            <charset val="1"/>
          </rPr>
          <t>Becky Dzingeleski:</t>
        </r>
        <r>
          <rPr>
            <sz val="9"/>
            <color indexed="81"/>
            <rFont val="Tahoma"/>
            <charset val="1"/>
          </rPr>
          <t xml:space="preserve">
Per FOD is a new Unit.  Contributions began in 2018</t>
        </r>
      </text>
    </comment>
    <comment ref="FKH16" authorId="0" shapeId="0" xr:uid="{D2095BB3-AC0F-4A5C-94A9-C26C0ED2E21D}">
      <text>
        <r>
          <rPr>
            <b/>
            <sz val="9"/>
            <color indexed="81"/>
            <rFont val="Tahoma"/>
            <charset val="1"/>
          </rPr>
          <t>Becky Dzingeleski:</t>
        </r>
        <r>
          <rPr>
            <sz val="9"/>
            <color indexed="81"/>
            <rFont val="Tahoma"/>
            <charset val="1"/>
          </rPr>
          <t xml:space="preserve">
Per FOD is a new Unit.  Contributions began in 2018</t>
        </r>
      </text>
    </comment>
    <comment ref="FKL16" authorId="0" shapeId="0" xr:uid="{AB6AD1CA-18A8-41AE-B5A7-D88DDA2B6392}">
      <text>
        <r>
          <rPr>
            <b/>
            <sz val="9"/>
            <color indexed="81"/>
            <rFont val="Tahoma"/>
            <charset val="1"/>
          </rPr>
          <t>Becky Dzingeleski:</t>
        </r>
        <r>
          <rPr>
            <sz val="9"/>
            <color indexed="81"/>
            <rFont val="Tahoma"/>
            <charset val="1"/>
          </rPr>
          <t xml:space="preserve">
Per FOD is a new Unit.  Contributions began in 2018</t>
        </r>
      </text>
    </comment>
    <comment ref="FKP16" authorId="0" shapeId="0" xr:uid="{6956D5CD-1B4B-48CE-9846-083A1C99BBFF}">
      <text>
        <r>
          <rPr>
            <b/>
            <sz val="9"/>
            <color indexed="81"/>
            <rFont val="Tahoma"/>
            <charset val="1"/>
          </rPr>
          <t>Becky Dzingeleski:</t>
        </r>
        <r>
          <rPr>
            <sz val="9"/>
            <color indexed="81"/>
            <rFont val="Tahoma"/>
            <charset val="1"/>
          </rPr>
          <t xml:space="preserve">
Per FOD is a new Unit.  Contributions began in 2018</t>
        </r>
      </text>
    </comment>
    <comment ref="FKT16" authorId="0" shapeId="0" xr:uid="{D60E89FE-56AD-4310-8E65-50BF24729D1B}">
      <text>
        <r>
          <rPr>
            <b/>
            <sz val="9"/>
            <color indexed="81"/>
            <rFont val="Tahoma"/>
            <charset val="1"/>
          </rPr>
          <t>Becky Dzingeleski:</t>
        </r>
        <r>
          <rPr>
            <sz val="9"/>
            <color indexed="81"/>
            <rFont val="Tahoma"/>
            <charset val="1"/>
          </rPr>
          <t xml:space="preserve">
Per FOD is a new Unit.  Contributions began in 2018</t>
        </r>
      </text>
    </comment>
    <comment ref="FKX16" authorId="0" shapeId="0" xr:uid="{C78F228C-D1A5-43E0-A073-1EDF83AFE3B9}">
      <text>
        <r>
          <rPr>
            <b/>
            <sz val="9"/>
            <color indexed="81"/>
            <rFont val="Tahoma"/>
            <charset val="1"/>
          </rPr>
          <t>Becky Dzingeleski:</t>
        </r>
        <r>
          <rPr>
            <sz val="9"/>
            <color indexed="81"/>
            <rFont val="Tahoma"/>
            <charset val="1"/>
          </rPr>
          <t xml:space="preserve">
Per FOD is a new Unit.  Contributions began in 2018</t>
        </r>
      </text>
    </comment>
    <comment ref="FLB16" authorId="0" shapeId="0" xr:uid="{04EDFE2D-4A65-4CD1-92AD-2EE8CB7E304A}">
      <text>
        <r>
          <rPr>
            <b/>
            <sz val="9"/>
            <color indexed="81"/>
            <rFont val="Tahoma"/>
            <charset val="1"/>
          </rPr>
          <t>Becky Dzingeleski:</t>
        </r>
        <r>
          <rPr>
            <sz val="9"/>
            <color indexed="81"/>
            <rFont val="Tahoma"/>
            <charset val="1"/>
          </rPr>
          <t xml:space="preserve">
Per FOD is a new Unit.  Contributions began in 2018</t>
        </r>
      </text>
    </comment>
    <comment ref="FLF16" authorId="0" shapeId="0" xr:uid="{910CF5E0-53F3-41A4-A658-527816FCD5CF}">
      <text>
        <r>
          <rPr>
            <b/>
            <sz val="9"/>
            <color indexed="81"/>
            <rFont val="Tahoma"/>
            <charset val="1"/>
          </rPr>
          <t>Becky Dzingeleski:</t>
        </r>
        <r>
          <rPr>
            <sz val="9"/>
            <color indexed="81"/>
            <rFont val="Tahoma"/>
            <charset val="1"/>
          </rPr>
          <t xml:space="preserve">
Per FOD is a new Unit.  Contributions began in 2018</t>
        </r>
      </text>
    </comment>
    <comment ref="FLJ16" authorId="0" shapeId="0" xr:uid="{32C0EFBD-C6FE-4D78-8D15-6469C709C77B}">
      <text>
        <r>
          <rPr>
            <b/>
            <sz val="9"/>
            <color indexed="81"/>
            <rFont val="Tahoma"/>
            <charset val="1"/>
          </rPr>
          <t>Becky Dzingeleski:</t>
        </r>
        <r>
          <rPr>
            <sz val="9"/>
            <color indexed="81"/>
            <rFont val="Tahoma"/>
            <charset val="1"/>
          </rPr>
          <t xml:space="preserve">
Per FOD is a new Unit.  Contributions began in 2018</t>
        </r>
      </text>
    </comment>
    <comment ref="FLN16" authorId="0" shapeId="0" xr:uid="{6C624EC4-6AFA-4984-94F0-EB461C57A8F7}">
      <text>
        <r>
          <rPr>
            <b/>
            <sz val="9"/>
            <color indexed="81"/>
            <rFont val="Tahoma"/>
            <charset val="1"/>
          </rPr>
          <t>Becky Dzingeleski:</t>
        </r>
        <r>
          <rPr>
            <sz val="9"/>
            <color indexed="81"/>
            <rFont val="Tahoma"/>
            <charset val="1"/>
          </rPr>
          <t xml:space="preserve">
Per FOD is a new Unit.  Contributions began in 2018</t>
        </r>
      </text>
    </comment>
    <comment ref="FLR16" authorId="0" shapeId="0" xr:uid="{B4319F2C-4485-4A3C-93DA-63A67EE2A01D}">
      <text>
        <r>
          <rPr>
            <b/>
            <sz val="9"/>
            <color indexed="81"/>
            <rFont val="Tahoma"/>
            <charset val="1"/>
          </rPr>
          <t>Becky Dzingeleski:</t>
        </r>
        <r>
          <rPr>
            <sz val="9"/>
            <color indexed="81"/>
            <rFont val="Tahoma"/>
            <charset val="1"/>
          </rPr>
          <t xml:space="preserve">
Per FOD is a new Unit.  Contributions began in 2018</t>
        </r>
      </text>
    </comment>
    <comment ref="FLV16" authorId="0" shapeId="0" xr:uid="{49D70582-A9E9-4F2D-90DC-2E9D6550CB63}">
      <text>
        <r>
          <rPr>
            <b/>
            <sz val="9"/>
            <color indexed="81"/>
            <rFont val="Tahoma"/>
            <charset val="1"/>
          </rPr>
          <t>Becky Dzingeleski:</t>
        </r>
        <r>
          <rPr>
            <sz val="9"/>
            <color indexed="81"/>
            <rFont val="Tahoma"/>
            <charset val="1"/>
          </rPr>
          <t xml:space="preserve">
Per FOD is a new Unit.  Contributions began in 2018</t>
        </r>
      </text>
    </comment>
    <comment ref="FLZ16" authorId="0" shapeId="0" xr:uid="{9A727FEC-E00D-488A-BD8F-9A28856C9084}">
      <text>
        <r>
          <rPr>
            <b/>
            <sz val="9"/>
            <color indexed="81"/>
            <rFont val="Tahoma"/>
            <charset val="1"/>
          </rPr>
          <t>Becky Dzingeleski:</t>
        </r>
        <r>
          <rPr>
            <sz val="9"/>
            <color indexed="81"/>
            <rFont val="Tahoma"/>
            <charset val="1"/>
          </rPr>
          <t xml:space="preserve">
Per FOD is a new Unit.  Contributions began in 2018</t>
        </r>
      </text>
    </comment>
    <comment ref="FMD16" authorId="0" shapeId="0" xr:uid="{2B37A91F-D98D-4699-9520-EDD9EF6491C0}">
      <text>
        <r>
          <rPr>
            <b/>
            <sz val="9"/>
            <color indexed="81"/>
            <rFont val="Tahoma"/>
            <charset val="1"/>
          </rPr>
          <t>Becky Dzingeleski:</t>
        </r>
        <r>
          <rPr>
            <sz val="9"/>
            <color indexed="81"/>
            <rFont val="Tahoma"/>
            <charset val="1"/>
          </rPr>
          <t xml:space="preserve">
Per FOD is a new Unit.  Contributions began in 2018</t>
        </r>
      </text>
    </comment>
    <comment ref="FMH16" authorId="0" shapeId="0" xr:uid="{120C1709-045E-479D-B0D2-E1A11AF18CED}">
      <text>
        <r>
          <rPr>
            <b/>
            <sz val="9"/>
            <color indexed="81"/>
            <rFont val="Tahoma"/>
            <charset val="1"/>
          </rPr>
          <t>Becky Dzingeleski:</t>
        </r>
        <r>
          <rPr>
            <sz val="9"/>
            <color indexed="81"/>
            <rFont val="Tahoma"/>
            <charset val="1"/>
          </rPr>
          <t xml:space="preserve">
Per FOD is a new Unit.  Contributions began in 2018</t>
        </r>
      </text>
    </comment>
    <comment ref="FML16" authorId="0" shapeId="0" xr:uid="{02419091-1663-4776-908D-2CBECA31D49D}">
      <text>
        <r>
          <rPr>
            <b/>
            <sz val="9"/>
            <color indexed="81"/>
            <rFont val="Tahoma"/>
            <charset val="1"/>
          </rPr>
          <t>Becky Dzingeleski:</t>
        </r>
        <r>
          <rPr>
            <sz val="9"/>
            <color indexed="81"/>
            <rFont val="Tahoma"/>
            <charset val="1"/>
          </rPr>
          <t xml:space="preserve">
Per FOD is a new Unit.  Contributions began in 2018</t>
        </r>
      </text>
    </comment>
    <comment ref="FMP16" authorId="0" shapeId="0" xr:uid="{E33BC4DB-9F7F-428F-968F-7354389AAA41}">
      <text>
        <r>
          <rPr>
            <b/>
            <sz val="9"/>
            <color indexed="81"/>
            <rFont val="Tahoma"/>
            <charset val="1"/>
          </rPr>
          <t>Becky Dzingeleski:</t>
        </r>
        <r>
          <rPr>
            <sz val="9"/>
            <color indexed="81"/>
            <rFont val="Tahoma"/>
            <charset val="1"/>
          </rPr>
          <t xml:space="preserve">
Per FOD is a new Unit.  Contributions began in 2018</t>
        </r>
      </text>
    </comment>
    <comment ref="FMT16" authorId="0" shapeId="0" xr:uid="{3D3DF007-D88A-4AC1-9BE6-CBBA9D2400C8}">
      <text>
        <r>
          <rPr>
            <b/>
            <sz val="9"/>
            <color indexed="81"/>
            <rFont val="Tahoma"/>
            <charset val="1"/>
          </rPr>
          <t>Becky Dzingeleski:</t>
        </r>
        <r>
          <rPr>
            <sz val="9"/>
            <color indexed="81"/>
            <rFont val="Tahoma"/>
            <charset val="1"/>
          </rPr>
          <t xml:space="preserve">
Per FOD is a new Unit.  Contributions began in 2018</t>
        </r>
      </text>
    </comment>
    <comment ref="FMX16" authorId="0" shapeId="0" xr:uid="{B8026A57-A3A7-4081-84E7-51B3A1578866}">
      <text>
        <r>
          <rPr>
            <b/>
            <sz val="9"/>
            <color indexed="81"/>
            <rFont val="Tahoma"/>
            <charset val="1"/>
          </rPr>
          <t>Becky Dzingeleski:</t>
        </r>
        <r>
          <rPr>
            <sz val="9"/>
            <color indexed="81"/>
            <rFont val="Tahoma"/>
            <charset val="1"/>
          </rPr>
          <t xml:space="preserve">
Per FOD is a new Unit.  Contributions began in 2018</t>
        </r>
      </text>
    </comment>
    <comment ref="FNB16" authorId="0" shapeId="0" xr:uid="{33A4B99C-B430-423B-B53D-949638D026F4}">
      <text>
        <r>
          <rPr>
            <b/>
            <sz val="9"/>
            <color indexed="81"/>
            <rFont val="Tahoma"/>
            <charset val="1"/>
          </rPr>
          <t>Becky Dzingeleski:</t>
        </r>
        <r>
          <rPr>
            <sz val="9"/>
            <color indexed="81"/>
            <rFont val="Tahoma"/>
            <charset val="1"/>
          </rPr>
          <t xml:space="preserve">
Per FOD is a new Unit.  Contributions began in 2018</t>
        </r>
      </text>
    </comment>
    <comment ref="FNF16" authorId="0" shapeId="0" xr:uid="{7794868B-8D39-4583-A6C3-D48E859C5827}">
      <text>
        <r>
          <rPr>
            <b/>
            <sz val="9"/>
            <color indexed="81"/>
            <rFont val="Tahoma"/>
            <charset val="1"/>
          </rPr>
          <t>Becky Dzingeleski:</t>
        </r>
        <r>
          <rPr>
            <sz val="9"/>
            <color indexed="81"/>
            <rFont val="Tahoma"/>
            <charset val="1"/>
          </rPr>
          <t xml:space="preserve">
Per FOD is a new Unit.  Contributions began in 2018</t>
        </r>
      </text>
    </comment>
    <comment ref="FNJ16" authorId="0" shapeId="0" xr:uid="{8213EDE8-F182-4950-A749-BAB644979CC4}">
      <text>
        <r>
          <rPr>
            <b/>
            <sz val="9"/>
            <color indexed="81"/>
            <rFont val="Tahoma"/>
            <charset val="1"/>
          </rPr>
          <t>Becky Dzingeleski:</t>
        </r>
        <r>
          <rPr>
            <sz val="9"/>
            <color indexed="81"/>
            <rFont val="Tahoma"/>
            <charset val="1"/>
          </rPr>
          <t xml:space="preserve">
Per FOD is a new Unit.  Contributions began in 2018</t>
        </r>
      </text>
    </comment>
    <comment ref="FNN16" authorId="0" shapeId="0" xr:uid="{DF6F4083-9BF6-43BC-87F3-BA62661F7714}">
      <text>
        <r>
          <rPr>
            <b/>
            <sz val="9"/>
            <color indexed="81"/>
            <rFont val="Tahoma"/>
            <charset val="1"/>
          </rPr>
          <t>Becky Dzingeleski:</t>
        </r>
        <r>
          <rPr>
            <sz val="9"/>
            <color indexed="81"/>
            <rFont val="Tahoma"/>
            <charset val="1"/>
          </rPr>
          <t xml:space="preserve">
Per FOD is a new Unit.  Contributions began in 2018</t>
        </r>
      </text>
    </comment>
    <comment ref="FNR16" authorId="0" shapeId="0" xr:uid="{30A8134A-347B-4417-8A10-31E0D575C988}">
      <text>
        <r>
          <rPr>
            <b/>
            <sz val="9"/>
            <color indexed="81"/>
            <rFont val="Tahoma"/>
            <charset val="1"/>
          </rPr>
          <t>Becky Dzingeleski:</t>
        </r>
        <r>
          <rPr>
            <sz val="9"/>
            <color indexed="81"/>
            <rFont val="Tahoma"/>
            <charset val="1"/>
          </rPr>
          <t xml:space="preserve">
Per FOD is a new Unit.  Contributions began in 2018</t>
        </r>
      </text>
    </comment>
    <comment ref="FNV16" authorId="0" shapeId="0" xr:uid="{28E5F36A-32CD-4166-AF78-BB3D794312DD}">
      <text>
        <r>
          <rPr>
            <b/>
            <sz val="9"/>
            <color indexed="81"/>
            <rFont val="Tahoma"/>
            <charset val="1"/>
          </rPr>
          <t>Becky Dzingeleski:</t>
        </r>
        <r>
          <rPr>
            <sz val="9"/>
            <color indexed="81"/>
            <rFont val="Tahoma"/>
            <charset val="1"/>
          </rPr>
          <t xml:space="preserve">
Per FOD is a new Unit.  Contributions began in 2018</t>
        </r>
      </text>
    </comment>
    <comment ref="FNZ16" authorId="0" shapeId="0" xr:uid="{D8C7EE43-7C04-498B-88F3-CA4B7E6B8B5B}">
      <text>
        <r>
          <rPr>
            <b/>
            <sz val="9"/>
            <color indexed="81"/>
            <rFont val="Tahoma"/>
            <charset val="1"/>
          </rPr>
          <t>Becky Dzingeleski:</t>
        </r>
        <r>
          <rPr>
            <sz val="9"/>
            <color indexed="81"/>
            <rFont val="Tahoma"/>
            <charset val="1"/>
          </rPr>
          <t xml:space="preserve">
Per FOD is a new Unit.  Contributions began in 2018</t>
        </r>
      </text>
    </comment>
    <comment ref="FOD16" authorId="0" shapeId="0" xr:uid="{94B7AFDA-4872-421B-99C2-75293D5FE0F0}">
      <text>
        <r>
          <rPr>
            <b/>
            <sz val="9"/>
            <color indexed="81"/>
            <rFont val="Tahoma"/>
            <charset val="1"/>
          </rPr>
          <t>Becky Dzingeleski:</t>
        </r>
        <r>
          <rPr>
            <sz val="9"/>
            <color indexed="81"/>
            <rFont val="Tahoma"/>
            <charset val="1"/>
          </rPr>
          <t xml:space="preserve">
Per FOD is a new Unit.  Contributions began in 2018</t>
        </r>
      </text>
    </comment>
    <comment ref="FOH16" authorId="0" shapeId="0" xr:uid="{85B6AE37-3E72-4FC0-B950-A20E746ED295}">
      <text>
        <r>
          <rPr>
            <b/>
            <sz val="9"/>
            <color indexed="81"/>
            <rFont val="Tahoma"/>
            <charset val="1"/>
          </rPr>
          <t>Becky Dzingeleski:</t>
        </r>
        <r>
          <rPr>
            <sz val="9"/>
            <color indexed="81"/>
            <rFont val="Tahoma"/>
            <charset val="1"/>
          </rPr>
          <t xml:space="preserve">
Per FOD is a new Unit.  Contributions began in 2018</t>
        </r>
      </text>
    </comment>
    <comment ref="FOL16" authorId="0" shapeId="0" xr:uid="{06421719-DAF0-46B5-B858-9F694E9F91C5}">
      <text>
        <r>
          <rPr>
            <b/>
            <sz val="9"/>
            <color indexed="81"/>
            <rFont val="Tahoma"/>
            <charset val="1"/>
          </rPr>
          <t>Becky Dzingeleski:</t>
        </r>
        <r>
          <rPr>
            <sz val="9"/>
            <color indexed="81"/>
            <rFont val="Tahoma"/>
            <charset val="1"/>
          </rPr>
          <t xml:space="preserve">
Per FOD is a new Unit.  Contributions began in 2018</t>
        </r>
      </text>
    </comment>
    <comment ref="FOP16" authorId="0" shapeId="0" xr:uid="{676AC879-3946-431E-A675-B1191B8A21FF}">
      <text>
        <r>
          <rPr>
            <b/>
            <sz val="9"/>
            <color indexed="81"/>
            <rFont val="Tahoma"/>
            <charset val="1"/>
          </rPr>
          <t>Becky Dzingeleski:</t>
        </r>
        <r>
          <rPr>
            <sz val="9"/>
            <color indexed="81"/>
            <rFont val="Tahoma"/>
            <charset val="1"/>
          </rPr>
          <t xml:space="preserve">
Per FOD is a new Unit.  Contributions began in 2018</t>
        </r>
      </text>
    </comment>
    <comment ref="FOT16" authorId="0" shapeId="0" xr:uid="{993F8647-68CF-4FD7-8FDD-8F9A5A648054}">
      <text>
        <r>
          <rPr>
            <b/>
            <sz val="9"/>
            <color indexed="81"/>
            <rFont val="Tahoma"/>
            <charset val="1"/>
          </rPr>
          <t>Becky Dzingeleski:</t>
        </r>
        <r>
          <rPr>
            <sz val="9"/>
            <color indexed="81"/>
            <rFont val="Tahoma"/>
            <charset val="1"/>
          </rPr>
          <t xml:space="preserve">
Per FOD is a new Unit.  Contributions began in 2018</t>
        </r>
      </text>
    </comment>
    <comment ref="FOX16" authorId="0" shapeId="0" xr:uid="{D8303A73-31B9-4F62-8D4C-68E2D38EA0D4}">
      <text>
        <r>
          <rPr>
            <b/>
            <sz val="9"/>
            <color indexed="81"/>
            <rFont val="Tahoma"/>
            <charset val="1"/>
          </rPr>
          <t>Becky Dzingeleski:</t>
        </r>
        <r>
          <rPr>
            <sz val="9"/>
            <color indexed="81"/>
            <rFont val="Tahoma"/>
            <charset val="1"/>
          </rPr>
          <t xml:space="preserve">
Per FOD is a new Unit.  Contributions began in 2018</t>
        </r>
      </text>
    </comment>
    <comment ref="FPB16" authorId="0" shapeId="0" xr:uid="{FAD2AB7A-207E-4338-A4A8-D903AE40D2FD}">
      <text>
        <r>
          <rPr>
            <b/>
            <sz val="9"/>
            <color indexed="81"/>
            <rFont val="Tahoma"/>
            <charset val="1"/>
          </rPr>
          <t>Becky Dzingeleski:</t>
        </r>
        <r>
          <rPr>
            <sz val="9"/>
            <color indexed="81"/>
            <rFont val="Tahoma"/>
            <charset val="1"/>
          </rPr>
          <t xml:space="preserve">
Per FOD is a new Unit.  Contributions began in 2018</t>
        </r>
      </text>
    </comment>
    <comment ref="FPF16" authorId="0" shapeId="0" xr:uid="{6A70CBEA-A56A-48C6-9597-3BD8AD89DC86}">
      <text>
        <r>
          <rPr>
            <b/>
            <sz val="9"/>
            <color indexed="81"/>
            <rFont val="Tahoma"/>
            <charset val="1"/>
          </rPr>
          <t>Becky Dzingeleski:</t>
        </r>
        <r>
          <rPr>
            <sz val="9"/>
            <color indexed="81"/>
            <rFont val="Tahoma"/>
            <charset val="1"/>
          </rPr>
          <t xml:space="preserve">
Per FOD is a new Unit.  Contributions began in 2018</t>
        </r>
      </text>
    </comment>
    <comment ref="FPJ16" authorId="0" shapeId="0" xr:uid="{28757DF2-25C0-47B2-9C81-88238E0E9119}">
      <text>
        <r>
          <rPr>
            <b/>
            <sz val="9"/>
            <color indexed="81"/>
            <rFont val="Tahoma"/>
            <charset val="1"/>
          </rPr>
          <t>Becky Dzingeleski:</t>
        </r>
        <r>
          <rPr>
            <sz val="9"/>
            <color indexed="81"/>
            <rFont val="Tahoma"/>
            <charset val="1"/>
          </rPr>
          <t xml:space="preserve">
Per FOD is a new Unit.  Contributions began in 2018</t>
        </r>
      </text>
    </comment>
    <comment ref="FPN16" authorId="0" shapeId="0" xr:uid="{30FD38A3-6A28-4AC2-9959-4D0C00B53F2E}">
      <text>
        <r>
          <rPr>
            <b/>
            <sz val="9"/>
            <color indexed="81"/>
            <rFont val="Tahoma"/>
            <charset val="1"/>
          </rPr>
          <t>Becky Dzingeleski:</t>
        </r>
        <r>
          <rPr>
            <sz val="9"/>
            <color indexed="81"/>
            <rFont val="Tahoma"/>
            <charset val="1"/>
          </rPr>
          <t xml:space="preserve">
Per FOD is a new Unit.  Contributions began in 2018</t>
        </r>
      </text>
    </comment>
    <comment ref="FPR16" authorId="0" shapeId="0" xr:uid="{14316EB2-F881-4913-B58F-96BD68C21F94}">
      <text>
        <r>
          <rPr>
            <b/>
            <sz val="9"/>
            <color indexed="81"/>
            <rFont val="Tahoma"/>
            <charset val="1"/>
          </rPr>
          <t>Becky Dzingeleski:</t>
        </r>
        <r>
          <rPr>
            <sz val="9"/>
            <color indexed="81"/>
            <rFont val="Tahoma"/>
            <charset val="1"/>
          </rPr>
          <t xml:space="preserve">
Per FOD is a new Unit.  Contributions began in 2018</t>
        </r>
      </text>
    </comment>
    <comment ref="FPV16" authorId="0" shapeId="0" xr:uid="{F536BF87-6CA6-461C-B039-EAD7602B5D20}">
      <text>
        <r>
          <rPr>
            <b/>
            <sz val="9"/>
            <color indexed="81"/>
            <rFont val="Tahoma"/>
            <charset val="1"/>
          </rPr>
          <t>Becky Dzingeleski:</t>
        </r>
        <r>
          <rPr>
            <sz val="9"/>
            <color indexed="81"/>
            <rFont val="Tahoma"/>
            <charset val="1"/>
          </rPr>
          <t xml:space="preserve">
Per FOD is a new Unit.  Contributions began in 2018</t>
        </r>
      </text>
    </comment>
    <comment ref="FPZ16" authorId="0" shapeId="0" xr:uid="{36CCA0DE-5942-459C-B8F8-29A814EF6EAF}">
      <text>
        <r>
          <rPr>
            <b/>
            <sz val="9"/>
            <color indexed="81"/>
            <rFont val="Tahoma"/>
            <charset val="1"/>
          </rPr>
          <t>Becky Dzingeleski:</t>
        </r>
        <r>
          <rPr>
            <sz val="9"/>
            <color indexed="81"/>
            <rFont val="Tahoma"/>
            <charset val="1"/>
          </rPr>
          <t xml:space="preserve">
Per FOD is a new Unit.  Contributions began in 2018</t>
        </r>
      </text>
    </comment>
    <comment ref="FQD16" authorId="0" shapeId="0" xr:uid="{FBB511F0-2544-4F54-9D6C-1F918C6A2372}">
      <text>
        <r>
          <rPr>
            <b/>
            <sz val="9"/>
            <color indexed="81"/>
            <rFont val="Tahoma"/>
            <charset val="1"/>
          </rPr>
          <t>Becky Dzingeleski:</t>
        </r>
        <r>
          <rPr>
            <sz val="9"/>
            <color indexed="81"/>
            <rFont val="Tahoma"/>
            <charset val="1"/>
          </rPr>
          <t xml:space="preserve">
Per FOD is a new Unit.  Contributions began in 2018</t>
        </r>
      </text>
    </comment>
    <comment ref="FQH16" authorId="0" shapeId="0" xr:uid="{905164BD-7471-437B-83F4-0721665F6CFB}">
      <text>
        <r>
          <rPr>
            <b/>
            <sz val="9"/>
            <color indexed="81"/>
            <rFont val="Tahoma"/>
            <charset val="1"/>
          </rPr>
          <t>Becky Dzingeleski:</t>
        </r>
        <r>
          <rPr>
            <sz val="9"/>
            <color indexed="81"/>
            <rFont val="Tahoma"/>
            <charset val="1"/>
          </rPr>
          <t xml:space="preserve">
Per FOD is a new Unit.  Contributions began in 2018</t>
        </r>
      </text>
    </comment>
    <comment ref="FQL16" authorId="0" shapeId="0" xr:uid="{63C4B2D7-1DFA-4790-90BD-AC9A88A1B071}">
      <text>
        <r>
          <rPr>
            <b/>
            <sz val="9"/>
            <color indexed="81"/>
            <rFont val="Tahoma"/>
            <charset val="1"/>
          </rPr>
          <t>Becky Dzingeleski:</t>
        </r>
        <r>
          <rPr>
            <sz val="9"/>
            <color indexed="81"/>
            <rFont val="Tahoma"/>
            <charset val="1"/>
          </rPr>
          <t xml:space="preserve">
Per FOD is a new Unit.  Contributions began in 2018</t>
        </r>
      </text>
    </comment>
    <comment ref="FQP16" authorId="0" shapeId="0" xr:uid="{A845F875-D78C-4DCE-AEFA-1B84CC73051C}">
      <text>
        <r>
          <rPr>
            <b/>
            <sz val="9"/>
            <color indexed="81"/>
            <rFont val="Tahoma"/>
            <charset val="1"/>
          </rPr>
          <t>Becky Dzingeleski:</t>
        </r>
        <r>
          <rPr>
            <sz val="9"/>
            <color indexed="81"/>
            <rFont val="Tahoma"/>
            <charset val="1"/>
          </rPr>
          <t xml:space="preserve">
Per FOD is a new Unit.  Contributions began in 2018</t>
        </r>
      </text>
    </comment>
    <comment ref="FQT16" authorId="0" shapeId="0" xr:uid="{49B23019-E3A2-4304-928C-B8CA4AA54B6A}">
      <text>
        <r>
          <rPr>
            <b/>
            <sz val="9"/>
            <color indexed="81"/>
            <rFont val="Tahoma"/>
            <charset val="1"/>
          </rPr>
          <t>Becky Dzingeleski:</t>
        </r>
        <r>
          <rPr>
            <sz val="9"/>
            <color indexed="81"/>
            <rFont val="Tahoma"/>
            <charset val="1"/>
          </rPr>
          <t xml:space="preserve">
Per FOD is a new Unit.  Contributions began in 2018</t>
        </r>
      </text>
    </comment>
    <comment ref="FQX16" authorId="0" shapeId="0" xr:uid="{7F965A7F-2BD2-45B1-B0AF-37FD833CC42B}">
      <text>
        <r>
          <rPr>
            <b/>
            <sz val="9"/>
            <color indexed="81"/>
            <rFont val="Tahoma"/>
            <charset val="1"/>
          </rPr>
          <t>Becky Dzingeleski:</t>
        </r>
        <r>
          <rPr>
            <sz val="9"/>
            <color indexed="81"/>
            <rFont val="Tahoma"/>
            <charset val="1"/>
          </rPr>
          <t xml:space="preserve">
Per FOD is a new Unit.  Contributions began in 2018</t>
        </r>
      </text>
    </comment>
    <comment ref="FRB16" authorId="0" shapeId="0" xr:uid="{A718AA1B-3DF2-453A-9C23-1B23298CF41A}">
      <text>
        <r>
          <rPr>
            <b/>
            <sz val="9"/>
            <color indexed="81"/>
            <rFont val="Tahoma"/>
            <charset val="1"/>
          </rPr>
          <t>Becky Dzingeleski:</t>
        </r>
        <r>
          <rPr>
            <sz val="9"/>
            <color indexed="81"/>
            <rFont val="Tahoma"/>
            <charset val="1"/>
          </rPr>
          <t xml:space="preserve">
Per FOD is a new Unit.  Contributions began in 2018</t>
        </r>
      </text>
    </comment>
    <comment ref="FRF16" authorId="0" shapeId="0" xr:uid="{E26E8A7D-F5A2-4552-8511-9796299B233D}">
      <text>
        <r>
          <rPr>
            <b/>
            <sz val="9"/>
            <color indexed="81"/>
            <rFont val="Tahoma"/>
            <charset val="1"/>
          </rPr>
          <t>Becky Dzingeleski:</t>
        </r>
        <r>
          <rPr>
            <sz val="9"/>
            <color indexed="81"/>
            <rFont val="Tahoma"/>
            <charset val="1"/>
          </rPr>
          <t xml:space="preserve">
Per FOD is a new Unit.  Contributions began in 2018</t>
        </r>
      </text>
    </comment>
    <comment ref="FRJ16" authorId="0" shapeId="0" xr:uid="{77F925C1-31D8-491A-9CA7-6825B4881733}">
      <text>
        <r>
          <rPr>
            <b/>
            <sz val="9"/>
            <color indexed="81"/>
            <rFont val="Tahoma"/>
            <charset val="1"/>
          </rPr>
          <t>Becky Dzingeleski:</t>
        </r>
        <r>
          <rPr>
            <sz val="9"/>
            <color indexed="81"/>
            <rFont val="Tahoma"/>
            <charset val="1"/>
          </rPr>
          <t xml:space="preserve">
Per FOD is a new Unit.  Contributions began in 2018</t>
        </r>
      </text>
    </comment>
    <comment ref="FRN16" authorId="0" shapeId="0" xr:uid="{5217238D-06E8-45D7-AE06-F487878AAC75}">
      <text>
        <r>
          <rPr>
            <b/>
            <sz val="9"/>
            <color indexed="81"/>
            <rFont val="Tahoma"/>
            <charset val="1"/>
          </rPr>
          <t>Becky Dzingeleski:</t>
        </r>
        <r>
          <rPr>
            <sz val="9"/>
            <color indexed="81"/>
            <rFont val="Tahoma"/>
            <charset val="1"/>
          </rPr>
          <t xml:space="preserve">
Per FOD is a new Unit.  Contributions began in 2018</t>
        </r>
      </text>
    </comment>
    <comment ref="FRR16" authorId="0" shapeId="0" xr:uid="{3211B88B-8C2A-48D3-BB2F-55FD1FCFC8E1}">
      <text>
        <r>
          <rPr>
            <b/>
            <sz val="9"/>
            <color indexed="81"/>
            <rFont val="Tahoma"/>
            <charset val="1"/>
          </rPr>
          <t>Becky Dzingeleski:</t>
        </r>
        <r>
          <rPr>
            <sz val="9"/>
            <color indexed="81"/>
            <rFont val="Tahoma"/>
            <charset val="1"/>
          </rPr>
          <t xml:space="preserve">
Per FOD is a new Unit.  Contributions began in 2018</t>
        </r>
      </text>
    </comment>
    <comment ref="FRV16" authorId="0" shapeId="0" xr:uid="{2BDD4B9E-9148-4013-90CB-8CA152A692EF}">
      <text>
        <r>
          <rPr>
            <b/>
            <sz val="9"/>
            <color indexed="81"/>
            <rFont val="Tahoma"/>
            <charset val="1"/>
          </rPr>
          <t>Becky Dzingeleski:</t>
        </r>
        <r>
          <rPr>
            <sz val="9"/>
            <color indexed="81"/>
            <rFont val="Tahoma"/>
            <charset val="1"/>
          </rPr>
          <t xml:space="preserve">
Per FOD is a new Unit.  Contributions began in 2018</t>
        </r>
      </text>
    </comment>
    <comment ref="FRZ16" authorId="0" shapeId="0" xr:uid="{9BABDC78-CABD-46A8-8C98-B6DEEC289C83}">
      <text>
        <r>
          <rPr>
            <b/>
            <sz val="9"/>
            <color indexed="81"/>
            <rFont val="Tahoma"/>
            <charset val="1"/>
          </rPr>
          <t>Becky Dzingeleski:</t>
        </r>
        <r>
          <rPr>
            <sz val="9"/>
            <color indexed="81"/>
            <rFont val="Tahoma"/>
            <charset val="1"/>
          </rPr>
          <t xml:space="preserve">
Per FOD is a new Unit.  Contributions began in 2018</t>
        </r>
      </text>
    </comment>
    <comment ref="FSD16" authorId="0" shapeId="0" xr:uid="{16CA872D-203D-4F29-ABE3-2E0FD3403232}">
      <text>
        <r>
          <rPr>
            <b/>
            <sz val="9"/>
            <color indexed="81"/>
            <rFont val="Tahoma"/>
            <charset val="1"/>
          </rPr>
          <t>Becky Dzingeleski:</t>
        </r>
        <r>
          <rPr>
            <sz val="9"/>
            <color indexed="81"/>
            <rFont val="Tahoma"/>
            <charset val="1"/>
          </rPr>
          <t xml:space="preserve">
Per FOD is a new Unit.  Contributions began in 2018</t>
        </r>
      </text>
    </comment>
    <comment ref="FSH16" authorId="0" shapeId="0" xr:uid="{5C1931A4-D66E-4B20-90BB-FE0B4BA6CE72}">
      <text>
        <r>
          <rPr>
            <b/>
            <sz val="9"/>
            <color indexed="81"/>
            <rFont val="Tahoma"/>
            <charset val="1"/>
          </rPr>
          <t>Becky Dzingeleski:</t>
        </r>
        <r>
          <rPr>
            <sz val="9"/>
            <color indexed="81"/>
            <rFont val="Tahoma"/>
            <charset val="1"/>
          </rPr>
          <t xml:space="preserve">
Per FOD is a new Unit.  Contributions began in 2018</t>
        </r>
      </text>
    </comment>
    <comment ref="FSL16" authorId="0" shapeId="0" xr:uid="{C16AF0EC-F0CB-4014-AF3B-13E79CFA8F3F}">
      <text>
        <r>
          <rPr>
            <b/>
            <sz val="9"/>
            <color indexed="81"/>
            <rFont val="Tahoma"/>
            <charset val="1"/>
          </rPr>
          <t>Becky Dzingeleski:</t>
        </r>
        <r>
          <rPr>
            <sz val="9"/>
            <color indexed="81"/>
            <rFont val="Tahoma"/>
            <charset val="1"/>
          </rPr>
          <t xml:space="preserve">
Per FOD is a new Unit.  Contributions began in 2018</t>
        </r>
      </text>
    </comment>
    <comment ref="FSP16" authorId="0" shapeId="0" xr:uid="{170D98D7-522C-4FF1-86F1-DE319BDD1440}">
      <text>
        <r>
          <rPr>
            <b/>
            <sz val="9"/>
            <color indexed="81"/>
            <rFont val="Tahoma"/>
            <charset val="1"/>
          </rPr>
          <t>Becky Dzingeleski:</t>
        </r>
        <r>
          <rPr>
            <sz val="9"/>
            <color indexed="81"/>
            <rFont val="Tahoma"/>
            <charset val="1"/>
          </rPr>
          <t xml:space="preserve">
Per FOD is a new Unit.  Contributions began in 2018</t>
        </r>
      </text>
    </comment>
    <comment ref="FST16" authorId="0" shapeId="0" xr:uid="{1B0D3895-5282-4797-BD96-9261E0788302}">
      <text>
        <r>
          <rPr>
            <b/>
            <sz val="9"/>
            <color indexed="81"/>
            <rFont val="Tahoma"/>
            <charset val="1"/>
          </rPr>
          <t>Becky Dzingeleski:</t>
        </r>
        <r>
          <rPr>
            <sz val="9"/>
            <color indexed="81"/>
            <rFont val="Tahoma"/>
            <charset val="1"/>
          </rPr>
          <t xml:space="preserve">
Per FOD is a new Unit.  Contributions began in 2018</t>
        </r>
      </text>
    </comment>
    <comment ref="FSX16" authorId="0" shapeId="0" xr:uid="{45EF9E00-ACDA-43F1-9531-635CBFFB4C49}">
      <text>
        <r>
          <rPr>
            <b/>
            <sz val="9"/>
            <color indexed="81"/>
            <rFont val="Tahoma"/>
            <charset val="1"/>
          </rPr>
          <t>Becky Dzingeleski:</t>
        </r>
        <r>
          <rPr>
            <sz val="9"/>
            <color indexed="81"/>
            <rFont val="Tahoma"/>
            <charset val="1"/>
          </rPr>
          <t xml:space="preserve">
Per FOD is a new Unit.  Contributions began in 2018</t>
        </r>
      </text>
    </comment>
    <comment ref="FTB16" authorId="0" shapeId="0" xr:uid="{70F45F75-EAA6-47E0-B235-F0289F0ABFE9}">
      <text>
        <r>
          <rPr>
            <b/>
            <sz val="9"/>
            <color indexed="81"/>
            <rFont val="Tahoma"/>
            <charset val="1"/>
          </rPr>
          <t>Becky Dzingeleski:</t>
        </r>
        <r>
          <rPr>
            <sz val="9"/>
            <color indexed="81"/>
            <rFont val="Tahoma"/>
            <charset val="1"/>
          </rPr>
          <t xml:space="preserve">
Per FOD is a new Unit.  Contributions began in 2018</t>
        </r>
      </text>
    </comment>
    <comment ref="FTF16" authorId="0" shapeId="0" xr:uid="{D841819F-71A4-4926-A3ED-A9336454210F}">
      <text>
        <r>
          <rPr>
            <b/>
            <sz val="9"/>
            <color indexed="81"/>
            <rFont val="Tahoma"/>
            <charset val="1"/>
          </rPr>
          <t>Becky Dzingeleski:</t>
        </r>
        <r>
          <rPr>
            <sz val="9"/>
            <color indexed="81"/>
            <rFont val="Tahoma"/>
            <charset val="1"/>
          </rPr>
          <t xml:space="preserve">
Per FOD is a new Unit.  Contributions began in 2018</t>
        </r>
      </text>
    </comment>
    <comment ref="FTJ16" authorId="0" shapeId="0" xr:uid="{09720679-0D3F-494B-8A61-5ECEA6D31E0A}">
      <text>
        <r>
          <rPr>
            <b/>
            <sz val="9"/>
            <color indexed="81"/>
            <rFont val="Tahoma"/>
            <charset val="1"/>
          </rPr>
          <t>Becky Dzingeleski:</t>
        </r>
        <r>
          <rPr>
            <sz val="9"/>
            <color indexed="81"/>
            <rFont val="Tahoma"/>
            <charset val="1"/>
          </rPr>
          <t xml:space="preserve">
Per FOD is a new Unit.  Contributions began in 2018</t>
        </r>
      </text>
    </comment>
    <comment ref="FTN16" authorId="0" shapeId="0" xr:uid="{628CA542-4710-4A0A-8F40-CCFC86CF5FC1}">
      <text>
        <r>
          <rPr>
            <b/>
            <sz val="9"/>
            <color indexed="81"/>
            <rFont val="Tahoma"/>
            <charset val="1"/>
          </rPr>
          <t>Becky Dzingeleski:</t>
        </r>
        <r>
          <rPr>
            <sz val="9"/>
            <color indexed="81"/>
            <rFont val="Tahoma"/>
            <charset val="1"/>
          </rPr>
          <t xml:space="preserve">
Per FOD is a new Unit.  Contributions began in 2018</t>
        </r>
      </text>
    </comment>
    <comment ref="FTR16" authorId="0" shapeId="0" xr:uid="{FDF13A96-98A4-4DAD-910B-8B2F6661C06E}">
      <text>
        <r>
          <rPr>
            <b/>
            <sz val="9"/>
            <color indexed="81"/>
            <rFont val="Tahoma"/>
            <charset val="1"/>
          </rPr>
          <t>Becky Dzingeleski:</t>
        </r>
        <r>
          <rPr>
            <sz val="9"/>
            <color indexed="81"/>
            <rFont val="Tahoma"/>
            <charset val="1"/>
          </rPr>
          <t xml:space="preserve">
Per FOD is a new Unit.  Contributions began in 2018</t>
        </r>
      </text>
    </comment>
    <comment ref="FTV16" authorId="0" shapeId="0" xr:uid="{D7489843-CF36-4896-8F98-F6335A89E8AA}">
      <text>
        <r>
          <rPr>
            <b/>
            <sz val="9"/>
            <color indexed="81"/>
            <rFont val="Tahoma"/>
            <charset val="1"/>
          </rPr>
          <t>Becky Dzingeleski:</t>
        </r>
        <r>
          <rPr>
            <sz val="9"/>
            <color indexed="81"/>
            <rFont val="Tahoma"/>
            <charset val="1"/>
          </rPr>
          <t xml:space="preserve">
Per FOD is a new Unit.  Contributions began in 2018</t>
        </r>
      </text>
    </comment>
    <comment ref="FTZ16" authorId="0" shapeId="0" xr:uid="{A0DC9B6D-5466-4AB1-B388-0CB7D13E2D93}">
      <text>
        <r>
          <rPr>
            <b/>
            <sz val="9"/>
            <color indexed="81"/>
            <rFont val="Tahoma"/>
            <charset val="1"/>
          </rPr>
          <t>Becky Dzingeleski:</t>
        </r>
        <r>
          <rPr>
            <sz val="9"/>
            <color indexed="81"/>
            <rFont val="Tahoma"/>
            <charset val="1"/>
          </rPr>
          <t xml:space="preserve">
Per FOD is a new Unit.  Contributions began in 2018</t>
        </r>
      </text>
    </comment>
    <comment ref="FUD16" authorId="0" shapeId="0" xr:uid="{09CB1E17-199F-4658-81C2-0DCE451377DE}">
      <text>
        <r>
          <rPr>
            <b/>
            <sz val="9"/>
            <color indexed="81"/>
            <rFont val="Tahoma"/>
            <charset val="1"/>
          </rPr>
          <t>Becky Dzingeleski:</t>
        </r>
        <r>
          <rPr>
            <sz val="9"/>
            <color indexed="81"/>
            <rFont val="Tahoma"/>
            <charset val="1"/>
          </rPr>
          <t xml:space="preserve">
Per FOD is a new Unit.  Contributions began in 2018</t>
        </r>
      </text>
    </comment>
    <comment ref="FUH16" authorId="0" shapeId="0" xr:uid="{4E1F8054-81CE-4897-9406-7883913E1D17}">
      <text>
        <r>
          <rPr>
            <b/>
            <sz val="9"/>
            <color indexed="81"/>
            <rFont val="Tahoma"/>
            <charset val="1"/>
          </rPr>
          <t>Becky Dzingeleski:</t>
        </r>
        <r>
          <rPr>
            <sz val="9"/>
            <color indexed="81"/>
            <rFont val="Tahoma"/>
            <charset val="1"/>
          </rPr>
          <t xml:space="preserve">
Per FOD is a new Unit.  Contributions began in 2018</t>
        </r>
      </text>
    </comment>
    <comment ref="FUL16" authorId="0" shapeId="0" xr:uid="{4D0E2F20-5EDE-46DC-8E39-266E646BF48D}">
      <text>
        <r>
          <rPr>
            <b/>
            <sz val="9"/>
            <color indexed="81"/>
            <rFont val="Tahoma"/>
            <charset val="1"/>
          </rPr>
          <t>Becky Dzingeleski:</t>
        </r>
        <r>
          <rPr>
            <sz val="9"/>
            <color indexed="81"/>
            <rFont val="Tahoma"/>
            <charset val="1"/>
          </rPr>
          <t xml:space="preserve">
Per FOD is a new Unit.  Contributions began in 2018</t>
        </r>
      </text>
    </comment>
    <comment ref="FUP16" authorId="0" shapeId="0" xr:uid="{EE423CBC-C981-4D28-AE74-B4E40526D3FA}">
      <text>
        <r>
          <rPr>
            <b/>
            <sz val="9"/>
            <color indexed="81"/>
            <rFont val="Tahoma"/>
            <charset val="1"/>
          </rPr>
          <t>Becky Dzingeleski:</t>
        </r>
        <r>
          <rPr>
            <sz val="9"/>
            <color indexed="81"/>
            <rFont val="Tahoma"/>
            <charset val="1"/>
          </rPr>
          <t xml:space="preserve">
Per FOD is a new Unit.  Contributions began in 2018</t>
        </r>
      </text>
    </comment>
    <comment ref="FUT16" authorId="0" shapeId="0" xr:uid="{48368373-2F75-410A-9421-CBDC27A90F83}">
      <text>
        <r>
          <rPr>
            <b/>
            <sz val="9"/>
            <color indexed="81"/>
            <rFont val="Tahoma"/>
            <charset val="1"/>
          </rPr>
          <t>Becky Dzingeleski:</t>
        </r>
        <r>
          <rPr>
            <sz val="9"/>
            <color indexed="81"/>
            <rFont val="Tahoma"/>
            <charset val="1"/>
          </rPr>
          <t xml:space="preserve">
Per FOD is a new Unit.  Contributions began in 2018</t>
        </r>
      </text>
    </comment>
    <comment ref="FUX16" authorId="0" shapeId="0" xr:uid="{3FF1E4F3-0B83-49A2-9735-D38F9CAF872E}">
      <text>
        <r>
          <rPr>
            <b/>
            <sz val="9"/>
            <color indexed="81"/>
            <rFont val="Tahoma"/>
            <charset val="1"/>
          </rPr>
          <t>Becky Dzingeleski:</t>
        </r>
        <r>
          <rPr>
            <sz val="9"/>
            <color indexed="81"/>
            <rFont val="Tahoma"/>
            <charset val="1"/>
          </rPr>
          <t xml:space="preserve">
Per FOD is a new Unit.  Contributions began in 2018</t>
        </r>
      </text>
    </comment>
    <comment ref="FVB16" authorId="0" shapeId="0" xr:uid="{6B6318C8-1ECA-41FB-A2AE-A5773C3AA073}">
      <text>
        <r>
          <rPr>
            <b/>
            <sz val="9"/>
            <color indexed="81"/>
            <rFont val="Tahoma"/>
            <charset val="1"/>
          </rPr>
          <t>Becky Dzingeleski:</t>
        </r>
        <r>
          <rPr>
            <sz val="9"/>
            <color indexed="81"/>
            <rFont val="Tahoma"/>
            <charset val="1"/>
          </rPr>
          <t xml:space="preserve">
Per FOD is a new Unit.  Contributions began in 2018</t>
        </r>
      </text>
    </comment>
    <comment ref="FVF16" authorId="0" shapeId="0" xr:uid="{28E00848-1A95-49E5-98D8-C14E7C28A63A}">
      <text>
        <r>
          <rPr>
            <b/>
            <sz val="9"/>
            <color indexed="81"/>
            <rFont val="Tahoma"/>
            <charset val="1"/>
          </rPr>
          <t>Becky Dzingeleski:</t>
        </r>
        <r>
          <rPr>
            <sz val="9"/>
            <color indexed="81"/>
            <rFont val="Tahoma"/>
            <charset val="1"/>
          </rPr>
          <t xml:space="preserve">
Per FOD is a new Unit.  Contributions began in 2018</t>
        </r>
      </text>
    </comment>
    <comment ref="FVJ16" authorId="0" shapeId="0" xr:uid="{C6942C09-266B-484A-AC78-CB435010F393}">
      <text>
        <r>
          <rPr>
            <b/>
            <sz val="9"/>
            <color indexed="81"/>
            <rFont val="Tahoma"/>
            <charset val="1"/>
          </rPr>
          <t>Becky Dzingeleski:</t>
        </r>
        <r>
          <rPr>
            <sz val="9"/>
            <color indexed="81"/>
            <rFont val="Tahoma"/>
            <charset val="1"/>
          </rPr>
          <t xml:space="preserve">
Per FOD is a new Unit.  Contributions began in 2018</t>
        </r>
      </text>
    </comment>
    <comment ref="FVN16" authorId="0" shapeId="0" xr:uid="{BDD147B4-CA15-48A3-951A-283836A50A12}">
      <text>
        <r>
          <rPr>
            <b/>
            <sz val="9"/>
            <color indexed="81"/>
            <rFont val="Tahoma"/>
            <charset val="1"/>
          </rPr>
          <t>Becky Dzingeleski:</t>
        </r>
        <r>
          <rPr>
            <sz val="9"/>
            <color indexed="81"/>
            <rFont val="Tahoma"/>
            <charset val="1"/>
          </rPr>
          <t xml:space="preserve">
Per FOD is a new Unit.  Contributions began in 2018</t>
        </r>
      </text>
    </comment>
    <comment ref="FVR16" authorId="0" shapeId="0" xr:uid="{B32AB23D-4CFE-4F93-A1AA-32F1DB3B5299}">
      <text>
        <r>
          <rPr>
            <b/>
            <sz val="9"/>
            <color indexed="81"/>
            <rFont val="Tahoma"/>
            <charset val="1"/>
          </rPr>
          <t>Becky Dzingeleski:</t>
        </r>
        <r>
          <rPr>
            <sz val="9"/>
            <color indexed="81"/>
            <rFont val="Tahoma"/>
            <charset val="1"/>
          </rPr>
          <t xml:space="preserve">
Per FOD is a new Unit.  Contributions began in 2018</t>
        </r>
      </text>
    </comment>
    <comment ref="FVV16" authorId="0" shapeId="0" xr:uid="{30846FF7-3C50-490D-B97B-9245D114380E}">
      <text>
        <r>
          <rPr>
            <b/>
            <sz val="9"/>
            <color indexed="81"/>
            <rFont val="Tahoma"/>
            <charset val="1"/>
          </rPr>
          <t>Becky Dzingeleski:</t>
        </r>
        <r>
          <rPr>
            <sz val="9"/>
            <color indexed="81"/>
            <rFont val="Tahoma"/>
            <charset val="1"/>
          </rPr>
          <t xml:space="preserve">
Per FOD is a new Unit.  Contributions began in 2018</t>
        </r>
      </text>
    </comment>
    <comment ref="FVZ16" authorId="0" shapeId="0" xr:uid="{601436A3-1131-40E5-9F25-EED35014AEC7}">
      <text>
        <r>
          <rPr>
            <b/>
            <sz val="9"/>
            <color indexed="81"/>
            <rFont val="Tahoma"/>
            <charset val="1"/>
          </rPr>
          <t>Becky Dzingeleski:</t>
        </r>
        <r>
          <rPr>
            <sz val="9"/>
            <color indexed="81"/>
            <rFont val="Tahoma"/>
            <charset val="1"/>
          </rPr>
          <t xml:space="preserve">
Per FOD is a new Unit.  Contributions began in 2018</t>
        </r>
      </text>
    </comment>
    <comment ref="FWD16" authorId="0" shapeId="0" xr:uid="{9A03BB95-AAAD-4136-BE4D-D14205DC7D9B}">
      <text>
        <r>
          <rPr>
            <b/>
            <sz val="9"/>
            <color indexed="81"/>
            <rFont val="Tahoma"/>
            <charset val="1"/>
          </rPr>
          <t>Becky Dzingeleski:</t>
        </r>
        <r>
          <rPr>
            <sz val="9"/>
            <color indexed="81"/>
            <rFont val="Tahoma"/>
            <charset val="1"/>
          </rPr>
          <t xml:space="preserve">
Per FOD is a new Unit.  Contributions began in 2018</t>
        </r>
      </text>
    </comment>
    <comment ref="FWH16" authorId="0" shapeId="0" xr:uid="{D5B77C9B-6A58-4312-9927-339B5F6147C5}">
      <text>
        <r>
          <rPr>
            <b/>
            <sz val="9"/>
            <color indexed="81"/>
            <rFont val="Tahoma"/>
            <charset val="1"/>
          </rPr>
          <t>Becky Dzingeleski:</t>
        </r>
        <r>
          <rPr>
            <sz val="9"/>
            <color indexed="81"/>
            <rFont val="Tahoma"/>
            <charset val="1"/>
          </rPr>
          <t xml:space="preserve">
Per FOD is a new Unit.  Contributions began in 2018</t>
        </r>
      </text>
    </comment>
    <comment ref="FWL16" authorId="0" shapeId="0" xr:uid="{86A93748-D627-4A26-877A-75B9C6102B34}">
      <text>
        <r>
          <rPr>
            <b/>
            <sz val="9"/>
            <color indexed="81"/>
            <rFont val="Tahoma"/>
            <charset val="1"/>
          </rPr>
          <t>Becky Dzingeleski:</t>
        </r>
        <r>
          <rPr>
            <sz val="9"/>
            <color indexed="81"/>
            <rFont val="Tahoma"/>
            <charset val="1"/>
          </rPr>
          <t xml:space="preserve">
Per FOD is a new Unit.  Contributions began in 2018</t>
        </r>
      </text>
    </comment>
    <comment ref="FWP16" authorId="0" shapeId="0" xr:uid="{2123B5C0-44EF-4FDA-A556-2C80AE588F37}">
      <text>
        <r>
          <rPr>
            <b/>
            <sz val="9"/>
            <color indexed="81"/>
            <rFont val="Tahoma"/>
            <charset val="1"/>
          </rPr>
          <t>Becky Dzingeleski:</t>
        </r>
        <r>
          <rPr>
            <sz val="9"/>
            <color indexed="81"/>
            <rFont val="Tahoma"/>
            <charset val="1"/>
          </rPr>
          <t xml:space="preserve">
Per FOD is a new Unit.  Contributions began in 2018</t>
        </r>
      </text>
    </comment>
    <comment ref="FWT16" authorId="0" shapeId="0" xr:uid="{0DDE25EE-2E43-4D27-8C1A-53CDCCB3D995}">
      <text>
        <r>
          <rPr>
            <b/>
            <sz val="9"/>
            <color indexed="81"/>
            <rFont val="Tahoma"/>
            <charset val="1"/>
          </rPr>
          <t>Becky Dzingeleski:</t>
        </r>
        <r>
          <rPr>
            <sz val="9"/>
            <color indexed="81"/>
            <rFont val="Tahoma"/>
            <charset val="1"/>
          </rPr>
          <t xml:space="preserve">
Per FOD is a new Unit.  Contributions began in 2018</t>
        </r>
      </text>
    </comment>
    <comment ref="FWX16" authorId="0" shapeId="0" xr:uid="{A7761570-E589-4B7A-9ADC-2DF061FDC068}">
      <text>
        <r>
          <rPr>
            <b/>
            <sz val="9"/>
            <color indexed="81"/>
            <rFont val="Tahoma"/>
            <charset val="1"/>
          </rPr>
          <t>Becky Dzingeleski:</t>
        </r>
        <r>
          <rPr>
            <sz val="9"/>
            <color indexed="81"/>
            <rFont val="Tahoma"/>
            <charset val="1"/>
          </rPr>
          <t xml:space="preserve">
Per FOD is a new Unit.  Contributions began in 2018</t>
        </r>
      </text>
    </comment>
    <comment ref="FXB16" authorId="0" shapeId="0" xr:uid="{2B46C520-5C6A-42EB-BD10-449BCC4A068D}">
      <text>
        <r>
          <rPr>
            <b/>
            <sz val="9"/>
            <color indexed="81"/>
            <rFont val="Tahoma"/>
            <charset val="1"/>
          </rPr>
          <t>Becky Dzingeleski:</t>
        </r>
        <r>
          <rPr>
            <sz val="9"/>
            <color indexed="81"/>
            <rFont val="Tahoma"/>
            <charset val="1"/>
          </rPr>
          <t xml:space="preserve">
Per FOD is a new Unit.  Contributions began in 2018</t>
        </r>
      </text>
    </comment>
    <comment ref="FXF16" authorId="0" shapeId="0" xr:uid="{60860214-3D54-4267-AD5F-09018D82A75C}">
      <text>
        <r>
          <rPr>
            <b/>
            <sz val="9"/>
            <color indexed="81"/>
            <rFont val="Tahoma"/>
            <charset val="1"/>
          </rPr>
          <t>Becky Dzingeleski:</t>
        </r>
        <r>
          <rPr>
            <sz val="9"/>
            <color indexed="81"/>
            <rFont val="Tahoma"/>
            <charset val="1"/>
          </rPr>
          <t xml:space="preserve">
Per FOD is a new Unit.  Contributions began in 2018</t>
        </r>
      </text>
    </comment>
    <comment ref="FXJ16" authorId="0" shapeId="0" xr:uid="{7755F4FF-D3E1-42CE-A365-04965E83D404}">
      <text>
        <r>
          <rPr>
            <b/>
            <sz val="9"/>
            <color indexed="81"/>
            <rFont val="Tahoma"/>
            <charset val="1"/>
          </rPr>
          <t>Becky Dzingeleski:</t>
        </r>
        <r>
          <rPr>
            <sz val="9"/>
            <color indexed="81"/>
            <rFont val="Tahoma"/>
            <charset val="1"/>
          </rPr>
          <t xml:space="preserve">
Per FOD is a new Unit.  Contributions began in 2018</t>
        </r>
      </text>
    </comment>
    <comment ref="FXN16" authorId="0" shapeId="0" xr:uid="{18B7AB45-E721-4ADC-A951-50BB5F9ED319}">
      <text>
        <r>
          <rPr>
            <b/>
            <sz val="9"/>
            <color indexed="81"/>
            <rFont val="Tahoma"/>
            <charset val="1"/>
          </rPr>
          <t>Becky Dzingeleski:</t>
        </r>
        <r>
          <rPr>
            <sz val="9"/>
            <color indexed="81"/>
            <rFont val="Tahoma"/>
            <charset val="1"/>
          </rPr>
          <t xml:space="preserve">
Per FOD is a new Unit.  Contributions began in 2018</t>
        </r>
      </text>
    </comment>
    <comment ref="FXR16" authorId="0" shapeId="0" xr:uid="{390DCCF5-3FFE-4214-A094-9EA25436C565}">
      <text>
        <r>
          <rPr>
            <b/>
            <sz val="9"/>
            <color indexed="81"/>
            <rFont val="Tahoma"/>
            <charset val="1"/>
          </rPr>
          <t>Becky Dzingeleski:</t>
        </r>
        <r>
          <rPr>
            <sz val="9"/>
            <color indexed="81"/>
            <rFont val="Tahoma"/>
            <charset val="1"/>
          </rPr>
          <t xml:space="preserve">
Per FOD is a new Unit.  Contributions began in 2018</t>
        </r>
      </text>
    </comment>
    <comment ref="FXV16" authorId="0" shapeId="0" xr:uid="{865FB7A4-CBED-49E2-A2D2-D20D6C66AA5D}">
      <text>
        <r>
          <rPr>
            <b/>
            <sz val="9"/>
            <color indexed="81"/>
            <rFont val="Tahoma"/>
            <charset val="1"/>
          </rPr>
          <t>Becky Dzingeleski:</t>
        </r>
        <r>
          <rPr>
            <sz val="9"/>
            <color indexed="81"/>
            <rFont val="Tahoma"/>
            <charset val="1"/>
          </rPr>
          <t xml:space="preserve">
Per FOD is a new Unit.  Contributions began in 2018</t>
        </r>
      </text>
    </comment>
    <comment ref="FXZ16" authorId="0" shapeId="0" xr:uid="{BDBFDD5F-3857-477C-8EF8-95DFE547767B}">
      <text>
        <r>
          <rPr>
            <b/>
            <sz val="9"/>
            <color indexed="81"/>
            <rFont val="Tahoma"/>
            <charset val="1"/>
          </rPr>
          <t>Becky Dzingeleski:</t>
        </r>
        <r>
          <rPr>
            <sz val="9"/>
            <color indexed="81"/>
            <rFont val="Tahoma"/>
            <charset val="1"/>
          </rPr>
          <t xml:space="preserve">
Per FOD is a new Unit.  Contributions began in 2018</t>
        </r>
      </text>
    </comment>
    <comment ref="FYD16" authorId="0" shapeId="0" xr:uid="{7B4421B2-2791-4557-9595-1C2FD7F7C4FC}">
      <text>
        <r>
          <rPr>
            <b/>
            <sz val="9"/>
            <color indexed="81"/>
            <rFont val="Tahoma"/>
            <charset val="1"/>
          </rPr>
          <t>Becky Dzingeleski:</t>
        </r>
        <r>
          <rPr>
            <sz val="9"/>
            <color indexed="81"/>
            <rFont val="Tahoma"/>
            <charset val="1"/>
          </rPr>
          <t xml:space="preserve">
Per FOD is a new Unit.  Contributions began in 2018</t>
        </r>
      </text>
    </comment>
    <comment ref="FYH16" authorId="0" shapeId="0" xr:uid="{69FEF0C2-5CEC-4F62-ACA4-AC3FD11ED230}">
      <text>
        <r>
          <rPr>
            <b/>
            <sz val="9"/>
            <color indexed="81"/>
            <rFont val="Tahoma"/>
            <charset val="1"/>
          </rPr>
          <t>Becky Dzingeleski:</t>
        </r>
        <r>
          <rPr>
            <sz val="9"/>
            <color indexed="81"/>
            <rFont val="Tahoma"/>
            <charset val="1"/>
          </rPr>
          <t xml:space="preserve">
Per FOD is a new Unit.  Contributions began in 2018</t>
        </r>
      </text>
    </comment>
    <comment ref="FYL16" authorId="0" shapeId="0" xr:uid="{6DAB2C41-2C43-4B5D-B4B6-66EAE2362943}">
      <text>
        <r>
          <rPr>
            <b/>
            <sz val="9"/>
            <color indexed="81"/>
            <rFont val="Tahoma"/>
            <charset val="1"/>
          </rPr>
          <t>Becky Dzingeleski:</t>
        </r>
        <r>
          <rPr>
            <sz val="9"/>
            <color indexed="81"/>
            <rFont val="Tahoma"/>
            <charset val="1"/>
          </rPr>
          <t xml:space="preserve">
Per FOD is a new Unit.  Contributions began in 2018</t>
        </r>
      </text>
    </comment>
    <comment ref="FYP16" authorId="0" shapeId="0" xr:uid="{2C63D5D4-B396-428F-9904-E28BF2C6F35D}">
      <text>
        <r>
          <rPr>
            <b/>
            <sz val="9"/>
            <color indexed="81"/>
            <rFont val="Tahoma"/>
            <charset val="1"/>
          </rPr>
          <t>Becky Dzingeleski:</t>
        </r>
        <r>
          <rPr>
            <sz val="9"/>
            <color indexed="81"/>
            <rFont val="Tahoma"/>
            <charset val="1"/>
          </rPr>
          <t xml:space="preserve">
Per FOD is a new Unit.  Contributions began in 2018</t>
        </r>
      </text>
    </comment>
    <comment ref="FYT16" authorId="0" shapeId="0" xr:uid="{8D3AABE0-49ED-4AA6-B3F3-AE239D017E46}">
      <text>
        <r>
          <rPr>
            <b/>
            <sz val="9"/>
            <color indexed="81"/>
            <rFont val="Tahoma"/>
            <charset val="1"/>
          </rPr>
          <t>Becky Dzingeleski:</t>
        </r>
        <r>
          <rPr>
            <sz val="9"/>
            <color indexed="81"/>
            <rFont val="Tahoma"/>
            <charset val="1"/>
          </rPr>
          <t xml:space="preserve">
Per FOD is a new Unit.  Contributions began in 2018</t>
        </r>
      </text>
    </comment>
    <comment ref="FYX16" authorId="0" shapeId="0" xr:uid="{566D8530-C24A-47FF-A068-FD148A2100CB}">
      <text>
        <r>
          <rPr>
            <b/>
            <sz val="9"/>
            <color indexed="81"/>
            <rFont val="Tahoma"/>
            <charset val="1"/>
          </rPr>
          <t>Becky Dzingeleski:</t>
        </r>
        <r>
          <rPr>
            <sz val="9"/>
            <color indexed="81"/>
            <rFont val="Tahoma"/>
            <charset val="1"/>
          </rPr>
          <t xml:space="preserve">
Per FOD is a new Unit.  Contributions began in 2018</t>
        </r>
      </text>
    </comment>
    <comment ref="FZB16" authorId="0" shapeId="0" xr:uid="{D71149D9-75F8-49D8-856B-3AE956CCA2CD}">
      <text>
        <r>
          <rPr>
            <b/>
            <sz val="9"/>
            <color indexed="81"/>
            <rFont val="Tahoma"/>
            <charset val="1"/>
          </rPr>
          <t>Becky Dzingeleski:</t>
        </r>
        <r>
          <rPr>
            <sz val="9"/>
            <color indexed="81"/>
            <rFont val="Tahoma"/>
            <charset val="1"/>
          </rPr>
          <t xml:space="preserve">
Per FOD is a new Unit.  Contributions began in 2018</t>
        </r>
      </text>
    </comment>
    <comment ref="FZF16" authorId="0" shapeId="0" xr:uid="{44664B39-B67B-4C0D-B936-B7EAEBB9FD2C}">
      <text>
        <r>
          <rPr>
            <b/>
            <sz val="9"/>
            <color indexed="81"/>
            <rFont val="Tahoma"/>
            <charset val="1"/>
          </rPr>
          <t>Becky Dzingeleski:</t>
        </r>
        <r>
          <rPr>
            <sz val="9"/>
            <color indexed="81"/>
            <rFont val="Tahoma"/>
            <charset val="1"/>
          </rPr>
          <t xml:space="preserve">
Per FOD is a new Unit.  Contributions began in 2018</t>
        </r>
      </text>
    </comment>
    <comment ref="FZJ16" authorId="0" shapeId="0" xr:uid="{EE63E2E2-FC3F-465C-A362-6CB1E0D903E8}">
      <text>
        <r>
          <rPr>
            <b/>
            <sz val="9"/>
            <color indexed="81"/>
            <rFont val="Tahoma"/>
            <charset val="1"/>
          </rPr>
          <t>Becky Dzingeleski:</t>
        </r>
        <r>
          <rPr>
            <sz val="9"/>
            <color indexed="81"/>
            <rFont val="Tahoma"/>
            <charset val="1"/>
          </rPr>
          <t xml:space="preserve">
Per FOD is a new Unit.  Contributions began in 2018</t>
        </r>
      </text>
    </comment>
    <comment ref="FZN16" authorId="0" shapeId="0" xr:uid="{4E8F2EAC-3BB3-442D-99B1-AC78CB4D0006}">
      <text>
        <r>
          <rPr>
            <b/>
            <sz val="9"/>
            <color indexed="81"/>
            <rFont val="Tahoma"/>
            <charset val="1"/>
          </rPr>
          <t>Becky Dzingeleski:</t>
        </r>
        <r>
          <rPr>
            <sz val="9"/>
            <color indexed="81"/>
            <rFont val="Tahoma"/>
            <charset val="1"/>
          </rPr>
          <t xml:space="preserve">
Per FOD is a new Unit.  Contributions began in 2018</t>
        </r>
      </text>
    </comment>
    <comment ref="FZR16" authorId="0" shapeId="0" xr:uid="{D1C1AC92-3538-4ABC-9F57-FA8072086CCA}">
      <text>
        <r>
          <rPr>
            <b/>
            <sz val="9"/>
            <color indexed="81"/>
            <rFont val="Tahoma"/>
            <charset val="1"/>
          </rPr>
          <t>Becky Dzingeleski:</t>
        </r>
        <r>
          <rPr>
            <sz val="9"/>
            <color indexed="81"/>
            <rFont val="Tahoma"/>
            <charset val="1"/>
          </rPr>
          <t xml:space="preserve">
Per FOD is a new Unit.  Contributions began in 2018</t>
        </r>
      </text>
    </comment>
    <comment ref="FZV16" authorId="0" shapeId="0" xr:uid="{745416D7-5639-4613-B084-DDAB20090BEF}">
      <text>
        <r>
          <rPr>
            <b/>
            <sz val="9"/>
            <color indexed="81"/>
            <rFont val="Tahoma"/>
            <charset val="1"/>
          </rPr>
          <t>Becky Dzingeleski:</t>
        </r>
        <r>
          <rPr>
            <sz val="9"/>
            <color indexed="81"/>
            <rFont val="Tahoma"/>
            <charset val="1"/>
          </rPr>
          <t xml:space="preserve">
Per FOD is a new Unit.  Contributions began in 2018</t>
        </r>
      </text>
    </comment>
    <comment ref="FZZ16" authorId="0" shapeId="0" xr:uid="{8BE8B6C9-C0B6-40FC-9C81-B67858FD6219}">
      <text>
        <r>
          <rPr>
            <b/>
            <sz val="9"/>
            <color indexed="81"/>
            <rFont val="Tahoma"/>
            <charset val="1"/>
          </rPr>
          <t>Becky Dzingeleski:</t>
        </r>
        <r>
          <rPr>
            <sz val="9"/>
            <color indexed="81"/>
            <rFont val="Tahoma"/>
            <charset val="1"/>
          </rPr>
          <t xml:space="preserve">
Per FOD is a new Unit.  Contributions began in 2018</t>
        </r>
      </text>
    </comment>
    <comment ref="GAD16" authorId="0" shapeId="0" xr:uid="{7DE1FF98-7F59-49C5-A34D-003197E3EBFC}">
      <text>
        <r>
          <rPr>
            <b/>
            <sz val="9"/>
            <color indexed="81"/>
            <rFont val="Tahoma"/>
            <charset val="1"/>
          </rPr>
          <t>Becky Dzingeleski:</t>
        </r>
        <r>
          <rPr>
            <sz val="9"/>
            <color indexed="81"/>
            <rFont val="Tahoma"/>
            <charset val="1"/>
          </rPr>
          <t xml:space="preserve">
Per FOD is a new Unit.  Contributions began in 2018</t>
        </r>
      </text>
    </comment>
    <comment ref="GAH16" authorId="0" shapeId="0" xr:uid="{87463C53-8EB9-4DDF-A712-B82D7EC5C2C9}">
      <text>
        <r>
          <rPr>
            <b/>
            <sz val="9"/>
            <color indexed="81"/>
            <rFont val="Tahoma"/>
            <charset val="1"/>
          </rPr>
          <t>Becky Dzingeleski:</t>
        </r>
        <r>
          <rPr>
            <sz val="9"/>
            <color indexed="81"/>
            <rFont val="Tahoma"/>
            <charset val="1"/>
          </rPr>
          <t xml:space="preserve">
Per FOD is a new Unit.  Contributions began in 2018</t>
        </r>
      </text>
    </comment>
    <comment ref="GAL16" authorId="0" shapeId="0" xr:uid="{5D5CF57E-BE78-42D2-A669-1728CF3243BB}">
      <text>
        <r>
          <rPr>
            <b/>
            <sz val="9"/>
            <color indexed="81"/>
            <rFont val="Tahoma"/>
            <charset val="1"/>
          </rPr>
          <t>Becky Dzingeleski:</t>
        </r>
        <r>
          <rPr>
            <sz val="9"/>
            <color indexed="81"/>
            <rFont val="Tahoma"/>
            <charset val="1"/>
          </rPr>
          <t xml:space="preserve">
Per FOD is a new Unit.  Contributions began in 2018</t>
        </r>
      </text>
    </comment>
    <comment ref="GAP16" authorId="0" shapeId="0" xr:uid="{56C87C6E-C7DD-4C56-843D-CD3318EDC352}">
      <text>
        <r>
          <rPr>
            <b/>
            <sz val="9"/>
            <color indexed="81"/>
            <rFont val="Tahoma"/>
            <charset val="1"/>
          </rPr>
          <t>Becky Dzingeleski:</t>
        </r>
        <r>
          <rPr>
            <sz val="9"/>
            <color indexed="81"/>
            <rFont val="Tahoma"/>
            <charset val="1"/>
          </rPr>
          <t xml:space="preserve">
Per FOD is a new Unit.  Contributions began in 2018</t>
        </r>
      </text>
    </comment>
    <comment ref="GAT16" authorId="0" shapeId="0" xr:uid="{2A4FDB9A-23D1-4D39-A005-E465B3B85572}">
      <text>
        <r>
          <rPr>
            <b/>
            <sz val="9"/>
            <color indexed="81"/>
            <rFont val="Tahoma"/>
            <charset val="1"/>
          </rPr>
          <t>Becky Dzingeleski:</t>
        </r>
        <r>
          <rPr>
            <sz val="9"/>
            <color indexed="81"/>
            <rFont val="Tahoma"/>
            <charset val="1"/>
          </rPr>
          <t xml:space="preserve">
Per FOD is a new Unit.  Contributions began in 2018</t>
        </r>
      </text>
    </comment>
    <comment ref="GAX16" authorId="0" shapeId="0" xr:uid="{77DEA7BC-CE25-47CE-A278-031F98E3A426}">
      <text>
        <r>
          <rPr>
            <b/>
            <sz val="9"/>
            <color indexed="81"/>
            <rFont val="Tahoma"/>
            <charset val="1"/>
          </rPr>
          <t>Becky Dzingeleski:</t>
        </r>
        <r>
          <rPr>
            <sz val="9"/>
            <color indexed="81"/>
            <rFont val="Tahoma"/>
            <charset val="1"/>
          </rPr>
          <t xml:space="preserve">
Per FOD is a new Unit.  Contributions began in 2018</t>
        </r>
      </text>
    </comment>
    <comment ref="GBB16" authorId="0" shapeId="0" xr:uid="{7B9E7A42-0C64-40F0-A03B-988C12AF74B2}">
      <text>
        <r>
          <rPr>
            <b/>
            <sz val="9"/>
            <color indexed="81"/>
            <rFont val="Tahoma"/>
            <charset val="1"/>
          </rPr>
          <t>Becky Dzingeleski:</t>
        </r>
        <r>
          <rPr>
            <sz val="9"/>
            <color indexed="81"/>
            <rFont val="Tahoma"/>
            <charset val="1"/>
          </rPr>
          <t xml:space="preserve">
Per FOD is a new Unit.  Contributions began in 2018</t>
        </r>
      </text>
    </comment>
    <comment ref="GBF16" authorId="0" shapeId="0" xr:uid="{85CD9461-15A0-4E24-A661-74E9939F8397}">
      <text>
        <r>
          <rPr>
            <b/>
            <sz val="9"/>
            <color indexed="81"/>
            <rFont val="Tahoma"/>
            <charset val="1"/>
          </rPr>
          <t>Becky Dzingeleski:</t>
        </r>
        <r>
          <rPr>
            <sz val="9"/>
            <color indexed="81"/>
            <rFont val="Tahoma"/>
            <charset val="1"/>
          </rPr>
          <t xml:space="preserve">
Per FOD is a new Unit.  Contributions began in 2018</t>
        </r>
      </text>
    </comment>
    <comment ref="GBJ16" authorId="0" shapeId="0" xr:uid="{608AF5FA-7AD0-4F45-9FCF-63B114A8AF32}">
      <text>
        <r>
          <rPr>
            <b/>
            <sz val="9"/>
            <color indexed="81"/>
            <rFont val="Tahoma"/>
            <charset val="1"/>
          </rPr>
          <t>Becky Dzingeleski:</t>
        </r>
        <r>
          <rPr>
            <sz val="9"/>
            <color indexed="81"/>
            <rFont val="Tahoma"/>
            <charset val="1"/>
          </rPr>
          <t xml:space="preserve">
Per FOD is a new Unit.  Contributions began in 2018</t>
        </r>
      </text>
    </comment>
    <comment ref="GBN16" authorId="0" shapeId="0" xr:uid="{D503E721-688F-40FC-90E8-31B2425FCD94}">
      <text>
        <r>
          <rPr>
            <b/>
            <sz val="9"/>
            <color indexed="81"/>
            <rFont val="Tahoma"/>
            <charset val="1"/>
          </rPr>
          <t>Becky Dzingeleski:</t>
        </r>
        <r>
          <rPr>
            <sz val="9"/>
            <color indexed="81"/>
            <rFont val="Tahoma"/>
            <charset val="1"/>
          </rPr>
          <t xml:space="preserve">
Per FOD is a new Unit.  Contributions began in 2018</t>
        </r>
      </text>
    </comment>
    <comment ref="GBR16" authorId="0" shapeId="0" xr:uid="{760B842D-F560-499B-A375-6BD1EEDEFFA1}">
      <text>
        <r>
          <rPr>
            <b/>
            <sz val="9"/>
            <color indexed="81"/>
            <rFont val="Tahoma"/>
            <charset val="1"/>
          </rPr>
          <t>Becky Dzingeleski:</t>
        </r>
        <r>
          <rPr>
            <sz val="9"/>
            <color indexed="81"/>
            <rFont val="Tahoma"/>
            <charset val="1"/>
          </rPr>
          <t xml:space="preserve">
Per FOD is a new Unit.  Contributions began in 2018</t>
        </r>
      </text>
    </comment>
    <comment ref="GBV16" authorId="0" shapeId="0" xr:uid="{0CB4DDA6-15BD-474F-9521-9B7DBE4A4BD2}">
      <text>
        <r>
          <rPr>
            <b/>
            <sz val="9"/>
            <color indexed="81"/>
            <rFont val="Tahoma"/>
            <charset val="1"/>
          </rPr>
          <t>Becky Dzingeleski:</t>
        </r>
        <r>
          <rPr>
            <sz val="9"/>
            <color indexed="81"/>
            <rFont val="Tahoma"/>
            <charset val="1"/>
          </rPr>
          <t xml:space="preserve">
Per FOD is a new Unit.  Contributions began in 2018</t>
        </r>
      </text>
    </comment>
    <comment ref="GBZ16" authorId="0" shapeId="0" xr:uid="{A18C690D-66C2-4E0A-943B-2DEAFDCA9523}">
      <text>
        <r>
          <rPr>
            <b/>
            <sz val="9"/>
            <color indexed="81"/>
            <rFont val="Tahoma"/>
            <charset val="1"/>
          </rPr>
          <t>Becky Dzingeleski:</t>
        </r>
        <r>
          <rPr>
            <sz val="9"/>
            <color indexed="81"/>
            <rFont val="Tahoma"/>
            <charset val="1"/>
          </rPr>
          <t xml:space="preserve">
Per FOD is a new Unit.  Contributions began in 2018</t>
        </r>
      </text>
    </comment>
    <comment ref="GCD16" authorId="0" shapeId="0" xr:uid="{8BEFB744-B1C6-433A-9134-C74EB8869435}">
      <text>
        <r>
          <rPr>
            <b/>
            <sz val="9"/>
            <color indexed="81"/>
            <rFont val="Tahoma"/>
            <charset val="1"/>
          </rPr>
          <t>Becky Dzingeleski:</t>
        </r>
        <r>
          <rPr>
            <sz val="9"/>
            <color indexed="81"/>
            <rFont val="Tahoma"/>
            <charset val="1"/>
          </rPr>
          <t xml:space="preserve">
Per FOD is a new Unit.  Contributions began in 2018</t>
        </r>
      </text>
    </comment>
    <comment ref="GCH16" authorId="0" shapeId="0" xr:uid="{F8AE0006-B301-488C-A797-F04672355B51}">
      <text>
        <r>
          <rPr>
            <b/>
            <sz val="9"/>
            <color indexed="81"/>
            <rFont val="Tahoma"/>
            <charset val="1"/>
          </rPr>
          <t>Becky Dzingeleski:</t>
        </r>
        <r>
          <rPr>
            <sz val="9"/>
            <color indexed="81"/>
            <rFont val="Tahoma"/>
            <charset val="1"/>
          </rPr>
          <t xml:space="preserve">
Per FOD is a new Unit.  Contributions began in 2018</t>
        </r>
      </text>
    </comment>
    <comment ref="GCL16" authorId="0" shapeId="0" xr:uid="{AE463F8C-6533-48FB-BD8F-FCD89CC867D7}">
      <text>
        <r>
          <rPr>
            <b/>
            <sz val="9"/>
            <color indexed="81"/>
            <rFont val="Tahoma"/>
            <charset val="1"/>
          </rPr>
          <t>Becky Dzingeleski:</t>
        </r>
        <r>
          <rPr>
            <sz val="9"/>
            <color indexed="81"/>
            <rFont val="Tahoma"/>
            <charset val="1"/>
          </rPr>
          <t xml:space="preserve">
Per FOD is a new Unit.  Contributions began in 2018</t>
        </r>
      </text>
    </comment>
    <comment ref="GCP16" authorId="0" shapeId="0" xr:uid="{643DF8D8-D167-4DEF-8526-0E9A0D69C509}">
      <text>
        <r>
          <rPr>
            <b/>
            <sz val="9"/>
            <color indexed="81"/>
            <rFont val="Tahoma"/>
            <charset val="1"/>
          </rPr>
          <t>Becky Dzingeleski:</t>
        </r>
        <r>
          <rPr>
            <sz val="9"/>
            <color indexed="81"/>
            <rFont val="Tahoma"/>
            <charset val="1"/>
          </rPr>
          <t xml:space="preserve">
Per FOD is a new Unit.  Contributions began in 2018</t>
        </r>
      </text>
    </comment>
    <comment ref="GCT16" authorId="0" shapeId="0" xr:uid="{CB59C79F-05B1-4F1C-8C46-E9C6C8B4105B}">
      <text>
        <r>
          <rPr>
            <b/>
            <sz val="9"/>
            <color indexed="81"/>
            <rFont val="Tahoma"/>
            <charset val="1"/>
          </rPr>
          <t>Becky Dzingeleski:</t>
        </r>
        <r>
          <rPr>
            <sz val="9"/>
            <color indexed="81"/>
            <rFont val="Tahoma"/>
            <charset val="1"/>
          </rPr>
          <t xml:space="preserve">
Per FOD is a new Unit.  Contributions began in 2018</t>
        </r>
      </text>
    </comment>
    <comment ref="GCX16" authorId="0" shapeId="0" xr:uid="{986306D6-A87A-4698-B7C9-2A24A26B82E8}">
      <text>
        <r>
          <rPr>
            <b/>
            <sz val="9"/>
            <color indexed="81"/>
            <rFont val="Tahoma"/>
            <charset val="1"/>
          </rPr>
          <t>Becky Dzingeleski:</t>
        </r>
        <r>
          <rPr>
            <sz val="9"/>
            <color indexed="81"/>
            <rFont val="Tahoma"/>
            <charset val="1"/>
          </rPr>
          <t xml:space="preserve">
Per FOD is a new Unit.  Contributions began in 2018</t>
        </r>
      </text>
    </comment>
    <comment ref="GDB16" authorId="0" shapeId="0" xr:uid="{F03FEA20-0F6A-49A5-B46F-0789C7B372F1}">
      <text>
        <r>
          <rPr>
            <b/>
            <sz val="9"/>
            <color indexed="81"/>
            <rFont val="Tahoma"/>
            <charset val="1"/>
          </rPr>
          <t>Becky Dzingeleski:</t>
        </r>
        <r>
          <rPr>
            <sz val="9"/>
            <color indexed="81"/>
            <rFont val="Tahoma"/>
            <charset val="1"/>
          </rPr>
          <t xml:space="preserve">
Per FOD is a new Unit.  Contributions began in 2018</t>
        </r>
      </text>
    </comment>
    <comment ref="GDF16" authorId="0" shapeId="0" xr:uid="{D05ACAE6-199E-4590-8BBB-05A7C7122878}">
      <text>
        <r>
          <rPr>
            <b/>
            <sz val="9"/>
            <color indexed="81"/>
            <rFont val="Tahoma"/>
            <charset val="1"/>
          </rPr>
          <t>Becky Dzingeleski:</t>
        </r>
        <r>
          <rPr>
            <sz val="9"/>
            <color indexed="81"/>
            <rFont val="Tahoma"/>
            <charset val="1"/>
          </rPr>
          <t xml:space="preserve">
Per FOD is a new Unit.  Contributions began in 2018</t>
        </r>
      </text>
    </comment>
    <comment ref="GDJ16" authorId="0" shapeId="0" xr:uid="{E99DD690-5752-4B09-BB45-3BFFA72AB73F}">
      <text>
        <r>
          <rPr>
            <b/>
            <sz val="9"/>
            <color indexed="81"/>
            <rFont val="Tahoma"/>
            <charset val="1"/>
          </rPr>
          <t>Becky Dzingeleski:</t>
        </r>
        <r>
          <rPr>
            <sz val="9"/>
            <color indexed="81"/>
            <rFont val="Tahoma"/>
            <charset val="1"/>
          </rPr>
          <t xml:space="preserve">
Per FOD is a new Unit.  Contributions began in 2018</t>
        </r>
      </text>
    </comment>
    <comment ref="GDN16" authorId="0" shapeId="0" xr:uid="{CED0CA12-B4E6-49CF-9070-D35F2B39F367}">
      <text>
        <r>
          <rPr>
            <b/>
            <sz val="9"/>
            <color indexed="81"/>
            <rFont val="Tahoma"/>
            <charset val="1"/>
          </rPr>
          <t>Becky Dzingeleski:</t>
        </r>
        <r>
          <rPr>
            <sz val="9"/>
            <color indexed="81"/>
            <rFont val="Tahoma"/>
            <charset val="1"/>
          </rPr>
          <t xml:space="preserve">
Per FOD is a new Unit.  Contributions began in 2018</t>
        </r>
      </text>
    </comment>
    <comment ref="GDR16" authorId="0" shapeId="0" xr:uid="{50E3C22D-90C9-40F8-AA77-9C3B7F0A490D}">
      <text>
        <r>
          <rPr>
            <b/>
            <sz val="9"/>
            <color indexed="81"/>
            <rFont val="Tahoma"/>
            <charset val="1"/>
          </rPr>
          <t>Becky Dzingeleski:</t>
        </r>
        <r>
          <rPr>
            <sz val="9"/>
            <color indexed="81"/>
            <rFont val="Tahoma"/>
            <charset val="1"/>
          </rPr>
          <t xml:space="preserve">
Per FOD is a new Unit.  Contributions began in 2018</t>
        </r>
      </text>
    </comment>
    <comment ref="GDV16" authorId="0" shapeId="0" xr:uid="{1ED07902-ADB4-442B-A158-73EC31FB8B33}">
      <text>
        <r>
          <rPr>
            <b/>
            <sz val="9"/>
            <color indexed="81"/>
            <rFont val="Tahoma"/>
            <charset val="1"/>
          </rPr>
          <t>Becky Dzingeleski:</t>
        </r>
        <r>
          <rPr>
            <sz val="9"/>
            <color indexed="81"/>
            <rFont val="Tahoma"/>
            <charset val="1"/>
          </rPr>
          <t xml:space="preserve">
Per FOD is a new Unit.  Contributions began in 2018</t>
        </r>
      </text>
    </comment>
    <comment ref="GDZ16" authorId="0" shapeId="0" xr:uid="{392FE4DD-A725-4433-934E-85BABCF8D948}">
      <text>
        <r>
          <rPr>
            <b/>
            <sz val="9"/>
            <color indexed="81"/>
            <rFont val="Tahoma"/>
            <charset val="1"/>
          </rPr>
          <t>Becky Dzingeleski:</t>
        </r>
        <r>
          <rPr>
            <sz val="9"/>
            <color indexed="81"/>
            <rFont val="Tahoma"/>
            <charset val="1"/>
          </rPr>
          <t xml:space="preserve">
Per FOD is a new Unit.  Contributions began in 2018</t>
        </r>
      </text>
    </comment>
    <comment ref="GED16" authorId="0" shapeId="0" xr:uid="{D451E21F-A4B6-4BFB-AEFF-9BD0B323CFF3}">
      <text>
        <r>
          <rPr>
            <b/>
            <sz val="9"/>
            <color indexed="81"/>
            <rFont val="Tahoma"/>
            <charset val="1"/>
          </rPr>
          <t>Becky Dzingeleski:</t>
        </r>
        <r>
          <rPr>
            <sz val="9"/>
            <color indexed="81"/>
            <rFont val="Tahoma"/>
            <charset val="1"/>
          </rPr>
          <t xml:space="preserve">
Per FOD is a new Unit.  Contributions began in 2018</t>
        </r>
      </text>
    </comment>
    <comment ref="GEH16" authorId="0" shapeId="0" xr:uid="{C1DF69E6-3A3C-4DFA-AA32-E264A155651D}">
      <text>
        <r>
          <rPr>
            <b/>
            <sz val="9"/>
            <color indexed="81"/>
            <rFont val="Tahoma"/>
            <charset val="1"/>
          </rPr>
          <t>Becky Dzingeleski:</t>
        </r>
        <r>
          <rPr>
            <sz val="9"/>
            <color indexed="81"/>
            <rFont val="Tahoma"/>
            <charset val="1"/>
          </rPr>
          <t xml:space="preserve">
Per FOD is a new Unit.  Contributions began in 2018</t>
        </r>
      </text>
    </comment>
    <comment ref="GEL16" authorId="0" shapeId="0" xr:uid="{9D41B21A-CFEF-42D4-8B55-150D880FEA51}">
      <text>
        <r>
          <rPr>
            <b/>
            <sz val="9"/>
            <color indexed="81"/>
            <rFont val="Tahoma"/>
            <charset val="1"/>
          </rPr>
          <t>Becky Dzingeleski:</t>
        </r>
        <r>
          <rPr>
            <sz val="9"/>
            <color indexed="81"/>
            <rFont val="Tahoma"/>
            <charset val="1"/>
          </rPr>
          <t xml:space="preserve">
Per FOD is a new Unit.  Contributions began in 2018</t>
        </r>
      </text>
    </comment>
    <comment ref="GEP16" authorId="0" shapeId="0" xr:uid="{D3568807-4BB5-495A-987F-C4E6EDC042B3}">
      <text>
        <r>
          <rPr>
            <b/>
            <sz val="9"/>
            <color indexed="81"/>
            <rFont val="Tahoma"/>
            <charset val="1"/>
          </rPr>
          <t>Becky Dzingeleski:</t>
        </r>
        <r>
          <rPr>
            <sz val="9"/>
            <color indexed="81"/>
            <rFont val="Tahoma"/>
            <charset val="1"/>
          </rPr>
          <t xml:space="preserve">
Per FOD is a new Unit.  Contributions began in 2018</t>
        </r>
      </text>
    </comment>
    <comment ref="GET16" authorId="0" shapeId="0" xr:uid="{B1332391-4ECE-4DB0-B202-0C84BC466FD5}">
      <text>
        <r>
          <rPr>
            <b/>
            <sz val="9"/>
            <color indexed="81"/>
            <rFont val="Tahoma"/>
            <charset val="1"/>
          </rPr>
          <t>Becky Dzingeleski:</t>
        </r>
        <r>
          <rPr>
            <sz val="9"/>
            <color indexed="81"/>
            <rFont val="Tahoma"/>
            <charset val="1"/>
          </rPr>
          <t xml:space="preserve">
Per FOD is a new Unit.  Contributions began in 2018</t>
        </r>
      </text>
    </comment>
    <comment ref="GEX16" authorId="0" shapeId="0" xr:uid="{E8492BCB-9FFA-44D8-89F5-D17C43F8C9D8}">
      <text>
        <r>
          <rPr>
            <b/>
            <sz val="9"/>
            <color indexed="81"/>
            <rFont val="Tahoma"/>
            <charset val="1"/>
          </rPr>
          <t>Becky Dzingeleski:</t>
        </r>
        <r>
          <rPr>
            <sz val="9"/>
            <color indexed="81"/>
            <rFont val="Tahoma"/>
            <charset val="1"/>
          </rPr>
          <t xml:space="preserve">
Per FOD is a new Unit.  Contributions began in 2018</t>
        </r>
      </text>
    </comment>
    <comment ref="GFB16" authorId="0" shapeId="0" xr:uid="{BCBE6275-57CD-4AE2-8100-89B1167BD332}">
      <text>
        <r>
          <rPr>
            <b/>
            <sz val="9"/>
            <color indexed="81"/>
            <rFont val="Tahoma"/>
            <charset val="1"/>
          </rPr>
          <t>Becky Dzingeleski:</t>
        </r>
        <r>
          <rPr>
            <sz val="9"/>
            <color indexed="81"/>
            <rFont val="Tahoma"/>
            <charset val="1"/>
          </rPr>
          <t xml:space="preserve">
Per FOD is a new Unit.  Contributions began in 2018</t>
        </r>
      </text>
    </comment>
    <comment ref="GFF16" authorId="0" shapeId="0" xr:uid="{81ED0FD4-96C6-493D-A948-525F2FDFD8B1}">
      <text>
        <r>
          <rPr>
            <b/>
            <sz val="9"/>
            <color indexed="81"/>
            <rFont val="Tahoma"/>
            <charset val="1"/>
          </rPr>
          <t>Becky Dzingeleski:</t>
        </r>
        <r>
          <rPr>
            <sz val="9"/>
            <color indexed="81"/>
            <rFont val="Tahoma"/>
            <charset val="1"/>
          </rPr>
          <t xml:space="preserve">
Per FOD is a new Unit.  Contributions began in 2018</t>
        </r>
      </text>
    </comment>
    <comment ref="GFJ16" authorId="0" shapeId="0" xr:uid="{F07701AA-2480-4CD2-B6A4-BDA3DCB8D549}">
      <text>
        <r>
          <rPr>
            <b/>
            <sz val="9"/>
            <color indexed="81"/>
            <rFont val="Tahoma"/>
            <charset val="1"/>
          </rPr>
          <t>Becky Dzingeleski:</t>
        </r>
        <r>
          <rPr>
            <sz val="9"/>
            <color indexed="81"/>
            <rFont val="Tahoma"/>
            <charset val="1"/>
          </rPr>
          <t xml:space="preserve">
Per FOD is a new Unit.  Contributions began in 2018</t>
        </r>
      </text>
    </comment>
    <comment ref="GFN16" authorId="0" shapeId="0" xr:uid="{F297A942-7B13-4AA9-B9C5-16F9B121F845}">
      <text>
        <r>
          <rPr>
            <b/>
            <sz val="9"/>
            <color indexed="81"/>
            <rFont val="Tahoma"/>
            <charset val="1"/>
          </rPr>
          <t>Becky Dzingeleski:</t>
        </r>
        <r>
          <rPr>
            <sz val="9"/>
            <color indexed="81"/>
            <rFont val="Tahoma"/>
            <charset val="1"/>
          </rPr>
          <t xml:space="preserve">
Per FOD is a new Unit.  Contributions began in 2018</t>
        </r>
      </text>
    </comment>
    <comment ref="GFR16" authorId="0" shapeId="0" xr:uid="{937C444D-E624-40DE-974C-5D98838C1C52}">
      <text>
        <r>
          <rPr>
            <b/>
            <sz val="9"/>
            <color indexed="81"/>
            <rFont val="Tahoma"/>
            <charset val="1"/>
          </rPr>
          <t>Becky Dzingeleski:</t>
        </r>
        <r>
          <rPr>
            <sz val="9"/>
            <color indexed="81"/>
            <rFont val="Tahoma"/>
            <charset val="1"/>
          </rPr>
          <t xml:space="preserve">
Per FOD is a new Unit.  Contributions began in 2018</t>
        </r>
      </text>
    </comment>
    <comment ref="GFV16" authorId="0" shapeId="0" xr:uid="{6B34F528-A0CC-4455-9AC9-84985ED953BF}">
      <text>
        <r>
          <rPr>
            <b/>
            <sz val="9"/>
            <color indexed="81"/>
            <rFont val="Tahoma"/>
            <charset val="1"/>
          </rPr>
          <t>Becky Dzingeleski:</t>
        </r>
        <r>
          <rPr>
            <sz val="9"/>
            <color indexed="81"/>
            <rFont val="Tahoma"/>
            <charset val="1"/>
          </rPr>
          <t xml:space="preserve">
Per FOD is a new Unit.  Contributions began in 2018</t>
        </r>
      </text>
    </comment>
    <comment ref="GFZ16" authorId="0" shapeId="0" xr:uid="{23CB6776-6506-433E-A04D-20B8A07CBFA1}">
      <text>
        <r>
          <rPr>
            <b/>
            <sz val="9"/>
            <color indexed="81"/>
            <rFont val="Tahoma"/>
            <charset val="1"/>
          </rPr>
          <t>Becky Dzingeleski:</t>
        </r>
        <r>
          <rPr>
            <sz val="9"/>
            <color indexed="81"/>
            <rFont val="Tahoma"/>
            <charset val="1"/>
          </rPr>
          <t xml:space="preserve">
Per FOD is a new Unit.  Contributions began in 2018</t>
        </r>
      </text>
    </comment>
    <comment ref="GGD16" authorId="0" shapeId="0" xr:uid="{A0CC8612-9D13-48FC-A053-29FFE51646E1}">
      <text>
        <r>
          <rPr>
            <b/>
            <sz val="9"/>
            <color indexed="81"/>
            <rFont val="Tahoma"/>
            <charset val="1"/>
          </rPr>
          <t>Becky Dzingeleski:</t>
        </r>
        <r>
          <rPr>
            <sz val="9"/>
            <color indexed="81"/>
            <rFont val="Tahoma"/>
            <charset val="1"/>
          </rPr>
          <t xml:space="preserve">
Per FOD is a new Unit.  Contributions began in 2018</t>
        </r>
      </text>
    </comment>
    <comment ref="GGH16" authorId="0" shapeId="0" xr:uid="{BE3CB8E4-2D24-46FE-9063-7D4238FF1C88}">
      <text>
        <r>
          <rPr>
            <b/>
            <sz val="9"/>
            <color indexed="81"/>
            <rFont val="Tahoma"/>
            <charset val="1"/>
          </rPr>
          <t>Becky Dzingeleski:</t>
        </r>
        <r>
          <rPr>
            <sz val="9"/>
            <color indexed="81"/>
            <rFont val="Tahoma"/>
            <charset val="1"/>
          </rPr>
          <t xml:space="preserve">
Per FOD is a new Unit.  Contributions began in 2018</t>
        </r>
      </text>
    </comment>
    <comment ref="GGL16" authorId="0" shapeId="0" xr:uid="{CDAE6D5B-CEBB-4F22-AD0C-FB103C13D16A}">
      <text>
        <r>
          <rPr>
            <b/>
            <sz val="9"/>
            <color indexed="81"/>
            <rFont val="Tahoma"/>
            <charset val="1"/>
          </rPr>
          <t>Becky Dzingeleski:</t>
        </r>
        <r>
          <rPr>
            <sz val="9"/>
            <color indexed="81"/>
            <rFont val="Tahoma"/>
            <charset val="1"/>
          </rPr>
          <t xml:space="preserve">
Per FOD is a new Unit.  Contributions began in 2018</t>
        </r>
      </text>
    </comment>
    <comment ref="GGP16" authorId="0" shapeId="0" xr:uid="{E36A93FC-DB09-46D7-9E9F-701583A5F065}">
      <text>
        <r>
          <rPr>
            <b/>
            <sz val="9"/>
            <color indexed="81"/>
            <rFont val="Tahoma"/>
            <charset val="1"/>
          </rPr>
          <t>Becky Dzingeleski:</t>
        </r>
        <r>
          <rPr>
            <sz val="9"/>
            <color indexed="81"/>
            <rFont val="Tahoma"/>
            <charset val="1"/>
          </rPr>
          <t xml:space="preserve">
Per FOD is a new Unit.  Contributions began in 2018</t>
        </r>
      </text>
    </comment>
    <comment ref="GGT16" authorId="0" shapeId="0" xr:uid="{D71613B8-CB8D-409D-B6A0-AC2995FC0B48}">
      <text>
        <r>
          <rPr>
            <b/>
            <sz val="9"/>
            <color indexed="81"/>
            <rFont val="Tahoma"/>
            <charset val="1"/>
          </rPr>
          <t>Becky Dzingeleski:</t>
        </r>
        <r>
          <rPr>
            <sz val="9"/>
            <color indexed="81"/>
            <rFont val="Tahoma"/>
            <charset val="1"/>
          </rPr>
          <t xml:space="preserve">
Per FOD is a new Unit.  Contributions began in 2018</t>
        </r>
      </text>
    </comment>
    <comment ref="GGX16" authorId="0" shapeId="0" xr:uid="{D593418F-D457-4CD4-BDD3-957C9AAE36CA}">
      <text>
        <r>
          <rPr>
            <b/>
            <sz val="9"/>
            <color indexed="81"/>
            <rFont val="Tahoma"/>
            <charset val="1"/>
          </rPr>
          <t>Becky Dzingeleski:</t>
        </r>
        <r>
          <rPr>
            <sz val="9"/>
            <color indexed="81"/>
            <rFont val="Tahoma"/>
            <charset val="1"/>
          </rPr>
          <t xml:space="preserve">
Per FOD is a new Unit.  Contributions began in 2018</t>
        </r>
      </text>
    </comment>
    <comment ref="GHB16" authorId="0" shapeId="0" xr:uid="{228A0A80-ED40-4B31-B319-8F36543B041F}">
      <text>
        <r>
          <rPr>
            <b/>
            <sz val="9"/>
            <color indexed="81"/>
            <rFont val="Tahoma"/>
            <charset val="1"/>
          </rPr>
          <t>Becky Dzingeleski:</t>
        </r>
        <r>
          <rPr>
            <sz val="9"/>
            <color indexed="81"/>
            <rFont val="Tahoma"/>
            <charset val="1"/>
          </rPr>
          <t xml:space="preserve">
Per FOD is a new Unit.  Contributions began in 2018</t>
        </r>
      </text>
    </comment>
    <comment ref="GHF16" authorId="0" shapeId="0" xr:uid="{8CC8D9D3-94F4-4061-AF48-F064101EC980}">
      <text>
        <r>
          <rPr>
            <b/>
            <sz val="9"/>
            <color indexed="81"/>
            <rFont val="Tahoma"/>
            <charset val="1"/>
          </rPr>
          <t>Becky Dzingeleski:</t>
        </r>
        <r>
          <rPr>
            <sz val="9"/>
            <color indexed="81"/>
            <rFont val="Tahoma"/>
            <charset val="1"/>
          </rPr>
          <t xml:space="preserve">
Per FOD is a new Unit.  Contributions began in 2018</t>
        </r>
      </text>
    </comment>
    <comment ref="GHJ16" authorId="0" shapeId="0" xr:uid="{8F90B483-6219-4CB5-8DD4-3946F4435FB9}">
      <text>
        <r>
          <rPr>
            <b/>
            <sz val="9"/>
            <color indexed="81"/>
            <rFont val="Tahoma"/>
            <charset val="1"/>
          </rPr>
          <t>Becky Dzingeleski:</t>
        </r>
        <r>
          <rPr>
            <sz val="9"/>
            <color indexed="81"/>
            <rFont val="Tahoma"/>
            <charset val="1"/>
          </rPr>
          <t xml:space="preserve">
Per FOD is a new Unit.  Contributions began in 2018</t>
        </r>
      </text>
    </comment>
    <comment ref="GHN16" authorId="0" shapeId="0" xr:uid="{D87FB1F8-9F4C-4580-92C4-897EE75AE75E}">
      <text>
        <r>
          <rPr>
            <b/>
            <sz val="9"/>
            <color indexed="81"/>
            <rFont val="Tahoma"/>
            <charset val="1"/>
          </rPr>
          <t>Becky Dzingeleski:</t>
        </r>
        <r>
          <rPr>
            <sz val="9"/>
            <color indexed="81"/>
            <rFont val="Tahoma"/>
            <charset val="1"/>
          </rPr>
          <t xml:space="preserve">
Per FOD is a new Unit.  Contributions began in 2018</t>
        </r>
      </text>
    </comment>
    <comment ref="GHR16" authorId="0" shapeId="0" xr:uid="{146ABD3C-01E7-428C-BECD-761C72F46AEC}">
      <text>
        <r>
          <rPr>
            <b/>
            <sz val="9"/>
            <color indexed="81"/>
            <rFont val="Tahoma"/>
            <charset val="1"/>
          </rPr>
          <t>Becky Dzingeleski:</t>
        </r>
        <r>
          <rPr>
            <sz val="9"/>
            <color indexed="81"/>
            <rFont val="Tahoma"/>
            <charset val="1"/>
          </rPr>
          <t xml:space="preserve">
Per FOD is a new Unit.  Contributions began in 2018</t>
        </r>
      </text>
    </comment>
    <comment ref="GHV16" authorId="0" shapeId="0" xr:uid="{8AD098A4-4941-4595-8991-D9B60FA959F8}">
      <text>
        <r>
          <rPr>
            <b/>
            <sz val="9"/>
            <color indexed="81"/>
            <rFont val="Tahoma"/>
            <charset val="1"/>
          </rPr>
          <t>Becky Dzingeleski:</t>
        </r>
        <r>
          <rPr>
            <sz val="9"/>
            <color indexed="81"/>
            <rFont val="Tahoma"/>
            <charset val="1"/>
          </rPr>
          <t xml:space="preserve">
Per FOD is a new Unit.  Contributions began in 2018</t>
        </r>
      </text>
    </comment>
    <comment ref="GHZ16" authorId="0" shapeId="0" xr:uid="{CD7F454F-AED5-49F7-A3BC-C46F8B0F1FF0}">
      <text>
        <r>
          <rPr>
            <b/>
            <sz val="9"/>
            <color indexed="81"/>
            <rFont val="Tahoma"/>
            <charset val="1"/>
          </rPr>
          <t>Becky Dzingeleski:</t>
        </r>
        <r>
          <rPr>
            <sz val="9"/>
            <color indexed="81"/>
            <rFont val="Tahoma"/>
            <charset val="1"/>
          </rPr>
          <t xml:space="preserve">
Per FOD is a new Unit.  Contributions began in 2018</t>
        </r>
      </text>
    </comment>
    <comment ref="GID16" authorId="0" shapeId="0" xr:uid="{7D11ED3D-5783-4522-9294-035302D7A3C6}">
      <text>
        <r>
          <rPr>
            <b/>
            <sz val="9"/>
            <color indexed="81"/>
            <rFont val="Tahoma"/>
            <charset val="1"/>
          </rPr>
          <t>Becky Dzingeleski:</t>
        </r>
        <r>
          <rPr>
            <sz val="9"/>
            <color indexed="81"/>
            <rFont val="Tahoma"/>
            <charset val="1"/>
          </rPr>
          <t xml:space="preserve">
Per FOD is a new Unit.  Contributions began in 2018</t>
        </r>
      </text>
    </comment>
    <comment ref="GIH16" authorId="0" shapeId="0" xr:uid="{A66F5521-FF81-4FBA-BDF8-FCFFBFF1E202}">
      <text>
        <r>
          <rPr>
            <b/>
            <sz val="9"/>
            <color indexed="81"/>
            <rFont val="Tahoma"/>
            <charset val="1"/>
          </rPr>
          <t>Becky Dzingeleski:</t>
        </r>
        <r>
          <rPr>
            <sz val="9"/>
            <color indexed="81"/>
            <rFont val="Tahoma"/>
            <charset val="1"/>
          </rPr>
          <t xml:space="preserve">
Per FOD is a new Unit.  Contributions began in 2018</t>
        </r>
      </text>
    </comment>
    <comment ref="GIL16" authorId="0" shapeId="0" xr:uid="{B1991DBF-E6A7-4792-A8FF-12931B6FDEB1}">
      <text>
        <r>
          <rPr>
            <b/>
            <sz val="9"/>
            <color indexed="81"/>
            <rFont val="Tahoma"/>
            <charset val="1"/>
          </rPr>
          <t>Becky Dzingeleski:</t>
        </r>
        <r>
          <rPr>
            <sz val="9"/>
            <color indexed="81"/>
            <rFont val="Tahoma"/>
            <charset val="1"/>
          </rPr>
          <t xml:space="preserve">
Per FOD is a new Unit.  Contributions began in 2018</t>
        </r>
      </text>
    </comment>
    <comment ref="GIP16" authorId="0" shapeId="0" xr:uid="{7D1BEEB4-F4F2-4534-ACA2-1475D44AF23B}">
      <text>
        <r>
          <rPr>
            <b/>
            <sz val="9"/>
            <color indexed="81"/>
            <rFont val="Tahoma"/>
            <charset val="1"/>
          </rPr>
          <t>Becky Dzingeleski:</t>
        </r>
        <r>
          <rPr>
            <sz val="9"/>
            <color indexed="81"/>
            <rFont val="Tahoma"/>
            <charset val="1"/>
          </rPr>
          <t xml:space="preserve">
Per FOD is a new Unit.  Contributions began in 2018</t>
        </r>
      </text>
    </comment>
    <comment ref="GIT16" authorId="0" shapeId="0" xr:uid="{94B4C079-43AB-4A35-A936-419E9FED431C}">
      <text>
        <r>
          <rPr>
            <b/>
            <sz val="9"/>
            <color indexed="81"/>
            <rFont val="Tahoma"/>
            <charset val="1"/>
          </rPr>
          <t>Becky Dzingeleski:</t>
        </r>
        <r>
          <rPr>
            <sz val="9"/>
            <color indexed="81"/>
            <rFont val="Tahoma"/>
            <charset val="1"/>
          </rPr>
          <t xml:space="preserve">
Per FOD is a new Unit.  Contributions began in 2018</t>
        </r>
      </text>
    </comment>
    <comment ref="GIX16" authorId="0" shapeId="0" xr:uid="{335A9844-BE8F-4A22-9D70-9D479D35F6F8}">
      <text>
        <r>
          <rPr>
            <b/>
            <sz val="9"/>
            <color indexed="81"/>
            <rFont val="Tahoma"/>
            <charset val="1"/>
          </rPr>
          <t>Becky Dzingeleski:</t>
        </r>
        <r>
          <rPr>
            <sz val="9"/>
            <color indexed="81"/>
            <rFont val="Tahoma"/>
            <charset val="1"/>
          </rPr>
          <t xml:space="preserve">
Per FOD is a new Unit.  Contributions began in 2018</t>
        </r>
      </text>
    </comment>
    <comment ref="GJB16" authorId="0" shapeId="0" xr:uid="{A9937DF6-2E63-46AC-9816-2444ADBE5182}">
      <text>
        <r>
          <rPr>
            <b/>
            <sz val="9"/>
            <color indexed="81"/>
            <rFont val="Tahoma"/>
            <charset val="1"/>
          </rPr>
          <t>Becky Dzingeleski:</t>
        </r>
        <r>
          <rPr>
            <sz val="9"/>
            <color indexed="81"/>
            <rFont val="Tahoma"/>
            <charset val="1"/>
          </rPr>
          <t xml:space="preserve">
Per FOD is a new Unit.  Contributions began in 2018</t>
        </r>
      </text>
    </comment>
    <comment ref="GJF16" authorId="0" shapeId="0" xr:uid="{2B5DFD75-46FE-49DB-8E1E-94D19E538A2F}">
      <text>
        <r>
          <rPr>
            <b/>
            <sz val="9"/>
            <color indexed="81"/>
            <rFont val="Tahoma"/>
            <charset val="1"/>
          </rPr>
          <t>Becky Dzingeleski:</t>
        </r>
        <r>
          <rPr>
            <sz val="9"/>
            <color indexed="81"/>
            <rFont val="Tahoma"/>
            <charset val="1"/>
          </rPr>
          <t xml:space="preserve">
Per FOD is a new Unit.  Contributions began in 2018</t>
        </r>
      </text>
    </comment>
    <comment ref="GJJ16" authorId="0" shapeId="0" xr:uid="{3D8C755E-97D5-495C-ADA1-8A94EDBF0931}">
      <text>
        <r>
          <rPr>
            <b/>
            <sz val="9"/>
            <color indexed="81"/>
            <rFont val="Tahoma"/>
            <charset val="1"/>
          </rPr>
          <t>Becky Dzingeleski:</t>
        </r>
        <r>
          <rPr>
            <sz val="9"/>
            <color indexed="81"/>
            <rFont val="Tahoma"/>
            <charset val="1"/>
          </rPr>
          <t xml:space="preserve">
Per FOD is a new Unit.  Contributions began in 2018</t>
        </r>
      </text>
    </comment>
    <comment ref="GJN16" authorId="0" shapeId="0" xr:uid="{0793A6EE-3D0E-4D88-8D6F-7A6EC2DDBC18}">
      <text>
        <r>
          <rPr>
            <b/>
            <sz val="9"/>
            <color indexed="81"/>
            <rFont val="Tahoma"/>
            <charset val="1"/>
          </rPr>
          <t>Becky Dzingeleski:</t>
        </r>
        <r>
          <rPr>
            <sz val="9"/>
            <color indexed="81"/>
            <rFont val="Tahoma"/>
            <charset val="1"/>
          </rPr>
          <t xml:space="preserve">
Per FOD is a new Unit.  Contributions began in 2018</t>
        </r>
      </text>
    </comment>
    <comment ref="GJR16" authorId="0" shapeId="0" xr:uid="{0BA97708-B945-44DE-B29C-73728C8E15E4}">
      <text>
        <r>
          <rPr>
            <b/>
            <sz val="9"/>
            <color indexed="81"/>
            <rFont val="Tahoma"/>
            <charset val="1"/>
          </rPr>
          <t>Becky Dzingeleski:</t>
        </r>
        <r>
          <rPr>
            <sz val="9"/>
            <color indexed="81"/>
            <rFont val="Tahoma"/>
            <charset val="1"/>
          </rPr>
          <t xml:space="preserve">
Per FOD is a new Unit.  Contributions began in 2018</t>
        </r>
      </text>
    </comment>
    <comment ref="GJV16" authorId="0" shapeId="0" xr:uid="{1C2951C8-0A2C-4EA5-A91F-F6A828E2AEF5}">
      <text>
        <r>
          <rPr>
            <b/>
            <sz val="9"/>
            <color indexed="81"/>
            <rFont val="Tahoma"/>
            <charset val="1"/>
          </rPr>
          <t>Becky Dzingeleski:</t>
        </r>
        <r>
          <rPr>
            <sz val="9"/>
            <color indexed="81"/>
            <rFont val="Tahoma"/>
            <charset val="1"/>
          </rPr>
          <t xml:space="preserve">
Per FOD is a new Unit.  Contributions began in 2018</t>
        </r>
      </text>
    </comment>
    <comment ref="GJZ16" authorId="0" shapeId="0" xr:uid="{C2B957BD-CA0D-4566-9356-C67509235EC3}">
      <text>
        <r>
          <rPr>
            <b/>
            <sz val="9"/>
            <color indexed="81"/>
            <rFont val="Tahoma"/>
            <charset val="1"/>
          </rPr>
          <t>Becky Dzingeleski:</t>
        </r>
        <r>
          <rPr>
            <sz val="9"/>
            <color indexed="81"/>
            <rFont val="Tahoma"/>
            <charset val="1"/>
          </rPr>
          <t xml:space="preserve">
Per FOD is a new Unit.  Contributions began in 2018</t>
        </r>
      </text>
    </comment>
    <comment ref="GKD16" authorId="0" shapeId="0" xr:uid="{6C4570CD-8673-4CE5-81C9-05BB80D4D32F}">
      <text>
        <r>
          <rPr>
            <b/>
            <sz val="9"/>
            <color indexed="81"/>
            <rFont val="Tahoma"/>
            <charset val="1"/>
          </rPr>
          <t>Becky Dzingeleski:</t>
        </r>
        <r>
          <rPr>
            <sz val="9"/>
            <color indexed="81"/>
            <rFont val="Tahoma"/>
            <charset val="1"/>
          </rPr>
          <t xml:space="preserve">
Per FOD is a new Unit.  Contributions began in 2018</t>
        </r>
      </text>
    </comment>
    <comment ref="GKH16" authorId="0" shapeId="0" xr:uid="{6C8B031D-6935-4113-87B4-33966633A97A}">
      <text>
        <r>
          <rPr>
            <b/>
            <sz val="9"/>
            <color indexed="81"/>
            <rFont val="Tahoma"/>
            <charset val="1"/>
          </rPr>
          <t>Becky Dzingeleski:</t>
        </r>
        <r>
          <rPr>
            <sz val="9"/>
            <color indexed="81"/>
            <rFont val="Tahoma"/>
            <charset val="1"/>
          </rPr>
          <t xml:space="preserve">
Per FOD is a new Unit.  Contributions began in 2018</t>
        </r>
      </text>
    </comment>
    <comment ref="GKL16" authorId="0" shapeId="0" xr:uid="{CBD04EB6-9B4E-4746-87B8-DAE105A44076}">
      <text>
        <r>
          <rPr>
            <b/>
            <sz val="9"/>
            <color indexed="81"/>
            <rFont val="Tahoma"/>
            <charset val="1"/>
          </rPr>
          <t>Becky Dzingeleski:</t>
        </r>
        <r>
          <rPr>
            <sz val="9"/>
            <color indexed="81"/>
            <rFont val="Tahoma"/>
            <charset val="1"/>
          </rPr>
          <t xml:space="preserve">
Per FOD is a new Unit.  Contributions began in 2018</t>
        </r>
      </text>
    </comment>
    <comment ref="GKP16" authorId="0" shapeId="0" xr:uid="{C623DD54-4768-4EDE-8620-95B63997C6DF}">
      <text>
        <r>
          <rPr>
            <b/>
            <sz val="9"/>
            <color indexed="81"/>
            <rFont val="Tahoma"/>
            <charset val="1"/>
          </rPr>
          <t>Becky Dzingeleski:</t>
        </r>
        <r>
          <rPr>
            <sz val="9"/>
            <color indexed="81"/>
            <rFont val="Tahoma"/>
            <charset val="1"/>
          </rPr>
          <t xml:space="preserve">
Per FOD is a new Unit.  Contributions began in 2018</t>
        </r>
      </text>
    </comment>
    <comment ref="GKT16" authorId="0" shapeId="0" xr:uid="{E843D7A4-35B2-4539-B322-D048D88049D4}">
      <text>
        <r>
          <rPr>
            <b/>
            <sz val="9"/>
            <color indexed="81"/>
            <rFont val="Tahoma"/>
            <charset val="1"/>
          </rPr>
          <t>Becky Dzingeleski:</t>
        </r>
        <r>
          <rPr>
            <sz val="9"/>
            <color indexed="81"/>
            <rFont val="Tahoma"/>
            <charset val="1"/>
          </rPr>
          <t xml:space="preserve">
Per FOD is a new Unit.  Contributions began in 2018</t>
        </r>
      </text>
    </comment>
    <comment ref="GKX16" authorId="0" shapeId="0" xr:uid="{6A68B8D1-9C9F-47E9-82A8-15934EBD0B14}">
      <text>
        <r>
          <rPr>
            <b/>
            <sz val="9"/>
            <color indexed="81"/>
            <rFont val="Tahoma"/>
            <charset val="1"/>
          </rPr>
          <t>Becky Dzingeleski:</t>
        </r>
        <r>
          <rPr>
            <sz val="9"/>
            <color indexed="81"/>
            <rFont val="Tahoma"/>
            <charset val="1"/>
          </rPr>
          <t xml:space="preserve">
Per FOD is a new Unit.  Contributions began in 2018</t>
        </r>
      </text>
    </comment>
    <comment ref="GLB16" authorId="0" shapeId="0" xr:uid="{087057F5-9A51-4921-BF16-3495334DA789}">
      <text>
        <r>
          <rPr>
            <b/>
            <sz val="9"/>
            <color indexed="81"/>
            <rFont val="Tahoma"/>
            <charset val="1"/>
          </rPr>
          <t>Becky Dzingeleski:</t>
        </r>
        <r>
          <rPr>
            <sz val="9"/>
            <color indexed="81"/>
            <rFont val="Tahoma"/>
            <charset val="1"/>
          </rPr>
          <t xml:space="preserve">
Per FOD is a new Unit.  Contributions began in 2018</t>
        </r>
      </text>
    </comment>
    <comment ref="GLF16" authorId="0" shapeId="0" xr:uid="{7E99BA3A-C4B4-4EC8-8870-C82EE84EA2BD}">
      <text>
        <r>
          <rPr>
            <b/>
            <sz val="9"/>
            <color indexed="81"/>
            <rFont val="Tahoma"/>
            <charset val="1"/>
          </rPr>
          <t>Becky Dzingeleski:</t>
        </r>
        <r>
          <rPr>
            <sz val="9"/>
            <color indexed="81"/>
            <rFont val="Tahoma"/>
            <charset val="1"/>
          </rPr>
          <t xml:space="preserve">
Per FOD is a new Unit.  Contributions began in 2018</t>
        </r>
      </text>
    </comment>
    <comment ref="GLJ16" authorId="0" shapeId="0" xr:uid="{E5EEB7E3-4070-450A-990F-BBDF33429432}">
      <text>
        <r>
          <rPr>
            <b/>
            <sz val="9"/>
            <color indexed="81"/>
            <rFont val="Tahoma"/>
            <charset val="1"/>
          </rPr>
          <t>Becky Dzingeleski:</t>
        </r>
        <r>
          <rPr>
            <sz val="9"/>
            <color indexed="81"/>
            <rFont val="Tahoma"/>
            <charset val="1"/>
          </rPr>
          <t xml:space="preserve">
Per FOD is a new Unit.  Contributions began in 2018</t>
        </r>
      </text>
    </comment>
    <comment ref="GLN16" authorId="0" shapeId="0" xr:uid="{9469E517-3534-480C-B8CC-9894C531FAC7}">
      <text>
        <r>
          <rPr>
            <b/>
            <sz val="9"/>
            <color indexed="81"/>
            <rFont val="Tahoma"/>
            <charset val="1"/>
          </rPr>
          <t>Becky Dzingeleski:</t>
        </r>
        <r>
          <rPr>
            <sz val="9"/>
            <color indexed="81"/>
            <rFont val="Tahoma"/>
            <charset val="1"/>
          </rPr>
          <t xml:space="preserve">
Per FOD is a new Unit.  Contributions began in 2018</t>
        </r>
      </text>
    </comment>
    <comment ref="GLR16" authorId="0" shapeId="0" xr:uid="{67BB4674-CC19-4C61-8EE4-61A6333B911E}">
      <text>
        <r>
          <rPr>
            <b/>
            <sz val="9"/>
            <color indexed="81"/>
            <rFont val="Tahoma"/>
            <charset val="1"/>
          </rPr>
          <t>Becky Dzingeleski:</t>
        </r>
        <r>
          <rPr>
            <sz val="9"/>
            <color indexed="81"/>
            <rFont val="Tahoma"/>
            <charset val="1"/>
          </rPr>
          <t xml:space="preserve">
Per FOD is a new Unit.  Contributions began in 2018</t>
        </r>
      </text>
    </comment>
    <comment ref="GLV16" authorId="0" shapeId="0" xr:uid="{C8435AE9-3056-4A85-8B1E-25247110C9C4}">
      <text>
        <r>
          <rPr>
            <b/>
            <sz val="9"/>
            <color indexed="81"/>
            <rFont val="Tahoma"/>
            <charset val="1"/>
          </rPr>
          <t>Becky Dzingeleski:</t>
        </r>
        <r>
          <rPr>
            <sz val="9"/>
            <color indexed="81"/>
            <rFont val="Tahoma"/>
            <charset val="1"/>
          </rPr>
          <t xml:space="preserve">
Per FOD is a new Unit.  Contributions began in 2018</t>
        </r>
      </text>
    </comment>
    <comment ref="GLZ16" authorId="0" shapeId="0" xr:uid="{7CFB5F56-7D81-41BD-8BFC-11C85AF13B10}">
      <text>
        <r>
          <rPr>
            <b/>
            <sz val="9"/>
            <color indexed="81"/>
            <rFont val="Tahoma"/>
            <charset val="1"/>
          </rPr>
          <t>Becky Dzingeleski:</t>
        </r>
        <r>
          <rPr>
            <sz val="9"/>
            <color indexed="81"/>
            <rFont val="Tahoma"/>
            <charset val="1"/>
          </rPr>
          <t xml:space="preserve">
Per FOD is a new Unit.  Contributions began in 2018</t>
        </r>
      </text>
    </comment>
    <comment ref="GMD16" authorId="0" shapeId="0" xr:uid="{1FA904BA-1F17-4339-802B-EC63576A7501}">
      <text>
        <r>
          <rPr>
            <b/>
            <sz val="9"/>
            <color indexed="81"/>
            <rFont val="Tahoma"/>
            <charset val="1"/>
          </rPr>
          <t>Becky Dzingeleski:</t>
        </r>
        <r>
          <rPr>
            <sz val="9"/>
            <color indexed="81"/>
            <rFont val="Tahoma"/>
            <charset val="1"/>
          </rPr>
          <t xml:space="preserve">
Per FOD is a new Unit.  Contributions began in 2018</t>
        </r>
      </text>
    </comment>
    <comment ref="GMH16" authorId="0" shapeId="0" xr:uid="{59BE0289-A84F-465D-A8C2-E1EB35F8FB17}">
      <text>
        <r>
          <rPr>
            <b/>
            <sz val="9"/>
            <color indexed="81"/>
            <rFont val="Tahoma"/>
            <charset val="1"/>
          </rPr>
          <t>Becky Dzingeleski:</t>
        </r>
        <r>
          <rPr>
            <sz val="9"/>
            <color indexed="81"/>
            <rFont val="Tahoma"/>
            <charset val="1"/>
          </rPr>
          <t xml:space="preserve">
Per FOD is a new Unit.  Contributions began in 2018</t>
        </r>
      </text>
    </comment>
    <comment ref="GML16" authorId="0" shapeId="0" xr:uid="{A9007D98-EAA3-42AD-A1F6-D6879897F549}">
      <text>
        <r>
          <rPr>
            <b/>
            <sz val="9"/>
            <color indexed="81"/>
            <rFont val="Tahoma"/>
            <charset val="1"/>
          </rPr>
          <t>Becky Dzingeleski:</t>
        </r>
        <r>
          <rPr>
            <sz val="9"/>
            <color indexed="81"/>
            <rFont val="Tahoma"/>
            <charset val="1"/>
          </rPr>
          <t xml:space="preserve">
Per FOD is a new Unit.  Contributions began in 2018</t>
        </r>
      </text>
    </comment>
    <comment ref="GMP16" authorId="0" shapeId="0" xr:uid="{F0BCD6A0-98FA-40A4-9EE3-A220A7E2E60E}">
      <text>
        <r>
          <rPr>
            <b/>
            <sz val="9"/>
            <color indexed="81"/>
            <rFont val="Tahoma"/>
            <charset val="1"/>
          </rPr>
          <t>Becky Dzingeleski:</t>
        </r>
        <r>
          <rPr>
            <sz val="9"/>
            <color indexed="81"/>
            <rFont val="Tahoma"/>
            <charset val="1"/>
          </rPr>
          <t xml:space="preserve">
Per FOD is a new Unit.  Contributions began in 2018</t>
        </r>
      </text>
    </comment>
    <comment ref="GMT16" authorId="0" shapeId="0" xr:uid="{86F899B3-6F5B-485D-8187-7144DE7DA8BC}">
      <text>
        <r>
          <rPr>
            <b/>
            <sz val="9"/>
            <color indexed="81"/>
            <rFont val="Tahoma"/>
            <charset val="1"/>
          </rPr>
          <t>Becky Dzingeleski:</t>
        </r>
        <r>
          <rPr>
            <sz val="9"/>
            <color indexed="81"/>
            <rFont val="Tahoma"/>
            <charset val="1"/>
          </rPr>
          <t xml:space="preserve">
Per FOD is a new Unit.  Contributions began in 2018</t>
        </r>
      </text>
    </comment>
    <comment ref="GMX16" authorId="0" shapeId="0" xr:uid="{B24A2ED6-0777-4736-B69C-6C79C2539432}">
      <text>
        <r>
          <rPr>
            <b/>
            <sz val="9"/>
            <color indexed="81"/>
            <rFont val="Tahoma"/>
            <charset val="1"/>
          </rPr>
          <t>Becky Dzingeleski:</t>
        </r>
        <r>
          <rPr>
            <sz val="9"/>
            <color indexed="81"/>
            <rFont val="Tahoma"/>
            <charset val="1"/>
          </rPr>
          <t xml:space="preserve">
Per FOD is a new Unit.  Contributions began in 2018</t>
        </r>
      </text>
    </comment>
    <comment ref="GNB16" authorId="0" shapeId="0" xr:uid="{D94C1304-2DC3-4767-9685-324BF4EFF8E5}">
      <text>
        <r>
          <rPr>
            <b/>
            <sz val="9"/>
            <color indexed="81"/>
            <rFont val="Tahoma"/>
            <charset val="1"/>
          </rPr>
          <t>Becky Dzingeleski:</t>
        </r>
        <r>
          <rPr>
            <sz val="9"/>
            <color indexed="81"/>
            <rFont val="Tahoma"/>
            <charset val="1"/>
          </rPr>
          <t xml:space="preserve">
Per FOD is a new Unit.  Contributions began in 2018</t>
        </r>
      </text>
    </comment>
    <comment ref="GNF16" authorId="0" shapeId="0" xr:uid="{E0356C79-EAC1-4E90-82AA-9BADED69AC07}">
      <text>
        <r>
          <rPr>
            <b/>
            <sz val="9"/>
            <color indexed="81"/>
            <rFont val="Tahoma"/>
            <charset val="1"/>
          </rPr>
          <t>Becky Dzingeleski:</t>
        </r>
        <r>
          <rPr>
            <sz val="9"/>
            <color indexed="81"/>
            <rFont val="Tahoma"/>
            <charset val="1"/>
          </rPr>
          <t xml:space="preserve">
Per FOD is a new Unit.  Contributions began in 2018</t>
        </r>
      </text>
    </comment>
    <comment ref="GNJ16" authorId="0" shapeId="0" xr:uid="{337B61AB-C82B-457C-ACA4-E16C5CECD895}">
      <text>
        <r>
          <rPr>
            <b/>
            <sz val="9"/>
            <color indexed="81"/>
            <rFont val="Tahoma"/>
            <charset val="1"/>
          </rPr>
          <t>Becky Dzingeleski:</t>
        </r>
        <r>
          <rPr>
            <sz val="9"/>
            <color indexed="81"/>
            <rFont val="Tahoma"/>
            <charset val="1"/>
          </rPr>
          <t xml:space="preserve">
Per FOD is a new Unit.  Contributions began in 2018</t>
        </r>
      </text>
    </comment>
    <comment ref="GNN16" authorId="0" shapeId="0" xr:uid="{C16C4AD5-22D7-4100-9F96-904D25BD81F9}">
      <text>
        <r>
          <rPr>
            <b/>
            <sz val="9"/>
            <color indexed="81"/>
            <rFont val="Tahoma"/>
            <charset val="1"/>
          </rPr>
          <t>Becky Dzingeleski:</t>
        </r>
        <r>
          <rPr>
            <sz val="9"/>
            <color indexed="81"/>
            <rFont val="Tahoma"/>
            <charset val="1"/>
          </rPr>
          <t xml:space="preserve">
Per FOD is a new Unit.  Contributions began in 2018</t>
        </r>
      </text>
    </comment>
    <comment ref="GNR16" authorId="0" shapeId="0" xr:uid="{917CB28E-4D6E-408E-95F0-C8C89385730E}">
      <text>
        <r>
          <rPr>
            <b/>
            <sz val="9"/>
            <color indexed="81"/>
            <rFont val="Tahoma"/>
            <charset val="1"/>
          </rPr>
          <t>Becky Dzingeleski:</t>
        </r>
        <r>
          <rPr>
            <sz val="9"/>
            <color indexed="81"/>
            <rFont val="Tahoma"/>
            <charset val="1"/>
          </rPr>
          <t xml:space="preserve">
Per FOD is a new Unit.  Contributions began in 2018</t>
        </r>
      </text>
    </comment>
    <comment ref="GNV16" authorId="0" shapeId="0" xr:uid="{824E4151-5DC7-496C-AA80-B350BD842667}">
      <text>
        <r>
          <rPr>
            <b/>
            <sz val="9"/>
            <color indexed="81"/>
            <rFont val="Tahoma"/>
            <charset val="1"/>
          </rPr>
          <t>Becky Dzingeleski:</t>
        </r>
        <r>
          <rPr>
            <sz val="9"/>
            <color indexed="81"/>
            <rFont val="Tahoma"/>
            <charset val="1"/>
          </rPr>
          <t xml:space="preserve">
Per FOD is a new Unit.  Contributions began in 2018</t>
        </r>
      </text>
    </comment>
    <comment ref="GNZ16" authorId="0" shapeId="0" xr:uid="{4BA65143-19BE-47CE-B575-02B9465278E9}">
      <text>
        <r>
          <rPr>
            <b/>
            <sz val="9"/>
            <color indexed="81"/>
            <rFont val="Tahoma"/>
            <charset val="1"/>
          </rPr>
          <t>Becky Dzingeleski:</t>
        </r>
        <r>
          <rPr>
            <sz val="9"/>
            <color indexed="81"/>
            <rFont val="Tahoma"/>
            <charset val="1"/>
          </rPr>
          <t xml:space="preserve">
Per FOD is a new Unit.  Contributions began in 2018</t>
        </r>
      </text>
    </comment>
    <comment ref="GOD16" authorId="0" shapeId="0" xr:uid="{746DAB78-CA35-4411-A61B-5A7EDD48108E}">
      <text>
        <r>
          <rPr>
            <b/>
            <sz val="9"/>
            <color indexed="81"/>
            <rFont val="Tahoma"/>
            <charset val="1"/>
          </rPr>
          <t>Becky Dzingeleski:</t>
        </r>
        <r>
          <rPr>
            <sz val="9"/>
            <color indexed="81"/>
            <rFont val="Tahoma"/>
            <charset val="1"/>
          </rPr>
          <t xml:space="preserve">
Per FOD is a new Unit.  Contributions began in 2018</t>
        </r>
      </text>
    </comment>
    <comment ref="GOH16" authorId="0" shapeId="0" xr:uid="{F414F029-1751-449D-930B-13F4D954A0BE}">
      <text>
        <r>
          <rPr>
            <b/>
            <sz val="9"/>
            <color indexed="81"/>
            <rFont val="Tahoma"/>
            <charset val="1"/>
          </rPr>
          <t>Becky Dzingeleski:</t>
        </r>
        <r>
          <rPr>
            <sz val="9"/>
            <color indexed="81"/>
            <rFont val="Tahoma"/>
            <charset val="1"/>
          </rPr>
          <t xml:space="preserve">
Per FOD is a new Unit.  Contributions began in 2018</t>
        </r>
      </text>
    </comment>
    <comment ref="GOL16" authorId="0" shapeId="0" xr:uid="{4A8F56E3-0540-42E4-8930-6987E21FD023}">
      <text>
        <r>
          <rPr>
            <b/>
            <sz val="9"/>
            <color indexed="81"/>
            <rFont val="Tahoma"/>
            <charset val="1"/>
          </rPr>
          <t>Becky Dzingeleski:</t>
        </r>
        <r>
          <rPr>
            <sz val="9"/>
            <color indexed="81"/>
            <rFont val="Tahoma"/>
            <charset val="1"/>
          </rPr>
          <t xml:space="preserve">
Per FOD is a new Unit.  Contributions began in 2018</t>
        </r>
      </text>
    </comment>
    <comment ref="GOP16" authorId="0" shapeId="0" xr:uid="{A449CFF3-85EA-46F8-8E9D-C7619F72E07A}">
      <text>
        <r>
          <rPr>
            <b/>
            <sz val="9"/>
            <color indexed="81"/>
            <rFont val="Tahoma"/>
            <charset val="1"/>
          </rPr>
          <t>Becky Dzingeleski:</t>
        </r>
        <r>
          <rPr>
            <sz val="9"/>
            <color indexed="81"/>
            <rFont val="Tahoma"/>
            <charset val="1"/>
          </rPr>
          <t xml:space="preserve">
Per FOD is a new Unit.  Contributions began in 2018</t>
        </r>
      </text>
    </comment>
    <comment ref="GOT16" authorId="0" shapeId="0" xr:uid="{D94F43A3-58E6-42CB-AACC-2D6F001FAB40}">
      <text>
        <r>
          <rPr>
            <b/>
            <sz val="9"/>
            <color indexed="81"/>
            <rFont val="Tahoma"/>
            <charset val="1"/>
          </rPr>
          <t>Becky Dzingeleski:</t>
        </r>
        <r>
          <rPr>
            <sz val="9"/>
            <color indexed="81"/>
            <rFont val="Tahoma"/>
            <charset val="1"/>
          </rPr>
          <t xml:space="preserve">
Per FOD is a new Unit.  Contributions began in 2018</t>
        </r>
      </text>
    </comment>
    <comment ref="GOX16" authorId="0" shapeId="0" xr:uid="{FB9E9DFB-330E-4819-9E31-2087DBE667A9}">
      <text>
        <r>
          <rPr>
            <b/>
            <sz val="9"/>
            <color indexed="81"/>
            <rFont val="Tahoma"/>
            <charset val="1"/>
          </rPr>
          <t>Becky Dzingeleski:</t>
        </r>
        <r>
          <rPr>
            <sz val="9"/>
            <color indexed="81"/>
            <rFont val="Tahoma"/>
            <charset val="1"/>
          </rPr>
          <t xml:space="preserve">
Per FOD is a new Unit.  Contributions began in 2018</t>
        </r>
      </text>
    </comment>
    <comment ref="GPB16" authorId="0" shapeId="0" xr:uid="{EB2BE082-2B33-4120-A735-1B0887B641DE}">
      <text>
        <r>
          <rPr>
            <b/>
            <sz val="9"/>
            <color indexed="81"/>
            <rFont val="Tahoma"/>
            <charset val="1"/>
          </rPr>
          <t>Becky Dzingeleski:</t>
        </r>
        <r>
          <rPr>
            <sz val="9"/>
            <color indexed="81"/>
            <rFont val="Tahoma"/>
            <charset val="1"/>
          </rPr>
          <t xml:space="preserve">
Per FOD is a new Unit.  Contributions began in 2018</t>
        </r>
      </text>
    </comment>
    <comment ref="GPF16" authorId="0" shapeId="0" xr:uid="{3E1C0B27-3D0F-4B3F-BFE3-4E5DEB2A1324}">
      <text>
        <r>
          <rPr>
            <b/>
            <sz val="9"/>
            <color indexed="81"/>
            <rFont val="Tahoma"/>
            <charset val="1"/>
          </rPr>
          <t>Becky Dzingeleski:</t>
        </r>
        <r>
          <rPr>
            <sz val="9"/>
            <color indexed="81"/>
            <rFont val="Tahoma"/>
            <charset val="1"/>
          </rPr>
          <t xml:space="preserve">
Per FOD is a new Unit.  Contributions began in 2018</t>
        </r>
      </text>
    </comment>
    <comment ref="GPJ16" authorId="0" shapeId="0" xr:uid="{B9AB2EF4-DF9F-416C-8603-480848601275}">
      <text>
        <r>
          <rPr>
            <b/>
            <sz val="9"/>
            <color indexed="81"/>
            <rFont val="Tahoma"/>
            <charset val="1"/>
          </rPr>
          <t>Becky Dzingeleski:</t>
        </r>
        <r>
          <rPr>
            <sz val="9"/>
            <color indexed="81"/>
            <rFont val="Tahoma"/>
            <charset val="1"/>
          </rPr>
          <t xml:space="preserve">
Per FOD is a new Unit.  Contributions began in 2018</t>
        </r>
      </text>
    </comment>
    <comment ref="GPN16" authorId="0" shapeId="0" xr:uid="{E5DE9AD5-E812-4046-B9F5-253480217F32}">
      <text>
        <r>
          <rPr>
            <b/>
            <sz val="9"/>
            <color indexed="81"/>
            <rFont val="Tahoma"/>
            <charset val="1"/>
          </rPr>
          <t>Becky Dzingeleski:</t>
        </r>
        <r>
          <rPr>
            <sz val="9"/>
            <color indexed="81"/>
            <rFont val="Tahoma"/>
            <charset val="1"/>
          </rPr>
          <t xml:space="preserve">
Per FOD is a new Unit.  Contributions began in 2018</t>
        </r>
      </text>
    </comment>
    <comment ref="GPR16" authorId="0" shapeId="0" xr:uid="{CF12108F-771C-428C-9D0C-7D1A66D16B6D}">
      <text>
        <r>
          <rPr>
            <b/>
            <sz val="9"/>
            <color indexed="81"/>
            <rFont val="Tahoma"/>
            <charset val="1"/>
          </rPr>
          <t>Becky Dzingeleski:</t>
        </r>
        <r>
          <rPr>
            <sz val="9"/>
            <color indexed="81"/>
            <rFont val="Tahoma"/>
            <charset val="1"/>
          </rPr>
          <t xml:space="preserve">
Per FOD is a new Unit.  Contributions began in 2018</t>
        </r>
      </text>
    </comment>
    <comment ref="GPV16" authorId="0" shapeId="0" xr:uid="{69FA76AB-6050-4289-9660-36347668D71C}">
      <text>
        <r>
          <rPr>
            <b/>
            <sz val="9"/>
            <color indexed="81"/>
            <rFont val="Tahoma"/>
            <charset val="1"/>
          </rPr>
          <t>Becky Dzingeleski:</t>
        </r>
        <r>
          <rPr>
            <sz val="9"/>
            <color indexed="81"/>
            <rFont val="Tahoma"/>
            <charset val="1"/>
          </rPr>
          <t xml:space="preserve">
Per FOD is a new Unit.  Contributions began in 2018</t>
        </r>
      </text>
    </comment>
    <comment ref="GPZ16" authorId="0" shapeId="0" xr:uid="{62289E51-FDDF-4010-BAAE-6E4630B141C6}">
      <text>
        <r>
          <rPr>
            <b/>
            <sz val="9"/>
            <color indexed="81"/>
            <rFont val="Tahoma"/>
            <charset val="1"/>
          </rPr>
          <t>Becky Dzingeleski:</t>
        </r>
        <r>
          <rPr>
            <sz val="9"/>
            <color indexed="81"/>
            <rFont val="Tahoma"/>
            <charset val="1"/>
          </rPr>
          <t xml:space="preserve">
Per FOD is a new Unit.  Contributions began in 2018</t>
        </r>
      </text>
    </comment>
    <comment ref="GQD16" authorId="0" shapeId="0" xr:uid="{873A5F92-7283-4CC2-A3DD-011C657BE12A}">
      <text>
        <r>
          <rPr>
            <b/>
            <sz val="9"/>
            <color indexed="81"/>
            <rFont val="Tahoma"/>
            <charset val="1"/>
          </rPr>
          <t>Becky Dzingeleski:</t>
        </r>
        <r>
          <rPr>
            <sz val="9"/>
            <color indexed="81"/>
            <rFont val="Tahoma"/>
            <charset val="1"/>
          </rPr>
          <t xml:space="preserve">
Per FOD is a new Unit.  Contributions began in 2018</t>
        </r>
      </text>
    </comment>
    <comment ref="GQH16" authorId="0" shapeId="0" xr:uid="{6978FE4E-DF60-4ACD-BADA-D4FE5C57B23E}">
      <text>
        <r>
          <rPr>
            <b/>
            <sz val="9"/>
            <color indexed="81"/>
            <rFont val="Tahoma"/>
            <charset val="1"/>
          </rPr>
          <t>Becky Dzingeleski:</t>
        </r>
        <r>
          <rPr>
            <sz val="9"/>
            <color indexed="81"/>
            <rFont val="Tahoma"/>
            <charset val="1"/>
          </rPr>
          <t xml:space="preserve">
Per FOD is a new Unit.  Contributions began in 2018</t>
        </r>
      </text>
    </comment>
    <comment ref="GQL16" authorId="0" shapeId="0" xr:uid="{1A5DE49F-01C5-4FE5-8AF1-90AA67E55562}">
      <text>
        <r>
          <rPr>
            <b/>
            <sz val="9"/>
            <color indexed="81"/>
            <rFont val="Tahoma"/>
            <charset val="1"/>
          </rPr>
          <t>Becky Dzingeleski:</t>
        </r>
        <r>
          <rPr>
            <sz val="9"/>
            <color indexed="81"/>
            <rFont val="Tahoma"/>
            <charset val="1"/>
          </rPr>
          <t xml:space="preserve">
Per FOD is a new Unit.  Contributions began in 2018</t>
        </r>
      </text>
    </comment>
    <comment ref="GQP16" authorId="0" shapeId="0" xr:uid="{275FDF3D-7688-49DD-B424-83114346845E}">
      <text>
        <r>
          <rPr>
            <b/>
            <sz val="9"/>
            <color indexed="81"/>
            <rFont val="Tahoma"/>
            <charset val="1"/>
          </rPr>
          <t>Becky Dzingeleski:</t>
        </r>
        <r>
          <rPr>
            <sz val="9"/>
            <color indexed="81"/>
            <rFont val="Tahoma"/>
            <charset val="1"/>
          </rPr>
          <t xml:space="preserve">
Per FOD is a new Unit.  Contributions began in 2018</t>
        </r>
      </text>
    </comment>
    <comment ref="GQT16" authorId="0" shapeId="0" xr:uid="{6ED14F17-44BD-4BEF-A587-F09F6975E0A0}">
      <text>
        <r>
          <rPr>
            <b/>
            <sz val="9"/>
            <color indexed="81"/>
            <rFont val="Tahoma"/>
            <charset val="1"/>
          </rPr>
          <t>Becky Dzingeleski:</t>
        </r>
        <r>
          <rPr>
            <sz val="9"/>
            <color indexed="81"/>
            <rFont val="Tahoma"/>
            <charset val="1"/>
          </rPr>
          <t xml:space="preserve">
Per FOD is a new Unit.  Contributions began in 2018</t>
        </r>
      </text>
    </comment>
    <comment ref="GQX16" authorId="0" shapeId="0" xr:uid="{749A6739-D561-43B8-94CE-2E6B72208D8D}">
      <text>
        <r>
          <rPr>
            <b/>
            <sz val="9"/>
            <color indexed="81"/>
            <rFont val="Tahoma"/>
            <charset val="1"/>
          </rPr>
          <t>Becky Dzingeleski:</t>
        </r>
        <r>
          <rPr>
            <sz val="9"/>
            <color indexed="81"/>
            <rFont val="Tahoma"/>
            <charset val="1"/>
          </rPr>
          <t xml:space="preserve">
Per FOD is a new Unit.  Contributions began in 2018</t>
        </r>
      </text>
    </comment>
    <comment ref="GRB16" authorId="0" shapeId="0" xr:uid="{4D57EE48-AB73-4928-8FB0-04BB3BA4D37F}">
      <text>
        <r>
          <rPr>
            <b/>
            <sz val="9"/>
            <color indexed="81"/>
            <rFont val="Tahoma"/>
            <charset val="1"/>
          </rPr>
          <t>Becky Dzingeleski:</t>
        </r>
        <r>
          <rPr>
            <sz val="9"/>
            <color indexed="81"/>
            <rFont val="Tahoma"/>
            <charset val="1"/>
          </rPr>
          <t xml:space="preserve">
Per FOD is a new Unit.  Contributions began in 2018</t>
        </r>
      </text>
    </comment>
    <comment ref="GRF16" authorId="0" shapeId="0" xr:uid="{8D180310-A857-4201-8BD1-F9518411F88C}">
      <text>
        <r>
          <rPr>
            <b/>
            <sz val="9"/>
            <color indexed="81"/>
            <rFont val="Tahoma"/>
            <charset val="1"/>
          </rPr>
          <t>Becky Dzingeleski:</t>
        </r>
        <r>
          <rPr>
            <sz val="9"/>
            <color indexed="81"/>
            <rFont val="Tahoma"/>
            <charset val="1"/>
          </rPr>
          <t xml:space="preserve">
Per FOD is a new Unit.  Contributions began in 2018</t>
        </r>
      </text>
    </comment>
    <comment ref="GRJ16" authorId="0" shapeId="0" xr:uid="{40F592B0-7F5E-4351-AA75-22CB9D98A30C}">
      <text>
        <r>
          <rPr>
            <b/>
            <sz val="9"/>
            <color indexed="81"/>
            <rFont val="Tahoma"/>
            <charset val="1"/>
          </rPr>
          <t>Becky Dzingeleski:</t>
        </r>
        <r>
          <rPr>
            <sz val="9"/>
            <color indexed="81"/>
            <rFont val="Tahoma"/>
            <charset val="1"/>
          </rPr>
          <t xml:space="preserve">
Per FOD is a new Unit.  Contributions began in 2018</t>
        </r>
      </text>
    </comment>
    <comment ref="GRN16" authorId="0" shapeId="0" xr:uid="{1F1EBDED-F8F7-4878-AD63-96E87DDD07B8}">
      <text>
        <r>
          <rPr>
            <b/>
            <sz val="9"/>
            <color indexed="81"/>
            <rFont val="Tahoma"/>
            <charset val="1"/>
          </rPr>
          <t>Becky Dzingeleski:</t>
        </r>
        <r>
          <rPr>
            <sz val="9"/>
            <color indexed="81"/>
            <rFont val="Tahoma"/>
            <charset val="1"/>
          </rPr>
          <t xml:space="preserve">
Per FOD is a new Unit.  Contributions began in 2018</t>
        </r>
      </text>
    </comment>
    <comment ref="GRR16" authorId="0" shapeId="0" xr:uid="{1A209934-2AD9-4368-8CC0-EBF0C64B6BB7}">
      <text>
        <r>
          <rPr>
            <b/>
            <sz val="9"/>
            <color indexed="81"/>
            <rFont val="Tahoma"/>
            <charset val="1"/>
          </rPr>
          <t>Becky Dzingeleski:</t>
        </r>
        <r>
          <rPr>
            <sz val="9"/>
            <color indexed="81"/>
            <rFont val="Tahoma"/>
            <charset val="1"/>
          </rPr>
          <t xml:space="preserve">
Per FOD is a new Unit.  Contributions began in 2018</t>
        </r>
      </text>
    </comment>
    <comment ref="GRV16" authorId="0" shapeId="0" xr:uid="{34890782-A356-4BA7-8B92-A45DE420AF6C}">
      <text>
        <r>
          <rPr>
            <b/>
            <sz val="9"/>
            <color indexed="81"/>
            <rFont val="Tahoma"/>
            <charset val="1"/>
          </rPr>
          <t>Becky Dzingeleski:</t>
        </r>
        <r>
          <rPr>
            <sz val="9"/>
            <color indexed="81"/>
            <rFont val="Tahoma"/>
            <charset val="1"/>
          </rPr>
          <t xml:space="preserve">
Per FOD is a new Unit.  Contributions began in 2018</t>
        </r>
      </text>
    </comment>
    <comment ref="GRZ16" authorId="0" shapeId="0" xr:uid="{C601DD6B-FD13-4FBB-9431-6E6B8B209A91}">
      <text>
        <r>
          <rPr>
            <b/>
            <sz val="9"/>
            <color indexed="81"/>
            <rFont val="Tahoma"/>
            <charset val="1"/>
          </rPr>
          <t>Becky Dzingeleski:</t>
        </r>
        <r>
          <rPr>
            <sz val="9"/>
            <color indexed="81"/>
            <rFont val="Tahoma"/>
            <charset val="1"/>
          </rPr>
          <t xml:space="preserve">
Per FOD is a new Unit.  Contributions began in 2018</t>
        </r>
      </text>
    </comment>
    <comment ref="GSD16" authorId="0" shapeId="0" xr:uid="{75BD44E8-9461-401D-8F71-C41FA41A5BCB}">
      <text>
        <r>
          <rPr>
            <b/>
            <sz val="9"/>
            <color indexed="81"/>
            <rFont val="Tahoma"/>
            <charset val="1"/>
          </rPr>
          <t>Becky Dzingeleski:</t>
        </r>
        <r>
          <rPr>
            <sz val="9"/>
            <color indexed="81"/>
            <rFont val="Tahoma"/>
            <charset val="1"/>
          </rPr>
          <t xml:space="preserve">
Per FOD is a new Unit.  Contributions began in 2018</t>
        </r>
      </text>
    </comment>
    <comment ref="GSH16" authorId="0" shapeId="0" xr:uid="{6EDA04FB-A441-4A4A-9835-7B587E6C8883}">
      <text>
        <r>
          <rPr>
            <b/>
            <sz val="9"/>
            <color indexed="81"/>
            <rFont val="Tahoma"/>
            <charset val="1"/>
          </rPr>
          <t>Becky Dzingeleski:</t>
        </r>
        <r>
          <rPr>
            <sz val="9"/>
            <color indexed="81"/>
            <rFont val="Tahoma"/>
            <charset val="1"/>
          </rPr>
          <t xml:space="preserve">
Per FOD is a new Unit.  Contributions began in 2018</t>
        </r>
      </text>
    </comment>
    <comment ref="GSL16" authorId="0" shapeId="0" xr:uid="{6C14AD8E-4F0F-4278-B3B7-3B58FA862AB4}">
      <text>
        <r>
          <rPr>
            <b/>
            <sz val="9"/>
            <color indexed="81"/>
            <rFont val="Tahoma"/>
            <charset val="1"/>
          </rPr>
          <t>Becky Dzingeleski:</t>
        </r>
        <r>
          <rPr>
            <sz val="9"/>
            <color indexed="81"/>
            <rFont val="Tahoma"/>
            <charset val="1"/>
          </rPr>
          <t xml:space="preserve">
Per FOD is a new Unit.  Contributions began in 2018</t>
        </r>
      </text>
    </comment>
    <comment ref="GSP16" authorId="0" shapeId="0" xr:uid="{44F63F9A-4A59-483A-B25F-88959C4A0B59}">
      <text>
        <r>
          <rPr>
            <b/>
            <sz val="9"/>
            <color indexed="81"/>
            <rFont val="Tahoma"/>
            <charset val="1"/>
          </rPr>
          <t>Becky Dzingeleski:</t>
        </r>
        <r>
          <rPr>
            <sz val="9"/>
            <color indexed="81"/>
            <rFont val="Tahoma"/>
            <charset val="1"/>
          </rPr>
          <t xml:space="preserve">
Per FOD is a new Unit.  Contributions began in 2018</t>
        </r>
      </text>
    </comment>
    <comment ref="GST16" authorId="0" shapeId="0" xr:uid="{750CD1A5-1D16-4306-994E-91DAF2FFAF87}">
      <text>
        <r>
          <rPr>
            <b/>
            <sz val="9"/>
            <color indexed="81"/>
            <rFont val="Tahoma"/>
            <charset val="1"/>
          </rPr>
          <t>Becky Dzingeleski:</t>
        </r>
        <r>
          <rPr>
            <sz val="9"/>
            <color indexed="81"/>
            <rFont val="Tahoma"/>
            <charset val="1"/>
          </rPr>
          <t xml:space="preserve">
Per FOD is a new Unit.  Contributions began in 2018</t>
        </r>
      </text>
    </comment>
    <comment ref="GSX16" authorId="0" shapeId="0" xr:uid="{0F848059-E1B4-43BB-8CDB-1BA353CBE41E}">
      <text>
        <r>
          <rPr>
            <b/>
            <sz val="9"/>
            <color indexed="81"/>
            <rFont val="Tahoma"/>
            <charset val="1"/>
          </rPr>
          <t>Becky Dzingeleski:</t>
        </r>
        <r>
          <rPr>
            <sz val="9"/>
            <color indexed="81"/>
            <rFont val="Tahoma"/>
            <charset val="1"/>
          </rPr>
          <t xml:space="preserve">
Per FOD is a new Unit.  Contributions began in 2018</t>
        </r>
      </text>
    </comment>
    <comment ref="GTB16" authorId="0" shapeId="0" xr:uid="{53C0A9C4-ED29-45A9-962A-85AAD847C74D}">
      <text>
        <r>
          <rPr>
            <b/>
            <sz val="9"/>
            <color indexed="81"/>
            <rFont val="Tahoma"/>
            <charset val="1"/>
          </rPr>
          <t>Becky Dzingeleski:</t>
        </r>
        <r>
          <rPr>
            <sz val="9"/>
            <color indexed="81"/>
            <rFont val="Tahoma"/>
            <charset val="1"/>
          </rPr>
          <t xml:space="preserve">
Per FOD is a new Unit.  Contributions began in 2018</t>
        </r>
      </text>
    </comment>
    <comment ref="GTF16" authorId="0" shapeId="0" xr:uid="{B49BBD00-897C-4556-B096-E33E8FF91070}">
      <text>
        <r>
          <rPr>
            <b/>
            <sz val="9"/>
            <color indexed="81"/>
            <rFont val="Tahoma"/>
            <charset val="1"/>
          </rPr>
          <t>Becky Dzingeleski:</t>
        </r>
        <r>
          <rPr>
            <sz val="9"/>
            <color indexed="81"/>
            <rFont val="Tahoma"/>
            <charset val="1"/>
          </rPr>
          <t xml:space="preserve">
Per FOD is a new Unit.  Contributions began in 2018</t>
        </r>
      </text>
    </comment>
    <comment ref="GTJ16" authorId="0" shapeId="0" xr:uid="{9D632D50-8542-41A5-B6DC-5C6E3B585D76}">
      <text>
        <r>
          <rPr>
            <b/>
            <sz val="9"/>
            <color indexed="81"/>
            <rFont val="Tahoma"/>
            <charset val="1"/>
          </rPr>
          <t>Becky Dzingeleski:</t>
        </r>
        <r>
          <rPr>
            <sz val="9"/>
            <color indexed="81"/>
            <rFont val="Tahoma"/>
            <charset val="1"/>
          </rPr>
          <t xml:space="preserve">
Per FOD is a new Unit.  Contributions began in 2018</t>
        </r>
      </text>
    </comment>
    <comment ref="GTN16" authorId="0" shapeId="0" xr:uid="{E890176D-8C70-435C-BAD7-B47FC7EE7880}">
      <text>
        <r>
          <rPr>
            <b/>
            <sz val="9"/>
            <color indexed="81"/>
            <rFont val="Tahoma"/>
            <charset val="1"/>
          </rPr>
          <t>Becky Dzingeleski:</t>
        </r>
        <r>
          <rPr>
            <sz val="9"/>
            <color indexed="81"/>
            <rFont val="Tahoma"/>
            <charset val="1"/>
          </rPr>
          <t xml:space="preserve">
Per FOD is a new Unit.  Contributions began in 2018</t>
        </r>
      </text>
    </comment>
    <comment ref="GTR16" authorId="0" shapeId="0" xr:uid="{1BDBAEEA-B164-44FC-856C-29FF283E3FD1}">
      <text>
        <r>
          <rPr>
            <b/>
            <sz val="9"/>
            <color indexed="81"/>
            <rFont val="Tahoma"/>
            <charset val="1"/>
          </rPr>
          <t>Becky Dzingeleski:</t>
        </r>
        <r>
          <rPr>
            <sz val="9"/>
            <color indexed="81"/>
            <rFont val="Tahoma"/>
            <charset val="1"/>
          </rPr>
          <t xml:space="preserve">
Per FOD is a new Unit.  Contributions began in 2018</t>
        </r>
      </text>
    </comment>
    <comment ref="GTV16" authorId="0" shapeId="0" xr:uid="{CFA0BA70-A4AF-4DA7-8BCF-7F8536350D4D}">
      <text>
        <r>
          <rPr>
            <b/>
            <sz val="9"/>
            <color indexed="81"/>
            <rFont val="Tahoma"/>
            <charset val="1"/>
          </rPr>
          <t>Becky Dzingeleski:</t>
        </r>
        <r>
          <rPr>
            <sz val="9"/>
            <color indexed="81"/>
            <rFont val="Tahoma"/>
            <charset val="1"/>
          </rPr>
          <t xml:space="preserve">
Per FOD is a new Unit.  Contributions began in 2018</t>
        </r>
      </text>
    </comment>
    <comment ref="GTZ16" authorId="0" shapeId="0" xr:uid="{432DE2D7-3E87-431A-868A-0FC1D2190CF3}">
      <text>
        <r>
          <rPr>
            <b/>
            <sz val="9"/>
            <color indexed="81"/>
            <rFont val="Tahoma"/>
            <charset val="1"/>
          </rPr>
          <t>Becky Dzingeleski:</t>
        </r>
        <r>
          <rPr>
            <sz val="9"/>
            <color indexed="81"/>
            <rFont val="Tahoma"/>
            <charset val="1"/>
          </rPr>
          <t xml:space="preserve">
Per FOD is a new Unit.  Contributions began in 2018</t>
        </r>
      </text>
    </comment>
    <comment ref="GUD16" authorId="0" shapeId="0" xr:uid="{BF252E07-5C68-499C-80C2-0D0150CB09AC}">
      <text>
        <r>
          <rPr>
            <b/>
            <sz val="9"/>
            <color indexed="81"/>
            <rFont val="Tahoma"/>
            <charset val="1"/>
          </rPr>
          <t>Becky Dzingeleski:</t>
        </r>
        <r>
          <rPr>
            <sz val="9"/>
            <color indexed="81"/>
            <rFont val="Tahoma"/>
            <charset val="1"/>
          </rPr>
          <t xml:space="preserve">
Per FOD is a new Unit.  Contributions began in 2018</t>
        </r>
      </text>
    </comment>
    <comment ref="GUH16" authorId="0" shapeId="0" xr:uid="{D492A44D-2A91-4C81-865C-1DCCDE3E97F9}">
      <text>
        <r>
          <rPr>
            <b/>
            <sz val="9"/>
            <color indexed="81"/>
            <rFont val="Tahoma"/>
            <charset val="1"/>
          </rPr>
          <t>Becky Dzingeleski:</t>
        </r>
        <r>
          <rPr>
            <sz val="9"/>
            <color indexed="81"/>
            <rFont val="Tahoma"/>
            <charset val="1"/>
          </rPr>
          <t xml:space="preserve">
Per FOD is a new Unit.  Contributions began in 2018</t>
        </r>
      </text>
    </comment>
    <comment ref="GUL16" authorId="0" shapeId="0" xr:uid="{8CF22EC7-5736-4F8E-86E6-9EDD5F77A1F9}">
      <text>
        <r>
          <rPr>
            <b/>
            <sz val="9"/>
            <color indexed="81"/>
            <rFont val="Tahoma"/>
            <charset val="1"/>
          </rPr>
          <t>Becky Dzingeleski:</t>
        </r>
        <r>
          <rPr>
            <sz val="9"/>
            <color indexed="81"/>
            <rFont val="Tahoma"/>
            <charset val="1"/>
          </rPr>
          <t xml:space="preserve">
Per FOD is a new Unit.  Contributions began in 2018</t>
        </r>
      </text>
    </comment>
    <comment ref="GUP16" authorId="0" shapeId="0" xr:uid="{9258BB3A-4842-400B-9B8E-1623CBE4A08E}">
      <text>
        <r>
          <rPr>
            <b/>
            <sz val="9"/>
            <color indexed="81"/>
            <rFont val="Tahoma"/>
            <charset val="1"/>
          </rPr>
          <t>Becky Dzingeleski:</t>
        </r>
        <r>
          <rPr>
            <sz val="9"/>
            <color indexed="81"/>
            <rFont val="Tahoma"/>
            <charset val="1"/>
          </rPr>
          <t xml:space="preserve">
Per FOD is a new Unit.  Contributions began in 2018</t>
        </r>
      </text>
    </comment>
    <comment ref="GUT16" authorId="0" shapeId="0" xr:uid="{381273CC-7E12-4943-A979-E4402DE99198}">
      <text>
        <r>
          <rPr>
            <b/>
            <sz val="9"/>
            <color indexed="81"/>
            <rFont val="Tahoma"/>
            <charset val="1"/>
          </rPr>
          <t>Becky Dzingeleski:</t>
        </r>
        <r>
          <rPr>
            <sz val="9"/>
            <color indexed="81"/>
            <rFont val="Tahoma"/>
            <charset val="1"/>
          </rPr>
          <t xml:space="preserve">
Per FOD is a new Unit.  Contributions began in 2018</t>
        </r>
      </text>
    </comment>
    <comment ref="GUX16" authorId="0" shapeId="0" xr:uid="{0B7C5EC8-9F76-4DE2-B593-79A6EB451C35}">
      <text>
        <r>
          <rPr>
            <b/>
            <sz val="9"/>
            <color indexed="81"/>
            <rFont val="Tahoma"/>
            <charset val="1"/>
          </rPr>
          <t>Becky Dzingeleski:</t>
        </r>
        <r>
          <rPr>
            <sz val="9"/>
            <color indexed="81"/>
            <rFont val="Tahoma"/>
            <charset val="1"/>
          </rPr>
          <t xml:space="preserve">
Per FOD is a new Unit.  Contributions began in 2018</t>
        </r>
      </text>
    </comment>
    <comment ref="GVB16" authorId="0" shapeId="0" xr:uid="{BC2B81FA-BEA5-452F-86B8-D10059A02CB4}">
      <text>
        <r>
          <rPr>
            <b/>
            <sz val="9"/>
            <color indexed="81"/>
            <rFont val="Tahoma"/>
            <charset val="1"/>
          </rPr>
          <t>Becky Dzingeleski:</t>
        </r>
        <r>
          <rPr>
            <sz val="9"/>
            <color indexed="81"/>
            <rFont val="Tahoma"/>
            <charset val="1"/>
          </rPr>
          <t xml:space="preserve">
Per FOD is a new Unit.  Contributions began in 2018</t>
        </r>
      </text>
    </comment>
    <comment ref="GVF16" authorId="0" shapeId="0" xr:uid="{BB5E0850-9B7B-44F5-83AF-121048341BBA}">
      <text>
        <r>
          <rPr>
            <b/>
            <sz val="9"/>
            <color indexed="81"/>
            <rFont val="Tahoma"/>
            <charset val="1"/>
          </rPr>
          <t>Becky Dzingeleski:</t>
        </r>
        <r>
          <rPr>
            <sz val="9"/>
            <color indexed="81"/>
            <rFont val="Tahoma"/>
            <charset val="1"/>
          </rPr>
          <t xml:space="preserve">
Per FOD is a new Unit.  Contributions began in 2018</t>
        </r>
      </text>
    </comment>
    <comment ref="GVJ16" authorId="0" shapeId="0" xr:uid="{44755BC2-3110-4CD9-B4AB-54EA4C12C3E9}">
      <text>
        <r>
          <rPr>
            <b/>
            <sz val="9"/>
            <color indexed="81"/>
            <rFont val="Tahoma"/>
            <charset val="1"/>
          </rPr>
          <t>Becky Dzingeleski:</t>
        </r>
        <r>
          <rPr>
            <sz val="9"/>
            <color indexed="81"/>
            <rFont val="Tahoma"/>
            <charset val="1"/>
          </rPr>
          <t xml:space="preserve">
Per FOD is a new Unit.  Contributions began in 2018</t>
        </r>
      </text>
    </comment>
    <comment ref="GVN16" authorId="0" shapeId="0" xr:uid="{742F13BF-AC42-461F-9388-92E8791F33B5}">
      <text>
        <r>
          <rPr>
            <b/>
            <sz val="9"/>
            <color indexed="81"/>
            <rFont val="Tahoma"/>
            <charset val="1"/>
          </rPr>
          <t>Becky Dzingeleski:</t>
        </r>
        <r>
          <rPr>
            <sz val="9"/>
            <color indexed="81"/>
            <rFont val="Tahoma"/>
            <charset val="1"/>
          </rPr>
          <t xml:space="preserve">
Per FOD is a new Unit.  Contributions began in 2018</t>
        </r>
      </text>
    </comment>
    <comment ref="GVR16" authorId="0" shapeId="0" xr:uid="{D2EF9613-1FC5-48FF-BE10-241D29F7645A}">
      <text>
        <r>
          <rPr>
            <b/>
            <sz val="9"/>
            <color indexed="81"/>
            <rFont val="Tahoma"/>
            <charset val="1"/>
          </rPr>
          <t>Becky Dzingeleski:</t>
        </r>
        <r>
          <rPr>
            <sz val="9"/>
            <color indexed="81"/>
            <rFont val="Tahoma"/>
            <charset val="1"/>
          </rPr>
          <t xml:space="preserve">
Per FOD is a new Unit.  Contributions began in 2018</t>
        </r>
      </text>
    </comment>
    <comment ref="GVV16" authorId="0" shapeId="0" xr:uid="{7B138609-0869-45AD-91EB-2A661EE0678C}">
      <text>
        <r>
          <rPr>
            <b/>
            <sz val="9"/>
            <color indexed="81"/>
            <rFont val="Tahoma"/>
            <charset val="1"/>
          </rPr>
          <t>Becky Dzingeleski:</t>
        </r>
        <r>
          <rPr>
            <sz val="9"/>
            <color indexed="81"/>
            <rFont val="Tahoma"/>
            <charset val="1"/>
          </rPr>
          <t xml:space="preserve">
Per FOD is a new Unit.  Contributions began in 2018</t>
        </r>
      </text>
    </comment>
    <comment ref="GVZ16" authorId="0" shapeId="0" xr:uid="{DBCFFE2E-6788-4239-8FEB-9EA0407B8FFB}">
      <text>
        <r>
          <rPr>
            <b/>
            <sz val="9"/>
            <color indexed="81"/>
            <rFont val="Tahoma"/>
            <charset val="1"/>
          </rPr>
          <t>Becky Dzingeleski:</t>
        </r>
        <r>
          <rPr>
            <sz val="9"/>
            <color indexed="81"/>
            <rFont val="Tahoma"/>
            <charset val="1"/>
          </rPr>
          <t xml:space="preserve">
Per FOD is a new Unit.  Contributions began in 2018</t>
        </r>
      </text>
    </comment>
    <comment ref="GWD16" authorId="0" shapeId="0" xr:uid="{457060A7-A3C7-4CA0-95FC-7D6589834F89}">
      <text>
        <r>
          <rPr>
            <b/>
            <sz val="9"/>
            <color indexed="81"/>
            <rFont val="Tahoma"/>
            <charset val="1"/>
          </rPr>
          <t>Becky Dzingeleski:</t>
        </r>
        <r>
          <rPr>
            <sz val="9"/>
            <color indexed="81"/>
            <rFont val="Tahoma"/>
            <charset val="1"/>
          </rPr>
          <t xml:space="preserve">
Per FOD is a new Unit.  Contributions began in 2018</t>
        </r>
      </text>
    </comment>
    <comment ref="GWH16" authorId="0" shapeId="0" xr:uid="{F3672618-4FFC-405C-8EF6-8DEE3BB866C7}">
      <text>
        <r>
          <rPr>
            <b/>
            <sz val="9"/>
            <color indexed="81"/>
            <rFont val="Tahoma"/>
            <charset val="1"/>
          </rPr>
          <t>Becky Dzingeleski:</t>
        </r>
        <r>
          <rPr>
            <sz val="9"/>
            <color indexed="81"/>
            <rFont val="Tahoma"/>
            <charset val="1"/>
          </rPr>
          <t xml:space="preserve">
Per FOD is a new Unit.  Contributions began in 2018</t>
        </r>
      </text>
    </comment>
    <comment ref="GWL16" authorId="0" shapeId="0" xr:uid="{A99655B1-62B9-4921-ACA6-B7EDC77ECC00}">
      <text>
        <r>
          <rPr>
            <b/>
            <sz val="9"/>
            <color indexed="81"/>
            <rFont val="Tahoma"/>
            <charset val="1"/>
          </rPr>
          <t>Becky Dzingeleski:</t>
        </r>
        <r>
          <rPr>
            <sz val="9"/>
            <color indexed="81"/>
            <rFont val="Tahoma"/>
            <charset val="1"/>
          </rPr>
          <t xml:space="preserve">
Per FOD is a new Unit.  Contributions began in 2018</t>
        </r>
      </text>
    </comment>
    <comment ref="GWP16" authorId="0" shapeId="0" xr:uid="{8828B856-255D-4840-AE2D-40E4DB7BD922}">
      <text>
        <r>
          <rPr>
            <b/>
            <sz val="9"/>
            <color indexed="81"/>
            <rFont val="Tahoma"/>
            <charset val="1"/>
          </rPr>
          <t>Becky Dzingeleski:</t>
        </r>
        <r>
          <rPr>
            <sz val="9"/>
            <color indexed="81"/>
            <rFont val="Tahoma"/>
            <charset val="1"/>
          </rPr>
          <t xml:space="preserve">
Per FOD is a new Unit.  Contributions began in 2018</t>
        </r>
      </text>
    </comment>
    <comment ref="GWT16" authorId="0" shapeId="0" xr:uid="{3E0967C0-C6D6-4301-A2DF-BF93AEA7972A}">
      <text>
        <r>
          <rPr>
            <b/>
            <sz val="9"/>
            <color indexed="81"/>
            <rFont val="Tahoma"/>
            <charset val="1"/>
          </rPr>
          <t>Becky Dzingeleski:</t>
        </r>
        <r>
          <rPr>
            <sz val="9"/>
            <color indexed="81"/>
            <rFont val="Tahoma"/>
            <charset val="1"/>
          </rPr>
          <t xml:space="preserve">
Per FOD is a new Unit.  Contributions began in 2018</t>
        </r>
      </text>
    </comment>
    <comment ref="GWX16" authorId="0" shapeId="0" xr:uid="{20B5CF15-FF05-4D49-A249-846ADA7D67AB}">
      <text>
        <r>
          <rPr>
            <b/>
            <sz val="9"/>
            <color indexed="81"/>
            <rFont val="Tahoma"/>
            <charset val="1"/>
          </rPr>
          <t>Becky Dzingeleski:</t>
        </r>
        <r>
          <rPr>
            <sz val="9"/>
            <color indexed="81"/>
            <rFont val="Tahoma"/>
            <charset val="1"/>
          </rPr>
          <t xml:space="preserve">
Per FOD is a new Unit.  Contributions began in 2018</t>
        </r>
      </text>
    </comment>
    <comment ref="GXB16" authorId="0" shapeId="0" xr:uid="{37B6FC7A-5E9F-4A0A-BC5D-B5DECD1D2E03}">
      <text>
        <r>
          <rPr>
            <b/>
            <sz val="9"/>
            <color indexed="81"/>
            <rFont val="Tahoma"/>
            <charset val="1"/>
          </rPr>
          <t>Becky Dzingeleski:</t>
        </r>
        <r>
          <rPr>
            <sz val="9"/>
            <color indexed="81"/>
            <rFont val="Tahoma"/>
            <charset val="1"/>
          </rPr>
          <t xml:space="preserve">
Per FOD is a new Unit.  Contributions began in 2018</t>
        </r>
      </text>
    </comment>
    <comment ref="GXF16" authorId="0" shapeId="0" xr:uid="{ABD6F195-FE5B-41E4-AF7A-4B760B578256}">
      <text>
        <r>
          <rPr>
            <b/>
            <sz val="9"/>
            <color indexed="81"/>
            <rFont val="Tahoma"/>
            <charset val="1"/>
          </rPr>
          <t>Becky Dzingeleski:</t>
        </r>
        <r>
          <rPr>
            <sz val="9"/>
            <color indexed="81"/>
            <rFont val="Tahoma"/>
            <charset val="1"/>
          </rPr>
          <t xml:space="preserve">
Per FOD is a new Unit.  Contributions began in 2018</t>
        </r>
      </text>
    </comment>
    <comment ref="GXJ16" authorId="0" shapeId="0" xr:uid="{8034D2F1-7371-408F-AF18-9967C7D19847}">
      <text>
        <r>
          <rPr>
            <b/>
            <sz val="9"/>
            <color indexed="81"/>
            <rFont val="Tahoma"/>
            <charset val="1"/>
          </rPr>
          <t>Becky Dzingeleski:</t>
        </r>
        <r>
          <rPr>
            <sz val="9"/>
            <color indexed="81"/>
            <rFont val="Tahoma"/>
            <charset val="1"/>
          </rPr>
          <t xml:space="preserve">
Per FOD is a new Unit.  Contributions began in 2018</t>
        </r>
      </text>
    </comment>
    <comment ref="GXN16" authorId="0" shapeId="0" xr:uid="{0051A619-00E3-4E5D-A70E-5C31623EFF44}">
      <text>
        <r>
          <rPr>
            <b/>
            <sz val="9"/>
            <color indexed="81"/>
            <rFont val="Tahoma"/>
            <charset val="1"/>
          </rPr>
          <t>Becky Dzingeleski:</t>
        </r>
        <r>
          <rPr>
            <sz val="9"/>
            <color indexed="81"/>
            <rFont val="Tahoma"/>
            <charset val="1"/>
          </rPr>
          <t xml:space="preserve">
Per FOD is a new Unit.  Contributions began in 2018</t>
        </r>
      </text>
    </comment>
    <comment ref="GXR16" authorId="0" shapeId="0" xr:uid="{23D14CDE-FBAB-4A0E-868D-02EA6C32B3A4}">
      <text>
        <r>
          <rPr>
            <b/>
            <sz val="9"/>
            <color indexed="81"/>
            <rFont val="Tahoma"/>
            <charset val="1"/>
          </rPr>
          <t>Becky Dzingeleski:</t>
        </r>
        <r>
          <rPr>
            <sz val="9"/>
            <color indexed="81"/>
            <rFont val="Tahoma"/>
            <charset val="1"/>
          </rPr>
          <t xml:space="preserve">
Per FOD is a new Unit.  Contributions began in 2018</t>
        </r>
      </text>
    </comment>
    <comment ref="GXV16" authorId="0" shapeId="0" xr:uid="{41F2EAEA-4CDB-4676-9BAD-CA23B34B06E1}">
      <text>
        <r>
          <rPr>
            <b/>
            <sz val="9"/>
            <color indexed="81"/>
            <rFont val="Tahoma"/>
            <charset val="1"/>
          </rPr>
          <t>Becky Dzingeleski:</t>
        </r>
        <r>
          <rPr>
            <sz val="9"/>
            <color indexed="81"/>
            <rFont val="Tahoma"/>
            <charset val="1"/>
          </rPr>
          <t xml:space="preserve">
Per FOD is a new Unit.  Contributions began in 2018</t>
        </r>
      </text>
    </comment>
    <comment ref="GXZ16" authorId="0" shapeId="0" xr:uid="{E349D543-4E60-4157-9AB7-DEF3DA6F37FB}">
      <text>
        <r>
          <rPr>
            <b/>
            <sz val="9"/>
            <color indexed="81"/>
            <rFont val="Tahoma"/>
            <charset val="1"/>
          </rPr>
          <t>Becky Dzingeleski:</t>
        </r>
        <r>
          <rPr>
            <sz val="9"/>
            <color indexed="81"/>
            <rFont val="Tahoma"/>
            <charset val="1"/>
          </rPr>
          <t xml:space="preserve">
Per FOD is a new Unit.  Contributions began in 2018</t>
        </r>
      </text>
    </comment>
    <comment ref="GYD16" authorId="0" shapeId="0" xr:uid="{3666F18A-66C6-4A73-A7FB-F2781439DE06}">
      <text>
        <r>
          <rPr>
            <b/>
            <sz val="9"/>
            <color indexed="81"/>
            <rFont val="Tahoma"/>
            <charset val="1"/>
          </rPr>
          <t>Becky Dzingeleski:</t>
        </r>
        <r>
          <rPr>
            <sz val="9"/>
            <color indexed="81"/>
            <rFont val="Tahoma"/>
            <charset val="1"/>
          </rPr>
          <t xml:space="preserve">
Per FOD is a new Unit.  Contributions began in 2018</t>
        </r>
      </text>
    </comment>
    <comment ref="GYH16" authorId="0" shapeId="0" xr:uid="{BEC6ADAE-E967-4A63-9DAC-272DFE21B823}">
      <text>
        <r>
          <rPr>
            <b/>
            <sz val="9"/>
            <color indexed="81"/>
            <rFont val="Tahoma"/>
            <charset val="1"/>
          </rPr>
          <t>Becky Dzingeleski:</t>
        </r>
        <r>
          <rPr>
            <sz val="9"/>
            <color indexed="81"/>
            <rFont val="Tahoma"/>
            <charset val="1"/>
          </rPr>
          <t xml:space="preserve">
Per FOD is a new Unit.  Contributions began in 2018</t>
        </r>
      </text>
    </comment>
    <comment ref="GYL16" authorId="0" shapeId="0" xr:uid="{92E027A0-C6D0-4624-BBA5-90144C6D2C90}">
      <text>
        <r>
          <rPr>
            <b/>
            <sz val="9"/>
            <color indexed="81"/>
            <rFont val="Tahoma"/>
            <charset val="1"/>
          </rPr>
          <t>Becky Dzingeleski:</t>
        </r>
        <r>
          <rPr>
            <sz val="9"/>
            <color indexed="81"/>
            <rFont val="Tahoma"/>
            <charset val="1"/>
          </rPr>
          <t xml:space="preserve">
Per FOD is a new Unit.  Contributions began in 2018</t>
        </r>
      </text>
    </comment>
    <comment ref="GYP16" authorId="0" shapeId="0" xr:uid="{37B8B68E-0FBD-420D-BC97-3A0423966F45}">
      <text>
        <r>
          <rPr>
            <b/>
            <sz val="9"/>
            <color indexed="81"/>
            <rFont val="Tahoma"/>
            <charset val="1"/>
          </rPr>
          <t>Becky Dzingeleski:</t>
        </r>
        <r>
          <rPr>
            <sz val="9"/>
            <color indexed="81"/>
            <rFont val="Tahoma"/>
            <charset val="1"/>
          </rPr>
          <t xml:space="preserve">
Per FOD is a new Unit.  Contributions began in 2018</t>
        </r>
      </text>
    </comment>
    <comment ref="GYT16" authorId="0" shapeId="0" xr:uid="{2A3CCFC3-0AEE-4201-9221-FB992223551D}">
      <text>
        <r>
          <rPr>
            <b/>
            <sz val="9"/>
            <color indexed="81"/>
            <rFont val="Tahoma"/>
            <charset val="1"/>
          </rPr>
          <t>Becky Dzingeleski:</t>
        </r>
        <r>
          <rPr>
            <sz val="9"/>
            <color indexed="81"/>
            <rFont val="Tahoma"/>
            <charset val="1"/>
          </rPr>
          <t xml:space="preserve">
Per FOD is a new Unit.  Contributions began in 2018</t>
        </r>
      </text>
    </comment>
    <comment ref="GYX16" authorId="0" shapeId="0" xr:uid="{FF1D43AD-0CD0-4A96-AEF4-8563F40E4B9C}">
      <text>
        <r>
          <rPr>
            <b/>
            <sz val="9"/>
            <color indexed="81"/>
            <rFont val="Tahoma"/>
            <charset val="1"/>
          </rPr>
          <t>Becky Dzingeleski:</t>
        </r>
        <r>
          <rPr>
            <sz val="9"/>
            <color indexed="81"/>
            <rFont val="Tahoma"/>
            <charset val="1"/>
          </rPr>
          <t xml:space="preserve">
Per FOD is a new Unit.  Contributions began in 2018</t>
        </r>
      </text>
    </comment>
    <comment ref="GZB16" authorId="0" shapeId="0" xr:uid="{DF256E39-919E-4EF7-A061-D54621C2C6E0}">
      <text>
        <r>
          <rPr>
            <b/>
            <sz val="9"/>
            <color indexed="81"/>
            <rFont val="Tahoma"/>
            <charset val="1"/>
          </rPr>
          <t>Becky Dzingeleski:</t>
        </r>
        <r>
          <rPr>
            <sz val="9"/>
            <color indexed="81"/>
            <rFont val="Tahoma"/>
            <charset val="1"/>
          </rPr>
          <t xml:space="preserve">
Per FOD is a new Unit.  Contributions began in 2018</t>
        </r>
      </text>
    </comment>
    <comment ref="GZF16" authorId="0" shapeId="0" xr:uid="{E6DE40D0-1B8F-4FA9-87CC-D89A06E1EC2F}">
      <text>
        <r>
          <rPr>
            <b/>
            <sz val="9"/>
            <color indexed="81"/>
            <rFont val="Tahoma"/>
            <charset val="1"/>
          </rPr>
          <t>Becky Dzingeleski:</t>
        </r>
        <r>
          <rPr>
            <sz val="9"/>
            <color indexed="81"/>
            <rFont val="Tahoma"/>
            <charset val="1"/>
          </rPr>
          <t xml:space="preserve">
Per FOD is a new Unit.  Contributions began in 2018</t>
        </r>
      </text>
    </comment>
    <comment ref="GZJ16" authorId="0" shapeId="0" xr:uid="{901AF92E-168B-4345-91F3-22B679E40252}">
      <text>
        <r>
          <rPr>
            <b/>
            <sz val="9"/>
            <color indexed="81"/>
            <rFont val="Tahoma"/>
            <charset val="1"/>
          </rPr>
          <t>Becky Dzingeleski:</t>
        </r>
        <r>
          <rPr>
            <sz val="9"/>
            <color indexed="81"/>
            <rFont val="Tahoma"/>
            <charset val="1"/>
          </rPr>
          <t xml:space="preserve">
Per FOD is a new Unit.  Contributions began in 2018</t>
        </r>
      </text>
    </comment>
    <comment ref="GZN16" authorId="0" shapeId="0" xr:uid="{7ACD9BA3-E570-47AA-AE15-A699F92F4B4F}">
      <text>
        <r>
          <rPr>
            <b/>
            <sz val="9"/>
            <color indexed="81"/>
            <rFont val="Tahoma"/>
            <charset val="1"/>
          </rPr>
          <t>Becky Dzingeleski:</t>
        </r>
        <r>
          <rPr>
            <sz val="9"/>
            <color indexed="81"/>
            <rFont val="Tahoma"/>
            <charset val="1"/>
          </rPr>
          <t xml:space="preserve">
Per FOD is a new Unit.  Contributions began in 2018</t>
        </r>
      </text>
    </comment>
    <comment ref="GZR16" authorId="0" shapeId="0" xr:uid="{6FEBCC84-2A3E-467A-9416-49634D14C42C}">
      <text>
        <r>
          <rPr>
            <b/>
            <sz val="9"/>
            <color indexed="81"/>
            <rFont val="Tahoma"/>
            <charset val="1"/>
          </rPr>
          <t>Becky Dzingeleski:</t>
        </r>
        <r>
          <rPr>
            <sz val="9"/>
            <color indexed="81"/>
            <rFont val="Tahoma"/>
            <charset val="1"/>
          </rPr>
          <t xml:space="preserve">
Per FOD is a new Unit.  Contributions began in 2018</t>
        </r>
      </text>
    </comment>
    <comment ref="GZV16" authorId="0" shapeId="0" xr:uid="{A7AF9CCB-2558-4C6D-A4AC-4332B54160C9}">
      <text>
        <r>
          <rPr>
            <b/>
            <sz val="9"/>
            <color indexed="81"/>
            <rFont val="Tahoma"/>
            <charset val="1"/>
          </rPr>
          <t>Becky Dzingeleski:</t>
        </r>
        <r>
          <rPr>
            <sz val="9"/>
            <color indexed="81"/>
            <rFont val="Tahoma"/>
            <charset val="1"/>
          </rPr>
          <t xml:space="preserve">
Per FOD is a new Unit.  Contributions began in 2018</t>
        </r>
      </text>
    </comment>
    <comment ref="GZZ16" authorId="0" shapeId="0" xr:uid="{8DAE1550-8AE0-4666-948C-6D8065D6D18A}">
      <text>
        <r>
          <rPr>
            <b/>
            <sz val="9"/>
            <color indexed="81"/>
            <rFont val="Tahoma"/>
            <charset val="1"/>
          </rPr>
          <t>Becky Dzingeleski:</t>
        </r>
        <r>
          <rPr>
            <sz val="9"/>
            <color indexed="81"/>
            <rFont val="Tahoma"/>
            <charset val="1"/>
          </rPr>
          <t xml:space="preserve">
Per FOD is a new Unit.  Contributions began in 2018</t>
        </r>
      </text>
    </comment>
    <comment ref="HAD16" authorId="0" shapeId="0" xr:uid="{DB3F0C76-2A69-4041-89E4-9E6CF3444008}">
      <text>
        <r>
          <rPr>
            <b/>
            <sz val="9"/>
            <color indexed="81"/>
            <rFont val="Tahoma"/>
            <charset val="1"/>
          </rPr>
          <t>Becky Dzingeleski:</t>
        </r>
        <r>
          <rPr>
            <sz val="9"/>
            <color indexed="81"/>
            <rFont val="Tahoma"/>
            <charset val="1"/>
          </rPr>
          <t xml:space="preserve">
Per FOD is a new Unit.  Contributions began in 2018</t>
        </r>
      </text>
    </comment>
    <comment ref="HAH16" authorId="0" shapeId="0" xr:uid="{C37C58F7-E778-40D2-95C9-96A17CB6D9D8}">
      <text>
        <r>
          <rPr>
            <b/>
            <sz val="9"/>
            <color indexed="81"/>
            <rFont val="Tahoma"/>
            <charset val="1"/>
          </rPr>
          <t>Becky Dzingeleski:</t>
        </r>
        <r>
          <rPr>
            <sz val="9"/>
            <color indexed="81"/>
            <rFont val="Tahoma"/>
            <charset val="1"/>
          </rPr>
          <t xml:space="preserve">
Per FOD is a new Unit.  Contributions began in 2018</t>
        </r>
      </text>
    </comment>
    <comment ref="HAL16" authorId="0" shapeId="0" xr:uid="{FC8F72D9-EF18-43D0-A436-B492E2E00B4A}">
      <text>
        <r>
          <rPr>
            <b/>
            <sz val="9"/>
            <color indexed="81"/>
            <rFont val="Tahoma"/>
            <charset val="1"/>
          </rPr>
          <t>Becky Dzingeleski:</t>
        </r>
        <r>
          <rPr>
            <sz val="9"/>
            <color indexed="81"/>
            <rFont val="Tahoma"/>
            <charset val="1"/>
          </rPr>
          <t xml:space="preserve">
Per FOD is a new Unit.  Contributions began in 2018</t>
        </r>
      </text>
    </comment>
    <comment ref="HAP16" authorId="0" shapeId="0" xr:uid="{423A9DAB-D7F2-46AF-B77E-D8CC63A9E776}">
      <text>
        <r>
          <rPr>
            <b/>
            <sz val="9"/>
            <color indexed="81"/>
            <rFont val="Tahoma"/>
            <charset val="1"/>
          </rPr>
          <t>Becky Dzingeleski:</t>
        </r>
        <r>
          <rPr>
            <sz val="9"/>
            <color indexed="81"/>
            <rFont val="Tahoma"/>
            <charset val="1"/>
          </rPr>
          <t xml:space="preserve">
Per FOD is a new Unit.  Contributions began in 2018</t>
        </r>
      </text>
    </comment>
    <comment ref="HAT16" authorId="0" shapeId="0" xr:uid="{1E275CB7-F848-46C4-9094-7326D8E64A22}">
      <text>
        <r>
          <rPr>
            <b/>
            <sz val="9"/>
            <color indexed="81"/>
            <rFont val="Tahoma"/>
            <charset val="1"/>
          </rPr>
          <t>Becky Dzingeleski:</t>
        </r>
        <r>
          <rPr>
            <sz val="9"/>
            <color indexed="81"/>
            <rFont val="Tahoma"/>
            <charset val="1"/>
          </rPr>
          <t xml:space="preserve">
Per FOD is a new Unit.  Contributions began in 2018</t>
        </r>
      </text>
    </comment>
    <comment ref="HAX16" authorId="0" shapeId="0" xr:uid="{B7C99CEE-C4ED-45F8-8119-43F0BC58D08A}">
      <text>
        <r>
          <rPr>
            <b/>
            <sz val="9"/>
            <color indexed="81"/>
            <rFont val="Tahoma"/>
            <charset val="1"/>
          </rPr>
          <t>Becky Dzingeleski:</t>
        </r>
        <r>
          <rPr>
            <sz val="9"/>
            <color indexed="81"/>
            <rFont val="Tahoma"/>
            <charset val="1"/>
          </rPr>
          <t xml:space="preserve">
Per FOD is a new Unit.  Contributions began in 2018</t>
        </r>
      </text>
    </comment>
    <comment ref="HBB16" authorId="0" shapeId="0" xr:uid="{173E106D-067E-41AE-8C03-6E37B55B976D}">
      <text>
        <r>
          <rPr>
            <b/>
            <sz val="9"/>
            <color indexed="81"/>
            <rFont val="Tahoma"/>
            <charset val="1"/>
          </rPr>
          <t>Becky Dzingeleski:</t>
        </r>
        <r>
          <rPr>
            <sz val="9"/>
            <color indexed="81"/>
            <rFont val="Tahoma"/>
            <charset val="1"/>
          </rPr>
          <t xml:space="preserve">
Per FOD is a new Unit.  Contributions began in 2018</t>
        </r>
      </text>
    </comment>
    <comment ref="HBF16" authorId="0" shapeId="0" xr:uid="{BA2890D3-7DDE-4844-9BF6-9AF0586F16E6}">
      <text>
        <r>
          <rPr>
            <b/>
            <sz val="9"/>
            <color indexed="81"/>
            <rFont val="Tahoma"/>
            <charset val="1"/>
          </rPr>
          <t>Becky Dzingeleski:</t>
        </r>
        <r>
          <rPr>
            <sz val="9"/>
            <color indexed="81"/>
            <rFont val="Tahoma"/>
            <charset val="1"/>
          </rPr>
          <t xml:space="preserve">
Per FOD is a new Unit.  Contributions began in 2018</t>
        </r>
      </text>
    </comment>
    <comment ref="HBJ16" authorId="0" shapeId="0" xr:uid="{D720C195-13BC-40F3-84E6-A82A3F11E58E}">
      <text>
        <r>
          <rPr>
            <b/>
            <sz val="9"/>
            <color indexed="81"/>
            <rFont val="Tahoma"/>
            <charset val="1"/>
          </rPr>
          <t>Becky Dzingeleski:</t>
        </r>
        <r>
          <rPr>
            <sz val="9"/>
            <color indexed="81"/>
            <rFont val="Tahoma"/>
            <charset val="1"/>
          </rPr>
          <t xml:space="preserve">
Per FOD is a new Unit.  Contributions began in 2018</t>
        </r>
      </text>
    </comment>
    <comment ref="HBN16" authorId="0" shapeId="0" xr:uid="{41B89261-6AC7-4633-80D2-616B80B49B2E}">
      <text>
        <r>
          <rPr>
            <b/>
            <sz val="9"/>
            <color indexed="81"/>
            <rFont val="Tahoma"/>
            <charset val="1"/>
          </rPr>
          <t>Becky Dzingeleski:</t>
        </r>
        <r>
          <rPr>
            <sz val="9"/>
            <color indexed="81"/>
            <rFont val="Tahoma"/>
            <charset val="1"/>
          </rPr>
          <t xml:space="preserve">
Per FOD is a new Unit.  Contributions began in 2018</t>
        </r>
      </text>
    </comment>
    <comment ref="HBR16" authorId="0" shapeId="0" xr:uid="{DC0EF8EB-74B9-4821-B578-119CC9072B2C}">
      <text>
        <r>
          <rPr>
            <b/>
            <sz val="9"/>
            <color indexed="81"/>
            <rFont val="Tahoma"/>
            <charset val="1"/>
          </rPr>
          <t>Becky Dzingeleski:</t>
        </r>
        <r>
          <rPr>
            <sz val="9"/>
            <color indexed="81"/>
            <rFont val="Tahoma"/>
            <charset val="1"/>
          </rPr>
          <t xml:space="preserve">
Per FOD is a new Unit.  Contributions began in 2018</t>
        </r>
      </text>
    </comment>
    <comment ref="HBV16" authorId="0" shapeId="0" xr:uid="{D808182D-3B61-4625-9D53-9690B1B8633F}">
      <text>
        <r>
          <rPr>
            <b/>
            <sz val="9"/>
            <color indexed="81"/>
            <rFont val="Tahoma"/>
            <charset val="1"/>
          </rPr>
          <t>Becky Dzingeleski:</t>
        </r>
        <r>
          <rPr>
            <sz val="9"/>
            <color indexed="81"/>
            <rFont val="Tahoma"/>
            <charset val="1"/>
          </rPr>
          <t xml:space="preserve">
Per FOD is a new Unit.  Contributions began in 2018</t>
        </r>
      </text>
    </comment>
    <comment ref="HBZ16" authorId="0" shapeId="0" xr:uid="{1D45BF02-C4A3-446D-9001-5B46B5E368BD}">
      <text>
        <r>
          <rPr>
            <b/>
            <sz val="9"/>
            <color indexed="81"/>
            <rFont val="Tahoma"/>
            <charset val="1"/>
          </rPr>
          <t>Becky Dzingeleski:</t>
        </r>
        <r>
          <rPr>
            <sz val="9"/>
            <color indexed="81"/>
            <rFont val="Tahoma"/>
            <charset val="1"/>
          </rPr>
          <t xml:space="preserve">
Per FOD is a new Unit.  Contributions began in 2018</t>
        </r>
      </text>
    </comment>
    <comment ref="HCD16" authorId="0" shapeId="0" xr:uid="{81720147-7E44-426F-A874-805A7E1A0A24}">
      <text>
        <r>
          <rPr>
            <b/>
            <sz val="9"/>
            <color indexed="81"/>
            <rFont val="Tahoma"/>
            <charset val="1"/>
          </rPr>
          <t>Becky Dzingeleski:</t>
        </r>
        <r>
          <rPr>
            <sz val="9"/>
            <color indexed="81"/>
            <rFont val="Tahoma"/>
            <charset val="1"/>
          </rPr>
          <t xml:space="preserve">
Per FOD is a new Unit.  Contributions began in 2018</t>
        </r>
      </text>
    </comment>
    <comment ref="HCH16" authorId="0" shapeId="0" xr:uid="{3A6CD116-1992-4FA4-B2B6-070A621BC3F6}">
      <text>
        <r>
          <rPr>
            <b/>
            <sz val="9"/>
            <color indexed="81"/>
            <rFont val="Tahoma"/>
            <charset val="1"/>
          </rPr>
          <t>Becky Dzingeleski:</t>
        </r>
        <r>
          <rPr>
            <sz val="9"/>
            <color indexed="81"/>
            <rFont val="Tahoma"/>
            <charset val="1"/>
          </rPr>
          <t xml:space="preserve">
Per FOD is a new Unit.  Contributions began in 2018</t>
        </r>
      </text>
    </comment>
    <comment ref="HCL16" authorId="0" shapeId="0" xr:uid="{93F4CE4B-0C59-43FF-91FF-DCB2441D7716}">
      <text>
        <r>
          <rPr>
            <b/>
            <sz val="9"/>
            <color indexed="81"/>
            <rFont val="Tahoma"/>
            <charset val="1"/>
          </rPr>
          <t>Becky Dzingeleski:</t>
        </r>
        <r>
          <rPr>
            <sz val="9"/>
            <color indexed="81"/>
            <rFont val="Tahoma"/>
            <charset val="1"/>
          </rPr>
          <t xml:space="preserve">
Per FOD is a new Unit.  Contributions began in 2018</t>
        </r>
      </text>
    </comment>
    <comment ref="HCP16" authorId="0" shapeId="0" xr:uid="{81B49D9A-A54F-40F9-ACDB-848001EE69D8}">
      <text>
        <r>
          <rPr>
            <b/>
            <sz val="9"/>
            <color indexed="81"/>
            <rFont val="Tahoma"/>
            <charset val="1"/>
          </rPr>
          <t>Becky Dzingeleski:</t>
        </r>
        <r>
          <rPr>
            <sz val="9"/>
            <color indexed="81"/>
            <rFont val="Tahoma"/>
            <charset val="1"/>
          </rPr>
          <t xml:space="preserve">
Per FOD is a new Unit.  Contributions began in 2018</t>
        </r>
      </text>
    </comment>
    <comment ref="HCT16" authorId="0" shapeId="0" xr:uid="{18B19334-24AE-46C7-8D17-A330EA0776F6}">
      <text>
        <r>
          <rPr>
            <b/>
            <sz val="9"/>
            <color indexed="81"/>
            <rFont val="Tahoma"/>
            <charset val="1"/>
          </rPr>
          <t>Becky Dzingeleski:</t>
        </r>
        <r>
          <rPr>
            <sz val="9"/>
            <color indexed="81"/>
            <rFont val="Tahoma"/>
            <charset val="1"/>
          </rPr>
          <t xml:space="preserve">
Per FOD is a new Unit.  Contributions began in 2018</t>
        </r>
      </text>
    </comment>
    <comment ref="HCX16" authorId="0" shapeId="0" xr:uid="{A0DCE1D0-F8F5-4A0A-BFFC-509E556110F7}">
      <text>
        <r>
          <rPr>
            <b/>
            <sz val="9"/>
            <color indexed="81"/>
            <rFont val="Tahoma"/>
            <charset val="1"/>
          </rPr>
          <t>Becky Dzingeleski:</t>
        </r>
        <r>
          <rPr>
            <sz val="9"/>
            <color indexed="81"/>
            <rFont val="Tahoma"/>
            <charset val="1"/>
          </rPr>
          <t xml:space="preserve">
Per FOD is a new Unit.  Contributions began in 2018</t>
        </r>
      </text>
    </comment>
    <comment ref="HDB16" authorId="0" shapeId="0" xr:uid="{F7DBFC2B-6B6B-4AF0-ABA3-361EF967A663}">
      <text>
        <r>
          <rPr>
            <b/>
            <sz val="9"/>
            <color indexed="81"/>
            <rFont val="Tahoma"/>
            <charset val="1"/>
          </rPr>
          <t>Becky Dzingeleski:</t>
        </r>
        <r>
          <rPr>
            <sz val="9"/>
            <color indexed="81"/>
            <rFont val="Tahoma"/>
            <charset val="1"/>
          </rPr>
          <t xml:space="preserve">
Per FOD is a new Unit.  Contributions began in 2018</t>
        </r>
      </text>
    </comment>
    <comment ref="HDF16" authorId="0" shapeId="0" xr:uid="{2D926DB9-D066-404B-9627-502DFFD1CA26}">
      <text>
        <r>
          <rPr>
            <b/>
            <sz val="9"/>
            <color indexed="81"/>
            <rFont val="Tahoma"/>
            <charset val="1"/>
          </rPr>
          <t>Becky Dzingeleski:</t>
        </r>
        <r>
          <rPr>
            <sz val="9"/>
            <color indexed="81"/>
            <rFont val="Tahoma"/>
            <charset val="1"/>
          </rPr>
          <t xml:space="preserve">
Per FOD is a new Unit.  Contributions began in 2018</t>
        </r>
      </text>
    </comment>
    <comment ref="HDJ16" authorId="0" shapeId="0" xr:uid="{4BD8FECD-DA86-44C6-8BC6-D29F1E722F83}">
      <text>
        <r>
          <rPr>
            <b/>
            <sz val="9"/>
            <color indexed="81"/>
            <rFont val="Tahoma"/>
            <charset val="1"/>
          </rPr>
          <t>Becky Dzingeleski:</t>
        </r>
        <r>
          <rPr>
            <sz val="9"/>
            <color indexed="81"/>
            <rFont val="Tahoma"/>
            <charset val="1"/>
          </rPr>
          <t xml:space="preserve">
Per FOD is a new Unit.  Contributions began in 2018</t>
        </r>
      </text>
    </comment>
    <comment ref="HDN16" authorId="0" shapeId="0" xr:uid="{2BE3BB71-84E4-40DE-8CC0-AC6989E97C08}">
      <text>
        <r>
          <rPr>
            <b/>
            <sz val="9"/>
            <color indexed="81"/>
            <rFont val="Tahoma"/>
            <charset val="1"/>
          </rPr>
          <t>Becky Dzingeleski:</t>
        </r>
        <r>
          <rPr>
            <sz val="9"/>
            <color indexed="81"/>
            <rFont val="Tahoma"/>
            <charset val="1"/>
          </rPr>
          <t xml:space="preserve">
Per FOD is a new Unit.  Contributions began in 2018</t>
        </r>
      </text>
    </comment>
    <comment ref="HDR16" authorId="0" shapeId="0" xr:uid="{F17B9307-E0DB-4F60-B8FC-2B900A023E52}">
      <text>
        <r>
          <rPr>
            <b/>
            <sz val="9"/>
            <color indexed="81"/>
            <rFont val="Tahoma"/>
            <charset val="1"/>
          </rPr>
          <t>Becky Dzingeleski:</t>
        </r>
        <r>
          <rPr>
            <sz val="9"/>
            <color indexed="81"/>
            <rFont val="Tahoma"/>
            <charset val="1"/>
          </rPr>
          <t xml:space="preserve">
Per FOD is a new Unit.  Contributions began in 2018</t>
        </r>
      </text>
    </comment>
    <comment ref="HDV16" authorId="0" shapeId="0" xr:uid="{F080C529-6912-485A-8760-BEBFC95ADCDD}">
      <text>
        <r>
          <rPr>
            <b/>
            <sz val="9"/>
            <color indexed="81"/>
            <rFont val="Tahoma"/>
            <charset val="1"/>
          </rPr>
          <t>Becky Dzingeleski:</t>
        </r>
        <r>
          <rPr>
            <sz val="9"/>
            <color indexed="81"/>
            <rFont val="Tahoma"/>
            <charset val="1"/>
          </rPr>
          <t xml:space="preserve">
Per FOD is a new Unit.  Contributions began in 2018</t>
        </r>
      </text>
    </comment>
    <comment ref="HDZ16" authorId="0" shapeId="0" xr:uid="{579C457C-A365-4210-B46D-79D7755AC0A7}">
      <text>
        <r>
          <rPr>
            <b/>
            <sz val="9"/>
            <color indexed="81"/>
            <rFont val="Tahoma"/>
            <charset val="1"/>
          </rPr>
          <t>Becky Dzingeleski:</t>
        </r>
        <r>
          <rPr>
            <sz val="9"/>
            <color indexed="81"/>
            <rFont val="Tahoma"/>
            <charset val="1"/>
          </rPr>
          <t xml:space="preserve">
Per FOD is a new Unit.  Contributions began in 2018</t>
        </r>
      </text>
    </comment>
    <comment ref="HED16" authorId="0" shapeId="0" xr:uid="{A9A6ADE9-9AF5-42DC-A9D6-930A5377BE91}">
      <text>
        <r>
          <rPr>
            <b/>
            <sz val="9"/>
            <color indexed="81"/>
            <rFont val="Tahoma"/>
            <charset val="1"/>
          </rPr>
          <t>Becky Dzingeleski:</t>
        </r>
        <r>
          <rPr>
            <sz val="9"/>
            <color indexed="81"/>
            <rFont val="Tahoma"/>
            <charset val="1"/>
          </rPr>
          <t xml:space="preserve">
Per FOD is a new Unit.  Contributions began in 2018</t>
        </r>
      </text>
    </comment>
    <comment ref="HEH16" authorId="0" shapeId="0" xr:uid="{95F6299C-DE92-4354-B2F6-320CDD0BCABF}">
      <text>
        <r>
          <rPr>
            <b/>
            <sz val="9"/>
            <color indexed="81"/>
            <rFont val="Tahoma"/>
            <charset val="1"/>
          </rPr>
          <t>Becky Dzingeleski:</t>
        </r>
        <r>
          <rPr>
            <sz val="9"/>
            <color indexed="81"/>
            <rFont val="Tahoma"/>
            <charset val="1"/>
          </rPr>
          <t xml:space="preserve">
Per FOD is a new Unit.  Contributions began in 2018</t>
        </r>
      </text>
    </comment>
    <comment ref="HEL16" authorId="0" shapeId="0" xr:uid="{F0C1343D-97E3-410B-AD01-1B963682FB25}">
      <text>
        <r>
          <rPr>
            <b/>
            <sz val="9"/>
            <color indexed="81"/>
            <rFont val="Tahoma"/>
            <charset val="1"/>
          </rPr>
          <t>Becky Dzingeleski:</t>
        </r>
        <r>
          <rPr>
            <sz val="9"/>
            <color indexed="81"/>
            <rFont val="Tahoma"/>
            <charset val="1"/>
          </rPr>
          <t xml:space="preserve">
Per FOD is a new Unit.  Contributions began in 2018</t>
        </r>
      </text>
    </comment>
    <comment ref="HEP16" authorId="0" shapeId="0" xr:uid="{4F7A4074-0B2A-49EE-9C76-BB00267EDE42}">
      <text>
        <r>
          <rPr>
            <b/>
            <sz val="9"/>
            <color indexed="81"/>
            <rFont val="Tahoma"/>
            <charset val="1"/>
          </rPr>
          <t>Becky Dzingeleski:</t>
        </r>
        <r>
          <rPr>
            <sz val="9"/>
            <color indexed="81"/>
            <rFont val="Tahoma"/>
            <charset val="1"/>
          </rPr>
          <t xml:space="preserve">
Per FOD is a new Unit.  Contributions began in 2018</t>
        </r>
      </text>
    </comment>
    <comment ref="HET16" authorId="0" shapeId="0" xr:uid="{A35CDCAD-D4E8-4414-AC28-FE34B0D04DCC}">
      <text>
        <r>
          <rPr>
            <b/>
            <sz val="9"/>
            <color indexed="81"/>
            <rFont val="Tahoma"/>
            <charset val="1"/>
          </rPr>
          <t>Becky Dzingeleski:</t>
        </r>
        <r>
          <rPr>
            <sz val="9"/>
            <color indexed="81"/>
            <rFont val="Tahoma"/>
            <charset val="1"/>
          </rPr>
          <t xml:space="preserve">
Per FOD is a new Unit.  Contributions began in 2018</t>
        </r>
      </text>
    </comment>
    <comment ref="HEX16" authorId="0" shapeId="0" xr:uid="{AA064636-2736-47AA-837F-2F5428BEAB72}">
      <text>
        <r>
          <rPr>
            <b/>
            <sz val="9"/>
            <color indexed="81"/>
            <rFont val="Tahoma"/>
            <charset val="1"/>
          </rPr>
          <t>Becky Dzingeleski:</t>
        </r>
        <r>
          <rPr>
            <sz val="9"/>
            <color indexed="81"/>
            <rFont val="Tahoma"/>
            <charset val="1"/>
          </rPr>
          <t xml:space="preserve">
Per FOD is a new Unit.  Contributions began in 2018</t>
        </r>
      </text>
    </comment>
    <comment ref="HFB16" authorId="0" shapeId="0" xr:uid="{2B0A1E0D-39DC-4D62-AD22-7C7ED5DA6E26}">
      <text>
        <r>
          <rPr>
            <b/>
            <sz val="9"/>
            <color indexed="81"/>
            <rFont val="Tahoma"/>
            <charset val="1"/>
          </rPr>
          <t>Becky Dzingeleski:</t>
        </r>
        <r>
          <rPr>
            <sz val="9"/>
            <color indexed="81"/>
            <rFont val="Tahoma"/>
            <charset val="1"/>
          </rPr>
          <t xml:space="preserve">
Per FOD is a new Unit.  Contributions began in 2018</t>
        </r>
      </text>
    </comment>
    <comment ref="HFF16" authorId="0" shapeId="0" xr:uid="{7EB8A056-4678-440F-8B8C-D3143BA4F262}">
      <text>
        <r>
          <rPr>
            <b/>
            <sz val="9"/>
            <color indexed="81"/>
            <rFont val="Tahoma"/>
            <charset val="1"/>
          </rPr>
          <t>Becky Dzingeleski:</t>
        </r>
        <r>
          <rPr>
            <sz val="9"/>
            <color indexed="81"/>
            <rFont val="Tahoma"/>
            <charset val="1"/>
          </rPr>
          <t xml:space="preserve">
Per FOD is a new Unit.  Contributions began in 2018</t>
        </r>
      </text>
    </comment>
    <comment ref="HFJ16" authorId="0" shapeId="0" xr:uid="{412BD0C2-628C-4978-BB46-F7FBD6AEC84F}">
      <text>
        <r>
          <rPr>
            <b/>
            <sz val="9"/>
            <color indexed="81"/>
            <rFont val="Tahoma"/>
            <charset val="1"/>
          </rPr>
          <t>Becky Dzingeleski:</t>
        </r>
        <r>
          <rPr>
            <sz val="9"/>
            <color indexed="81"/>
            <rFont val="Tahoma"/>
            <charset val="1"/>
          </rPr>
          <t xml:space="preserve">
Per FOD is a new Unit.  Contributions began in 2018</t>
        </r>
      </text>
    </comment>
    <comment ref="HFN16" authorId="0" shapeId="0" xr:uid="{213C0857-FCBD-44B3-B744-B6FFF4F6BD3D}">
      <text>
        <r>
          <rPr>
            <b/>
            <sz val="9"/>
            <color indexed="81"/>
            <rFont val="Tahoma"/>
            <charset val="1"/>
          </rPr>
          <t>Becky Dzingeleski:</t>
        </r>
        <r>
          <rPr>
            <sz val="9"/>
            <color indexed="81"/>
            <rFont val="Tahoma"/>
            <charset val="1"/>
          </rPr>
          <t xml:space="preserve">
Per FOD is a new Unit.  Contributions began in 2018</t>
        </r>
      </text>
    </comment>
    <comment ref="HFR16" authorId="0" shapeId="0" xr:uid="{38D682F8-F468-46D3-A651-7176198ECDE4}">
      <text>
        <r>
          <rPr>
            <b/>
            <sz val="9"/>
            <color indexed="81"/>
            <rFont val="Tahoma"/>
            <charset val="1"/>
          </rPr>
          <t>Becky Dzingeleski:</t>
        </r>
        <r>
          <rPr>
            <sz val="9"/>
            <color indexed="81"/>
            <rFont val="Tahoma"/>
            <charset val="1"/>
          </rPr>
          <t xml:space="preserve">
Per FOD is a new Unit.  Contributions began in 2018</t>
        </r>
      </text>
    </comment>
    <comment ref="HFV16" authorId="0" shapeId="0" xr:uid="{DC83E010-D68E-4419-8267-C3F2DA1F3646}">
      <text>
        <r>
          <rPr>
            <b/>
            <sz val="9"/>
            <color indexed="81"/>
            <rFont val="Tahoma"/>
            <charset val="1"/>
          </rPr>
          <t>Becky Dzingeleski:</t>
        </r>
        <r>
          <rPr>
            <sz val="9"/>
            <color indexed="81"/>
            <rFont val="Tahoma"/>
            <charset val="1"/>
          </rPr>
          <t xml:space="preserve">
Per FOD is a new Unit.  Contributions began in 2018</t>
        </r>
      </text>
    </comment>
    <comment ref="HFZ16" authorId="0" shapeId="0" xr:uid="{F990F2FD-FA4B-40F5-A82D-278F92DD8A05}">
      <text>
        <r>
          <rPr>
            <b/>
            <sz val="9"/>
            <color indexed="81"/>
            <rFont val="Tahoma"/>
            <charset val="1"/>
          </rPr>
          <t>Becky Dzingeleski:</t>
        </r>
        <r>
          <rPr>
            <sz val="9"/>
            <color indexed="81"/>
            <rFont val="Tahoma"/>
            <charset val="1"/>
          </rPr>
          <t xml:space="preserve">
Per FOD is a new Unit.  Contributions began in 2018</t>
        </r>
      </text>
    </comment>
    <comment ref="HGD16" authorId="0" shapeId="0" xr:uid="{1CF68B81-75BD-4449-A73F-B48F8F057DA8}">
      <text>
        <r>
          <rPr>
            <b/>
            <sz val="9"/>
            <color indexed="81"/>
            <rFont val="Tahoma"/>
            <charset val="1"/>
          </rPr>
          <t>Becky Dzingeleski:</t>
        </r>
        <r>
          <rPr>
            <sz val="9"/>
            <color indexed="81"/>
            <rFont val="Tahoma"/>
            <charset val="1"/>
          </rPr>
          <t xml:space="preserve">
Per FOD is a new Unit.  Contributions began in 2018</t>
        </r>
      </text>
    </comment>
    <comment ref="HGH16" authorId="0" shapeId="0" xr:uid="{5B93CA1B-ED31-40E9-B75D-A63BC9744CD5}">
      <text>
        <r>
          <rPr>
            <b/>
            <sz val="9"/>
            <color indexed="81"/>
            <rFont val="Tahoma"/>
            <charset val="1"/>
          </rPr>
          <t>Becky Dzingeleski:</t>
        </r>
        <r>
          <rPr>
            <sz val="9"/>
            <color indexed="81"/>
            <rFont val="Tahoma"/>
            <charset val="1"/>
          </rPr>
          <t xml:space="preserve">
Per FOD is a new Unit.  Contributions began in 2018</t>
        </r>
      </text>
    </comment>
    <comment ref="HGL16" authorId="0" shapeId="0" xr:uid="{2257F988-2D14-4568-9C93-D439404DDC8E}">
      <text>
        <r>
          <rPr>
            <b/>
            <sz val="9"/>
            <color indexed="81"/>
            <rFont val="Tahoma"/>
            <charset val="1"/>
          </rPr>
          <t>Becky Dzingeleski:</t>
        </r>
        <r>
          <rPr>
            <sz val="9"/>
            <color indexed="81"/>
            <rFont val="Tahoma"/>
            <charset val="1"/>
          </rPr>
          <t xml:space="preserve">
Per FOD is a new Unit.  Contributions began in 2018</t>
        </r>
      </text>
    </comment>
    <comment ref="HGP16" authorId="0" shapeId="0" xr:uid="{181F7A19-99BB-4EA0-A521-F95F5C079811}">
      <text>
        <r>
          <rPr>
            <b/>
            <sz val="9"/>
            <color indexed="81"/>
            <rFont val="Tahoma"/>
            <charset val="1"/>
          </rPr>
          <t>Becky Dzingeleski:</t>
        </r>
        <r>
          <rPr>
            <sz val="9"/>
            <color indexed="81"/>
            <rFont val="Tahoma"/>
            <charset val="1"/>
          </rPr>
          <t xml:space="preserve">
Per FOD is a new Unit.  Contributions began in 2018</t>
        </r>
      </text>
    </comment>
    <comment ref="HGT16" authorId="0" shapeId="0" xr:uid="{21C74368-11C3-4EC7-8CE9-FEAB129219FC}">
      <text>
        <r>
          <rPr>
            <b/>
            <sz val="9"/>
            <color indexed="81"/>
            <rFont val="Tahoma"/>
            <charset val="1"/>
          </rPr>
          <t>Becky Dzingeleski:</t>
        </r>
        <r>
          <rPr>
            <sz val="9"/>
            <color indexed="81"/>
            <rFont val="Tahoma"/>
            <charset val="1"/>
          </rPr>
          <t xml:space="preserve">
Per FOD is a new Unit.  Contributions began in 2018</t>
        </r>
      </text>
    </comment>
    <comment ref="HGX16" authorId="0" shapeId="0" xr:uid="{979B7168-5055-471C-A609-1F7AC31BEDD4}">
      <text>
        <r>
          <rPr>
            <b/>
            <sz val="9"/>
            <color indexed="81"/>
            <rFont val="Tahoma"/>
            <charset val="1"/>
          </rPr>
          <t>Becky Dzingeleski:</t>
        </r>
        <r>
          <rPr>
            <sz val="9"/>
            <color indexed="81"/>
            <rFont val="Tahoma"/>
            <charset val="1"/>
          </rPr>
          <t xml:space="preserve">
Per FOD is a new Unit.  Contributions began in 2018</t>
        </r>
      </text>
    </comment>
    <comment ref="HHB16" authorId="0" shapeId="0" xr:uid="{7D9DBB51-C062-4391-B658-9B05C8C07C42}">
      <text>
        <r>
          <rPr>
            <b/>
            <sz val="9"/>
            <color indexed="81"/>
            <rFont val="Tahoma"/>
            <charset val="1"/>
          </rPr>
          <t>Becky Dzingeleski:</t>
        </r>
        <r>
          <rPr>
            <sz val="9"/>
            <color indexed="81"/>
            <rFont val="Tahoma"/>
            <charset val="1"/>
          </rPr>
          <t xml:space="preserve">
Per FOD is a new Unit.  Contributions began in 2018</t>
        </r>
      </text>
    </comment>
    <comment ref="HHF16" authorId="0" shapeId="0" xr:uid="{0D815AEC-8FB7-4945-BE8F-6A1CFCB4162B}">
      <text>
        <r>
          <rPr>
            <b/>
            <sz val="9"/>
            <color indexed="81"/>
            <rFont val="Tahoma"/>
            <charset val="1"/>
          </rPr>
          <t>Becky Dzingeleski:</t>
        </r>
        <r>
          <rPr>
            <sz val="9"/>
            <color indexed="81"/>
            <rFont val="Tahoma"/>
            <charset val="1"/>
          </rPr>
          <t xml:space="preserve">
Per FOD is a new Unit.  Contributions began in 2018</t>
        </r>
      </text>
    </comment>
    <comment ref="HHJ16" authorId="0" shapeId="0" xr:uid="{FF30DDE6-073A-41BD-AF28-D9B06119D7C7}">
      <text>
        <r>
          <rPr>
            <b/>
            <sz val="9"/>
            <color indexed="81"/>
            <rFont val="Tahoma"/>
            <charset val="1"/>
          </rPr>
          <t>Becky Dzingeleski:</t>
        </r>
        <r>
          <rPr>
            <sz val="9"/>
            <color indexed="81"/>
            <rFont val="Tahoma"/>
            <charset val="1"/>
          </rPr>
          <t xml:space="preserve">
Per FOD is a new Unit.  Contributions began in 2018</t>
        </r>
      </text>
    </comment>
    <comment ref="HHN16" authorId="0" shapeId="0" xr:uid="{352BB389-5B7F-4E06-A80C-27D44BC1AA46}">
      <text>
        <r>
          <rPr>
            <b/>
            <sz val="9"/>
            <color indexed="81"/>
            <rFont val="Tahoma"/>
            <charset val="1"/>
          </rPr>
          <t>Becky Dzingeleski:</t>
        </r>
        <r>
          <rPr>
            <sz val="9"/>
            <color indexed="81"/>
            <rFont val="Tahoma"/>
            <charset val="1"/>
          </rPr>
          <t xml:space="preserve">
Per FOD is a new Unit.  Contributions began in 2018</t>
        </r>
      </text>
    </comment>
    <comment ref="HHR16" authorId="0" shapeId="0" xr:uid="{4DA4E460-5B2A-4365-80BA-8A1135FA4CAE}">
      <text>
        <r>
          <rPr>
            <b/>
            <sz val="9"/>
            <color indexed="81"/>
            <rFont val="Tahoma"/>
            <charset val="1"/>
          </rPr>
          <t>Becky Dzingeleski:</t>
        </r>
        <r>
          <rPr>
            <sz val="9"/>
            <color indexed="81"/>
            <rFont val="Tahoma"/>
            <charset val="1"/>
          </rPr>
          <t xml:space="preserve">
Per FOD is a new Unit.  Contributions began in 2018</t>
        </r>
      </text>
    </comment>
    <comment ref="HHV16" authorId="0" shapeId="0" xr:uid="{4977A8F4-45BE-4392-8C74-D70FD4D6B29A}">
      <text>
        <r>
          <rPr>
            <b/>
            <sz val="9"/>
            <color indexed="81"/>
            <rFont val="Tahoma"/>
            <charset val="1"/>
          </rPr>
          <t>Becky Dzingeleski:</t>
        </r>
        <r>
          <rPr>
            <sz val="9"/>
            <color indexed="81"/>
            <rFont val="Tahoma"/>
            <charset val="1"/>
          </rPr>
          <t xml:space="preserve">
Per FOD is a new Unit.  Contributions began in 2018</t>
        </r>
      </text>
    </comment>
    <comment ref="HHZ16" authorId="0" shapeId="0" xr:uid="{E6114002-D60C-478F-B4B9-B69CE1AB3045}">
      <text>
        <r>
          <rPr>
            <b/>
            <sz val="9"/>
            <color indexed="81"/>
            <rFont val="Tahoma"/>
            <charset val="1"/>
          </rPr>
          <t>Becky Dzingeleski:</t>
        </r>
        <r>
          <rPr>
            <sz val="9"/>
            <color indexed="81"/>
            <rFont val="Tahoma"/>
            <charset val="1"/>
          </rPr>
          <t xml:space="preserve">
Per FOD is a new Unit.  Contributions began in 2018</t>
        </r>
      </text>
    </comment>
    <comment ref="HID16" authorId="0" shapeId="0" xr:uid="{93E7681E-FFFB-4F3A-897E-1F8DE9EF3487}">
      <text>
        <r>
          <rPr>
            <b/>
            <sz val="9"/>
            <color indexed="81"/>
            <rFont val="Tahoma"/>
            <charset val="1"/>
          </rPr>
          <t>Becky Dzingeleski:</t>
        </r>
        <r>
          <rPr>
            <sz val="9"/>
            <color indexed="81"/>
            <rFont val="Tahoma"/>
            <charset val="1"/>
          </rPr>
          <t xml:space="preserve">
Per FOD is a new Unit.  Contributions began in 2018</t>
        </r>
      </text>
    </comment>
    <comment ref="HIH16" authorId="0" shapeId="0" xr:uid="{F8CEF5EE-09A3-490D-A19C-255983412E56}">
      <text>
        <r>
          <rPr>
            <b/>
            <sz val="9"/>
            <color indexed="81"/>
            <rFont val="Tahoma"/>
            <charset val="1"/>
          </rPr>
          <t>Becky Dzingeleski:</t>
        </r>
        <r>
          <rPr>
            <sz val="9"/>
            <color indexed="81"/>
            <rFont val="Tahoma"/>
            <charset val="1"/>
          </rPr>
          <t xml:space="preserve">
Per FOD is a new Unit.  Contributions began in 2018</t>
        </r>
      </text>
    </comment>
    <comment ref="HIL16" authorId="0" shapeId="0" xr:uid="{59A16571-7CDB-4608-B690-2858C04546B0}">
      <text>
        <r>
          <rPr>
            <b/>
            <sz val="9"/>
            <color indexed="81"/>
            <rFont val="Tahoma"/>
            <charset val="1"/>
          </rPr>
          <t>Becky Dzingeleski:</t>
        </r>
        <r>
          <rPr>
            <sz val="9"/>
            <color indexed="81"/>
            <rFont val="Tahoma"/>
            <charset val="1"/>
          </rPr>
          <t xml:space="preserve">
Per FOD is a new Unit.  Contributions began in 2018</t>
        </r>
      </text>
    </comment>
    <comment ref="HIP16" authorId="0" shapeId="0" xr:uid="{1AC52B72-4236-4361-9CF7-7B4196F23305}">
      <text>
        <r>
          <rPr>
            <b/>
            <sz val="9"/>
            <color indexed="81"/>
            <rFont val="Tahoma"/>
            <charset val="1"/>
          </rPr>
          <t>Becky Dzingeleski:</t>
        </r>
        <r>
          <rPr>
            <sz val="9"/>
            <color indexed="81"/>
            <rFont val="Tahoma"/>
            <charset val="1"/>
          </rPr>
          <t xml:space="preserve">
Per FOD is a new Unit.  Contributions began in 2018</t>
        </r>
      </text>
    </comment>
    <comment ref="HIT16" authorId="0" shapeId="0" xr:uid="{68F207F9-1936-48DC-82A7-7A6E4E33DCD2}">
      <text>
        <r>
          <rPr>
            <b/>
            <sz val="9"/>
            <color indexed="81"/>
            <rFont val="Tahoma"/>
            <charset val="1"/>
          </rPr>
          <t>Becky Dzingeleski:</t>
        </r>
        <r>
          <rPr>
            <sz val="9"/>
            <color indexed="81"/>
            <rFont val="Tahoma"/>
            <charset val="1"/>
          </rPr>
          <t xml:space="preserve">
Per FOD is a new Unit.  Contributions began in 2018</t>
        </r>
      </text>
    </comment>
    <comment ref="HIX16" authorId="0" shapeId="0" xr:uid="{BA3BB978-E666-48B1-9C2B-32E7DE399222}">
      <text>
        <r>
          <rPr>
            <b/>
            <sz val="9"/>
            <color indexed="81"/>
            <rFont val="Tahoma"/>
            <charset val="1"/>
          </rPr>
          <t>Becky Dzingeleski:</t>
        </r>
        <r>
          <rPr>
            <sz val="9"/>
            <color indexed="81"/>
            <rFont val="Tahoma"/>
            <charset val="1"/>
          </rPr>
          <t xml:space="preserve">
Per FOD is a new Unit.  Contributions began in 2018</t>
        </r>
      </text>
    </comment>
    <comment ref="HJB16" authorId="0" shapeId="0" xr:uid="{E05A5593-17D9-4E8A-8B91-677BBC28FFDB}">
      <text>
        <r>
          <rPr>
            <b/>
            <sz val="9"/>
            <color indexed="81"/>
            <rFont val="Tahoma"/>
            <charset val="1"/>
          </rPr>
          <t>Becky Dzingeleski:</t>
        </r>
        <r>
          <rPr>
            <sz val="9"/>
            <color indexed="81"/>
            <rFont val="Tahoma"/>
            <charset val="1"/>
          </rPr>
          <t xml:space="preserve">
Per FOD is a new Unit.  Contributions began in 2018</t>
        </r>
      </text>
    </comment>
    <comment ref="HJF16" authorId="0" shapeId="0" xr:uid="{BB3012C9-7B13-4247-9FC5-76958032713A}">
      <text>
        <r>
          <rPr>
            <b/>
            <sz val="9"/>
            <color indexed="81"/>
            <rFont val="Tahoma"/>
            <charset val="1"/>
          </rPr>
          <t>Becky Dzingeleski:</t>
        </r>
        <r>
          <rPr>
            <sz val="9"/>
            <color indexed="81"/>
            <rFont val="Tahoma"/>
            <charset val="1"/>
          </rPr>
          <t xml:space="preserve">
Per FOD is a new Unit.  Contributions began in 2018</t>
        </r>
      </text>
    </comment>
    <comment ref="HJJ16" authorId="0" shapeId="0" xr:uid="{D5766EB0-7A1B-4052-8C9A-FE1BBC934DE0}">
      <text>
        <r>
          <rPr>
            <b/>
            <sz val="9"/>
            <color indexed="81"/>
            <rFont val="Tahoma"/>
            <charset val="1"/>
          </rPr>
          <t>Becky Dzingeleski:</t>
        </r>
        <r>
          <rPr>
            <sz val="9"/>
            <color indexed="81"/>
            <rFont val="Tahoma"/>
            <charset val="1"/>
          </rPr>
          <t xml:space="preserve">
Per FOD is a new Unit.  Contributions began in 2018</t>
        </r>
      </text>
    </comment>
    <comment ref="HJN16" authorId="0" shapeId="0" xr:uid="{86370215-3731-4DEB-9AFA-A8D16213C63E}">
      <text>
        <r>
          <rPr>
            <b/>
            <sz val="9"/>
            <color indexed="81"/>
            <rFont val="Tahoma"/>
            <charset val="1"/>
          </rPr>
          <t>Becky Dzingeleski:</t>
        </r>
        <r>
          <rPr>
            <sz val="9"/>
            <color indexed="81"/>
            <rFont val="Tahoma"/>
            <charset val="1"/>
          </rPr>
          <t xml:space="preserve">
Per FOD is a new Unit.  Contributions began in 2018</t>
        </r>
      </text>
    </comment>
    <comment ref="HJR16" authorId="0" shapeId="0" xr:uid="{7492A64B-9C03-4324-8A10-9FE87F0E586D}">
      <text>
        <r>
          <rPr>
            <b/>
            <sz val="9"/>
            <color indexed="81"/>
            <rFont val="Tahoma"/>
            <charset val="1"/>
          </rPr>
          <t>Becky Dzingeleski:</t>
        </r>
        <r>
          <rPr>
            <sz val="9"/>
            <color indexed="81"/>
            <rFont val="Tahoma"/>
            <charset val="1"/>
          </rPr>
          <t xml:space="preserve">
Per FOD is a new Unit.  Contributions began in 2018</t>
        </r>
      </text>
    </comment>
    <comment ref="HJV16" authorId="0" shapeId="0" xr:uid="{B9840679-AB7F-4F55-AFFB-27F79DA225C2}">
      <text>
        <r>
          <rPr>
            <b/>
            <sz val="9"/>
            <color indexed="81"/>
            <rFont val="Tahoma"/>
            <charset val="1"/>
          </rPr>
          <t>Becky Dzingeleski:</t>
        </r>
        <r>
          <rPr>
            <sz val="9"/>
            <color indexed="81"/>
            <rFont val="Tahoma"/>
            <charset val="1"/>
          </rPr>
          <t xml:space="preserve">
Per FOD is a new Unit.  Contributions began in 2018</t>
        </r>
      </text>
    </comment>
    <comment ref="HJZ16" authorId="0" shapeId="0" xr:uid="{6F20C903-C7B1-4482-87DE-21DD52ECA7E1}">
      <text>
        <r>
          <rPr>
            <b/>
            <sz val="9"/>
            <color indexed="81"/>
            <rFont val="Tahoma"/>
            <charset val="1"/>
          </rPr>
          <t>Becky Dzingeleski:</t>
        </r>
        <r>
          <rPr>
            <sz val="9"/>
            <color indexed="81"/>
            <rFont val="Tahoma"/>
            <charset val="1"/>
          </rPr>
          <t xml:space="preserve">
Per FOD is a new Unit.  Contributions began in 2018</t>
        </r>
      </text>
    </comment>
    <comment ref="HKD16" authorId="0" shapeId="0" xr:uid="{D9604575-1731-443E-B231-20AF8FD5F8A9}">
      <text>
        <r>
          <rPr>
            <b/>
            <sz val="9"/>
            <color indexed="81"/>
            <rFont val="Tahoma"/>
            <charset val="1"/>
          </rPr>
          <t>Becky Dzingeleski:</t>
        </r>
        <r>
          <rPr>
            <sz val="9"/>
            <color indexed="81"/>
            <rFont val="Tahoma"/>
            <charset val="1"/>
          </rPr>
          <t xml:space="preserve">
Per FOD is a new Unit.  Contributions began in 2018</t>
        </r>
      </text>
    </comment>
    <comment ref="HKH16" authorId="0" shapeId="0" xr:uid="{956B8458-359C-4691-9E58-472229BEFCF8}">
      <text>
        <r>
          <rPr>
            <b/>
            <sz val="9"/>
            <color indexed="81"/>
            <rFont val="Tahoma"/>
            <charset val="1"/>
          </rPr>
          <t>Becky Dzingeleski:</t>
        </r>
        <r>
          <rPr>
            <sz val="9"/>
            <color indexed="81"/>
            <rFont val="Tahoma"/>
            <charset val="1"/>
          </rPr>
          <t xml:space="preserve">
Per FOD is a new Unit.  Contributions began in 2018</t>
        </r>
      </text>
    </comment>
    <comment ref="HKL16" authorId="0" shapeId="0" xr:uid="{E9018C43-F921-4A78-862A-F9CCA3988168}">
      <text>
        <r>
          <rPr>
            <b/>
            <sz val="9"/>
            <color indexed="81"/>
            <rFont val="Tahoma"/>
            <charset val="1"/>
          </rPr>
          <t>Becky Dzingeleski:</t>
        </r>
        <r>
          <rPr>
            <sz val="9"/>
            <color indexed="81"/>
            <rFont val="Tahoma"/>
            <charset val="1"/>
          </rPr>
          <t xml:space="preserve">
Per FOD is a new Unit.  Contributions began in 2018</t>
        </r>
      </text>
    </comment>
    <comment ref="HKP16" authorId="0" shapeId="0" xr:uid="{8E0DD72E-6DF2-464B-9348-4FF130BE28B9}">
      <text>
        <r>
          <rPr>
            <b/>
            <sz val="9"/>
            <color indexed="81"/>
            <rFont val="Tahoma"/>
            <charset val="1"/>
          </rPr>
          <t>Becky Dzingeleski:</t>
        </r>
        <r>
          <rPr>
            <sz val="9"/>
            <color indexed="81"/>
            <rFont val="Tahoma"/>
            <charset val="1"/>
          </rPr>
          <t xml:space="preserve">
Per FOD is a new Unit.  Contributions began in 2018</t>
        </r>
      </text>
    </comment>
    <comment ref="HKT16" authorId="0" shapeId="0" xr:uid="{42C58E71-157B-40D5-94E9-CB9C4D23EDE8}">
      <text>
        <r>
          <rPr>
            <b/>
            <sz val="9"/>
            <color indexed="81"/>
            <rFont val="Tahoma"/>
            <charset val="1"/>
          </rPr>
          <t>Becky Dzingeleski:</t>
        </r>
        <r>
          <rPr>
            <sz val="9"/>
            <color indexed="81"/>
            <rFont val="Tahoma"/>
            <charset val="1"/>
          </rPr>
          <t xml:space="preserve">
Per FOD is a new Unit.  Contributions began in 2018</t>
        </r>
      </text>
    </comment>
    <comment ref="HKX16" authorId="0" shapeId="0" xr:uid="{0E296C47-14FE-4088-BCCC-2E2281D8E790}">
      <text>
        <r>
          <rPr>
            <b/>
            <sz val="9"/>
            <color indexed="81"/>
            <rFont val="Tahoma"/>
            <charset val="1"/>
          </rPr>
          <t>Becky Dzingeleski:</t>
        </r>
        <r>
          <rPr>
            <sz val="9"/>
            <color indexed="81"/>
            <rFont val="Tahoma"/>
            <charset val="1"/>
          </rPr>
          <t xml:space="preserve">
Per FOD is a new Unit.  Contributions began in 2018</t>
        </r>
      </text>
    </comment>
    <comment ref="HLB16" authorId="0" shapeId="0" xr:uid="{8DE434C9-E788-4330-9098-8AE6D484CDDB}">
      <text>
        <r>
          <rPr>
            <b/>
            <sz val="9"/>
            <color indexed="81"/>
            <rFont val="Tahoma"/>
            <charset val="1"/>
          </rPr>
          <t>Becky Dzingeleski:</t>
        </r>
        <r>
          <rPr>
            <sz val="9"/>
            <color indexed="81"/>
            <rFont val="Tahoma"/>
            <charset val="1"/>
          </rPr>
          <t xml:space="preserve">
Per FOD is a new Unit.  Contributions began in 2018</t>
        </r>
      </text>
    </comment>
    <comment ref="HLF16" authorId="0" shapeId="0" xr:uid="{501A85A6-1274-4FDE-809D-0A4468DFCFE6}">
      <text>
        <r>
          <rPr>
            <b/>
            <sz val="9"/>
            <color indexed="81"/>
            <rFont val="Tahoma"/>
            <charset val="1"/>
          </rPr>
          <t>Becky Dzingeleski:</t>
        </r>
        <r>
          <rPr>
            <sz val="9"/>
            <color indexed="81"/>
            <rFont val="Tahoma"/>
            <charset val="1"/>
          </rPr>
          <t xml:space="preserve">
Per FOD is a new Unit.  Contributions began in 2018</t>
        </r>
      </text>
    </comment>
    <comment ref="HLJ16" authorId="0" shapeId="0" xr:uid="{2A85371B-647E-4F9D-8404-669203C747E9}">
      <text>
        <r>
          <rPr>
            <b/>
            <sz val="9"/>
            <color indexed="81"/>
            <rFont val="Tahoma"/>
            <charset val="1"/>
          </rPr>
          <t>Becky Dzingeleski:</t>
        </r>
        <r>
          <rPr>
            <sz val="9"/>
            <color indexed="81"/>
            <rFont val="Tahoma"/>
            <charset val="1"/>
          </rPr>
          <t xml:space="preserve">
Per FOD is a new Unit.  Contributions began in 2018</t>
        </r>
      </text>
    </comment>
    <comment ref="HLN16" authorId="0" shapeId="0" xr:uid="{15269E6E-395A-4D8A-AADA-7736633DA4F5}">
      <text>
        <r>
          <rPr>
            <b/>
            <sz val="9"/>
            <color indexed="81"/>
            <rFont val="Tahoma"/>
            <charset val="1"/>
          </rPr>
          <t>Becky Dzingeleski:</t>
        </r>
        <r>
          <rPr>
            <sz val="9"/>
            <color indexed="81"/>
            <rFont val="Tahoma"/>
            <charset val="1"/>
          </rPr>
          <t xml:space="preserve">
Per FOD is a new Unit.  Contributions began in 2018</t>
        </r>
      </text>
    </comment>
    <comment ref="HLR16" authorId="0" shapeId="0" xr:uid="{D572FD17-AD94-4386-ACC5-E8424C3BAE4D}">
      <text>
        <r>
          <rPr>
            <b/>
            <sz val="9"/>
            <color indexed="81"/>
            <rFont val="Tahoma"/>
            <charset val="1"/>
          </rPr>
          <t>Becky Dzingeleski:</t>
        </r>
        <r>
          <rPr>
            <sz val="9"/>
            <color indexed="81"/>
            <rFont val="Tahoma"/>
            <charset val="1"/>
          </rPr>
          <t xml:space="preserve">
Per FOD is a new Unit.  Contributions began in 2018</t>
        </r>
      </text>
    </comment>
    <comment ref="HLV16" authorId="0" shapeId="0" xr:uid="{6B0E5D72-FB06-4AA4-9CB4-431504A90BD6}">
      <text>
        <r>
          <rPr>
            <b/>
            <sz val="9"/>
            <color indexed="81"/>
            <rFont val="Tahoma"/>
            <charset val="1"/>
          </rPr>
          <t>Becky Dzingeleski:</t>
        </r>
        <r>
          <rPr>
            <sz val="9"/>
            <color indexed="81"/>
            <rFont val="Tahoma"/>
            <charset val="1"/>
          </rPr>
          <t xml:space="preserve">
Per FOD is a new Unit.  Contributions began in 2018</t>
        </r>
      </text>
    </comment>
    <comment ref="HLZ16" authorId="0" shapeId="0" xr:uid="{31AAD481-0D35-479B-802E-A1CF2ED97BA0}">
      <text>
        <r>
          <rPr>
            <b/>
            <sz val="9"/>
            <color indexed="81"/>
            <rFont val="Tahoma"/>
            <charset val="1"/>
          </rPr>
          <t>Becky Dzingeleski:</t>
        </r>
        <r>
          <rPr>
            <sz val="9"/>
            <color indexed="81"/>
            <rFont val="Tahoma"/>
            <charset val="1"/>
          </rPr>
          <t xml:space="preserve">
Per FOD is a new Unit.  Contributions began in 2018</t>
        </r>
      </text>
    </comment>
    <comment ref="HMD16" authorId="0" shapeId="0" xr:uid="{D13F6833-DF9B-4BC3-A4F3-6541AC2C63FA}">
      <text>
        <r>
          <rPr>
            <b/>
            <sz val="9"/>
            <color indexed="81"/>
            <rFont val="Tahoma"/>
            <charset val="1"/>
          </rPr>
          <t>Becky Dzingeleski:</t>
        </r>
        <r>
          <rPr>
            <sz val="9"/>
            <color indexed="81"/>
            <rFont val="Tahoma"/>
            <charset val="1"/>
          </rPr>
          <t xml:space="preserve">
Per FOD is a new Unit.  Contributions began in 2018</t>
        </r>
      </text>
    </comment>
    <comment ref="HMH16" authorId="0" shapeId="0" xr:uid="{9B197668-7758-4B31-9923-FAC91C4FB5B4}">
      <text>
        <r>
          <rPr>
            <b/>
            <sz val="9"/>
            <color indexed="81"/>
            <rFont val="Tahoma"/>
            <charset val="1"/>
          </rPr>
          <t>Becky Dzingeleski:</t>
        </r>
        <r>
          <rPr>
            <sz val="9"/>
            <color indexed="81"/>
            <rFont val="Tahoma"/>
            <charset val="1"/>
          </rPr>
          <t xml:space="preserve">
Per FOD is a new Unit.  Contributions began in 2018</t>
        </r>
      </text>
    </comment>
    <comment ref="HML16" authorId="0" shapeId="0" xr:uid="{6F8C9A16-E1CA-4635-A1BD-4AAEF63AF196}">
      <text>
        <r>
          <rPr>
            <b/>
            <sz val="9"/>
            <color indexed="81"/>
            <rFont val="Tahoma"/>
            <charset val="1"/>
          </rPr>
          <t>Becky Dzingeleski:</t>
        </r>
        <r>
          <rPr>
            <sz val="9"/>
            <color indexed="81"/>
            <rFont val="Tahoma"/>
            <charset val="1"/>
          </rPr>
          <t xml:space="preserve">
Per FOD is a new Unit.  Contributions began in 2018</t>
        </r>
      </text>
    </comment>
    <comment ref="HMP16" authorId="0" shapeId="0" xr:uid="{CC7A3ECA-5DA3-489A-86FC-C94A1DF0834C}">
      <text>
        <r>
          <rPr>
            <b/>
            <sz val="9"/>
            <color indexed="81"/>
            <rFont val="Tahoma"/>
            <charset val="1"/>
          </rPr>
          <t>Becky Dzingeleski:</t>
        </r>
        <r>
          <rPr>
            <sz val="9"/>
            <color indexed="81"/>
            <rFont val="Tahoma"/>
            <charset val="1"/>
          </rPr>
          <t xml:space="preserve">
Per FOD is a new Unit.  Contributions began in 2018</t>
        </r>
      </text>
    </comment>
    <comment ref="HMT16" authorId="0" shapeId="0" xr:uid="{62E8DAD7-5DBE-41A1-BD16-A8C4C80D353E}">
      <text>
        <r>
          <rPr>
            <b/>
            <sz val="9"/>
            <color indexed="81"/>
            <rFont val="Tahoma"/>
            <charset val="1"/>
          </rPr>
          <t>Becky Dzingeleski:</t>
        </r>
        <r>
          <rPr>
            <sz val="9"/>
            <color indexed="81"/>
            <rFont val="Tahoma"/>
            <charset val="1"/>
          </rPr>
          <t xml:space="preserve">
Per FOD is a new Unit.  Contributions began in 2018</t>
        </r>
      </text>
    </comment>
    <comment ref="HMX16" authorId="0" shapeId="0" xr:uid="{E71F381B-0610-4590-B652-0E9E9FA746ED}">
      <text>
        <r>
          <rPr>
            <b/>
            <sz val="9"/>
            <color indexed="81"/>
            <rFont val="Tahoma"/>
            <charset val="1"/>
          </rPr>
          <t>Becky Dzingeleski:</t>
        </r>
        <r>
          <rPr>
            <sz val="9"/>
            <color indexed="81"/>
            <rFont val="Tahoma"/>
            <charset val="1"/>
          </rPr>
          <t xml:space="preserve">
Per FOD is a new Unit.  Contributions began in 2018</t>
        </r>
      </text>
    </comment>
    <comment ref="HNB16" authorId="0" shapeId="0" xr:uid="{20D958A0-3D11-4BD5-8B6D-BFE3EA761780}">
      <text>
        <r>
          <rPr>
            <b/>
            <sz val="9"/>
            <color indexed="81"/>
            <rFont val="Tahoma"/>
            <charset val="1"/>
          </rPr>
          <t>Becky Dzingeleski:</t>
        </r>
        <r>
          <rPr>
            <sz val="9"/>
            <color indexed="81"/>
            <rFont val="Tahoma"/>
            <charset val="1"/>
          </rPr>
          <t xml:space="preserve">
Per FOD is a new Unit.  Contributions began in 2018</t>
        </r>
      </text>
    </comment>
    <comment ref="HNF16" authorId="0" shapeId="0" xr:uid="{70EBC954-5780-489C-A38A-E70FC0AABAD1}">
      <text>
        <r>
          <rPr>
            <b/>
            <sz val="9"/>
            <color indexed="81"/>
            <rFont val="Tahoma"/>
            <charset val="1"/>
          </rPr>
          <t>Becky Dzingeleski:</t>
        </r>
        <r>
          <rPr>
            <sz val="9"/>
            <color indexed="81"/>
            <rFont val="Tahoma"/>
            <charset val="1"/>
          </rPr>
          <t xml:space="preserve">
Per FOD is a new Unit.  Contributions began in 2018</t>
        </r>
      </text>
    </comment>
    <comment ref="HNJ16" authorId="0" shapeId="0" xr:uid="{C8EBE3C3-4F0E-44D4-9B69-D6A9A3950500}">
      <text>
        <r>
          <rPr>
            <b/>
            <sz val="9"/>
            <color indexed="81"/>
            <rFont val="Tahoma"/>
            <charset val="1"/>
          </rPr>
          <t>Becky Dzingeleski:</t>
        </r>
        <r>
          <rPr>
            <sz val="9"/>
            <color indexed="81"/>
            <rFont val="Tahoma"/>
            <charset val="1"/>
          </rPr>
          <t xml:space="preserve">
Per FOD is a new Unit.  Contributions began in 2018</t>
        </r>
      </text>
    </comment>
    <comment ref="HNN16" authorId="0" shapeId="0" xr:uid="{D2EEC5EE-BD6A-4230-83D2-2DCB88EED309}">
      <text>
        <r>
          <rPr>
            <b/>
            <sz val="9"/>
            <color indexed="81"/>
            <rFont val="Tahoma"/>
            <charset val="1"/>
          </rPr>
          <t>Becky Dzingeleski:</t>
        </r>
        <r>
          <rPr>
            <sz val="9"/>
            <color indexed="81"/>
            <rFont val="Tahoma"/>
            <charset val="1"/>
          </rPr>
          <t xml:space="preserve">
Per FOD is a new Unit.  Contributions began in 2018</t>
        </r>
      </text>
    </comment>
    <comment ref="HNR16" authorId="0" shapeId="0" xr:uid="{67FAE922-8EE0-4B0D-B680-235343F46E48}">
      <text>
        <r>
          <rPr>
            <b/>
            <sz val="9"/>
            <color indexed="81"/>
            <rFont val="Tahoma"/>
            <charset val="1"/>
          </rPr>
          <t>Becky Dzingeleski:</t>
        </r>
        <r>
          <rPr>
            <sz val="9"/>
            <color indexed="81"/>
            <rFont val="Tahoma"/>
            <charset val="1"/>
          </rPr>
          <t xml:space="preserve">
Per FOD is a new Unit.  Contributions began in 2018</t>
        </r>
      </text>
    </comment>
    <comment ref="HNV16" authorId="0" shapeId="0" xr:uid="{1DE67EAF-82E0-4C4B-A701-3BC0E913327C}">
      <text>
        <r>
          <rPr>
            <b/>
            <sz val="9"/>
            <color indexed="81"/>
            <rFont val="Tahoma"/>
            <charset val="1"/>
          </rPr>
          <t>Becky Dzingeleski:</t>
        </r>
        <r>
          <rPr>
            <sz val="9"/>
            <color indexed="81"/>
            <rFont val="Tahoma"/>
            <charset val="1"/>
          </rPr>
          <t xml:space="preserve">
Per FOD is a new Unit.  Contributions began in 2018</t>
        </r>
      </text>
    </comment>
    <comment ref="HNZ16" authorId="0" shapeId="0" xr:uid="{253E2F5B-496F-4017-AF2B-12641F17839D}">
      <text>
        <r>
          <rPr>
            <b/>
            <sz val="9"/>
            <color indexed="81"/>
            <rFont val="Tahoma"/>
            <charset val="1"/>
          </rPr>
          <t>Becky Dzingeleski:</t>
        </r>
        <r>
          <rPr>
            <sz val="9"/>
            <color indexed="81"/>
            <rFont val="Tahoma"/>
            <charset val="1"/>
          </rPr>
          <t xml:space="preserve">
Per FOD is a new Unit.  Contributions began in 2018</t>
        </r>
      </text>
    </comment>
    <comment ref="HOD16" authorId="0" shapeId="0" xr:uid="{3663CB0D-5A17-4811-8959-BFC518AB0A16}">
      <text>
        <r>
          <rPr>
            <b/>
            <sz val="9"/>
            <color indexed="81"/>
            <rFont val="Tahoma"/>
            <charset val="1"/>
          </rPr>
          <t>Becky Dzingeleski:</t>
        </r>
        <r>
          <rPr>
            <sz val="9"/>
            <color indexed="81"/>
            <rFont val="Tahoma"/>
            <charset val="1"/>
          </rPr>
          <t xml:space="preserve">
Per FOD is a new Unit.  Contributions began in 2018</t>
        </r>
      </text>
    </comment>
    <comment ref="HOH16" authorId="0" shapeId="0" xr:uid="{1362DDD8-5B5A-47B4-8920-B4A30F6330D2}">
      <text>
        <r>
          <rPr>
            <b/>
            <sz val="9"/>
            <color indexed="81"/>
            <rFont val="Tahoma"/>
            <charset val="1"/>
          </rPr>
          <t>Becky Dzingeleski:</t>
        </r>
        <r>
          <rPr>
            <sz val="9"/>
            <color indexed="81"/>
            <rFont val="Tahoma"/>
            <charset val="1"/>
          </rPr>
          <t xml:space="preserve">
Per FOD is a new Unit.  Contributions began in 2018</t>
        </r>
      </text>
    </comment>
    <comment ref="HOL16" authorId="0" shapeId="0" xr:uid="{9F18D5E9-EAD8-45FD-83C4-CB90C97B51F1}">
      <text>
        <r>
          <rPr>
            <b/>
            <sz val="9"/>
            <color indexed="81"/>
            <rFont val="Tahoma"/>
            <charset val="1"/>
          </rPr>
          <t>Becky Dzingeleski:</t>
        </r>
        <r>
          <rPr>
            <sz val="9"/>
            <color indexed="81"/>
            <rFont val="Tahoma"/>
            <charset val="1"/>
          </rPr>
          <t xml:space="preserve">
Per FOD is a new Unit.  Contributions began in 2018</t>
        </r>
      </text>
    </comment>
    <comment ref="HOP16" authorId="0" shapeId="0" xr:uid="{38113F12-00D5-4789-87B6-5B776E2172D9}">
      <text>
        <r>
          <rPr>
            <b/>
            <sz val="9"/>
            <color indexed="81"/>
            <rFont val="Tahoma"/>
            <charset val="1"/>
          </rPr>
          <t>Becky Dzingeleski:</t>
        </r>
        <r>
          <rPr>
            <sz val="9"/>
            <color indexed="81"/>
            <rFont val="Tahoma"/>
            <charset val="1"/>
          </rPr>
          <t xml:space="preserve">
Per FOD is a new Unit.  Contributions began in 2018</t>
        </r>
      </text>
    </comment>
    <comment ref="HOT16" authorId="0" shapeId="0" xr:uid="{531C9A8E-0891-4383-95D3-831A5631F3BA}">
      <text>
        <r>
          <rPr>
            <b/>
            <sz val="9"/>
            <color indexed="81"/>
            <rFont val="Tahoma"/>
            <charset val="1"/>
          </rPr>
          <t>Becky Dzingeleski:</t>
        </r>
        <r>
          <rPr>
            <sz val="9"/>
            <color indexed="81"/>
            <rFont val="Tahoma"/>
            <charset val="1"/>
          </rPr>
          <t xml:space="preserve">
Per FOD is a new Unit.  Contributions began in 2018</t>
        </r>
      </text>
    </comment>
    <comment ref="HOX16" authorId="0" shapeId="0" xr:uid="{BE337E0F-A524-48B6-B4F4-767EF942C2EB}">
      <text>
        <r>
          <rPr>
            <b/>
            <sz val="9"/>
            <color indexed="81"/>
            <rFont val="Tahoma"/>
            <charset val="1"/>
          </rPr>
          <t>Becky Dzingeleski:</t>
        </r>
        <r>
          <rPr>
            <sz val="9"/>
            <color indexed="81"/>
            <rFont val="Tahoma"/>
            <charset val="1"/>
          </rPr>
          <t xml:space="preserve">
Per FOD is a new Unit.  Contributions began in 2018</t>
        </r>
      </text>
    </comment>
    <comment ref="HPB16" authorId="0" shapeId="0" xr:uid="{481A2F5C-72C9-4F56-998F-FADBE29825CD}">
      <text>
        <r>
          <rPr>
            <b/>
            <sz val="9"/>
            <color indexed="81"/>
            <rFont val="Tahoma"/>
            <charset val="1"/>
          </rPr>
          <t>Becky Dzingeleski:</t>
        </r>
        <r>
          <rPr>
            <sz val="9"/>
            <color indexed="81"/>
            <rFont val="Tahoma"/>
            <charset val="1"/>
          </rPr>
          <t xml:space="preserve">
Per FOD is a new Unit.  Contributions began in 2018</t>
        </r>
      </text>
    </comment>
    <comment ref="HPF16" authorId="0" shapeId="0" xr:uid="{A690F8F2-6B11-47E0-A87A-FE248F315EAB}">
      <text>
        <r>
          <rPr>
            <b/>
            <sz val="9"/>
            <color indexed="81"/>
            <rFont val="Tahoma"/>
            <charset val="1"/>
          </rPr>
          <t>Becky Dzingeleski:</t>
        </r>
        <r>
          <rPr>
            <sz val="9"/>
            <color indexed="81"/>
            <rFont val="Tahoma"/>
            <charset val="1"/>
          </rPr>
          <t xml:space="preserve">
Per FOD is a new Unit.  Contributions began in 2018</t>
        </r>
      </text>
    </comment>
    <comment ref="HPJ16" authorId="0" shapeId="0" xr:uid="{27D9952C-4DD6-4842-948C-AD6C880AF38A}">
      <text>
        <r>
          <rPr>
            <b/>
            <sz val="9"/>
            <color indexed="81"/>
            <rFont val="Tahoma"/>
            <charset val="1"/>
          </rPr>
          <t>Becky Dzingeleski:</t>
        </r>
        <r>
          <rPr>
            <sz val="9"/>
            <color indexed="81"/>
            <rFont val="Tahoma"/>
            <charset val="1"/>
          </rPr>
          <t xml:space="preserve">
Per FOD is a new Unit.  Contributions began in 2018</t>
        </r>
      </text>
    </comment>
    <comment ref="HPN16" authorId="0" shapeId="0" xr:uid="{A5375FE3-0C29-4AE9-95EF-D20C4861938A}">
      <text>
        <r>
          <rPr>
            <b/>
            <sz val="9"/>
            <color indexed="81"/>
            <rFont val="Tahoma"/>
            <charset val="1"/>
          </rPr>
          <t>Becky Dzingeleski:</t>
        </r>
        <r>
          <rPr>
            <sz val="9"/>
            <color indexed="81"/>
            <rFont val="Tahoma"/>
            <charset val="1"/>
          </rPr>
          <t xml:space="preserve">
Per FOD is a new Unit.  Contributions began in 2018</t>
        </r>
      </text>
    </comment>
    <comment ref="HPR16" authorId="0" shapeId="0" xr:uid="{E1A5D002-4BC9-4A2D-AC1F-45C402602442}">
      <text>
        <r>
          <rPr>
            <b/>
            <sz val="9"/>
            <color indexed="81"/>
            <rFont val="Tahoma"/>
            <charset val="1"/>
          </rPr>
          <t>Becky Dzingeleski:</t>
        </r>
        <r>
          <rPr>
            <sz val="9"/>
            <color indexed="81"/>
            <rFont val="Tahoma"/>
            <charset val="1"/>
          </rPr>
          <t xml:space="preserve">
Per FOD is a new Unit.  Contributions began in 2018</t>
        </r>
      </text>
    </comment>
    <comment ref="HPV16" authorId="0" shapeId="0" xr:uid="{6CA8E7F9-8DE5-4C0B-A881-C97CEE5D5F73}">
      <text>
        <r>
          <rPr>
            <b/>
            <sz val="9"/>
            <color indexed="81"/>
            <rFont val="Tahoma"/>
            <charset val="1"/>
          </rPr>
          <t>Becky Dzingeleski:</t>
        </r>
        <r>
          <rPr>
            <sz val="9"/>
            <color indexed="81"/>
            <rFont val="Tahoma"/>
            <charset val="1"/>
          </rPr>
          <t xml:space="preserve">
Per FOD is a new Unit.  Contributions began in 2018</t>
        </r>
      </text>
    </comment>
    <comment ref="HPZ16" authorId="0" shapeId="0" xr:uid="{72628903-4178-4941-B6A1-48E406E995CC}">
      <text>
        <r>
          <rPr>
            <b/>
            <sz val="9"/>
            <color indexed="81"/>
            <rFont val="Tahoma"/>
            <charset val="1"/>
          </rPr>
          <t>Becky Dzingeleski:</t>
        </r>
        <r>
          <rPr>
            <sz val="9"/>
            <color indexed="81"/>
            <rFont val="Tahoma"/>
            <charset val="1"/>
          </rPr>
          <t xml:space="preserve">
Per FOD is a new Unit.  Contributions began in 2018</t>
        </r>
      </text>
    </comment>
    <comment ref="HQD16" authorId="0" shapeId="0" xr:uid="{05A5DF46-4C19-4BCF-A577-334631C1BDE1}">
      <text>
        <r>
          <rPr>
            <b/>
            <sz val="9"/>
            <color indexed="81"/>
            <rFont val="Tahoma"/>
            <charset val="1"/>
          </rPr>
          <t>Becky Dzingeleski:</t>
        </r>
        <r>
          <rPr>
            <sz val="9"/>
            <color indexed="81"/>
            <rFont val="Tahoma"/>
            <charset val="1"/>
          </rPr>
          <t xml:space="preserve">
Per FOD is a new Unit.  Contributions began in 2018</t>
        </r>
      </text>
    </comment>
    <comment ref="HQH16" authorId="0" shapeId="0" xr:uid="{6F309CC3-4368-4C73-86E7-6CA6284398AD}">
      <text>
        <r>
          <rPr>
            <b/>
            <sz val="9"/>
            <color indexed="81"/>
            <rFont val="Tahoma"/>
            <charset val="1"/>
          </rPr>
          <t>Becky Dzingeleski:</t>
        </r>
        <r>
          <rPr>
            <sz val="9"/>
            <color indexed="81"/>
            <rFont val="Tahoma"/>
            <charset val="1"/>
          </rPr>
          <t xml:space="preserve">
Per FOD is a new Unit.  Contributions began in 2018</t>
        </r>
      </text>
    </comment>
    <comment ref="HQL16" authorId="0" shapeId="0" xr:uid="{FA24B0D2-838E-4B77-84EC-9337D4233A85}">
      <text>
        <r>
          <rPr>
            <b/>
            <sz val="9"/>
            <color indexed="81"/>
            <rFont val="Tahoma"/>
            <charset val="1"/>
          </rPr>
          <t>Becky Dzingeleski:</t>
        </r>
        <r>
          <rPr>
            <sz val="9"/>
            <color indexed="81"/>
            <rFont val="Tahoma"/>
            <charset val="1"/>
          </rPr>
          <t xml:space="preserve">
Per FOD is a new Unit.  Contributions began in 2018</t>
        </r>
      </text>
    </comment>
    <comment ref="HQP16" authorId="0" shapeId="0" xr:uid="{5AB5CB7C-3922-41EB-90AC-A4D60A88ED6B}">
      <text>
        <r>
          <rPr>
            <b/>
            <sz val="9"/>
            <color indexed="81"/>
            <rFont val="Tahoma"/>
            <charset val="1"/>
          </rPr>
          <t>Becky Dzingeleski:</t>
        </r>
        <r>
          <rPr>
            <sz val="9"/>
            <color indexed="81"/>
            <rFont val="Tahoma"/>
            <charset val="1"/>
          </rPr>
          <t xml:space="preserve">
Per FOD is a new Unit.  Contributions began in 2018</t>
        </r>
      </text>
    </comment>
    <comment ref="HQT16" authorId="0" shapeId="0" xr:uid="{80B7F169-AF16-43AE-8457-F797DCAD409C}">
      <text>
        <r>
          <rPr>
            <b/>
            <sz val="9"/>
            <color indexed="81"/>
            <rFont val="Tahoma"/>
            <charset val="1"/>
          </rPr>
          <t>Becky Dzingeleski:</t>
        </r>
        <r>
          <rPr>
            <sz val="9"/>
            <color indexed="81"/>
            <rFont val="Tahoma"/>
            <charset val="1"/>
          </rPr>
          <t xml:space="preserve">
Per FOD is a new Unit.  Contributions began in 2018</t>
        </r>
      </text>
    </comment>
    <comment ref="HQX16" authorId="0" shapeId="0" xr:uid="{566C5CA6-46DF-46BC-B909-06CCDA748274}">
      <text>
        <r>
          <rPr>
            <b/>
            <sz val="9"/>
            <color indexed="81"/>
            <rFont val="Tahoma"/>
            <charset val="1"/>
          </rPr>
          <t>Becky Dzingeleski:</t>
        </r>
        <r>
          <rPr>
            <sz val="9"/>
            <color indexed="81"/>
            <rFont val="Tahoma"/>
            <charset val="1"/>
          </rPr>
          <t xml:space="preserve">
Per FOD is a new Unit.  Contributions began in 2018</t>
        </r>
      </text>
    </comment>
    <comment ref="HRB16" authorId="0" shapeId="0" xr:uid="{A9511B70-D8E7-4771-AB23-7662499121FC}">
      <text>
        <r>
          <rPr>
            <b/>
            <sz val="9"/>
            <color indexed="81"/>
            <rFont val="Tahoma"/>
            <charset val="1"/>
          </rPr>
          <t>Becky Dzingeleski:</t>
        </r>
        <r>
          <rPr>
            <sz val="9"/>
            <color indexed="81"/>
            <rFont val="Tahoma"/>
            <charset val="1"/>
          </rPr>
          <t xml:space="preserve">
Per FOD is a new Unit.  Contributions began in 2018</t>
        </r>
      </text>
    </comment>
    <comment ref="HRF16" authorId="0" shapeId="0" xr:uid="{61C92F9C-7853-4E0A-BA82-FEDB722091AA}">
      <text>
        <r>
          <rPr>
            <b/>
            <sz val="9"/>
            <color indexed="81"/>
            <rFont val="Tahoma"/>
            <charset val="1"/>
          </rPr>
          <t>Becky Dzingeleski:</t>
        </r>
        <r>
          <rPr>
            <sz val="9"/>
            <color indexed="81"/>
            <rFont val="Tahoma"/>
            <charset val="1"/>
          </rPr>
          <t xml:space="preserve">
Per FOD is a new Unit.  Contributions began in 2018</t>
        </r>
      </text>
    </comment>
    <comment ref="HRJ16" authorId="0" shapeId="0" xr:uid="{6BE3A212-FB4D-4FA2-8556-6024570A87E8}">
      <text>
        <r>
          <rPr>
            <b/>
            <sz val="9"/>
            <color indexed="81"/>
            <rFont val="Tahoma"/>
            <charset val="1"/>
          </rPr>
          <t>Becky Dzingeleski:</t>
        </r>
        <r>
          <rPr>
            <sz val="9"/>
            <color indexed="81"/>
            <rFont val="Tahoma"/>
            <charset val="1"/>
          </rPr>
          <t xml:space="preserve">
Per FOD is a new Unit.  Contributions began in 2018</t>
        </r>
      </text>
    </comment>
    <comment ref="HRN16" authorId="0" shapeId="0" xr:uid="{0E35B441-4E0D-49AB-8CBE-24ADA8C38894}">
      <text>
        <r>
          <rPr>
            <b/>
            <sz val="9"/>
            <color indexed="81"/>
            <rFont val="Tahoma"/>
            <charset val="1"/>
          </rPr>
          <t>Becky Dzingeleski:</t>
        </r>
        <r>
          <rPr>
            <sz val="9"/>
            <color indexed="81"/>
            <rFont val="Tahoma"/>
            <charset val="1"/>
          </rPr>
          <t xml:space="preserve">
Per FOD is a new Unit.  Contributions began in 2018</t>
        </r>
      </text>
    </comment>
    <comment ref="HRR16" authorId="0" shapeId="0" xr:uid="{7E30FC0E-A485-4F8A-A708-6B1CE8DE27B6}">
      <text>
        <r>
          <rPr>
            <b/>
            <sz val="9"/>
            <color indexed="81"/>
            <rFont val="Tahoma"/>
            <charset val="1"/>
          </rPr>
          <t>Becky Dzingeleski:</t>
        </r>
        <r>
          <rPr>
            <sz val="9"/>
            <color indexed="81"/>
            <rFont val="Tahoma"/>
            <charset val="1"/>
          </rPr>
          <t xml:space="preserve">
Per FOD is a new Unit.  Contributions began in 2018</t>
        </r>
      </text>
    </comment>
    <comment ref="HRV16" authorId="0" shapeId="0" xr:uid="{7D81A28E-616E-46C1-BBEA-45E2DAC59682}">
      <text>
        <r>
          <rPr>
            <b/>
            <sz val="9"/>
            <color indexed="81"/>
            <rFont val="Tahoma"/>
            <charset val="1"/>
          </rPr>
          <t>Becky Dzingeleski:</t>
        </r>
        <r>
          <rPr>
            <sz val="9"/>
            <color indexed="81"/>
            <rFont val="Tahoma"/>
            <charset val="1"/>
          </rPr>
          <t xml:space="preserve">
Per FOD is a new Unit.  Contributions began in 2018</t>
        </r>
      </text>
    </comment>
    <comment ref="HRZ16" authorId="0" shapeId="0" xr:uid="{1B4504E6-D5C1-45B8-A71B-3D98F290318E}">
      <text>
        <r>
          <rPr>
            <b/>
            <sz val="9"/>
            <color indexed="81"/>
            <rFont val="Tahoma"/>
            <charset val="1"/>
          </rPr>
          <t>Becky Dzingeleski:</t>
        </r>
        <r>
          <rPr>
            <sz val="9"/>
            <color indexed="81"/>
            <rFont val="Tahoma"/>
            <charset val="1"/>
          </rPr>
          <t xml:space="preserve">
Per FOD is a new Unit.  Contributions began in 2018</t>
        </r>
      </text>
    </comment>
    <comment ref="HSD16" authorId="0" shapeId="0" xr:uid="{09C501E7-7E24-47B2-BD7E-45ADAEF6CBA4}">
      <text>
        <r>
          <rPr>
            <b/>
            <sz val="9"/>
            <color indexed="81"/>
            <rFont val="Tahoma"/>
            <charset val="1"/>
          </rPr>
          <t>Becky Dzingeleski:</t>
        </r>
        <r>
          <rPr>
            <sz val="9"/>
            <color indexed="81"/>
            <rFont val="Tahoma"/>
            <charset val="1"/>
          </rPr>
          <t xml:space="preserve">
Per FOD is a new Unit.  Contributions began in 2018</t>
        </r>
      </text>
    </comment>
    <comment ref="HSH16" authorId="0" shapeId="0" xr:uid="{C19B1E69-1F85-498D-A5E9-B56839FF84CF}">
      <text>
        <r>
          <rPr>
            <b/>
            <sz val="9"/>
            <color indexed="81"/>
            <rFont val="Tahoma"/>
            <charset val="1"/>
          </rPr>
          <t>Becky Dzingeleski:</t>
        </r>
        <r>
          <rPr>
            <sz val="9"/>
            <color indexed="81"/>
            <rFont val="Tahoma"/>
            <charset val="1"/>
          </rPr>
          <t xml:space="preserve">
Per FOD is a new Unit.  Contributions began in 2018</t>
        </r>
      </text>
    </comment>
    <comment ref="HSL16" authorId="0" shapeId="0" xr:uid="{E283F4B2-5FA8-4E5F-8DA3-96304FDF8B19}">
      <text>
        <r>
          <rPr>
            <b/>
            <sz val="9"/>
            <color indexed="81"/>
            <rFont val="Tahoma"/>
            <charset val="1"/>
          </rPr>
          <t>Becky Dzingeleski:</t>
        </r>
        <r>
          <rPr>
            <sz val="9"/>
            <color indexed="81"/>
            <rFont val="Tahoma"/>
            <charset val="1"/>
          </rPr>
          <t xml:space="preserve">
Per FOD is a new Unit.  Contributions began in 2018</t>
        </r>
      </text>
    </comment>
    <comment ref="HSP16" authorId="0" shapeId="0" xr:uid="{424563C8-C217-4334-88F9-0CABE2A35062}">
      <text>
        <r>
          <rPr>
            <b/>
            <sz val="9"/>
            <color indexed="81"/>
            <rFont val="Tahoma"/>
            <charset val="1"/>
          </rPr>
          <t>Becky Dzingeleski:</t>
        </r>
        <r>
          <rPr>
            <sz val="9"/>
            <color indexed="81"/>
            <rFont val="Tahoma"/>
            <charset val="1"/>
          </rPr>
          <t xml:space="preserve">
Per FOD is a new Unit.  Contributions began in 2018</t>
        </r>
      </text>
    </comment>
    <comment ref="HST16" authorId="0" shapeId="0" xr:uid="{E3E64920-8848-49A0-B43C-66DE1D7FD8E7}">
      <text>
        <r>
          <rPr>
            <b/>
            <sz val="9"/>
            <color indexed="81"/>
            <rFont val="Tahoma"/>
            <charset val="1"/>
          </rPr>
          <t>Becky Dzingeleski:</t>
        </r>
        <r>
          <rPr>
            <sz val="9"/>
            <color indexed="81"/>
            <rFont val="Tahoma"/>
            <charset val="1"/>
          </rPr>
          <t xml:space="preserve">
Per FOD is a new Unit.  Contributions began in 2018</t>
        </r>
      </text>
    </comment>
    <comment ref="HSX16" authorId="0" shapeId="0" xr:uid="{5D953663-B587-4A12-9CDB-5E18AD666BE3}">
      <text>
        <r>
          <rPr>
            <b/>
            <sz val="9"/>
            <color indexed="81"/>
            <rFont val="Tahoma"/>
            <charset val="1"/>
          </rPr>
          <t>Becky Dzingeleski:</t>
        </r>
        <r>
          <rPr>
            <sz val="9"/>
            <color indexed="81"/>
            <rFont val="Tahoma"/>
            <charset val="1"/>
          </rPr>
          <t xml:space="preserve">
Per FOD is a new Unit.  Contributions began in 2018</t>
        </r>
      </text>
    </comment>
    <comment ref="HTB16" authorId="0" shapeId="0" xr:uid="{FE8ECE63-C4D1-48D4-B063-AB489464E7F6}">
      <text>
        <r>
          <rPr>
            <b/>
            <sz val="9"/>
            <color indexed="81"/>
            <rFont val="Tahoma"/>
            <charset val="1"/>
          </rPr>
          <t>Becky Dzingeleski:</t>
        </r>
        <r>
          <rPr>
            <sz val="9"/>
            <color indexed="81"/>
            <rFont val="Tahoma"/>
            <charset val="1"/>
          </rPr>
          <t xml:space="preserve">
Per FOD is a new Unit.  Contributions began in 2018</t>
        </r>
      </text>
    </comment>
    <comment ref="HTF16" authorId="0" shapeId="0" xr:uid="{E02F0EA6-ECC6-4DF9-872A-868BD80BC12A}">
      <text>
        <r>
          <rPr>
            <b/>
            <sz val="9"/>
            <color indexed="81"/>
            <rFont val="Tahoma"/>
            <charset val="1"/>
          </rPr>
          <t>Becky Dzingeleski:</t>
        </r>
        <r>
          <rPr>
            <sz val="9"/>
            <color indexed="81"/>
            <rFont val="Tahoma"/>
            <charset val="1"/>
          </rPr>
          <t xml:space="preserve">
Per FOD is a new Unit.  Contributions began in 2018</t>
        </r>
      </text>
    </comment>
    <comment ref="HTJ16" authorId="0" shapeId="0" xr:uid="{12E4C6F6-5468-4C3C-A1AF-FECB72C8BB8B}">
      <text>
        <r>
          <rPr>
            <b/>
            <sz val="9"/>
            <color indexed="81"/>
            <rFont val="Tahoma"/>
            <charset val="1"/>
          </rPr>
          <t>Becky Dzingeleski:</t>
        </r>
        <r>
          <rPr>
            <sz val="9"/>
            <color indexed="81"/>
            <rFont val="Tahoma"/>
            <charset val="1"/>
          </rPr>
          <t xml:space="preserve">
Per FOD is a new Unit.  Contributions began in 2018</t>
        </r>
      </text>
    </comment>
    <comment ref="HTN16" authorId="0" shapeId="0" xr:uid="{E8E38143-211A-466B-9A2A-D592237DAC8B}">
      <text>
        <r>
          <rPr>
            <b/>
            <sz val="9"/>
            <color indexed="81"/>
            <rFont val="Tahoma"/>
            <charset val="1"/>
          </rPr>
          <t>Becky Dzingeleski:</t>
        </r>
        <r>
          <rPr>
            <sz val="9"/>
            <color indexed="81"/>
            <rFont val="Tahoma"/>
            <charset val="1"/>
          </rPr>
          <t xml:space="preserve">
Per FOD is a new Unit.  Contributions began in 2018</t>
        </r>
      </text>
    </comment>
    <comment ref="HTR16" authorId="0" shapeId="0" xr:uid="{98087D23-0641-48DE-B876-E5665886A1CC}">
      <text>
        <r>
          <rPr>
            <b/>
            <sz val="9"/>
            <color indexed="81"/>
            <rFont val="Tahoma"/>
            <charset val="1"/>
          </rPr>
          <t>Becky Dzingeleski:</t>
        </r>
        <r>
          <rPr>
            <sz val="9"/>
            <color indexed="81"/>
            <rFont val="Tahoma"/>
            <charset val="1"/>
          </rPr>
          <t xml:space="preserve">
Per FOD is a new Unit.  Contributions began in 2018</t>
        </r>
      </text>
    </comment>
    <comment ref="HTV16" authorId="0" shapeId="0" xr:uid="{8180F530-9FD6-4392-B046-5BACA72C3960}">
      <text>
        <r>
          <rPr>
            <b/>
            <sz val="9"/>
            <color indexed="81"/>
            <rFont val="Tahoma"/>
            <charset val="1"/>
          </rPr>
          <t>Becky Dzingeleski:</t>
        </r>
        <r>
          <rPr>
            <sz val="9"/>
            <color indexed="81"/>
            <rFont val="Tahoma"/>
            <charset val="1"/>
          </rPr>
          <t xml:space="preserve">
Per FOD is a new Unit.  Contributions began in 2018</t>
        </r>
      </text>
    </comment>
    <comment ref="HTZ16" authorId="0" shapeId="0" xr:uid="{67C3B03E-F06C-41AD-9144-B85E163BB6C0}">
      <text>
        <r>
          <rPr>
            <b/>
            <sz val="9"/>
            <color indexed="81"/>
            <rFont val="Tahoma"/>
            <charset val="1"/>
          </rPr>
          <t>Becky Dzingeleski:</t>
        </r>
        <r>
          <rPr>
            <sz val="9"/>
            <color indexed="81"/>
            <rFont val="Tahoma"/>
            <charset val="1"/>
          </rPr>
          <t xml:space="preserve">
Per FOD is a new Unit.  Contributions began in 2018</t>
        </r>
      </text>
    </comment>
    <comment ref="HUD16" authorId="0" shapeId="0" xr:uid="{93918FF5-C105-429C-BBB9-EFD2DD247F7A}">
      <text>
        <r>
          <rPr>
            <b/>
            <sz val="9"/>
            <color indexed="81"/>
            <rFont val="Tahoma"/>
            <charset val="1"/>
          </rPr>
          <t>Becky Dzingeleski:</t>
        </r>
        <r>
          <rPr>
            <sz val="9"/>
            <color indexed="81"/>
            <rFont val="Tahoma"/>
            <charset val="1"/>
          </rPr>
          <t xml:space="preserve">
Per FOD is a new Unit.  Contributions began in 2018</t>
        </r>
      </text>
    </comment>
    <comment ref="HUH16" authorId="0" shapeId="0" xr:uid="{37444982-EF85-4B5A-B55B-814BA009ACC7}">
      <text>
        <r>
          <rPr>
            <b/>
            <sz val="9"/>
            <color indexed="81"/>
            <rFont val="Tahoma"/>
            <charset val="1"/>
          </rPr>
          <t>Becky Dzingeleski:</t>
        </r>
        <r>
          <rPr>
            <sz val="9"/>
            <color indexed="81"/>
            <rFont val="Tahoma"/>
            <charset val="1"/>
          </rPr>
          <t xml:space="preserve">
Per FOD is a new Unit.  Contributions began in 2018</t>
        </r>
      </text>
    </comment>
    <comment ref="HUL16" authorId="0" shapeId="0" xr:uid="{6E64BCDB-A62B-4248-8475-6B4452762611}">
      <text>
        <r>
          <rPr>
            <b/>
            <sz val="9"/>
            <color indexed="81"/>
            <rFont val="Tahoma"/>
            <charset val="1"/>
          </rPr>
          <t>Becky Dzingeleski:</t>
        </r>
        <r>
          <rPr>
            <sz val="9"/>
            <color indexed="81"/>
            <rFont val="Tahoma"/>
            <charset val="1"/>
          </rPr>
          <t xml:space="preserve">
Per FOD is a new Unit.  Contributions began in 2018</t>
        </r>
      </text>
    </comment>
    <comment ref="HUP16" authorId="0" shapeId="0" xr:uid="{5507A8F9-EA03-457D-9905-8A344BB3EF5B}">
      <text>
        <r>
          <rPr>
            <b/>
            <sz val="9"/>
            <color indexed="81"/>
            <rFont val="Tahoma"/>
            <charset val="1"/>
          </rPr>
          <t>Becky Dzingeleski:</t>
        </r>
        <r>
          <rPr>
            <sz val="9"/>
            <color indexed="81"/>
            <rFont val="Tahoma"/>
            <charset val="1"/>
          </rPr>
          <t xml:space="preserve">
Per FOD is a new Unit.  Contributions began in 2018</t>
        </r>
      </text>
    </comment>
    <comment ref="HUT16" authorId="0" shapeId="0" xr:uid="{B48485DB-6EA5-4E9D-96A8-DD84FD345358}">
      <text>
        <r>
          <rPr>
            <b/>
            <sz val="9"/>
            <color indexed="81"/>
            <rFont val="Tahoma"/>
            <charset val="1"/>
          </rPr>
          <t>Becky Dzingeleski:</t>
        </r>
        <r>
          <rPr>
            <sz val="9"/>
            <color indexed="81"/>
            <rFont val="Tahoma"/>
            <charset val="1"/>
          </rPr>
          <t xml:space="preserve">
Per FOD is a new Unit.  Contributions began in 2018</t>
        </r>
      </text>
    </comment>
    <comment ref="HUX16" authorId="0" shapeId="0" xr:uid="{E8D1B1F7-0004-4943-9F9D-09C3FF499E96}">
      <text>
        <r>
          <rPr>
            <b/>
            <sz val="9"/>
            <color indexed="81"/>
            <rFont val="Tahoma"/>
            <charset val="1"/>
          </rPr>
          <t>Becky Dzingeleski:</t>
        </r>
        <r>
          <rPr>
            <sz val="9"/>
            <color indexed="81"/>
            <rFont val="Tahoma"/>
            <charset val="1"/>
          </rPr>
          <t xml:space="preserve">
Per FOD is a new Unit.  Contributions began in 2018</t>
        </r>
      </text>
    </comment>
    <comment ref="HVB16" authorId="0" shapeId="0" xr:uid="{FE478387-B340-4BA8-9907-94F174596AE3}">
      <text>
        <r>
          <rPr>
            <b/>
            <sz val="9"/>
            <color indexed="81"/>
            <rFont val="Tahoma"/>
            <charset val="1"/>
          </rPr>
          <t>Becky Dzingeleski:</t>
        </r>
        <r>
          <rPr>
            <sz val="9"/>
            <color indexed="81"/>
            <rFont val="Tahoma"/>
            <charset val="1"/>
          </rPr>
          <t xml:space="preserve">
Per FOD is a new Unit.  Contributions began in 2018</t>
        </r>
      </text>
    </comment>
    <comment ref="HVF16" authorId="0" shapeId="0" xr:uid="{B8BEE811-A6AC-4005-AC85-F32C3F56F8FB}">
      <text>
        <r>
          <rPr>
            <b/>
            <sz val="9"/>
            <color indexed="81"/>
            <rFont val="Tahoma"/>
            <charset val="1"/>
          </rPr>
          <t>Becky Dzingeleski:</t>
        </r>
        <r>
          <rPr>
            <sz val="9"/>
            <color indexed="81"/>
            <rFont val="Tahoma"/>
            <charset val="1"/>
          </rPr>
          <t xml:space="preserve">
Per FOD is a new Unit.  Contributions began in 2018</t>
        </r>
      </text>
    </comment>
    <comment ref="HVJ16" authorId="0" shapeId="0" xr:uid="{C21E090D-4EA6-4350-A707-B6D47A59168A}">
      <text>
        <r>
          <rPr>
            <b/>
            <sz val="9"/>
            <color indexed="81"/>
            <rFont val="Tahoma"/>
            <charset val="1"/>
          </rPr>
          <t>Becky Dzingeleski:</t>
        </r>
        <r>
          <rPr>
            <sz val="9"/>
            <color indexed="81"/>
            <rFont val="Tahoma"/>
            <charset val="1"/>
          </rPr>
          <t xml:space="preserve">
Per FOD is a new Unit.  Contributions began in 2018</t>
        </r>
      </text>
    </comment>
    <comment ref="HVN16" authorId="0" shapeId="0" xr:uid="{54935ED2-EEE9-45F6-ABA0-CCD4261B690D}">
      <text>
        <r>
          <rPr>
            <b/>
            <sz val="9"/>
            <color indexed="81"/>
            <rFont val="Tahoma"/>
            <charset val="1"/>
          </rPr>
          <t>Becky Dzingeleski:</t>
        </r>
        <r>
          <rPr>
            <sz val="9"/>
            <color indexed="81"/>
            <rFont val="Tahoma"/>
            <charset val="1"/>
          </rPr>
          <t xml:space="preserve">
Per FOD is a new Unit.  Contributions began in 2018</t>
        </r>
      </text>
    </comment>
    <comment ref="HVR16" authorId="0" shapeId="0" xr:uid="{DEADBC3F-4085-4BA1-983F-5107381D9DE7}">
      <text>
        <r>
          <rPr>
            <b/>
            <sz val="9"/>
            <color indexed="81"/>
            <rFont val="Tahoma"/>
            <charset val="1"/>
          </rPr>
          <t>Becky Dzingeleski:</t>
        </r>
        <r>
          <rPr>
            <sz val="9"/>
            <color indexed="81"/>
            <rFont val="Tahoma"/>
            <charset val="1"/>
          </rPr>
          <t xml:space="preserve">
Per FOD is a new Unit.  Contributions began in 2018</t>
        </r>
      </text>
    </comment>
    <comment ref="HVV16" authorId="0" shapeId="0" xr:uid="{48DD043F-A7FF-4DDA-80FA-A119F998E396}">
      <text>
        <r>
          <rPr>
            <b/>
            <sz val="9"/>
            <color indexed="81"/>
            <rFont val="Tahoma"/>
            <charset val="1"/>
          </rPr>
          <t>Becky Dzingeleski:</t>
        </r>
        <r>
          <rPr>
            <sz val="9"/>
            <color indexed="81"/>
            <rFont val="Tahoma"/>
            <charset val="1"/>
          </rPr>
          <t xml:space="preserve">
Per FOD is a new Unit.  Contributions began in 2018</t>
        </r>
      </text>
    </comment>
    <comment ref="HVZ16" authorId="0" shapeId="0" xr:uid="{D6676825-9F91-4682-A4CE-A2F45AF7A0C6}">
      <text>
        <r>
          <rPr>
            <b/>
            <sz val="9"/>
            <color indexed="81"/>
            <rFont val="Tahoma"/>
            <charset val="1"/>
          </rPr>
          <t>Becky Dzingeleski:</t>
        </r>
        <r>
          <rPr>
            <sz val="9"/>
            <color indexed="81"/>
            <rFont val="Tahoma"/>
            <charset val="1"/>
          </rPr>
          <t xml:space="preserve">
Per FOD is a new Unit.  Contributions began in 2018</t>
        </r>
      </text>
    </comment>
    <comment ref="HWD16" authorId="0" shapeId="0" xr:uid="{A1D54234-60EF-4734-A37E-6C7AD6C82F37}">
      <text>
        <r>
          <rPr>
            <b/>
            <sz val="9"/>
            <color indexed="81"/>
            <rFont val="Tahoma"/>
            <charset val="1"/>
          </rPr>
          <t>Becky Dzingeleski:</t>
        </r>
        <r>
          <rPr>
            <sz val="9"/>
            <color indexed="81"/>
            <rFont val="Tahoma"/>
            <charset val="1"/>
          </rPr>
          <t xml:space="preserve">
Per FOD is a new Unit.  Contributions began in 2018</t>
        </r>
      </text>
    </comment>
    <comment ref="HWH16" authorId="0" shapeId="0" xr:uid="{E001CA60-E2A2-4896-98EA-CB1543E866F3}">
      <text>
        <r>
          <rPr>
            <b/>
            <sz val="9"/>
            <color indexed="81"/>
            <rFont val="Tahoma"/>
            <charset val="1"/>
          </rPr>
          <t>Becky Dzingeleski:</t>
        </r>
        <r>
          <rPr>
            <sz val="9"/>
            <color indexed="81"/>
            <rFont val="Tahoma"/>
            <charset val="1"/>
          </rPr>
          <t xml:space="preserve">
Per FOD is a new Unit.  Contributions began in 2018</t>
        </r>
      </text>
    </comment>
    <comment ref="HWL16" authorId="0" shapeId="0" xr:uid="{231D74B4-EA7A-40C1-8162-E189D09B0298}">
      <text>
        <r>
          <rPr>
            <b/>
            <sz val="9"/>
            <color indexed="81"/>
            <rFont val="Tahoma"/>
            <charset val="1"/>
          </rPr>
          <t>Becky Dzingeleski:</t>
        </r>
        <r>
          <rPr>
            <sz val="9"/>
            <color indexed="81"/>
            <rFont val="Tahoma"/>
            <charset val="1"/>
          </rPr>
          <t xml:space="preserve">
Per FOD is a new Unit.  Contributions began in 2018</t>
        </r>
      </text>
    </comment>
    <comment ref="HWP16" authorId="0" shapeId="0" xr:uid="{E7015F2A-FE2C-44B0-B654-57CD067F4230}">
      <text>
        <r>
          <rPr>
            <b/>
            <sz val="9"/>
            <color indexed="81"/>
            <rFont val="Tahoma"/>
            <charset val="1"/>
          </rPr>
          <t>Becky Dzingeleski:</t>
        </r>
        <r>
          <rPr>
            <sz val="9"/>
            <color indexed="81"/>
            <rFont val="Tahoma"/>
            <charset val="1"/>
          </rPr>
          <t xml:space="preserve">
Per FOD is a new Unit.  Contributions began in 2018</t>
        </r>
      </text>
    </comment>
    <comment ref="HWT16" authorId="0" shapeId="0" xr:uid="{F31CD66E-7416-4473-81D1-040B2B18AE80}">
      <text>
        <r>
          <rPr>
            <b/>
            <sz val="9"/>
            <color indexed="81"/>
            <rFont val="Tahoma"/>
            <charset val="1"/>
          </rPr>
          <t>Becky Dzingeleski:</t>
        </r>
        <r>
          <rPr>
            <sz val="9"/>
            <color indexed="81"/>
            <rFont val="Tahoma"/>
            <charset val="1"/>
          </rPr>
          <t xml:space="preserve">
Per FOD is a new Unit.  Contributions began in 2018</t>
        </r>
      </text>
    </comment>
    <comment ref="HWX16" authorId="0" shapeId="0" xr:uid="{95DDDB3B-42F4-4F4E-A7CA-CD0FC1D9A9C6}">
      <text>
        <r>
          <rPr>
            <b/>
            <sz val="9"/>
            <color indexed="81"/>
            <rFont val="Tahoma"/>
            <charset val="1"/>
          </rPr>
          <t>Becky Dzingeleski:</t>
        </r>
        <r>
          <rPr>
            <sz val="9"/>
            <color indexed="81"/>
            <rFont val="Tahoma"/>
            <charset val="1"/>
          </rPr>
          <t xml:space="preserve">
Per FOD is a new Unit.  Contributions began in 2018</t>
        </r>
      </text>
    </comment>
    <comment ref="HXB16" authorId="0" shapeId="0" xr:uid="{1F4231A0-D233-49B4-8198-A2BA0E8030B9}">
      <text>
        <r>
          <rPr>
            <b/>
            <sz val="9"/>
            <color indexed="81"/>
            <rFont val="Tahoma"/>
            <charset val="1"/>
          </rPr>
          <t>Becky Dzingeleski:</t>
        </r>
        <r>
          <rPr>
            <sz val="9"/>
            <color indexed="81"/>
            <rFont val="Tahoma"/>
            <charset val="1"/>
          </rPr>
          <t xml:space="preserve">
Per FOD is a new Unit.  Contributions began in 2018</t>
        </r>
      </text>
    </comment>
    <comment ref="HXF16" authorId="0" shapeId="0" xr:uid="{B270D0B6-378D-43F0-B6F7-21ECBDBB6A4F}">
      <text>
        <r>
          <rPr>
            <b/>
            <sz val="9"/>
            <color indexed="81"/>
            <rFont val="Tahoma"/>
            <charset val="1"/>
          </rPr>
          <t>Becky Dzingeleski:</t>
        </r>
        <r>
          <rPr>
            <sz val="9"/>
            <color indexed="81"/>
            <rFont val="Tahoma"/>
            <charset val="1"/>
          </rPr>
          <t xml:space="preserve">
Per FOD is a new Unit.  Contributions began in 2018</t>
        </r>
      </text>
    </comment>
    <comment ref="HXJ16" authorId="0" shapeId="0" xr:uid="{5AF4F83D-A882-46D5-9513-95C0CECF6498}">
      <text>
        <r>
          <rPr>
            <b/>
            <sz val="9"/>
            <color indexed="81"/>
            <rFont val="Tahoma"/>
            <charset val="1"/>
          </rPr>
          <t>Becky Dzingeleski:</t>
        </r>
        <r>
          <rPr>
            <sz val="9"/>
            <color indexed="81"/>
            <rFont val="Tahoma"/>
            <charset val="1"/>
          </rPr>
          <t xml:space="preserve">
Per FOD is a new Unit.  Contributions began in 2018</t>
        </r>
      </text>
    </comment>
    <comment ref="HXN16" authorId="0" shapeId="0" xr:uid="{DFEB610C-B58A-49A8-83D0-4CEE610E94EC}">
      <text>
        <r>
          <rPr>
            <b/>
            <sz val="9"/>
            <color indexed="81"/>
            <rFont val="Tahoma"/>
            <charset val="1"/>
          </rPr>
          <t>Becky Dzingeleski:</t>
        </r>
        <r>
          <rPr>
            <sz val="9"/>
            <color indexed="81"/>
            <rFont val="Tahoma"/>
            <charset val="1"/>
          </rPr>
          <t xml:space="preserve">
Per FOD is a new Unit.  Contributions began in 2018</t>
        </r>
      </text>
    </comment>
    <comment ref="HXR16" authorId="0" shapeId="0" xr:uid="{B507B282-22A8-4342-8179-AB1EAE335174}">
      <text>
        <r>
          <rPr>
            <b/>
            <sz val="9"/>
            <color indexed="81"/>
            <rFont val="Tahoma"/>
            <charset val="1"/>
          </rPr>
          <t>Becky Dzingeleski:</t>
        </r>
        <r>
          <rPr>
            <sz val="9"/>
            <color indexed="81"/>
            <rFont val="Tahoma"/>
            <charset val="1"/>
          </rPr>
          <t xml:space="preserve">
Per FOD is a new Unit.  Contributions began in 2018</t>
        </r>
      </text>
    </comment>
    <comment ref="HXV16" authorId="0" shapeId="0" xr:uid="{EE83526C-D05A-4383-ABB1-F1EE8189DE3F}">
      <text>
        <r>
          <rPr>
            <b/>
            <sz val="9"/>
            <color indexed="81"/>
            <rFont val="Tahoma"/>
            <charset val="1"/>
          </rPr>
          <t>Becky Dzingeleski:</t>
        </r>
        <r>
          <rPr>
            <sz val="9"/>
            <color indexed="81"/>
            <rFont val="Tahoma"/>
            <charset val="1"/>
          </rPr>
          <t xml:space="preserve">
Per FOD is a new Unit.  Contributions began in 2018</t>
        </r>
      </text>
    </comment>
    <comment ref="HXZ16" authorId="0" shapeId="0" xr:uid="{AE60A246-EFC0-4DDD-A8A9-461D5CB19E64}">
      <text>
        <r>
          <rPr>
            <b/>
            <sz val="9"/>
            <color indexed="81"/>
            <rFont val="Tahoma"/>
            <charset val="1"/>
          </rPr>
          <t>Becky Dzingeleski:</t>
        </r>
        <r>
          <rPr>
            <sz val="9"/>
            <color indexed="81"/>
            <rFont val="Tahoma"/>
            <charset val="1"/>
          </rPr>
          <t xml:space="preserve">
Per FOD is a new Unit.  Contributions began in 2018</t>
        </r>
      </text>
    </comment>
    <comment ref="HYD16" authorId="0" shapeId="0" xr:uid="{4D22E998-0863-48C7-86DF-D0CEB4486F46}">
      <text>
        <r>
          <rPr>
            <b/>
            <sz val="9"/>
            <color indexed="81"/>
            <rFont val="Tahoma"/>
            <charset val="1"/>
          </rPr>
          <t>Becky Dzingeleski:</t>
        </r>
        <r>
          <rPr>
            <sz val="9"/>
            <color indexed="81"/>
            <rFont val="Tahoma"/>
            <charset val="1"/>
          </rPr>
          <t xml:space="preserve">
Per FOD is a new Unit.  Contributions began in 2018</t>
        </r>
      </text>
    </comment>
    <comment ref="HYH16" authorId="0" shapeId="0" xr:uid="{7EB5F981-3676-4C36-B7AE-6708DB82D9AD}">
      <text>
        <r>
          <rPr>
            <b/>
            <sz val="9"/>
            <color indexed="81"/>
            <rFont val="Tahoma"/>
            <charset val="1"/>
          </rPr>
          <t>Becky Dzingeleski:</t>
        </r>
        <r>
          <rPr>
            <sz val="9"/>
            <color indexed="81"/>
            <rFont val="Tahoma"/>
            <charset val="1"/>
          </rPr>
          <t xml:space="preserve">
Per FOD is a new Unit.  Contributions began in 2018</t>
        </r>
      </text>
    </comment>
    <comment ref="HYL16" authorId="0" shapeId="0" xr:uid="{66E888E3-66BC-4D99-A0AF-CFA259603737}">
      <text>
        <r>
          <rPr>
            <b/>
            <sz val="9"/>
            <color indexed="81"/>
            <rFont val="Tahoma"/>
            <charset val="1"/>
          </rPr>
          <t>Becky Dzingeleski:</t>
        </r>
        <r>
          <rPr>
            <sz val="9"/>
            <color indexed="81"/>
            <rFont val="Tahoma"/>
            <charset val="1"/>
          </rPr>
          <t xml:space="preserve">
Per FOD is a new Unit.  Contributions began in 2018</t>
        </r>
      </text>
    </comment>
    <comment ref="HYP16" authorId="0" shapeId="0" xr:uid="{7F626BC1-E47C-4E69-AB61-57B0C4D868DF}">
      <text>
        <r>
          <rPr>
            <b/>
            <sz val="9"/>
            <color indexed="81"/>
            <rFont val="Tahoma"/>
            <charset val="1"/>
          </rPr>
          <t>Becky Dzingeleski:</t>
        </r>
        <r>
          <rPr>
            <sz val="9"/>
            <color indexed="81"/>
            <rFont val="Tahoma"/>
            <charset val="1"/>
          </rPr>
          <t xml:space="preserve">
Per FOD is a new Unit.  Contributions began in 2018</t>
        </r>
      </text>
    </comment>
    <comment ref="HYT16" authorId="0" shapeId="0" xr:uid="{13451963-4E99-48B0-88F5-DCC809D2BCA1}">
      <text>
        <r>
          <rPr>
            <b/>
            <sz val="9"/>
            <color indexed="81"/>
            <rFont val="Tahoma"/>
            <charset val="1"/>
          </rPr>
          <t>Becky Dzingeleski:</t>
        </r>
        <r>
          <rPr>
            <sz val="9"/>
            <color indexed="81"/>
            <rFont val="Tahoma"/>
            <charset val="1"/>
          </rPr>
          <t xml:space="preserve">
Per FOD is a new Unit.  Contributions began in 2018</t>
        </r>
      </text>
    </comment>
    <comment ref="HYX16" authorId="0" shapeId="0" xr:uid="{835ADC96-AF6B-4DD2-A491-EC1E0E43CEB5}">
      <text>
        <r>
          <rPr>
            <b/>
            <sz val="9"/>
            <color indexed="81"/>
            <rFont val="Tahoma"/>
            <charset val="1"/>
          </rPr>
          <t>Becky Dzingeleski:</t>
        </r>
        <r>
          <rPr>
            <sz val="9"/>
            <color indexed="81"/>
            <rFont val="Tahoma"/>
            <charset val="1"/>
          </rPr>
          <t xml:space="preserve">
Per FOD is a new Unit.  Contributions began in 2018</t>
        </r>
      </text>
    </comment>
    <comment ref="HZB16" authorId="0" shapeId="0" xr:uid="{3E9224F7-117E-4D45-96DD-3048FA26D182}">
      <text>
        <r>
          <rPr>
            <b/>
            <sz val="9"/>
            <color indexed="81"/>
            <rFont val="Tahoma"/>
            <charset val="1"/>
          </rPr>
          <t>Becky Dzingeleski:</t>
        </r>
        <r>
          <rPr>
            <sz val="9"/>
            <color indexed="81"/>
            <rFont val="Tahoma"/>
            <charset val="1"/>
          </rPr>
          <t xml:space="preserve">
Per FOD is a new Unit.  Contributions began in 2018</t>
        </r>
      </text>
    </comment>
    <comment ref="HZF16" authorId="0" shapeId="0" xr:uid="{09966688-8E49-4AD0-B200-DFB4EFF351C6}">
      <text>
        <r>
          <rPr>
            <b/>
            <sz val="9"/>
            <color indexed="81"/>
            <rFont val="Tahoma"/>
            <charset val="1"/>
          </rPr>
          <t>Becky Dzingeleski:</t>
        </r>
        <r>
          <rPr>
            <sz val="9"/>
            <color indexed="81"/>
            <rFont val="Tahoma"/>
            <charset val="1"/>
          </rPr>
          <t xml:space="preserve">
Per FOD is a new Unit.  Contributions began in 2018</t>
        </r>
      </text>
    </comment>
    <comment ref="HZJ16" authorId="0" shapeId="0" xr:uid="{27CAF088-203E-4B98-BD85-F3F43725F0F0}">
      <text>
        <r>
          <rPr>
            <b/>
            <sz val="9"/>
            <color indexed="81"/>
            <rFont val="Tahoma"/>
            <charset val="1"/>
          </rPr>
          <t>Becky Dzingeleski:</t>
        </r>
        <r>
          <rPr>
            <sz val="9"/>
            <color indexed="81"/>
            <rFont val="Tahoma"/>
            <charset val="1"/>
          </rPr>
          <t xml:space="preserve">
Per FOD is a new Unit.  Contributions began in 2018</t>
        </r>
      </text>
    </comment>
    <comment ref="HZN16" authorId="0" shapeId="0" xr:uid="{A916E9EB-C4E8-4859-B7F9-439593D7A766}">
      <text>
        <r>
          <rPr>
            <b/>
            <sz val="9"/>
            <color indexed="81"/>
            <rFont val="Tahoma"/>
            <charset val="1"/>
          </rPr>
          <t>Becky Dzingeleski:</t>
        </r>
        <r>
          <rPr>
            <sz val="9"/>
            <color indexed="81"/>
            <rFont val="Tahoma"/>
            <charset val="1"/>
          </rPr>
          <t xml:space="preserve">
Per FOD is a new Unit.  Contributions began in 2018</t>
        </r>
      </text>
    </comment>
    <comment ref="HZR16" authorId="0" shapeId="0" xr:uid="{DD7910A1-C5CB-4128-AB69-FFFE41684A82}">
      <text>
        <r>
          <rPr>
            <b/>
            <sz val="9"/>
            <color indexed="81"/>
            <rFont val="Tahoma"/>
            <charset val="1"/>
          </rPr>
          <t>Becky Dzingeleski:</t>
        </r>
        <r>
          <rPr>
            <sz val="9"/>
            <color indexed="81"/>
            <rFont val="Tahoma"/>
            <charset val="1"/>
          </rPr>
          <t xml:space="preserve">
Per FOD is a new Unit.  Contributions began in 2018</t>
        </r>
      </text>
    </comment>
    <comment ref="HZV16" authorId="0" shapeId="0" xr:uid="{D4156C7A-DD6C-4E78-B5A8-253D0AC418B3}">
      <text>
        <r>
          <rPr>
            <b/>
            <sz val="9"/>
            <color indexed="81"/>
            <rFont val="Tahoma"/>
            <charset val="1"/>
          </rPr>
          <t>Becky Dzingeleski:</t>
        </r>
        <r>
          <rPr>
            <sz val="9"/>
            <color indexed="81"/>
            <rFont val="Tahoma"/>
            <charset val="1"/>
          </rPr>
          <t xml:space="preserve">
Per FOD is a new Unit.  Contributions began in 2018</t>
        </r>
      </text>
    </comment>
    <comment ref="HZZ16" authorId="0" shapeId="0" xr:uid="{83532210-05CF-4D14-91D8-C860F6BC5DD7}">
      <text>
        <r>
          <rPr>
            <b/>
            <sz val="9"/>
            <color indexed="81"/>
            <rFont val="Tahoma"/>
            <charset val="1"/>
          </rPr>
          <t>Becky Dzingeleski:</t>
        </r>
        <r>
          <rPr>
            <sz val="9"/>
            <color indexed="81"/>
            <rFont val="Tahoma"/>
            <charset val="1"/>
          </rPr>
          <t xml:space="preserve">
Per FOD is a new Unit.  Contributions began in 2018</t>
        </r>
      </text>
    </comment>
    <comment ref="IAD16" authorId="0" shapeId="0" xr:uid="{51BC73D2-1019-4B09-BBD6-7E4FE89AA793}">
      <text>
        <r>
          <rPr>
            <b/>
            <sz val="9"/>
            <color indexed="81"/>
            <rFont val="Tahoma"/>
            <charset val="1"/>
          </rPr>
          <t>Becky Dzingeleski:</t>
        </r>
        <r>
          <rPr>
            <sz val="9"/>
            <color indexed="81"/>
            <rFont val="Tahoma"/>
            <charset val="1"/>
          </rPr>
          <t xml:space="preserve">
Per FOD is a new Unit.  Contributions began in 2018</t>
        </r>
      </text>
    </comment>
    <comment ref="IAH16" authorId="0" shapeId="0" xr:uid="{531B6E4B-FF0A-4178-895E-13D17908F93F}">
      <text>
        <r>
          <rPr>
            <b/>
            <sz val="9"/>
            <color indexed="81"/>
            <rFont val="Tahoma"/>
            <charset val="1"/>
          </rPr>
          <t>Becky Dzingeleski:</t>
        </r>
        <r>
          <rPr>
            <sz val="9"/>
            <color indexed="81"/>
            <rFont val="Tahoma"/>
            <charset val="1"/>
          </rPr>
          <t xml:space="preserve">
Per FOD is a new Unit.  Contributions began in 2018</t>
        </r>
      </text>
    </comment>
    <comment ref="IAL16" authorId="0" shapeId="0" xr:uid="{A3211660-727F-4944-B5F8-2B3FDE2A8B85}">
      <text>
        <r>
          <rPr>
            <b/>
            <sz val="9"/>
            <color indexed="81"/>
            <rFont val="Tahoma"/>
            <charset val="1"/>
          </rPr>
          <t>Becky Dzingeleski:</t>
        </r>
        <r>
          <rPr>
            <sz val="9"/>
            <color indexed="81"/>
            <rFont val="Tahoma"/>
            <charset val="1"/>
          </rPr>
          <t xml:space="preserve">
Per FOD is a new Unit.  Contributions began in 2018</t>
        </r>
      </text>
    </comment>
    <comment ref="IAP16" authorId="0" shapeId="0" xr:uid="{4D60AC76-071C-40B1-AB22-697B38D9BA0E}">
      <text>
        <r>
          <rPr>
            <b/>
            <sz val="9"/>
            <color indexed="81"/>
            <rFont val="Tahoma"/>
            <charset val="1"/>
          </rPr>
          <t>Becky Dzingeleski:</t>
        </r>
        <r>
          <rPr>
            <sz val="9"/>
            <color indexed="81"/>
            <rFont val="Tahoma"/>
            <charset val="1"/>
          </rPr>
          <t xml:space="preserve">
Per FOD is a new Unit.  Contributions began in 2018</t>
        </r>
      </text>
    </comment>
    <comment ref="IAT16" authorId="0" shapeId="0" xr:uid="{79FAEE7F-E9FE-4B33-8A20-C0DDEF67BC00}">
      <text>
        <r>
          <rPr>
            <b/>
            <sz val="9"/>
            <color indexed="81"/>
            <rFont val="Tahoma"/>
            <charset val="1"/>
          </rPr>
          <t>Becky Dzingeleski:</t>
        </r>
        <r>
          <rPr>
            <sz val="9"/>
            <color indexed="81"/>
            <rFont val="Tahoma"/>
            <charset val="1"/>
          </rPr>
          <t xml:space="preserve">
Per FOD is a new Unit.  Contributions began in 2018</t>
        </r>
      </text>
    </comment>
    <comment ref="IAX16" authorId="0" shapeId="0" xr:uid="{448F6E6D-EFB3-4AC2-84A2-546F923D69DE}">
      <text>
        <r>
          <rPr>
            <b/>
            <sz val="9"/>
            <color indexed="81"/>
            <rFont val="Tahoma"/>
            <charset val="1"/>
          </rPr>
          <t>Becky Dzingeleski:</t>
        </r>
        <r>
          <rPr>
            <sz val="9"/>
            <color indexed="81"/>
            <rFont val="Tahoma"/>
            <charset val="1"/>
          </rPr>
          <t xml:space="preserve">
Per FOD is a new Unit.  Contributions began in 2018</t>
        </r>
      </text>
    </comment>
    <comment ref="IBB16" authorId="0" shapeId="0" xr:uid="{C57BE05D-7855-4FC4-9025-879FB5A3E107}">
      <text>
        <r>
          <rPr>
            <b/>
            <sz val="9"/>
            <color indexed="81"/>
            <rFont val="Tahoma"/>
            <charset val="1"/>
          </rPr>
          <t>Becky Dzingeleski:</t>
        </r>
        <r>
          <rPr>
            <sz val="9"/>
            <color indexed="81"/>
            <rFont val="Tahoma"/>
            <charset val="1"/>
          </rPr>
          <t xml:space="preserve">
Per FOD is a new Unit.  Contributions began in 2018</t>
        </r>
      </text>
    </comment>
    <comment ref="IBF16" authorId="0" shapeId="0" xr:uid="{7E8F2A72-A973-4944-B880-9AEDB0A4F864}">
      <text>
        <r>
          <rPr>
            <b/>
            <sz val="9"/>
            <color indexed="81"/>
            <rFont val="Tahoma"/>
            <charset val="1"/>
          </rPr>
          <t>Becky Dzingeleski:</t>
        </r>
        <r>
          <rPr>
            <sz val="9"/>
            <color indexed="81"/>
            <rFont val="Tahoma"/>
            <charset val="1"/>
          </rPr>
          <t xml:space="preserve">
Per FOD is a new Unit.  Contributions began in 2018</t>
        </r>
      </text>
    </comment>
    <comment ref="IBJ16" authorId="0" shapeId="0" xr:uid="{81DDCB4D-00AD-4102-A9FC-F1B760359F22}">
      <text>
        <r>
          <rPr>
            <b/>
            <sz val="9"/>
            <color indexed="81"/>
            <rFont val="Tahoma"/>
            <charset val="1"/>
          </rPr>
          <t>Becky Dzingeleski:</t>
        </r>
        <r>
          <rPr>
            <sz val="9"/>
            <color indexed="81"/>
            <rFont val="Tahoma"/>
            <charset val="1"/>
          </rPr>
          <t xml:space="preserve">
Per FOD is a new Unit.  Contributions began in 2018</t>
        </r>
      </text>
    </comment>
    <comment ref="IBN16" authorId="0" shapeId="0" xr:uid="{FF5426C9-8C66-4BB4-A75C-F18903C149D4}">
      <text>
        <r>
          <rPr>
            <b/>
            <sz val="9"/>
            <color indexed="81"/>
            <rFont val="Tahoma"/>
            <charset val="1"/>
          </rPr>
          <t>Becky Dzingeleski:</t>
        </r>
        <r>
          <rPr>
            <sz val="9"/>
            <color indexed="81"/>
            <rFont val="Tahoma"/>
            <charset val="1"/>
          </rPr>
          <t xml:space="preserve">
Per FOD is a new Unit.  Contributions began in 2018</t>
        </r>
      </text>
    </comment>
    <comment ref="IBR16" authorId="0" shapeId="0" xr:uid="{B721BD90-7BFE-4933-AF9E-D446D7D8CD1B}">
      <text>
        <r>
          <rPr>
            <b/>
            <sz val="9"/>
            <color indexed="81"/>
            <rFont val="Tahoma"/>
            <charset val="1"/>
          </rPr>
          <t>Becky Dzingeleski:</t>
        </r>
        <r>
          <rPr>
            <sz val="9"/>
            <color indexed="81"/>
            <rFont val="Tahoma"/>
            <charset val="1"/>
          </rPr>
          <t xml:space="preserve">
Per FOD is a new Unit.  Contributions began in 2018</t>
        </r>
      </text>
    </comment>
    <comment ref="IBV16" authorId="0" shapeId="0" xr:uid="{E1BC75AB-C395-4082-A5F0-0EBE4C64E288}">
      <text>
        <r>
          <rPr>
            <b/>
            <sz val="9"/>
            <color indexed="81"/>
            <rFont val="Tahoma"/>
            <charset val="1"/>
          </rPr>
          <t>Becky Dzingeleski:</t>
        </r>
        <r>
          <rPr>
            <sz val="9"/>
            <color indexed="81"/>
            <rFont val="Tahoma"/>
            <charset val="1"/>
          </rPr>
          <t xml:space="preserve">
Per FOD is a new Unit.  Contributions began in 2018</t>
        </r>
      </text>
    </comment>
    <comment ref="IBZ16" authorId="0" shapeId="0" xr:uid="{A2354043-298E-4354-88AE-A4D392A5FEDC}">
      <text>
        <r>
          <rPr>
            <b/>
            <sz val="9"/>
            <color indexed="81"/>
            <rFont val="Tahoma"/>
            <charset val="1"/>
          </rPr>
          <t>Becky Dzingeleski:</t>
        </r>
        <r>
          <rPr>
            <sz val="9"/>
            <color indexed="81"/>
            <rFont val="Tahoma"/>
            <charset val="1"/>
          </rPr>
          <t xml:space="preserve">
Per FOD is a new Unit.  Contributions began in 2018</t>
        </r>
      </text>
    </comment>
    <comment ref="ICD16" authorId="0" shapeId="0" xr:uid="{B8441F24-19CC-408B-B7FF-611BC7717890}">
      <text>
        <r>
          <rPr>
            <b/>
            <sz val="9"/>
            <color indexed="81"/>
            <rFont val="Tahoma"/>
            <charset val="1"/>
          </rPr>
          <t>Becky Dzingeleski:</t>
        </r>
        <r>
          <rPr>
            <sz val="9"/>
            <color indexed="81"/>
            <rFont val="Tahoma"/>
            <charset val="1"/>
          </rPr>
          <t xml:space="preserve">
Per FOD is a new Unit.  Contributions began in 2018</t>
        </r>
      </text>
    </comment>
    <comment ref="ICH16" authorId="0" shapeId="0" xr:uid="{8A9E0DD2-8BD9-49CA-8C85-0FE5CD8EE71E}">
      <text>
        <r>
          <rPr>
            <b/>
            <sz val="9"/>
            <color indexed="81"/>
            <rFont val="Tahoma"/>
            <charset val="1"/>
          </rPr>
          <t>Becky Dzingeleski:</t>
        </r>
        <r>
          <rPr>
            <sz val="9"/>
            <color indexed="81"/>
            <rFont val="Tahoma"/>
            <charset val="1"/>
          </rPr>
          <t xml:space="preserve">
Per FOD is a new Unit.  Contributions began in 2018</t>
        </r>
      </text>
    </comment>
    <comment ref="ICL16" authorId="0" shapeId="0" xr:uid="{0C32132B-FDA3-4FED-9822-BA6C6042A590}">
      <text>
        <r>
          <rPr>
            <b/>
            <sz val="9"/>
            <color indexed="81"/>
            <rFont val="Tahoma"/>
            <charset val="1"/>
          </rPr>
          <t>Becky Dzingeleski:</t>
        </r>
        <r>
          <rPr>
            <sz val="9"/>
            <color indexed="81"/>
            <rFont val="Tahoma"/>
            <charset val="1"/>
          </rPr>
          <t xml:space="preserve">
Per FOD is a new Unit.  Contributions began in 2018</t>
        </r>
      </text>
    </comment>
    <comment ref="ICP16" authorId="0" shapeId="0" xr:uid="{19026B68-B988-4F54-84B4-0DD0217A5A58}">
      <text>
        <r>
          <rPr>
            <b/>
            <sz val="9"/>
            <color indexed="81"/>
            <rFont val="Tahoma"/>
            <charset val="1"/>
          </rPr>
          <t>Becky Dzingeleski:</t>
        </r>
        <r>
          <rPr>
            <sz val="9"/>
            <color indexed="81"/>
            <rFont val="Tahoma"/>
            <charset val="1"/>
          </rPr>
          <t xml:space="preserve">
Per FOD is a new Unit.  Contributions began in 2018</t>
        </r>
      </text>
    </comment>
    <comment ref="ICT16" authorId="0" shapeId="0" xr:uid="{4C589089-19A4-478B-BC9A-53A662668212}">
      <text>
        <r>
          <rPr>
            <b/>
            <sz val="9"/>
            <color indexed="81"/>
            <rFont val="Tahoma"/>
            <charset val="1"/>
          </rPr>
          <t>Becky Dzingeleski:</t>
        </r>
        <r>
          <rPr>
            <sz val="9"/>
            <color indexed="81"/>
            <rFont val="Tahoma"/>
            <charset val="1"/>
          </rPr>
          <t xml:space="preserve">
Per FOD is a new Unit.  Contributions began in 2018</t>
        </r>
      </text>
    </comment>
    <comment ref="ICX16" authorId="0" shapeId="0" xr:uid="{167C2C6D-09AA-49BD-AAB2-F6C904A2CAEC}">
      <text>
        <r>
          <rPr>
            <b/>
            <sz val="9"/>
            <color indexed="81"/>
            <rFont val="Tahoma"/>
            <charset val="1"/>
          </rPr>
          <t>Becky Dzingeleski:</t>
        </r>
        <r>
          <rPr>
            <sz val="9"/>
            <color indexed="81"/>
            <rFont val="Tahoma"/>
            <charset val="1"/>
          </rPr>
          <t xml:space="preserve">
Per FOD is a new Unit.  Contributions began in 2018</t>
        </r>
      </text>
    </comment>
    <comment ref="IDB16" authorId="0" shapeId="0" xr:uid="{848B9DF0-045C-4F06-AF73-9272BFE8F99F}">
      <text>
        <r>
          <rPr>
            <b/>
            <sz val="9"/>
            <color indexed="81"/>
            <rFont val="Tahoma"/>
            <charset val="1"/>
          </rPr>
          <t>Becky Dzingeleski:</t>
        </r>
        <r>
          <rPr>
            <sz val="9"/>
            <color indexed="81"/>
            <rFont val="Tahoma"/>
            <charset val="1"/>
          </rPr>
          <t xml:space="preserve">
Per FOD is a new Unit.  Contributions began in 2018</t>
        </r>
      </text>
    </comment>
    <comment ref="IDF16" authorId="0" shapeId="0" xr:uid="{45DF95C1-300B-4C8B-8780-B6BC1A324A3D}">
      <text>
        <r>
          <rPr>
            <b/>
            <sz val="9"/>
            <color indexed="81"/>
            <rFont val="Tahoma"/>
            <charset val="1"/>
          </rPr>
          <t>Becky Dzingeleski:</t>
        </r>
        <r>
          <rPr>
            <sz val="9"/>
            <color indexed="81"/>
            <rFont val="Tahoma"/>
            <charset val="1"/>
          </rPr>
          <t xml:space="preserve">
Per FOD is a new Unit.  Contributions began in 2018</t>
        </r>
      </text>
    </comment>
    <comment ref="IDJ16" authorId="0" shapeId="0" xr:uid="{B11A87A5-CA30-4EA6-9D93-B0FDE2BEC226}">
      <text>
        <r>
          <rPr>
            <b/>
            <sz val="9"/>
            <color indexed="81"/>
            <rFont val="Tahoma"/>
            <charset val="1"/>
          </rPr>
          <t>Becky Dzingeleski:</t>
        </r>
        <r>
          <rPr>
            <sz val="9"/>
            <color indexed="81"/>
            <rFont val="Tahoma"/>
            <charset val="1"/>
          </rPr>
          <t xml:space="preserve">
Per FOD is a new Unit.  Contributions began in 2018</t>
        </r>
      </text>
    </comment>
    <comment ref="IDN16" authorId="0" shapeId="0" xr:uid="{EAFD906F-053A-4ED3-B769-B1F4CE4AED5E}">
      <text>
        <r>
          <rPr>
            <b/>
            <sz val="9"/>
            <color indexed="81"/>
            <rFont val="Tahoma"/>
            <charset val="1"/>
          </rPr>
          <t>Becky Dzingeleski:</t>
        </r>
        <r>
          <rPr>
            <sz val="9"/>
            <color indexed="81"/>
            <rFont val="Tahoma"/>
            <charset val="1"/>
          </rPr>
          <t xml:space="preserve">
Per FOD is a new Unit.  Contributions began in 2018</t>
        </r>
      </text>
    </comment>
    <comment ref="IDR16" authorId="0" shapeId="0" xr:uid="{22BEAFA2-1778-460C-B5A7-0B48898433BC}">
      <text>
        <r>
          <rPr>
            <b/>
            <sz val="9"/>
            <color indexed="81"/>
            <rFont val="Tahoma"/>
            <charset val="1"/>
          </rPr>
          <t>Becky Dzingeleski:</t>
        </r>
        <r>
          <rPr>
            <sz val="9"/>
            <color indexed="81"/>
            <rFont val="Tahoma"/>
            <charset val="1"/>
          </rPr>
          <t xml:space="preserve">
Per FOD is a new Unit.  Contributions began in 2018</t>
        </r>
      </text>
    </comment>
    <comment ref="IDV16" authorId="0" shapeId="0" xr:uid="{CC2DCCB2-EC47-4C23-B09D-3986227F92CF}">
      <text>
        <r>
          <rPr>
            <b/>
            <sz val="9"/>
            <color indexed="81"/>
            <rFont val="Tahoma"/>
            <charset val="1"/>
          </rPr>
          <t>Becky Dzingeleski:</t>
        </r>
        <r>
          <rPr>
            <sz val="9"/>
            <color indexed="81"/>
            <rFont val="Tahoma"/>
            <charset val="1"/>
          </rPr>
          <t xml:space="preserve">
Per FOD is a new Unit.  Contributions began in 2018</t>
        </r>
      </text>
    </comment>
    <comment ref="IDZ16" authorId="0" shapeId="0" xr:uid="{BB8E59E8-DCC0-46C9-A3DD-D0DEC9C19F49}">
      <text>
        <r>
          <rPr>
            <b/>
            <sz val="9"/>
            <color indexed="81"/>
            <rFont val="Tahoma"/>
            <charset val="1"/>
          </rPr>
          <t>Becky Dzingeleski:</t>
        </r>
        <r>
          <rPr>
            <sz val="9"/>
            <color indexed="81"/>
            <rFont val="Tahoma"/>
            <charset val="1"/>
          </rPr>
          <t xml:space="preserve">
Per FOD is a new Unit.  Contributions began in 2018</t>
        </r>
      </text>
    </comment>
    <comment ref="IED16" authorId="0" shapeId="0" xr:uid="{3543D6DA-A7C5-43F7-A8E4-8F6E3C95B6EE}">
      <text>
        <r>
          <rPr>
            <b/>
            <sz val="9"/>
            <color indexed="81"/>
            <rFont val="Tahoma"/>
            <charset val="1"/>
          </rPr>
          <t>Becky Dzingeleski:</t>
        </r>
        <r>
          <rPr>
            <sz val="9"/>
            <color indexed="81"/>
            <rFont val="Tahoma"/>
            <charset val="1"/>
          </rPr>
          <t xml:space="preserve">
Per FOD is a new Unit.  Contributions began in 2018</t>
        </r>
      </text>
    </comment>
    <comment ref="IEH16" authorId="0" shapeId="0" xr:uid="{7019A548-0C23-43D4-974F-5F490E160A2E}">
      <text>
        <r>
          <rPr>
            <b/>
            <sz val="9"/>
            <color indexed="81"/>
            <rFont val="Tahoma"/>
            <charset val="1"/>
          </rPr>
          <t>Becky Dzingeleski:</t>
        </r>
        <r>
          <rPr>
            <sz val="9"/>
            <color indexed="81"/>
            <rFont val="Tahoma"/>
            <charset val="1"/>
          </rPr>
          <t xml:space="preserve">
Per FOD is a new Unit.  Contributions began in 2018</t>
        </r>
      </text>
    </comment>
    <comment ref="IEL16" authorId="0" shapeId="0" xr:uid="{41E3A88C-20AD-489B-8F38-93F1E5039F0A}">
      <text>
        <r>
          <rPr>
            <b/>
            <sz val="9"/>
            <color indexed="81"/>
            <rFont val="Tahoma"/>
            <charset val="1"/>
          </rPr>
          <t>Becky Dzingeleski:</t>
        </r>
        <r>
          <rPr>
            <sz val="9"/>
            <color indexed="81"/>
            <rFont val="Tahoma"/>
            <charset val="1"/>
          </rPr>
          <t xml:space="preserve">
Per FOD is a new Unit.  Contributions began in 2018</t>
        </r>
      </text>
    </comment>
    <comment ref="IEP16" authorId="0" shapeId="0" xr:uid="{BF166D1E-B657-40F7-8439-1845F73A855A}">
      <text>
        <r>
          <rPr>
            <b/>
            <sz val="9"/>
            <color indexed="81"/>
            <rFont val="Tahoma"/>
            <charset val="1"/>
          </rPr>
          <t>Becky Dzingeleski:</t>
        </r>
        <r>
          <rPr>
            <sz val="9"/>
            <color indexed="81"/>
            <rFont val="Tahoma"/>
            <charset val="1"/>
          </rPr>
          <t xml:space="preserve">
Per FOD is a new Unit.  Contributions began in 2018</t>
        </r>
      </text>
    </comment>
    <comment ref="IET16" authorId="0" shapeId="0" xr:uid="{E8205890-4C08-44FE-83DE-903163B4AF18}">
      <text>
        <r>
          <rPr>
            <b/>
            <sz val="9"/>
            <color indexed="81"/>
            <rFont val="Tahoma"/>
            <charset val="1"/>
          </rPr>
          <t>Becky Dzingeleski:</t>
        </r>
        <r>
          <rPr>
            <sz val="9"/>
            <color indexed="81"/>
            <rFont val="Tahoma"/>
            <charset val="1"/>
          </rPr>
          <t xml:space="preserve">
Per FOD is a new Unit.  Contributions began in 2018</t>
        </r>
      </text>
    </comment>
    <comment ref="IEX16" authorId="0" shapeId="0" xr:uid="{868B2DA2-13A3-4CB2-8C74-90D177A0709A}">
      <text>
        <r>
          <rPr>
            <b/>
            <sz val="9"/>
            <color indexed="81"/>
            <rFont val="Tahoma"/>
            <charset val="1"/>
          </rPr>
          <t>Becky Dzingeleski:</t>
        </r>
        <r>
          <rPr>
            <sz val="9"/>
            <color indexed="81"/>
            <rFont val="Tahoma"/>
            <charset val="1"/>
          </rPr>
          <t xml:space="preserve">
Per FOD is a new Unit.  Contributions began in 2018</t>
        </r>
      </text>
    </comment>
    <comment ref="IFB16" authorId="0" shapeId="0" xr:uid="{492A0A6A-DF16-4008-A3B2-78C1F1CA1483}">
      <text>
        <r>
          <rPr>
            <b/>
            <sz val="9"/>
            <color indexed="81"/>
            <rFont val="Tahoma"/>
            <charset val="1"/>
          </rPr>
          <t>Becky Dzingeleski:</t>
        </r>
        <r>
          <rPr>
            <sz val="9"/>
            <color indexed="81"/>
            <rFont val="Tahoma"/>
            <charset val="1"/>
          </rPr>
          <t xml:space="preserve">
Per FOD is a new Unit.  Contributions began in 2018</t>
        </r>
      </text>
    </comment>
    <comment ref="IFF16" authorId="0" shapeId="0" xr:uid="{F906EE92-D983-48F1-9192-702A36B83CEC}">
      <text>
        <r>
          <rPr>
            <b/>
            <sz val="9"/>
            <color indexed="81"/>
            <rFont val="Tahoma"/>
            <charset val="1"/>
          </rPr>
          <t>Becky Dzingeleski:</t>
        </r>
        <r>
          <rPr>
            <sz val="9"/>
            <color indexed="81"/>
            <rFont val="Tahoma"/>
            <charset val="1"/>
          </rPr>
          <t xml:space="preserve">
Per FOD is a new Unit.  Contributions began in 2018</t>
        </r>
      </text>
    </comment>
    <comment ref="IFJ16" authorId="0" shapeId="0" xr:uid="{C1A22FBD-CECD-4D78-8E16-88DB8B3C4B98}">
      <text>
        <r>
          <rPr>
            <b/>
            <sz val="9"/>
            <color indexed="81"/>
            <rFont val="Tahoma"/>
            <charset val="1"/>
          </rPr>
          <t>Becky Dzingeleski:</t>
        </r>
        <r>
          <rPr>
            <sz val="9"/>
            <color indexed="81"/>
            <rFont val="Tahoma"/>
            <charset val="1"/>
          </rPr>
          <t xml:space="preserve">
Per FOD is a new Unit.  Contributions began in 2018</t>
        </r>
      </text>
    </comment>
    <comment ref="IFN16" authorId="0" shapeId="0" xr:uid="{575C1EFA-AC10-418E-9D15-3778362F03C2}">
      <text>
        <r>
          <rPr>
            <b/>
            <sz val="9"/>
            <color indexed="81"/>
            <rFont val="Tahoma"/>
            <charset val="1"/>
          </rPr>
          <t>Becky Dzingeleski:</t>
        </r>
        <r>
          <rPr>
            <sz val="9"/>
            <color indexed="81"/>
            <rFont val="Tahoma"/>
            <charset val="1"/>
          </rPr>
          <t xml:space="preserve">
Per FOD is a new Unit.  Contributions began in 2018</t>
        </r>
      </text>
    </comment>
    <comment ref="IFR16" authorId="0" shapeId="0" xr:uid="{4C378B29-B686-4E8D-9432-98B830092AC3}">
      <text>
        <r>
          <rPr>
            <b/>
            <sz val="9"/>
            <color indexed="81"/>
            <rFont val="Tahoma"/>
            <charset val="1"/>
          </rPr>
          <t>Becky Dzingeleski:</t>
        </r>
        <r>
          <rPr>
            <sz val="9"/>
            <color indexed="81"/>
            <rFont val="Tahoma"/>
            <charset val="1"/>
          </rPr>
          <t xml:space="preserve">
Per FOD is a new Unit.  Contributions began in 2018</t>
        </r>
      </text>
    </comment>
    <comment ref="IFV16" authorId="0" shapeId="0" xr:uid="{66104FF1-970E-40B4-9E0A-F70CC3B7962C}">
      <text>
        <r>
          <rPr>
            <b/>
            <sz val="9"/>
            <color indexed="81"/>
            <rFont val="Tahoma"/>
            <charset val="1"/>
          </rPr>
          <t>Becky Dzingeleski:</t>
        </r>
        <r>
          <rPr>
            <sz val="9"/>
            <color indexed="81"/>
            <rFont val="Tahoma"/>
            <charset val="1"/>
          </rPr>
          <t xml:space="preserve">
Per FOD is a new Unit.  Contributions began in 2018</t>
        </r>
      </text>
    </comment>
    <comment ref="IFZ16" authorId="0" shapeId="0" xr:uid="{3975F01B-6DD8-41EB-A683-A33C9142E045}">
      <text>
        <r>
          <rPr>
            <b/>
            <sz val="9"/>
            <color indexed="81"/>
            <rFont val="Tahoma"/>
            <charset val="1"/>
          </rPr>
          <t>Becky Dzingeleski:</t>
        </r>
        <r>
          <rPr>
            <sz val="9"/>
            <color indexed="81"/>
            <rFont val="Tahoma"/>
            <charset val="1"/>
          </rPr>
          <t xml:space="preserve">
Per FOD is a new Unit.  Contributions began in 2018</t>
        </r>
      </text>
    </comment>
    <comment ref="IGD16" authorId="0" shapeId="0" xr:uid="{62260160-3F8D-4A7C-B314-73228AB2D90E}">
      <text>
        <r>
          <rPr>
            <b/>
            <sz val="9"/>
            <color indexed="81"/>
            <rFont val="Tahoma"/>
            <charset val="1"/>
          </rPr>
          <t>Becky Dzingeleski:</t>
        </r>
        <r>
          <rPr>
            <sz val="9"/>
            <color indexed="81"/>
            <rFont val="Tahoma"/>
            <charset val="1"/>
          </rPr>
          <t xml:space="preserve">
Per FOD is a new Unit.  Contributions began in 2018</t>
        </r>
      </text>
    </comment>
    <comment ref="IGH16" authorId="0" shapeId="0" xr:uid="{14568C52-EE62-4EEF-9EF8-C1236FACAEE3}">
      <text>
        <r>
          <rPr>
            <b/>
            <sz val="9"/>
            <color indexed="81"/>
            <rFont val="Tahoma"/>
            <charset val="1"/>
          </rPr>
          <t>Becky Dzingeleski:</t>
        </r>
        <r>
          <rPr>
            <sz val="9"/>
            <color indexed="81"/>
            <rFont val="Tahoma"/>
            <charset val="1"/>
          </rPr>
          <t xml:space="preserve">
Per FOD is a new Unit.  Contributions began in 2018</t>
        </r>
      </text>
    </comment>
    <comment ref="IGL16" authorId="0" shapeId="0" xr:uid="{2502917E-4DCE-46F4-A8FE-73C9CE20F8ED}">
      <text>
        <r>
          <rPr>
            <b/>
            <sz val="9"/>
            <color indexed="81"/>
            <rFont val="Tahoma"/>
            <charset val="1"/>
          </rPr>
          <t>Becky Dzingeleski:</t>
        </r>
        <r>
          <rPr>
            <sz val="9"/>
            <color indexed="81"/>
            <rFont val="Tahoma"/>
            <charset val="1"/>
          </rPr>
          <t xml:space="preserve">
Per FOD is a new Unit.  Contributions began in 2018</t>
        </r>
      </text>
    </comment>
    <comment ref="IGP16" authorId="0" shapeId="0" xr:uid="{5771046A-C56F-450B-A884-A3B0F49B9478}">
      <text>
        <r>
          <rPr>
            <b/>
            <sz val="9"/>
            <color indexed="81"/>
            <rFont val="Tahoma"/>
            <charset val="1"/>
          </rPr>
          <t>Becky Dzingeleski:</t>
        </r>
        <r>
          <rPr>
            <sz val="9"/>
            <color indexed="81"/>
            <rFont val="Tahoma"/>
            <charset val="1"/>
          </rPr>
          <t xml:space="preserve">
Per FOD is a new Unit.  Contributions began in 2018</t>
        </r>
      </text>
    </comment>
    <comment ref="IGT16" authorId="0" shapeId="0" xr:uid="{B1B5436E-FC12-4F63-983A-F688A2D41820}">
      <text>
        <r>
          <rPr>
            <b/>
            <sz val="9"/>
            <color indexed="81"/>
            <rFont val="Tahoma"/>
            <charset val="1"/>
          </rPr>
          <t>Becky Dzingeleski:</t>
        </r>
        <r>
          <rPr>
            <sz val="9"/>
            <color indexed="81"/>
            <rFont val="Tahoma"/>
            <charset val="1"/>
          </rPr>
          <t xml:space="preserve">
Per FOD is a new Unit.  Contributions began in 2018</t>
        </r>
      </text>
    </comment>
    <comment ref="IGX16" authorId="0" shapeId="0" xr:uid="{3C18C314-96CE-4275-8774-013C53CF7290}">
      <text>
        <r>
          <rPr>
            <b/>
            <sz val="9"/>
            <color indexed="81"/>
            <rFont val="Tahoma"/>
            <charset val="1"/>
          </rPr>
          <t>Becky Dzingeleski:</t>
        </r>
        <r>
          <rPr>
            <sz val="9"/>
            <color indexed="81"/>
            <rFont val="Tahoma"/>
            <charset val="1"/>
          </rPr>
          <t xml:space="preserve">
Per FOD is a new Unit.  Contributions began in 2018</t>
        </r>
      </text>
    </comment>
    <comment ref="IHB16" authorId="0" shapeId="0" xr:uid="{0F57601B-45E1-43D0-B5DD-F3445A1DD265}">
      <text>
        <r>
          <rPr>
            <b/>
            <sz val="9"/>
            <color indexed="81"/>
            <rFont val="Tahoma"/>
            <charset val="1"/>
          </rPr>
          <t>Becky Dzingeleski:</t>
        </r>
        <r>
          <rPr>
            <sz val="9"/>
            <color indexed="81"/>
            <rFont val="Tahoma"/>
            <charset val="1"/>
          </rPr>
          <t xml:space="preserve">
Per FOD is a new Unit.  Contributions began in 2018</t>
        </r>
      </text>
    </comment>
    <comment ref="IHF16" authorId="0" shapeId="0" xr:uid="{7913C553-2538-4DF2-A87F-C59DA18CAF93}">
      <text>
        <r>
          <rPr>
            <b/>
            <sz val="9"/>
            <color indexed="81"/>
            <rFont val="Tahoma"/>
            <charset val="1"/>
          </rPr>
          <t>Becky Dzingeleski:</t>
        </r>
        <r>
          <rPr>
            <sz val="9"/>
            <color indexed="81"/>
            <rFont val="Tahoma"/>
            <charset val="1"/>
          </rPr>
          <t xml:space="preserve">
Per FOD is a new Unit.  Contributions began in 2018</t>
        </r>
      </text>
    </comment>
    <comment ref="IHJ16" authorId="0" shapeId="0" xr:uid="{AAD62F15-9915-4317-BCF2-E81947C05EE3}">
      <text>
        <r>
          <rPr>
            <b/>
            <sz val="9"/>
            <color indexed="81"/>
            <rFont val="Tahoma"/>
            <charset val="1"/>
          </rPr>
          <t>Becky Dzingeleski:</t>
        </r>
        <r>
          <rPr>
            <sz val="9"/>
            <color indexed="81"/>
            <rFont val="Tahoma"/>
            <charset val="1"/>
          </rPr>
          <t xml:space="preserve">
Per FOD is a new Unit.  Contributions began in 2018</t>
        </r>
      </text>
    </comment>
    <comment ref="IHN16" authorId="0" shapeId="0" xr:uid="{26405CA1-8F9C-4405-ABEC-798C884FE778}">
      <text>
        <r>
          <rPr>
            <b/>
            <sz val="9"/>
            <color indexed="81"/>
            <rFont val="Tahoma"/>
            <charset val="1"/>
          </rPr>
          <t>Becky Dzingeleski:</t>
        </r>
        <r>
          <rPr>
            <sz val="9"/>
            <color indexed="81"/>
            <rFont val="Tahoma"/>
            <charset val="1"/>
          </rPr>
          <t xml:space="preserve">
Per FOD is a new Unit.  Contributions began in 2018</t>
        </r>
      </text>
    </comment>
    <comment ref="IHR16" authorId="0" shapeId="0" xr:uid="{4633EAE2-0D05-4FF7-A19B-7988CCF45EBE}">
      <text>
        <r>
          <rPr>
            <b/>
            <sz val="9"/>
            <color indexed="81"/>
            <rFont val="Tahoma"/>
            <charset val="1"/>
          </rPr>
          <t>Becky Dzingeleski:</t>
        </r>
        <r>
          <rPr>
            <sz val="9"/>
            <color indexed="81"/>
            <rFont val="Tahoma"/>
            <charset val="1"/>
          </rPr>
          <t xml:space="preserve">
Per FOD is a new Unit.  Contributions began in 2018</t>
        </r>
      </text>
    </comment>
    <comment ref="IHV16" authorId="0" shapeId="0" xr:uid="{240AA68B-C56E-4AA7-9E55-1367669F31BD}">
      <text>
        <r>
          <rPr>
            <b/>
            <sz val="9"/>
            <color indexed="81"/>
            <rFont val="Tahoma"/>
            <charset val="1"/>
          </rPr>
          <t>Becky Dzingeleski:</t>
        </r>
        <r>
          <rPr>
            <sz val="9"/>
            <color indexed="81"/>
            <rFont val="Tahoma"/>
            <charset val="1"/>
          </rPr>
          <t xml:space="preserve">
Per FOD is a new Unit.  Contributions began in 2018</t>
        </r>
      </text>
    </comment>
    <comment ref="IHZ16" authorId="0" shapeId="0" xr:uid="{64DDE6CB-E500-4CE4-84B6-C35DB157EEA0}">
      <text>
        <r>
          <rPr>
            <b/>
            <sz val="9"/>
            <color indexed="81"/>
            <rFont val="Tahoma"/>
            <charset val="1"/>
          </rPr>
          <t>Becky Dzingeleski:</t>
        </r>
        <r>
          <rPr>
            <sz val="9"/>
            <color indexed="81"/>
            <rFont val="Tahoma"/>
            <charset val="1"/>
          </rPr>
          <t xml:space="preserve">
Per FOD is a new Unit.  Contributions began in 2018</t>
        </r>
      </text>
    </comment>
    <comment ref="IID16" authorId="0" shapeId="0" xr:uid="{B2388EFE-2DE5-44CB-813D-9893D66F95B3}">
      <text>
        <r>
          <rPr>
            <b/>
            <sz val="9"/>
            <color indexed="81"/>
            <rFont val="Tahoma"/>
            <charset val="1"/>
          </rPr>
          <t>Becky Dzingeleski:</t>
        </r>
        <r>
          <rPr>
            <sz val="9"/>
            <color indexed="81"/>
            <rFont val="Tahoma"/>
            <charset val="1"/>
          </rPr>
          <t xml:space="preserve">
Per FOD is a new Unit.  Contributions began in 2018</t>
        </r>
      </text>
    </comment>
    <comment ref="IIH16" authorId="0" shapeId="0" xr:uid="{1B758C3A-1859-43A7-8886-06A7808EA10F}">
      <text>
        <r>
          <rPr>
            <b/>
            <sz val="9"/>
            <color indexed="81"/>
            <rFont val="Tahoma"/>
            <charset val="1"/>
          </rPr>
          <t>Becky Dzingeleski:</t>
        </r>
        <r>
          <rPr>
            <sz val="9"/>
            <color indexed="81"/>
            <rFont val="Tahoma"/>
            <charset val="1"/>
          </rPr>
          <t xml:space="preserve">
Per FOD is a new Unit.  Contributions began in 2018</t>
        </r>
      </text>
    </comment>
    <comment ref="IIL16" authorId="0" shapeId="0" xr:uid="{85DC5500-48AD-401C-BF93-034E66B6E415}">
      <text>
        <r>
          <rPr>
            <b/>
            <sz val="9"/>
            <color indexed="81"/>
            <rFont val="Tahoma"/>
            <charset val="1"/>
          </rPr>
          <t>Becky Dzingeleski:</t>
        </r>
        <r>
          <rPr>
            <sz val="9"/>
            <color indexed="81"/>
            <rFont val="Tahoma"/>
            <charset val="1"/>
          </rPr>
          <t xml:space="preserve">
Per FOD is a new Unit.  Contributions began in 2018</t>
        </r>
      </text>
    </comment>
    <comment ref="IIP16" authorId="0" shapeId="0" xr:uid="{E9923F51-D11F-4A74-8F5F-91DB0383BF6D}">
      <text>
        <r>
          <rPr>
            <b/>
            <sz val="9"/>
            <color indexed="81"/>
            <rFont val="Tahoma"/>
            <charset val="1"/>
          </rPr>
          <t>Becky Dzingeleski:</t>
        </r>
        <r>
          <rPr>
            <sz val="9"/>
            <color indexed="81"/>
            <rFont val="Tahoma"/>
            <charset val="1"/>
          </rPr>
          <t xml:space="preserve">
Per FOD is a new Unit.  Contributions began in 2018</t>
        </r>
      </text>
    </comment>
    <comment ref="IIT16" authorId="0" shapeId="0" xr:uid="{229AEFC0-F27A-4322-BA00-8AE20CECE56E}">
      <text>
        <r>
          <rPr>
            <b/>
            <sz val="9"/>
            <color indexed="81"/>
            <rFont val="Tahoma"/>
            <charset val="1"/>
          </rPr>
          <t>Becky Dzingeleski:</t>
        </r>
        <r>
          <rPr>
            <sz val="9"/>
            <color indexed="81"/>
            <rFont val="Tahoma"/>
            <charset val="1"/>
          </rPr>
          <t xml:space="preserve">
Per FOD is a new Unit.  Contributions began in 2018</t>
        </r>
      </text>
    </comment>
    <comment ref="IIX16" authorId="0" shapeId="0" xr:uid="{229F74D9-C351-4D3D-A0B2-E5E572070DCF}">
      <text>
        <r>
          <rPr>
            <b/>
            <sz val="9"/>
            <color indexed="81"/>
            <rFont val="Tahoma"/>
            <charset val="1"/>
          </rPr>
          <t>Becky Dzingeleski:</t>
        </r>
        <r>
          <rPr>
            <sz val="9"/>
            <color indexed="81"/>
            <rFont val="Tahoma"/>
            <charset val="1"/>
          </rPr>
          <t xml:space="preserve">
Per FOD is a new Unit.  Contributions began in 2018</t>
        </r>
      </text>
    </comment>
    <comment ref="IJB16" authorId="0" shapeId="0" xr:uid="{A5EF5A5C-0095-4C93-9F5E-B3D5B1F004C6}">
      <text>
        <r>
          <rPr>
            <b/>
            <sz val="9"/>
            <color indexed="81"/>
            <rFont val="Tahoma"/>
            <charset val="1"/>
          </rPr>
          <t>Becky Dzingeleski:</t>
        </r>
        <r>
          <rPr>
            <sz val="9"/>
            <color indexed="81"/>
            <rFont val="Tahoma"/>
            <charset val="1"/>
          </rPr>
          <t xml:space="preserve">
Per FOD is a new Unit.  Contributions began in 2018</t>
        </r>
      </text>
    </comment>
    <comment ref="IJF16" authorId="0" shapeId="0" xr:uid="{75047824-22E8-49C1-838A-2074EAE2A865}">
      <text>
        <r>
          <rPr>
            <b/>
            <sz val="9"/>
            <color indexed="81"/>
            <rFont val="Tahoma"/>
            <charset val="1"/>
          </rPr>
          <t>Becky Dzingeleski:</t>
        </r>
        <r>
          <rPr>
            <sz val="9"/>
            <color indexed="81"/>
            <rFont val="Tahoma"/>
            <charset val="1"/>
          </rPr>
          <t xml:space="preserve">
Per FOD is a new Unit.  Contributions began in 2018</t>
        </r>
      </text>
    </comment>
    <comment ref="IJJ16" authorId="0" shapeId="0" xr:uid="{194B478D-D3A3-4F85-A6F3-CEDCAC4A3EB3}">
      <text>
        <r>
          <rPr>
            <b/>
            <sz val="9"/>
            <color indexed="81"/>
            <rFont val="Tahoma"/>
            <charset val="1"/>
          </rPr>
          <t>Becky Dzingeleski:</t>
        </r>
        <r>
          <rPr>
            <sz val="9"/>
            <color indexed="81"/>
            <rFont val="Tahoma"/>
            <charset val="1"/>
          </rPr>
          <t xml:space="preserve">
Per FOD is a new Unit.  Contributions began in 2018</t>
        </r>
      </text>
    </comment>
    <comment ref="IJN16" authorId="0" shapeId="0" xr:uid="{9F598A10-7203-4235-AB44-513419F16E44}">
      <text>
        <r>
          <rPr>
            <b/>
            <sz val="9"/>
            <color indexed="81"/>
            <rFont val="Tahoma"/>
            <charset val="1"/>
          </rPr>
          <t>Becky Dzingeleski:</t>
        </r>
        <r>
          <rPr>
            <sz val="9"/>
            <color indexed="81"/>
            <rFont val="Tahoma"/>
            <charset val="1"/>
          </rPr>
          <t xml:space="preserve">
Per FOD is a new Unit.  Contributions began in 2018</t>
        </r>
      </text>
    </comment>
    <comment ref="IJR16" authorId="0" shapeId="0" xr:uid="{EDBA6E1E-A882-4936-8B26-8473EB0D40A4}">
      <text>
        <r>
          <rPr>
            <b/>
            <sz val="9"/>
            <color indexed="81"/>
            <rFont val="Tahoma"/>
            <charset val="1"/>
          </rPr>
          <t>Becky Dzingeleski:</t>
        </r>
        <r>
          <rPr>
            <sz val="9"/>
            <color indexed="81"/>
            <rFont val="Tahoma"/>
            <charset val="1"/>
          </rPr>
          <t xml:space="preserve">
Per FOD is a new Unit.  Contributions began in 2018</t>
        </r>
      </text>
    </comment>
    <comment ref="IJV16" authorId="0" shapeId="0" xr:uid="{24D3A9BC-838F-4403-8314-65E86986E9DB}">
      <text>
        <r>
          <rPr>
            <b/>
            <sz val="9"/>
            <color indexed="81"/>
            <rFont val="Tahoma"/>
            <charset val="1"/>
          </rPr>
          <t>Becky Dzingeleski:</t>
        </r>
        <r>
          <rPr>
            <sz val="9"/>
            <color indexed="81"/>
            <rFont val="Tahoma"/>
            <charset val="1"/>
          </rPr>
          <t xml:space="preserve">
Per FOD is a new Unit.  Contributions began in 2018</t>
        </r>
      </text>
    </comment>
    <comment ref="IJZ16" authorId="0" shapeId="0" xr:uid="{9DE30EF6-7345-431F-9415-DBFFF8B44880}">
      <text>
        <r>
          <rPr>
            <b/>
            <sz val="9"/>
            <color indexed="81"/>
            <rFont val="Tahoma"/>
            <charset val="1"/>
          </rPr>
          <t>Becky Dzingeleski:</t>
        </r>
        <r>
          <rPr>
            <sz val="9"/>
            <color indexed="81"/>
            <rFont val="Tahoma"/>
            <charset val="1"/>
          </rPr>
          <t xml:space="preserve">
Per FOD is a new Unit.  Contributions began in 2018</t>
        </r>
      </text>
    </comment>
    <comment ref="IKD16" authorId="0" shapeId="0" xr:uid="{D1B17BA0-0A28-49F2-ABB2-7FA940C63E15}">
      <text>
        <r>
          <rPr>
            <b/>
            <sz val="9"/>
            <color indexed="81"/>
            <rFont val="Tahoma"/>
            <charset val="1"/>
          </rPr>
          <t>Becky Dzingeleski:</t>
        </r>
        <r>
          <rPr>
            <sz val="9"/>
            <color indexed="81"/>
            <rFont val="Tahoma"/>
            <charset val="1"/>
          </rPr>
          <t xml:space="preserve">
Per FOD is a new Unit.  Contributions began in 2018</t>
        </r>
      </text>
    </comment>
    <comment ref="IKH16" authorId="0" shapeId="0" xr:uid="{2618A280-44E1-42E0-B2D4-C9BBA424C197}">
      <text>
        <r>
          <rPr>
            <b/>
            <sz val="9"/>
            <color indexed="81"/>
            <rFont val="Tahoma"/>
            <charset val="1"/>
          </rPr>
          <t>Becky Dzingeleski:</t>
        </r>
        <r>
          <rPr>
            <sz val="9"/>
            <color indexed="81"/>
            <rFont val="Tahoma"/>
            <charset val="1"/>
          </rPr>
          <t xml:space="preserve">
Per FOD is a new Unit.  Contributions began in 2018</t>
        </r>
      </text>
    </comment>
    <comment ref="IKL16" authorId="0" shapeId="0" xr:uid="{9A36DDA7-9632-40C0-86E2-5A867557AEB6}">
      <text>
        <r>
          <rPr>
            <b/>
            <sz val="9"/>
            <color indexed="81"/>
            <rFont val="Tahoma"/>
            <charset val="1"/>
          </rPr>
          <t>Becky Dzingeleski:</t>
        </r>
        <r>
          <rPr>
            <sz val="9"/>
            <color indexed="81"/>
            <rFont val="Tahoma"/>
            <charset val="1"/>
          </rPr>
          <t xml:space="preserve">
Per FOD is a new Unit.  Contributions began in 2018</t>
        </r>
      </text>
    </comment>
    <comment ref="IKP16" authorId="0" shapeId="0" xr:uid="{6421C009-6412-4823-8E08-11B1D11BFE0F}">
      <text>
        <r>
          <rPr>
            <b/>
            <sz val="9"/>
            <color indexed="81"/>
            <rFont val="Tahoma"/>
            <charset val="1"/>
          </rPr>
          <t>Becky Dzingeleski:</t>
        </r>
        <r>
          <rPr>
            <sz val="9"/>
            <color indexed="81"/>
            <rFont val="Tahoma"/>
            <charset val="1"/>
          </rPr>
          <t xml:space="preserve">
Per FOD is a new Unit.  Contributions began in 2018</t>
        </r>
      </text>
    </comment>
    <comment ref="IKT16" authorId="0" shapeId="0" xr:uid="{59A81A78-A4ED-4231-A2AB-63D48D9C5E82}">
      <text>
        <r>
          <rPr>
            <b/>
            <sz val="9"/>
            <color indexed="81"/>
            <rFont val="Tahoma"/>
            <charset val="1"/>
          </rPr>
          <t>Becky Dzingeleski:</t>
        </r>
        <r>
          <rPr>
            <sz val="9"/>
            <color indexed="81"/>
            <rFont val="Tahoma"/>
            <charset val="1"/>
          </rPr>
          <t xml:space="preserve">
Per FOD is a new Unit.  Contributions began in 2018</t>
        </r>
      </text>
    </comment>
    <comment ref="IKX16" authorId="0" shapeId="0" xr:uid="{E4761ABD-7E59-4ECC-B027-31C8B4C2953D}">
      <text>
        <r>
          <rPr>
            <b/>
            <sz val="9"/>
            <color indexed="81"/>
            <rFont val="Tahoma"/>
            <charset val="1"/>
          </rPr>
          <t>Becky Dzingeleski:</t>
        </r>
        <r>
          <rPr>
            <sz val="9"/>
            <color indexed="81"/>
            <rFont val="Tahoma"/>
            <charset val="1"/>
          </rPr>
          <t xml:space="preserve">
Per FOD is a new Unit.  Contributions began in 2018</t>
        </r>
      </text>
    </comment>
    <comment ref="ILB16" authorId="0" shapeId="0" xr:uid="{757ECA09-3B3B-4D0A-8FDD-EF064C298A7C}">
      <text>
        <r>
          <rPr>
            <b/>
            <sz val="9"/>
            <color indexed="81"/>
            <rFont val="Tahoma"/>
            <charset val="1"/>
          </rPr>
          <t>Becky Dzingeleski:</t>
        </r>
        <r>
          <rPr>
            <sz val="9"/>
            <color indexed="81"/>
            <rFont val="Tahoma"/>
            <charset val="1"/>
          </rPr>
          <t xml:space="preserve">
Per FOD is a new Unit.  Contributions began in 2018</t>
        </r>
      </text>
    </comment>
    <comment ref="ILF16" authorId="0" shapeId="0" xr:uid="{58454FD2-4AAD-4478-8726-6750E54FA609}">
      <text>
        <r>
          <rPr>
            <b/>
            <sz val="9"/>
            <color indexed="81"/>
            <rFont val="Tahoma"/>
            <charset val="1"/>
          </rPr>
          <t>Becky Dzingeleski:</t>
        </r>
        <r>
          <rPr>
            <sz val="9"/>
            <color indexed="81"/>
            <rFont val="Tahoma"/>
            <charset val="1"/>
          </rPr>
          <t xml:space="preserve">
Per FOD is a new Unit.  Contributions began in 2018</t>
        </r>
      </text>
    </comment>
    <comment ref="ILJ16" authorId="0" shapeId="0" xr:uid="{491EF5ED-3658-4974-A640-4B857CEA7DF6}">
      <text>
        <r>
          <rPr>
            <b/>
            <sz val="9"/>
            <color indexed="81"/>
            <rFont val="Tahoma"/>
            <charset val="1"/>
          </rPr>
          <t>Becky Dzingeleski:</t>
        </r>
        <r>
          <rPr>
            <sz val="9"/>
            <color indexed="81"/>
            <rFont val="Tahoma"/>
            <charset val="1"/>
          </rPr>
          <t xml:space="preserve">
Per FOD is a new Unit.  Contributions began in 2018</t>
        </r>
      </text>
    </comment>
    <comment ref="ILN16" authorId="0" shapeId="0" xr:uid="{508DC8E5-BA8D-4038-856D-D18C28901FD9}">
      <text>
        <r>
          <rPr>
            <b/>
            <sz val="9"/>
            <color indexed="81"/>
            <rFont val="Tahoma"/>
            <charset val="1"/>
          </rPr>
          <t>Becky Dzingeleski:</t>
        </r>
        <r>
          <rPr>
            <sz val="9"/>
            <color indexed="81"/>
            <rFont val="Tahoma"/>
            <charset val="1"/>
          </rPr>
          <t xml:space="preserve">
Per FOD is a new Unit.  Contributions began in 2018</t>
        </r>
      </text>
    </comment>
    <comment ref="ILR16" authorId="0" shapeId="0" xr:uid="{06749691-E25D-401C-8768-31FA403E3C39}">
      <text>
        <r>
          <rPr>
            <b/>
            <sz val="9"/>
            <color indexed="81"/>
            <rFont val="Tahoma"/>
            <charset val="1"/>
          </rPr>
          <t>Becky Dzingeleski:</t>
        </r>
        <r>
          <rPr>
            <sz val="9"/>
            <color indexed="81"/>
            <rFont val="Tahoma"/>
            <charset val="1"/>
          </rPr>
          <t xml:space="preserve">
Per FOD is a new Unit.  Contributions began in 2018</t>
        </r>
      </text>
    </comment>
    <comment ref="ILV16" authorId="0" shapeId="0" xr:uid="{F6EDE43B-2021-46E7-AF5C-7DA94332B473}">
      <text>
        <r>
          <rPr>
            <b/>
            <sz val="9"/>
            <color indexed="81"/>
            <rFont val="Tahoma"/>
            <charset val="1"/>
          </rPr>
          <t>Becky Dzingeleski:</t>
        </r>
        <r>
          <rPr>
            <sz val="9"/>
            <color indexed="81"/>
            <rFont val="Tahoma"/>
            <charset val="1"/>
          </rPr>
          <t xml:space="preserve">
Per FOD is a new Unit.  Contributions began in 2018</t>
        </r>
      </text>
    </comment>
    <comment ref="ILZ16" authorId="0" shapeId="0" xr:uid="{BABF4D9A-79AF-4C3C-BEAB-C336E2249274}">
      <text>
        <r>
          <rPr>
            <b/>
            <sz val="9"/>
            <color indexed="81"/>
            <rFont val="Tahoma"/>
            <charset val="1"/>
          </rPr>
          <t>Becky Dzingeleski:</t>
        </r>
        <r>
          <rPr>
            <sz val="9"/>
            <color indexed="81"/>
            <rFont val="Tahoma"/>
            <charset val="1"/>
          </rPr>
          <t xml:space="preserve">
Per FOD is a new Unit.  Contributions began in 2018</t>
        </r>
      </text>
    </comment>
    <comment ref="IMD16" authorId="0" shapeId="0" xr:uid="{EB185F92-F3E8-4BD5-8ABC-C1224494B6B3}">
      <text>
        <r>
          <rPr>
            <b/>
            <sz val="9"/>
            <color indexed="81"/>
            <rFont val="Tahoma"/>
            <charset val="1"/>
          </rPr>
          <t>Becky Dzingeleski:</t>
        </r>
        <r>
          <rPr>
            <sz val="9"/>
            <color indexed="81"/>
            <rFont val="Tahoma"/>
            <charset val="1"/>
          </rPr>
          <t xml:space="preserve">
Per FOD is a new Unit.  Contributions began in 2018</t>
        </r>
      </text>
    </comment>
    <comment ref="IMH16" authorId="0" shapeId="0" xr:uid="{B8399089-A7A9-44A6-BF0E-7F8E6BE880A2}">
      <text>
        <r>
          <rPr>
            <b/>
            <sz val="9"/>
            <color indexed="81"/>
            <rFont val="Tahoma"/>
            <charset val="1"/>
          </rPr>
          <t>Becky Dzingeleski:</t>
        </r>
        <r>
          <rPr>
            <sz val="9"/>
            <color indexed="81"/>
            <rFont val="Tahoma"/>
            <charset val="1"/>
          </rPr>
          <t xml:space="preserve">
Per FOD is a new Unit.  Contributions began in 2018</t>
        </r>
      </text>
    </comment>
    <comment ref="IML16" authorId="0" shapeId="0" xr:uid="{0A5D5E29-E088-4944-B5A6-DEF0A134ED7D}">
      <text>
        <r>
          <rPr>
            <b/>
            <sz val="9"/>
            <color indexed="81"/>
            <rFont val="Tahoma"/>
            <charset val="1"/>
          </rPr>
          <t>Becky Dzingeleski:</t>
        </r>
        <r>
          <rPr>
            <sz val="9"/>
            <color indexed="81"/>
            <rFont val="Tahoma"/>
            <charset val="1"/>
          </rPr>
          <t xml:space="preserve">
Per FOD is a new Unit.  Contributions began in 2018</t>
        </r>
      </text>
    </comment>
    <comment ref="IMP16" authorId="0" shapeId="0" xr:uid="{BF466A6E-FE5F-4787-9658-A52B172B69C8}">
      <text>
        <r>
          <rPr>
            <b/>
            <sz val="9"/>
            <color indexed="81"/>
            <rFont val="Tahoma"/>
            <charset val="1"/>
          </rPr>
          <t>Becky Dzingeleski:</t>
        </r>
        <r>
          <rPr>
            <sz val="9"/>
            <color indexed="81"/>
            <rFont val="Tahoma"/>
            <charset val="1"/>
          </rPr>
          <t xml:space="preserve">
Per FOD is a new Unit.  Contributions began in 2018</t>
        </r>
      </text>
    </comment>
    <comment ref="IMT16" authorId="0" shapeId="0" xr:uid="{FC0240DE-2D4E-4126-9F7E-AF0883A5F5A2}">
      <text>
        <r>
          <rPr>
            <b/>
            <sz val="9"/>
            <color indexed="81"/>
            <rFont val="Tahoma"/>
            <charset val="1"/>
          </rPr>
          <t>Becky Dzingeleski:</t>
        </r>
        <r>
          <rPr>
            <sz val="9"/>
            <color indexed="81"/>
            <rFont val="Tahoma"/>
            <charset val="1"/>
          </rPr>
          <t xml:space="preserve">
Per FOD is a new Unit.  Contributions began in 2018</t>
        </r>
      </text>
    </comment>
    <comment ref="IMX16" authorId="0" shapeId="0" xr:uid="{74CCBEE4-B464-408F-81FF-03485B53B9FD}">
      <text>
        <r>
          <rPr>
            <b/>
            <sz val="9"/>
            <color indexed="81"/>
            <rFont val="Tahoma"/>
            <charset val="1"/>
          </rPr>
          <t>Becky Dzingeleski:</t>
        </r>
        <r>
          <rPr>
            <sz val="9"/>
            <color indexed="81"/>
            <rFont val="Tahoma"/>
            <charset val="1"/>
          </rPr>
          <t xml:space="preserve">
Per FOD is a new Unit.  Contributions began in 2018</t>
        </r>
      </text>
    </comment>
    <comment ref="INB16" authorId="0" shapeId="0" xr:uid="{01654A7D-5AC0-4484-A1D8-CB7110F7ACC0}">
      <text>
        <r>
          <rPr>
            <b/>
            <sz val="9"/>
            <color indexed="81"/>
            <rFont val="Tahoma"/>
            <charset val="1"/>
          </rPr>
          <t>Becky Dzingeleski:</t>
        </r>
        <r>
          <rPr>
            <sz val="9"/>
            <color indexed="81"/>
            <rFont val="Tahoma"/>
            <charset val="1"/>
          </rPr>
          <t xml:space="preserve">
Per FOD is a new Unit.  Contributions began in 2018</t>
        </r>
      </text>
    </comment>
    <comment ref="INF16" authorId="0" shapeId="0" xr:uid="{F01DEA5B-8BB1-40A0-80F3-DB8E33F7ABD0}">
      <text>
        <r>
          <rPr>
            <b/>
            <sz val="9"/>
            <color indexed="81"/>
            <rFont val="Tahoma"/>
            <charset val="1"/>
          </rPr>
          <t>Becky Dzingeleski:</t>
        </r>
        <r>
          <rPr>
            <sz val="9"/>
            <color indexed="81"/>
            <rFont val="Tahoma"/>
            <charset val="1"/>
          </rPr>
          <t xml:space="preserve">
Per FOD is a new Unit.  Contributions began in 2018</t>
        </r>
      </text>
    </comment>
    <comment ref="INJ16" authorId="0" shapeId="0" xr:uid="{D4E09D2F-C426-47B9-8D36-C5F1A45DC96B}">
      <text>
        <r>
          <rPr>
            <b/>
            <sz val="9"/>
            <color indexed="81"/>
            <rFont val="Tahoma"/>
            <charset val="1"/>
          </rPr>
          <t>Becky Dzingeleski:</t>
        </r>
        <r>
          <rPr>
            <sz val="9"/>
            <color indexed="81"/>
            <rFont val="Tahoma"/>
            <charset val="1"/>
          </rPr>
          <t xml:space="preserve">
Per FOD is a new Unit.  Contributions began in 2018</t>
        </r>
      </text>
    </comment>
    <comment ref="INN16" authorId="0" shapeId="0" xr:uid="{7D630BF4-FB25-4A8F-B133-5316E34BCD1F}">
      <text>
        <r>
          <rPr>
            <b/>
            <sz val="9"/>
            <color indexed="81"/>
            <rFont val="Tahoma"/>
            <charset val="1"/>
          </rPr>
          <t>Becky Dzingeleski:</t>
        </r>
        <r>
          <rPr>
            <sz val="9"/>
            <color indexed="81"/>
            <rFont val="Tahoma"/>
            <charset val="1"/>
          </rPr>
          <t xml:space="preserve">
Per FOD is a new Unit.  Contributions began in 2018</t>
        </r>
      </text>
    </comment>
    <comment ref="INR16" authorId="0" shapeId="0" xr:uid="{4BF9413C-72BA-469C-A914-17A9B03DB2C4}">
      <text>
        <r>
          <rPr>
            <b/>
            <sz val="9"/>
            <color indexed="81"/>
            <rFont val="Tahoma"/>
            <charset val="1"/>
          </rPr>
          <t>Becky Dzingeleski:</t>
        </r>
        <r>
          <rPr>
            <sz val="9"/>
            <color indexed="81"/>
            <rFont val="Tahoma"/>
            <charset val="1"/>
          </rPr>
          <t xml:space="preserve">
Per FOD is a new Unit.  Contributions began in 2018</t>
        </r>
      </text>
    </comment>
    <comment ref="INV16" authorId="0" shapeId="0" xr:uid="{58F701F3-06C9-42AD-8834-258453BFBC4F}">
      <text>
        <r>
          <rPr>
            <b/>
            <sz val="9"/>
            <color indexed="81"/>
            <rFont val="Tahoma"/>
            <charset val="1"/>
          </rPr>
          <t>Becky Dzingeleski:</t>
        </r>
        <r>
          <rPr>
            <sz val="9"/>
            <color indexed="81"/>
            <rFont val="Tahoma"/>
            <charset val="1"/>
          </rPr>
          <t xml:space="preserve">
Per FOD is a new Unit.  Contributions began in 2018</t>
        </r>
      </text>
    </comment>
    <comment ref="INZ16" authorId="0" shapeId="0" xr:uid="{AA0AC958-5AD4-4A07-AE02-795CAB1B14A3}">
      <text>
        <r>
          <rPr>
            <b/>
            <sz val="9"/>
            <color indexed="81"/>
            <rFont val="Tahoma"/>
            <charset val="1"/>
          </rPr>
          <t>Becky Dzingeleski:</t>
        </r>
        <r>
          <rPr>
            <sz val="9"/>
            <color indexed="81"/>
            <rFont val="Tahoma"/>
            <charset val="1"/>
          </rPr>
          <t xml:space="preserve">
Per FOD is a new Unit.  Contributions began in 2018</t>
        </r>
      </text>
    </comment>
    <comment ref="IOD16" authorId="0" shapeId="0" xr:uid="{BCD12D32-57BC-4FAA-937A-4E7D54486F57}">
      <text>
        <r>
          <rPr>
            <b/>
            <sz val="9"/>
            <color indexed="81"/>
            <rFont val="Tahoma"/>
            <charset val="1"/>
          </rPr>
          <t>Becky Dzingeleski:</t>
        </r>
        <r>
          <rPr>
            <sz val="9"/>
            <color indexed="81"/>
            <rFont val="Tahoma"/>
            <charset val="1"/>
          </rPr>
          <t xml:space="preserve">
Per FOD is a new Unit.  Contributions began in 2018</t>
        </r>
      </text>
    </comment>
    <comment ref="IOH16" authorId="0" shapeId="0" xr:uid="{BBD824FD-F400-439D-81BC-650053911B73}">
      <text>
        <r>
          <rPr>
            <b/>
            <sz val="9"/>
            <color indexed="81"/>
            <rFont val="Tahoma"/>
            <charset val="1"/>
          </rPr>
          <t>Becky Dzingeleski:</t>
        </r>
        <r>
          <rPr>
            <sz val="9"/>
            <color indexed="81"/>
            <rFont val="Tahoma"/>
            <charset val="1"/>
          </rPr>
          <t xml:space="preserve">
Per FOD is a new Unit.  Contributions began in 2018</t>
        </r>
      </text>
    </comment>
    <comment ref="IOL16" authorId="0" shapeId="0" xr:uid="{225BF35B-EA04-4CA8-BC16-1412A41A8F58}">
      <text>
        <r>
          <rPr>
            <b/>
            <sz val="9"/>
            <color indexed="81"/>
            <rFont val="Tahoma"/>
            <charset val="1"/>
          </rPr>
          <t>Becky Dzingeleski:</t>
        </r>
        <r>
          <rPr>
            <sz val="9"/>
            <color indexed="81"/>
            <rFont val="Tahoma"/>
            <charset val="1"/>
          </rPr>
          <t xml:space="preserve">
Per FOD is a new Unit.  Contributions began in 2018</t>
        </r>
      </text>
    </comment>
    <comment ref="IOP16" authorId="0" shapeId="0" xr:uid="{0B11DABA-8CA5-417A-BA74-4718C5477414}">
      <text>
        <r>
          <rPr>
            <b/>
            <sz val="9"/>
            <color indexed="81"/>
            <rFont val="Tahoma"/>
            <charset val="1"/>
          </rPr>
          <t>Becky Dzingeleski:</t>
        </r>
        <r>
          <rPr>
            <sz val="9"/>
            <color indexed="81"/>
            <rFont val="Tahoma"/>
            <charset val="1"/>
          </rPr>
          <t xml:space="preserve">
Per FOD is a new Unit.  Contributions began in 2018</t>
        </r>
      </text>
    </comment>
    <comment ref="IOT16" authorId="0" shapeId="0" xr:uid="{62887D7C-2DE7-4172-BA89-3ADAF6D5E7CB}">
      <text>
        <r>
          <rPr>
            <b/>
            <sz val="9"/>
            <color indexed="81"/>
            <rFont val="Tahoma"/>
            <charset val="1"/>
          </rPr>
          <t>Becky Dzingeleski:</t>
        </r>
        <r>
          <rPr>
            <sz val="9"/>
            <color indexed="81"/>
            <rFont val="Tahoma"/>
            <charset val="1"/>
          </rPr>
          <t xml:space="preserve">
Per FOD is a new Unit.  Contributions began in 2018</t>
        </r>
      </text>
    </comment>
    <comment ref="IOX16" authorId="0" shapeId="0" xr:uid="{10B64F11-0809-452C-896E-27B0BEB2B263}">
      <text>
        <r>
          <rPr>
            <b/>
            <sz val="9"/>
            <color indexed="81"/>
            <rFont val="Tahoma"/>
            <charset val="1"/>
          </rPr>
          <t>Becky Dzingeleski:</t>
        </r>
        <r>
          <rPr>
            <sz val="9"/>
            <color indexed="81"/>
            <rFont val="Tahoma"/>
            <charset val="1"/>
          </rPr>
          <t xml:space="preserve">
Per FOD is a new Unit.  Contributions began in 2018</t>
        </r>
      </text>
    </comment>
    <comment ref="IPB16" authorId="0" shapeId="0" xr:uid="{F7F12DE1-0778-4537-8164-1E933BF7EDC3}">
      <text>
        <r>
          <rPr>
            <b/>
            <sz val="9"/>
            <color indexed="81"/>
            <rFont val="Tahoma"/>
            <charset val="1"/>
          </rPr>
          <t>Becky Dzingeleski:</t>
        </r>
        <r>
          <rPr>
            <sz val="9"/>
            <color indexed="81"/>
            <rFont val="Tahoma"/>
            <charset val="1"/>
          </rPr>
          <t xml:space="preserve">
Per FOD is a new Unit.  Contributions began in 2018</t>
        </r>
      </text>
    </comment>
    <comment ref="IPF16" authorId="0" shapeId="0" xr:uid="{AAB58939-7E9A-4DE9-8F6A-F34709540976}">
      <text>
        <r>
          <rPr>
            <b/>
            <sz val="9"/>
            <color indexed="81"/>
            <rFont val="Tahoma"/>
            <charset val="1"/>
          </rPr>
          <t>Becky Dzingeleski:</t>
        </r>
        <r>
          <rPr>
            <sz val="9"/>
            <color indexed="81"/>
            <rFont val="Tahoma"/>
            <charset val="1"/>
          </rPr>
          <t xml:space="preserve">
Per FOD is a new Unit.  Contributions began in 2018</t>
        </r>
      </text>
    </comment>
    <comment ref="IPJ16" authorId="0" shapeId="0" xr:uid="{10FBA836-49DC-49DA-BF41-5B19D2CF9819}">
      <text>
        <r>
          <rPr>
            <b/>
            <sz val="9"/>
            <color indexed="81"/>
            <rFont val="Tahoma"/>
            <charset val="1"/>
          </rPr>
          <t>Becky Dzingeleski:</t>
        </r>
        <r>
          <rPr>
            <sz val="9"/>
            <color indexed="81"/>
            <rFont val="Tahoma"/>
            <charset val="1"/>
          </rPr>
          <t xml:space="preserve">
Per FOD is a new Unit.  Contributions began in 2018</t>
        </r>
      </text>
    </comment>
    <comment ref="IPN16" authorId="0" shapeId="0" xr:uid="{16203EAB-33B4-4E39-9111-33F13D4527F4}">
      <text>
        <r>
          <rPr>
            <b/>
            <sz val="9"/>
            <color indexed="81"/>
            <rFont val="Tahoma"/>
            <charset val="1"/>
          </rPr>
          <t>Becky Dzingeleski:</t>
        </r>
        <r>
          <rPr>
            <sz val="9"/>
            <color indexed="81"/>
            <rFont val="Tahoma"/>
            <charset val="1"/>
          </rPr>
          <t xml:space="preserve">
Per FOD is a new Unit.  Contributions began in 2018</t>
        </r>
      </text>
    </comment>
    <comment ref="IPR16" authorId="0" shapeId="0" xr:uid="{96E716CB-5A3C-455F-A0C5-D226C1295BB8}">
      <text>
        <r>
          <rPr>
            <b/>
            <sz val="9"/>
            <color indexed="81"/>
            <rFont val="Tahoma"/>
            <charset val="1"/>
          </rPr>
          <t>Becky Dzingeleski:</t>
        </r>
        <r>
          <rPr>
            <sz val="9"/>
            <color indexed="81"/>
            <rFont val="Tahoma"/>
            <charset val="1"/>
          </rPr>
          <t xml:space="preserve">
Per FOD is a new Unit.  Contributions began in 2018</t>
        </r>
      </text>
    </comment>
    <comment ref="IPV16" authorId="0" shapeId="0" xr:uid="{0803201C-37C5-4CC1-BC95-131181665F10}">
      <text>
        <r>
          <rPr>
            <b/>
            <sz val="9"/>
            <color indexed="81"/>
            <rFont val="Tahoma"/>
            <charset val="1"/>
          </rPr>
          <t>Becky Dzingeleski:</t>
        </r>
        <r>
          <rPr>
            <sz val="9"/>
            <color indexed="81"/>
            <rFont val="Tahoma"/>
            <charset val="1"/>
          </rPr>
          <t xml:space="preserve">
Per FOD is a new Unit.  Contributions began in 2018</t>
        </r>
      </text>
    </comment>
    <comment ref="IPZ16" authorId="0" shapeId="0" xr:uid="{422F537D-DAFB-43E6-9596-F70A28A28769}">
      <text>
        <r>
          <rPr>
            <b/>
            <sz val="9"/>
            <color indexed="81"/>
            <rFont val="Tahoma"/>
            <charset val="1"/>
          </rPr>
          <t>Becky Dzingeleski:</t>
        </r>
        <r>
          <rPr>
            <sz val="9"/>
            <color indexed="81"/>
            <rFont val="Tahoma"/>
            <charset val="1"/>
          </rPr>
          <t xml:space="preserve">
Per FOD is a new Unit.  Contributions began in 2018</t>
        </r>
      </text>
    </comment>
    <comment ref="IQD16" authorId="0" shapeId="0" xr:uid="{7F5E8779-12FB-4F94-A02B-B1C6CD3F01E2}">
      <text>
        <r>
          <rPr>
            <b/>
            <sz val="9"/>
            <color indexed="81"/>
            <rFont val="Tahoma"/>
            <charset val="1"/>
          </rPr>
          <t>Becky Dzingeleski:</t>
        </r>
        <r>
          <rPr>
            <sz val="9"/>
            <color indexed="81"/>
            <rFont val="Tahoma"/>
            <charset val="1"/>
          </rPr>
          <t xml:space="preserve">
Per FOD is a new Unit.  Contributions began in 2018</t>
        </r>
      </text>
    </comment>
    <comment ref="IQH16" authorId="0" shapeId="0" xr:uid="{8128E7DF-49C7-41B7-965F-0EC12D119978}">
      <text>
        <r>
          <rPr>
            <b/>
            <sz val="9"/>
            <color indexed="81"/>
            <rFont val="Tahoma"/>
            <charset val="1"/>
          </rPr>
          <t>Becky Dzingeleski:</t>
        </r>
        <r>
          <rPr>
            <sz val="9"/>
            <color indexed="81"/>
            <rFont val="Tahoma"/>
            <charset val="1"/>
          </rPr>
          <t xml:space="preserve">
Per FOD is a new Unit.  Contributions began in 2018</t>
        </r>
      </text>
    </comment>
    <comment ref="IQL16" authorId="0" shapeId="0" xr:uid="{4D48F58C-CE13-4E50-8A41-BFF674B523F1}">
      <text>
        <r>
          <rPr>
            <b/>
            <sz val="9"/>
            <color indexed="81"/>
            <rFont val="Tahoma"/>
            <charset val="1"/>
          </rPr>
          <t>Becky Dzingeleski:</t>
        </r>
        <r>
          <rPr>
            <sz val="9"/>
            <color indexed="81"/>
            <rFont val="Tahoma"/>
            <charset val="1"/>
          </rPr>
          <t xml:space="preserve">
Per FOD is a new Unit.  Contributions began in 2018</t>
        </r>
      </text>
    </comment>
    <comment ref="IQP16" authorId="0" shapeId="0" xr:uid="{3AC4E670-4934-445F-B821-EDA80E2D6646}">
      <text>
        <r>
          <rPr>
            <b/>
            <sz val="9"/>
            <color indexed="81"/>
            <rFont val="Tahoma"/>
            <charset val="1"/>
          </rPr>
          <t>Becky Dzingeleski:</t>
        </r>
        <r>
          <rPr>
            <sz val="9"/>
            <color indexed="81"/>
            <rFont val="Tahoma"/>
            <charset val="1"/>
          </rPr>
          <t xml:space="preserve">
Per FOD is a new Unit.  Contributions began in 2018</t>
        </r>
      </text>
    </comment>
    <comment ref="IQT16" authorId="0" shapeId="0" xr:uid="{90243114-3D3D-4388-83A5-EFF34417BE0B}">
      <text>
        <r>
          <rPr>
            <b/>
            <sz val="9"/>
            <color indexed="81"/>
            <rFont val="Tahoma"/>
            <charset val="1"/>
          </rPr>
          <t>Becky Dzingeleski:</t>
        </r>
        <r>
          <rPr>
            <sz val="9"/>
            <color indexed="81"/>
            <rFont val="Tahoma"/>
            <charset val="1"/>
          </rPr>
          <t xml:space="preserve">
Per FOD is a new Unit.  Contributions began in 2018</t>
        </r>
      </text>
    </comment>
    <comment ref="IQX16" authorId="0" shapeId="0" xr:uid="{579E66D9-9FE0-4413-BE89-0FB3BBE80F52}">
      <text>
        <r>
          <rPr>
            <b/>
            <sz val="9"/>
            <color indexed="81"/>
            <rFont val="Tahoma"/>
            <charset val="1"/>
          </rPr>
          <t>Becky Dzingeleski:</t>
        </r>
        <r>
          <rPr>
            <sz val="9"/>
            <color indexed="81"/>
            <rFont val="Tahoma"/>
            <charset val="1"/>
          </rPr>
          <t xml:space="preserve">
Per FOD is a new Unit.  Contributions began in 2018</t>
        </r>
      </text>
    </comment>
    <comment ref="IRB16" authorId="0" shapeId="0" xr:uid="{E1EDDE82-45E8-437F-953C-F52416F04AC1}">
      <text>
        <r>
          <rPr>
            <b/>
            <sz val="9"/>
            <color indexed="81"/>
            <rFont val="Tahoma"/>
            <charset val="1"/>
          </rPr>
          <t>Becky Dzingeleski:</t>
        </r>
        <r>
          <rPr>
            <sz val="9"/>
            <color indexed="81"/>
            <rFont val="Tahoma"/>
            <charset val="1"/>
          </rPr>
          <t xml:space="preserve">
Per FOD is a new Unit.  Contributions began in 2018</t>
        </r>
      </text>
    </comment>
    <comment ref="IRF16" authorId="0" shapeId="0" xr:uid="{38617F8A-5D5C-49C8-85DB-3799AACFA4E9}">
      <text>
        <r>
          <rPr>
            <b/>
            <sz val="9"/>
            <color indexed="81"/>
            <rFont val="Tahoma"/>
            <charset val="1"/>
          </rPr>
          <t>Becky Dzingeleski:</t>
        </r>
        <r>
          <rPr>
            <sz val="9"/>
            <color indexed="81"/>
            <rFont val="Tahoma"/>
            <charset val="1"/>
          </rPr>
          <t xml:space="preserve">
Per FOD is a new Unit.  Contributions began in 2018</t>
        </r>
      </text>
    </comment>
    <comment ref="IRJ16" authorId="0" shapeId="0" xr:uid="{86EC6A63-A8B2-4676-A2D1-360DABFF93CA}">
      <text>
        <r>
          <rPr>
            <b/>
            <sz val="9"/>
            <color indexed="81"/>
            <rFont val="Tahoma"/>
            <charset val="1"/>
          </rPr>
          <t>Becky Dzingeleski:</t>
        </r>
        <r>
          <rPr>
            <sz val="9"/>
            <color indexed="81"/>
            <rFont val="Tahoma"/>
            <charset val="1"/>
          </rPr>
          <t xml:space="preserve">
Per FOD is a new Unit.  Contributions began in 2018</t>
        </r>
      </text>
    </comment>
    <comment ref="IRN16" authorId="0" shapeId="0" xr:uid="{E80CC64F-633C-4AE6-A79D-113521EF2F64}">
      <text>
        <r>
          <rPr>
            <b/>
            <sz val="9"/>
            <color indexed="81"/>
            <rFont val="Tahoma"/>
            <charset val="1"/>
          </rPr>
          <t>Becky Dzingeleski:</t>
        </r>
        <r>
          <rPr>
            <sz val="9"/>
            <color indexed="81"/>
            <rFont val="Tahoma"/>
            <charset val="1"/>
          </rPr>
          <t xml:space="preserve">
Per FOD is a new Unit.  Contributions began in 2018</t>
        </r>
      </text>
    </comment>
    <comment ref="IRR16" authorId="0" shapeId="0" xr:uid="{2BB834F9-A301-41C3-BF92-1FAF288CBA07}">
      <text>
        <r>
          <rPr>
            <b/>
            <sz val="9"/>
            <color indexed="81"/>
            <rFont val="Tahoma"/>
            <charset val="1"/>
          </rPr>
          <t>Becky Dzingeleski:</t>
        </r>
        <r>
          <rPr>
            <sz val="9"/>
            <color indexed="81"/>
            <rFont val="Tahoma"/>
            <charset val="1"/>
          </rPr>
          <t xml:space="preserve">
Per FOD is a new Unit.  Contributions began in 2018</t>
        </r>
      </text>
    </comment>
    <comment ref="IRV16" authorId="0" shapeId="0" xr:uid="{D62852A4-2EEF-4D75-B41A-A1ACBD3817F1}">
      <text>
        <r>
          <rPr>
            <b/>
            <sz val="9"/>
            <color indexed="81"/>
            <rFont val="Tahoma"/>
            <charset val="1"/>
          </rPr>
          <t>Becky Dzingeleski:</t>
        </r>
        <r>
          <rPr>
            <sz val="9"/>
            <color indexed="81"/>
            <rFont val="Tahoma"/>
            <charset val="1"/>
          </rPr>
          <t xml:space="preserve">
Per FOD is a new Unit.  Contributions began in 2018</t>
        </r>
      </text>
    </comment>
    <comment ref="IRZ16" authorId="0" shapeId="0" xr:uid="{3A6E5EC5-DE5C-43C9-8F16-2ACA0496957E}">
      <text>
        <r>
          <rPr>
            <b/>
            <sz val="9"/>
            <color indexed="81"/>
            <rFont val="Tahoma"/>
            <charset val="1"/>
          </rPr>
          <t>Becky Dzingeleski:</t>
        </r>
        <r>
          <rPr>
            <sz val="9"/>
            <color indexed="81"/>
            <rFont val="Tahoma"/>
            <charset val="1"/>
          </rPr>
          <t xml:space="preserve">
Per FOD is a new Unit.  Contributions began in 2018</t>
        </r>
      </text>
    </comment>
    <comment ref="ISD16" authorId="0" shapeId="0" xr:uid="{184CFA2D-1591-459A-AA7E-D53DD8963500}">
      <text>
        <r>
          <rPr>
            <b/>
            <sz val="9"/>
            <color indexed="81"/>
            <rFont val="Tahoma"/>
            <charset val="1"/>
          </rPr>
          <t>Becky Dzingeleski:</t>
        </r>
        <r>
          <rPr>
            <sz val="9"/>
            <color indexed="81"/>
            <rFont val="Tahoma"/>
            <charset val="1"/>
          </rPr>
          <t xml:space="preserve">
Per FOD is a new Unit.  Contributions began in 2018</t>
        </r>
      </text>
    </comment>
    <comment ref="ISH16" authorId="0" shapeId="0" xr:uid="{401229AE-A221-4249-9FD1-27E58FBF3FE7}">
      <text>
        <r>
          <rPr>
            <b/>
            <sz val="9"/>
            <color indexed="81"/>
            <rFont val="Tahoma"/>
            <charset val="1"/>
          </rPr>
          <t>Becky Dzingeleski:</t>
        </r>
        <r>
          <rPr>
            <sz val="9"/>
            <color indexed="81"/>
            <rFont val="Tahoma"/>
            <charset val="1"/>
          </rPr>
          <t xml:space="preserve">
Per FOD is a new Unit.  Contributions began in 2018</t>
        </r>
      </text>
    </comment>
    <comment ref="ISL16" authorId="0" shapeId="0" xr:uid="{BD6DB65E-083E-4ED7-A847-43AEF87F370D}">
      <text>
        <r>
          <rPr>
            <b/>
            <sz val="9"/>
            <color indexed="81"/>
            <rFont val="Tahoma"/>
            <charset val="1"/>
          </rPr>
          <t>Becky Dzingeleski:</t>
        </r>
        <r>
          <rPr>
            <sz val="9"/>
            <color indexed="81"/>
            <rFont val="Tahoma"/>
            <charset val="1"/>
          </rPr>
          <t xml:space="preserve">
Per FOD is a new Unit.  Contributions began in 2018</t>
        </r>
      </text>
    </comment>
    <comment ref="ISP16" authorId="0" shapeId="0" xr:uid="{3A3F227C-5F57-4D74-A2CF-900FC301FE31}">
      <text>
        <r>
          <rPr>
            <b/>
            <sz val="9"/>
            <color indexed="81"/>
            <rFont val="Tahoma"/>
            <charset val="1"/>
          </rPr>
          <t>Becky Dzingeleski:</t>
        </r>
        <r>
          <rPr>
            <sz val="9"/>
            <color indexed="81"/>
            <rFont val="Tahoma"/>
            <charset val="1"/>
          </rPr>
          <t xml:space="preserve">
Per FOD is a new Unit.  Contributions began in 2018</t>
        </r>
      </text>
    </comment>
    <comment ref="IST16" authorId="0" shapeId="0" xr:uid="{3CCCBA8B-50F0-49DE-ABE3-56C376962F79}">
      <text>
        <r>
          <rPr>
            <b/>
            <sz val="9"/>
            <color indexed="81"/>
            <rFont val="Tahoma"/>
            <charset val="1"/>
          </rPr>
          <t>Becky Dzingeleski:</t>
        </r>
        <r>
          <rPr>
            <sz val="9"/>
            <color indexed="81"/>
            <rFont val="Tahoma"/>
            <charset val="1"/>
          </rPr>
          <t xml:space="preserve">
Per FOD is a new Unit.  Contributions began in 2018</t>
        </r>
      </text>
    </comment>
    <comment ref="ISX16" authorId="0" shapeId="0" xr:uid="{4855C45F-7D53-4102-A830-D5899FE0AA45}">
      <text>
        <r>
          <rPr>
            <b/>
            <sz val="9"/>
            <color indexed="81"/>
            <rFont val="Tahoma"/>
            <charset val="1"/>
          </rPr>
          <t>Becky Dzingeleski:</t>
        </r>
        <r>
          <rPr>
            <sz val="9"/>
            <color indexed="81"/>
            <rFont val="Tahoma"/>
            <charset val="1"/>
          </rPr>
          <t xml:space="preserve">
Per FOD is a new Unit.  Contributions began in 2018</t>
        </r>
      </text>
    </comment>
    <comment ref="ITB16" authorId="0" shapeId="0" xr:uid="{2DBFDE5C-1111-4396-A8FA-ABD29BCBBB49}">
      <text>
        <r>
          <rPr>
            <b/>
            <sz val="9"/>
            <color indexed="81"/>
            <rFont val="Tahoma"/>
            <charset val="1"/>
          </rPr>
          <t>Becky Dzingeleski:</t>
        </r>
        <r>
          <rPr>
            <sz val="9"/>
            <color indexed="81"/>
            <rFont val="Tahoma"/>
            <charset val="1"/>
          </rPr>
          <t xml:space="preserve">
Per FOD is a new Unit.  Contributions began in 2018</t>
        </r>
      </text>
    </comment>
    <comment ref="ITF16" authorId="0" shapeId="0" xr:uid="{8B502F0A-E01A-4A98-BC10-4B68045FCCF4}">
      <text>
        <r>
          <rPr>
            <b/>
            <sz val="9"/>
            <color indexed="81"/>
            <rFont val="Tahoma"/>
            <charset val="1"/>
          </rPr>
          <t>Becky Dzingeleski:</t>
        </r>
        <r>
          <rPr>
            <sz val="9"/>
            <color indexed="81"/>
            <rFont val="Tahoma"/>
            <charset val="1"/>
          </rPr>
          <t xml:space="preserve">
Per FOD is a new Unit.  Contributions began in 2018</t>
        </r>
      </text>
    </comment>
    <comment ref="ITJ16" authorId="0" shapeId="0" xr:uid="{9D589E02-0625-447F-8D03-BF081B8D4E20}">
      <text>
        <r>
          <rPr>
            <b/>
            <sz val="9"/>
            <color indexed="81"/>
            <rFont val="Tahoma"/>
            <charset val="1"/>
          </rPr>
          <t>Becky Dzingeleski:</t>
        </r>
        <r>
          <rPr>
            <sz val="9"/>
            <color indexed="81"/>
            <rFont val="Tahoma"/>
            <charset val="1"/>
          </rPr>
          <t xml:space="preserve">
Per FOD is a new Unit.  Contributions began in 2018</t>
        </r>
      </text>
    </comment>
    <comment ref="ITN16" authorId="0" shapeId="0" xr:uid="{740BED54-648E-4553-86DD-1EA3C5E5EE86}">
      <text>
        <r>
          <rPr>
            <b/>
            <sz val="9"/>
            <color indexed="81"/>
            <rFont val="Tahoma"/>
            <charset val="1"/>
          </rPr>
          <t>Becky Dzingeleski:</t>
        </r>
        <r>
          <rPr>
            <sz val="9"/>
            <color indexed="81"/>
            <rFont val="Tahoma"/>
            <charset val="1"/>
          </rPr>
          <t xml:space="preserve">
Per FOD is a new Unit.  Contributions began in 2018</t>
        </r>
      </text>
    </comment>
    <comment ref="ITR16" authorId="0" shapeId="0" xr:uid="{C09A1DE9-7382-441A-99E8-7C1B824D6BD1}">
      <text>
        <r>
          <rPr>
            <b/>
            <sz val="9"/>
            <color indexed="81"/>
            <rFont val="Tahoma"/>
            <charset val="1"/>
          </rPr>
          <t>Becky Dzingeleski:</t>
        </r>
        <r>
          <rPr>
            <sz val="9"/>
            <color indexed="81"/>
            <rFont val="Tahoma"/>
            <charset val="1"/>
          </rPr>
          <t xml:space="preserve">
Per FOD is a new Unit.  Contributions began in 2018</t>
        </r>
      </text>
    </comment>
    <comment ref="ITV16" authorId="0" shapeId="0" xr:uid="{DF4FB4F4-1E7A-4BA5-A7E7-382F5D6ACE25}">
      <text>
        <r>
          <rPr>
            <b/>
            <sz val="9"/>
            <color indexed="81"/>
            <rFont val="Tahoma"/>
            <charset val="1"/>
          </rPr>
          <t>Becky Dzingeleski:</t>
        </r>
        <r>
          <rPr>
            <sz val="9"/>
            <color indexed="81"/>
            <rFont val="Tahoma"/>
            <charset val="1"/>
          </rPr>
          <t xml:space="preserve">
Per FOD is a new Unit.  Contributions began in 2018</t>
        </r>
      </text>
    </comment>
    <comment ref="ITZ16" authorId="0" shapeId="0" xr:uid="{642E99E0-DAFC-4CE1-BD49-850B1DA6BA28}">
      <text>
        <r>
          <rPr>
            <b/>
            <sz val="9"/>
            <color indexed="81"/>
            <rFont val="Tahoma"/>
            <charset val="1"/>
          </rPr>
          <t>Becky Dzingeleski:</t>
        </r>
        <r>
          <rPr>
            <sz val="9"/>
            <color indexed="81"/>
            <rFont val="Tahoma"/>
            <charset val="1"/>
          </rPr>
          <t xml:space="preserve">
Per FOD is a new Unit.  Contributions began in 2018</t>
        </r>
      </text>
    </comment>
    <comment ref="IUD16" authorId="0" shapeId="0" xr:uid="{5E74E98F-0039-48DD-BAE3-830B0461A564}">
      <text>
        <r>
          <rPr>
            <b/>
            <sz val="9"/>
            <color indexed="81"/>
            <rFont val="Tahoma"/>
            <charset val="1"/>
          </rPr>
          <t>Becky Dzingeleski:</t>
        </r>
        <r>
          <rPr>
            <sz val="9"/>
            <color indexed="81"/>
            <rFont val="Tahoma"/>
            <charset val="1"/>
          </rPr>
          <t xml:space="preserve">
Per FOD is a new Unit.  Contributions began in 2018</t>
        </r>
      </text>
    </comment>
    <comment ref="IUH16" authorId="0" shapeId="0" xr:uid="{9E0D16EF-22E3-4415-BA76-C280EB9FB9C0}">
      <text>
        <r>
          <rPr>
            <b/>
            <sz val="9"/>
            <color indexed="81"/>
            <rFont val="Tahoma"/>
            <charset val="1"/>
          </rPr>
          <t>Becky Dzingeleski:</t>
        </r>
        <r>
          <rPr>
            <sz val="9"/>
            <color indexed="81"/>
            <rFont val="Tahoma"/>
            <charset val="1"/>
          </rPr>
          <t xml:space="preserve">
Per FOD is a new Unit.  Contributions began in 2018</t>
        </r>
      </text>
    </comment>
    <comment ref="IUL16" authorId="0" shapeId="0" xr:uid="{9E70E5CB-E43B-4B72-836D-E6882166120F}">
      <text>
        <r>
          <rPr>
            <b/>
            <sz val="9"/>
            <color indexed="81"/>
            <rFont val="Tahoma"/>
            <charset val="1"/>
          </rPr>
          <t>Becky Dzingeleski:</t>
        </r>
        <r>
          <rPr>
            <sz val="9"/>
            <color indexed="81"/>
            <rFont val="Tahoma"/>
            <charset val="1"/>
          </rPr>
          <t xml:space="preserve">
Per FOD is a new Unit.  Contributions began in 2018</t>
        </r>
      </text>
    </comment>
    <comment ref="IUP16" authorId="0" shapeId="0" xr:uid="{061AD6BA-9B98-41F2-9A54-3AC4F6EE6A64}">
      <text>
        <r>
          <rPr>
            <b/>
            <sz val="9"/>
            <color indexed="81"/>
            <rFont val="Tahoma"/>
            <charset val="1"/>
          </rPr>
          <t>Becky Dzingeleski:</t>
        </r>
        <r>
          <rPr>
            <sz val="9"/>
            <color indexed="81"/>
            <rFont val="Tahoma"/>
            <charset val="1"/>
          </rPr>
          <t xml:space="preserve">
Per FOD is a new Unit.  Contributions began in 2018</t>
        </r>
      </text>
    </comment>
    <comment ref="IUT16" authorId="0" shapeId="0" xr:uid="{B9D81934-3593-4F8E-AFF1-C5B715C00422}">
      <text>
        <r>
          <rPr>
            <b/>
            <sz val="9"/>
            <color indexed="81"/>
            <rFont val="Tahoma"/>
            <charset val="1"/>
          </rPr>
          <t>Becky Dzingeleski:</t>
        </r>
        <r>
          <rPr>
            <sz val="9"/>
            <color indexed="81"/>
            <rFont val="Tahoma"/>
            <charset val="1"/>
          </rPr>
          <t xml:space="preserve">
Per FOD is a new Unit.  Contributions began in 2018</t>
        </r>
      </text>
    </comment>
    <comment ref="IUX16" authorId="0" shapeId="0" xr:uid="{6DAFB1FA-3172-47C2-8119-BE1888A76BE2}">
      <text>
        <r>
          <rPr>
            <b/>
            <sz val="9"/>
            <color indexed="81"/>
            <rFont val="Tahoma"/>
            <charset val="1"/>
          </rPr>
          <t>Becky Dzingeleski:</t>
        </r>
        <r>
          <rPr>
            <sz val="9"/>
            <color indexed="81"/>
            <rFont val="Tahoma"/>
            <charset val="1"/>
          </rPr>
          <t xml:space="preserve">
Per FOD is a new Unit.  Contributions began in 2018</t>
        </r>
      </text>
    </comment>
    <comment ref="IVB16" authorId="0" shapeId="0" xr:uid="{9915F806-1FDE-4620-9D3E-7DB0D0BE24A7}">
      <text>
        <r>
          <rPr>
            <b/>
            <sz val="9"/>
            <color indexed="81"/>
            <rFont val="Tahoma"/>
            <charset val="1"/>
          </rPr>
          <t>Becky Dzingeleski:</t>
        </r>
        <r>
          <rPr>
            <sz val="9"/>
            <color indexed="81"/>
            <rFont val="Tahoma"/>
            <charset val="1"/>
          </rPr>
          <t xml:space="preserve">
Per FOD is a new Unit.  Contributions began in 2018</t>
        </r>
      </text>
    </comment>
    <comment ref="IVF16" authorId="0" shapeId="0" xr:uid="{9C48FEDA-93C9-41FD-9B25-90EC587DB094}">
      <text>
        <r>
          <rPr>
            <b/>
            <sz val="9"/>
            <color indexed="81"/>
            <rFont val="Tahoma"/>
            <charset val="1"/>
          </rPr>
          <t>Becky Dzingeleski:</t>
        </r>
        <r>
          <rPr>
            <sz val="9"/>
            <color indexed="81"/>
            <rFont val="Tahoma"/>
            <charset val="1"/>
          </rPr>
          <t xml:space="preserve">
Per FOD is a new Unit.  Contributions began in 2018</t>
        </r>
      </text>
    </comment>
    <comment ref="IVJ16" authorId="0" shapeId="0" xr:uid="{66BDBC47-BB27-4B9F-B68A-9CC4E1E251C6}">
      <text>
        <r>
          <rPr>
            <b/>
            <sz val="9"/>
            <color indexed="81"/>
            <rFont val="Tahoma"/>
            <charset val="1"/>
          </rPr>
          <t>Becky Dzingeleski:</t>
        </r>
        <r>
          <rPr>
            <sz val="9"/>
            <color indexed="81"/>
            <rFont val="Tahoma"/>
            <charset val="1"/>
          </rPr>
          <t xml:space="preserve">
Per FOD is a new Unit.  Contributions began in 2018</t>
        </r>
      </text>
    </comment>
    <comment ref="IVN16" authorId="0" shapeId="0" xr:uid="{205660A0-C377-4B1F-8A69-B74810595AE0}">
      <text>
        <r>
          <rPr>
            <b/>
            <sz val="9"/>
            <color indexed="81"/>
            <rFont val="Tahoma"/>
            <charset val="1"/>
          </rPr>
          <t>Becky Dzingeleski:</t>
        </r>
        <r>
          <rPr>
            <sz val="9"/>
            <color indexed="81"/>
            <rFont val="Tahoma"/>
            <charset val="1"/>
          </rPr>
          <t xml:space="preserve">
Per FOD is a new Unit.  Contributions began in 2018</t>
        </r>
      </text>
    </comment>
    <comment ref="IVR16" authorId="0" shapeId="0" xr:uid="{A1E0312B-1B4F-4FD2-9AB0-682605584BEA}">
      <text>
        <r>
          <rPr>
            <b/>
            <sz val="9"/>
            <color indexed="81"/>
            <rFont val="Tahoma"/>
            <charset val="1"/>
          </rPr>
          <t>Becky Dzingeleski:</t>
        </r>
        <r>
          <rPr>
            <sz val="9"/>
            <color indexed="81"/>
            <rFont val="Tahoma"/>
            <charset val="1"/>
          </rPr>
          <t xml:space="preserve">
Per FOD is a new Unit.  Contributions began in 2018</t>
        </r>
      </text>
    </comment>
    <comment ref="IVV16" authorId="0" shapeId="0" xr:uid="{2FECE02A-B1BC-4E7A-95ED-D9785D8E2966}">
      <text>
        <r>
          <rPr>
            <b/>
            <sz val="9"/>
            <color indexed="81"/>
            <rFont val="Tahoma"/>
            <charset val="1"/>
          </rPr>
          <t>Becky Dzingeleski:</t>
        </r>
        <r>
          <rPr>
            <sz val="9"/>
            <color indexed="81"/>
            <rFont val="Tahoma"/>
            <charset val="1"/>
          </rPr>
          <t xml:space="preserve">
Per FOD is a new Unit.  Contributions began in 2018</t>
        </r>
      </text>
    </comment>
    <comment ref="IVZ16" authorId="0" shapeId="0" xr:uid="{2F281E22-C6C5-4D84-99F5-84C287DB2690}">
      <text>
        <r>
          <rPr>
            <b/>
            <sz val="9"/>
            <color indexed="81"/>
            <rFont val="Tahoma"/>
            <charset val="1"/>
          </rPr>
          <t>Becky Dzingeleski:</t>
        </r>
        <r>
          <rPr>
            <sz val="9"/>
            <color indexed="81"/>
            <rFont val="Tahoma"/>
            <charset val="1"/>
          </rPr>
          <t xml:space="preserve">
Per FOD is a new Unit.  Contributions began in 2018</t>
        </r>
      </text>
    </comment>
    <comment ref="IWD16" authorId="0" shapeId="0" xr:uid="{8B7F639E-3A60-4421-8323-08A8E7F8FB7A}">
      <text>
        <r>
          <rPr>
            <b/>
            <sz val="9"/>
            <color indexed="81"/>
            <rFont val="Tahoma"/>
            <charset val="1"/>
          </rPr>
          <t>Becky Dzingeleski:</t>
        </r>
        <r>
          <rPr>
            <sz val="9"/>
            <color indexed="81"/>
            <rFont val="Tahoma"/>
            <charset val="1"/>
          </rPr>
          <t xml:space="preserve">
Per FOD is a new Unit.  Contributions began in 2018</t>
        </r>
      </text>
    </comment>
    <comment ref="IWH16" authorId="0" shapeId="0" xr:uid="{E85DC0C8-7039-4DDF-B0F0-1C8018C436D9}">
      <text>
        <r>
          <rPr>
            <b/>
            <sz val="9"/>
            <color indexed="81"/>
            <rFont val="Tahoma"/>
            <charset val="1"/>
          </rPr>
          <t>Becky Dzingeleski:</t>
        </r>
        <r>
          <rPr>
            <sz val="9"/>
            <color indexed="81"/>
            <rFont val="Tahoma"/>
            <charset val="1"/>
          </rPr>
          <t xml:space="preserve">
Per FOD is a new Unit.  Contributions began in 2018</t>
        </r>
      </text>
    </comment>
    <comment ref="IWL16" authorId="0" shapeId="0" xr:uid="{CDCAC7E8-C31B-49AF-8CE4-A34951C84C4C}">
      <text>
        <r>
          <rPr>
            <b/>
            <sz val="9"/>
            <color indexed="81"/>
            <rFont val="Tahoma"/>
            <charset val="1"/>
          </rPr>
          <t>Becky Dzingeleski:</t>
        </r>
        <r>
          <rPr>
            <sz val="9"/>
            <color indexed="81"/>
            <rFont val="Tahoma"/>
            <charset val="1"/>
          </rPr>
          <t xml:space="preserve">
Per FOD is a new Unit.  Contributions began in 2018</t>
        </r>
      </text>
    </comment>
    <comment ref="IWP16" authorId="0" shapeId="0" xr:uid="{AAFCC1CA-BE38-472E-802F-F2A3D0394656}">
      <text>
        <r>
          <rPr>
            <b/>
            <sz val="9"/>
            <color indexed="81"/>
            <rFont val="Tahoma"/>
            <charset val="1"/>
          </rPr>
          <t>Becky Dzingeleski:</t>
        </r>
        <r>
          <rPr>
            <sz val="9"/>
            <color indexed="81"/>
            <rFont val="Tahoma"/>
            <charset val="1"/>
          </rPr>
          <t xml:space="preserve">
Per FOD is a new Unit.  Contributions began in 2018</t>
        </r>
      </text>
    </comment>
    <comment ref="IWT16" authorId="0" shapeId="0" xr:uid="{0EF9EE23-F52B-4999-81C9-B35B4A985584}">
      <text>
        <r>
          <rPr>
            <b/>
            <sz val="9"/>
            <color indexed="81"/>
            <rFont val="Tahoma"/>
            <charset val="1"/>
          </rPr>
          <t>Becky Dzingeleski:</t>
        </r>
        <r>
          <rPr>
            <sz val="9"/>
            <color indexed="81"/>
            <rFont val="Tahoma"/>
            <charset val="1"/>
          </rPr>
          <t xml:space="preserve">
Per FOD is a new Unit.  Contributions began in 2018</t>
        </r>
      </text>
    </comment>
    <comment ref="IWX16" authorId="0" shapeId="0" xr:uid="{69B89F71-76FA-4496-ADCB-AF9064AE0FB9}">
      <text>
        <r>
          <rPr>
            <b/>
            <sz val="9"/>
            <color indexed="81"/>
            <rFont val="Tahoma"/>
            <charset val="1"/>
          </rPr>
          <t>Becky Dzingeleski:</t>
        </r>
        <r>
          <rPr>
            <sz val="9"/>
            <color indexed="81"/>
            <rFont val="Tahoma"/>
            <charset val="1"/>
          </rPr>
          <t xml:space="preserve">
Per FOD is a new Unit.  Contributions began in 2018</t>
        </r>
      </text>
    </comment>
    <comment ref="IXB16" authorId="0" shapeId="0" xr:uid="{D92B4ED5-7620-4127-B729-78034F83B3DE}">
      <text>
        <r>
          <rPr>
            <b/>
            <sz val="9"/>
            <color indexed="81"/>
            <rFont val="Tahoma"/>
            <charset val="1"/>
          </rPr>
          <t>Becky Dzingeleski:</t>
        </r>
        <r>
          <rPr>
            <sz val="9"/>
            <color indexed="81"/>
            <rFont val="Tahoma"/>
            <charset val="1"/>
          </rPr>
          <t xml:space="preserve">
Per FOD is a new Unit.  Contributions began in 2018</t>
        </r>
      </text>
    </comment>
    <comment ref="IXF16" authorId="0" shapeId="0" xr:uid="{6927F4F4-5B4E-4E55-AC93-9B67204A5A8C}">
      <text>
        <r>
          <rPr>
            <b/>
            <sz val="9"/>
            <color indexed="81"/>
            <rFont val="Tahoma"/>
            <charset val="1"/>
          </rPr>
          <t>Becky Dzingeleski:</t>
        </r>
        <r>
          <rPr>
            <sz val="9"/>
            <color indexed="81"/>
            <rFont val="Tahoma"/>
            <charset val="1"/>
          </rPr>
          <t xml:space="preserve">
Per FOD is a new Unit.  Contributions began in 2018</t>
        </r>
      </text>
    </comment>
    <comment ref="IXJ16" authorId="0" shapeId="0" xr:uid="{5F51FB18-18B1-4B11-B9E2-B021A8BCFF51}">
      <text>
        <r>
          <rPr>
            <b/>
            <sz val="9"/>
            <color indexed="81"/>
            <rFont val="Tahoma"/>
            <charset val="1"/>
          </rPr>
          <t>Becky Dzingeleski:</t>
        </r>
        <r>
          <rPr>
            <sz val="9"/>
            <color indexed="81"/>
            <rFont val="Tahoma"/>
            <charset val="1"/>
          </rPr>
          <t xml:space="preserve">
Per FOD is a new Unit.  Contributions began in 2018</t>
        </r>
      </text>
    </comment>
    <comment ref="IXN16" authorId="0" shapeId="0" xr:uid="{F8662FA8-C3F4-40B9-9492-BD91EFD2ACA9}">
      <text>
        <r>
          <rPr>
            <b/>
            <sz val="9"/>
            <color indexed="81"/>
            <rFont val="Tahoma"/>
            <charset val="1"/>
          </rPr>
          <t>Becky Dzingeleski:</t>
        </r>
        <r>
          <rPr>
            <sz val="9"/>
            <color indexed="81"/>
            <rFont val="Tahoma"/>
            <charset val="1"/>
          </rPr>
          <t xml:space="preserve">
Per FOD is a new Unit.  Contributions began in 2018</t>
        </r>
      </text>
    </comment>
    <comment ref="IXR16" authorId="0" shapeId="0" xr:uid="{A96E94AD-1B52-4ACB-A6F7-1A11654B57AF}">
      <text>
        <r>
          <rPr>
            <b/>
            <sz val="9"/>
            <color indexed="81"/>
            <rFont val="Tahoma"/>
            <charset val="1"/>
          </rPr>
          <t>Becky Dzingeleski:</t>
        </r>
        <r>
          <rPr>
            <sz val="9"/>
            <color indexed="81"/>
            <rFont val="Tahoma"/>
            <charset val="1"/>
          </rPr>
          <t xml:space="preserve">
Per FOD is a new Unit.  Contributions began in 2018</t>
        </r>
      </text>
    </comment>
    <comment ref="IXV16" authorId="0" shapeId="0" xr:uid="{F92759ED-D76F-4D86-B527-24B99665C7D6}">
      <text>
        <r>
          <rPr>
            <b/>
            <sz val="9"/>
            <color indexed="81"/>
            <rFont val="Tahoma"/>
            <charset val="1"/>
          </rPr>
          <t>Becky Dzingeleski:</t>
        </r>
        <r>
          <rPr>
            <sz val="9"/>
            <color indexed="81"/>
            <rFont val="Tahoma"/>
            <charset val="1"/>
          </rPr>
          <t xml:space="preserve">
Per FOD is a new Unit.  Contributions began in 2018</t>
        </r>
      </text>
    </comment>
    <comment ref="IXZ16" authorId="0" shapeId="0" xr:uid="{2EB73BF1-E162-4E27-9E8F-3A271555EA52}">
      <text>
        <r>
          <rPr>
            <b/>
            <sz val="9"/>
            <color indexed="81"/>
            <rFont val="Tahoma"/>
            <charset val="1"/>
          </rPr>
          <t>Becky Dzingeleski:</t>
        </r>
        <r>
          <rPr>
            <sz val="9"/>
            <color indexed="81"/>
            <rFont val="Tahoma"/>
            <charset val="1"/>
          </rPr>
          <t xml:space="preserve">
Per FOD is a new Unit.  Contributions began in 2018</t>
        </r>
      </text>
    </comment>
    <comment ref="IYD16" authorId="0" shapeId="0" xr:uid="{72C6B683-10A8-4D5B-8658-853F4B31F439}">
      <text>
        <r>
          <rPr>
            <b/>
            <sz val="9"/>
            <color indexed="81"/>
            <rFont val="Tahoma"/>
            <charset val="1"/>
          </rPr>
          <t>Becky Dzingeleski:</t>
        </r>
        <r>
          <rPr>
            <sz val="9"/>
            <color indexed="81"/>
            <rFont val="Tahoma"/>
            <charset val="1"/>
          </rPr>
          <t xml:space="preserve">
Per FOD is a new Unit.  Contributions began in 2018</t>
        </r>
      </text>
    </comment>
    <comment ref="IYH16" authorId="0" shapeId="0" xr:uid="{365C55CA-B193-4F31-BA23-32D882718F5E}">
      <text>
        <r>
          <rPr>
            <b/>
            <sz val="9"/>
            <color indexed="81"/>
            <rFont val="Tahoma"/>
            <charset val="1"/>
          </rPr>
          <t>Becky Dzingeleski:</t>
        </r>
        <r>
          <rPr>
            <sz val="9"/>
            <color indexed="81"/>
            <rFont val="Tahoma"/>
            <charset val="1"/>
          </rPr>
          <t xml:space="preserve">
Per FOD is a new Unit.  Contributions began in 2018</t>
        </r>
      </text>
    </comment>
    <comment ref="IYL16" authorId="0" shapeId="0" xr:uid="{0F954DB2-27F3-45D4-8429-97A38DC600B3}">
      <text>
        <r>
          <rPr>
            <b/>
            <sz val="9"/>
            <color indexed="81"/>
            <rFont val="Tahoma"/>
            <charset val="1"/>
          </rPr>
          <t>Becky Dzingeleski:</t>
        </r>
        <r>
          <rPr>
            <sz val="9"/>
            <color indexed="81"/>
            <rFont val="Tahoma"/>
            <charset val="1"/>
          </rPr>
          <t xml:space="preserve">
Per FOD is a new Unit.  Contributions began in 2018</t>
        </r>
      </text>
    </comment>
    <comment ref="IYP16" authorId="0" shapeId="0" xr:uid="{3E9038FA-79D9-4172-AC2E-CE9BE588B67D}">
      <text>
        <r>
          <rPr>
            <b/>
            <sz val="9"/>
            <color indexed="81"/>
            <rFont val="Tahoma"/>
            <charset val="1"/>
          </rPr>
          <t>Becky Dzingeleski:</t>
        </r>
        <r>
          <rPr>
            <sz val="9"/>
            <color indexed="81"/>
            <rFont val="Tahoma"/>
            <charset val="1"/>
          </rPr>
          <t xml:space="preserve">
Per FOD is a new Unit.  Contributions began in 2018</t>
        </r>
      </text>
    </comment>
    <comment ref="IYT16" authorId="0" shapeId="0" xr:uid="{FDE8E386-6962-4EAE-91B5-69D041A07F95}">
      <text>
        <r>
          <rPr>
            <b/>
            <sz val="9"/>
            <color indexed="81"/>
            <rFont val="Tahoma"/>
            <charset val="1"/>
          </rPr>
          <t>Becky Dzingeleski:</t>
        </r>
        <r>
          <rPr>
            <sz val="9"/>
            <color indexed="81"/>
            <rFont val="Tahoma"/>
            <charset val="1"/>
          </rPr>
          <t xml:space="preserve">
Per FOD is a new Unit.  Contributions began in 2018</t>
        </r>
      </text>
    </comment>
    <comment ref="IYX16" authorId="0" shapeId="0" xr:uid="{678F066F-8B08-45A0-9723-95DDEC7B7AED}">
      <text>
        <r>
          <rPr>
            <b/>
            <sz val="9"/>
            <color indexed="81"/>
            <rFont val="Tahoma"/>
            <charset val="1"/>
          </rPr>
          <t>Becky Dzingeleski:</t>
        </r>
        <r>
          <rPr>
            <sz val="9"/>
            <color indexed="81"/>
            <rFont val="Tahoma"/>
            <charset val="1"/>
          </rPr>
          <t xml:space="preserve">
Per FOD is a new Unit.  Contributions began in 2018</t>
        </r>
      </text>
    </comment>
    <comment ref="IZB16" authorId="0" shapeId="0" xr:uid="{372AECD7-A5F2-40DD-A309-6A47734AF7B0}">
      <text>
        <r>
          <rPr>
            <b/>
            <sz val="9"/>
            <color indexed="81"/>
            <rFont val="Tahoma"/>
            <charset val="1"/>
          </rPr>
          <t>Becky Dzingeleski:</t>
        </r>
        <r>
          <rPr>
            <sz val="9"/>
            <color indexed="81"/>
            <rFont val="Tahoma"/>
            <charset val="1"/>
          </rPr>
          <t xml:space="preserve">
Per FOD is a new Unit.  Contributions began in 2018</t>
        </r>
      </text>
    </comment>
    <comment ref="IZF16" authorId="0" shapeId="0" xr:uid="{4D737D04-67BA-4678-9DE7-14FAED1F238A}">
      <text>
        <r>
          <rPr>
            <b/>
            <sz val="9"/>
            <color indexed="81"/>
            <rFont val="Tahoma"/>
            <charset val="1"/>
          </rPr>
          <t>Becky Dzingeleski:</t>
        </r>
        <r>
          <rPr>
            <sz val="9"/>
            <color indexed="81"/>
            <rFont val="Tahoma"/>
            <charset val="1"/>
          </rPr>
          <t xml:space="preserve">
Per FOD is a new Unit.  Contributions began in 2018</t>
        </r>
      </text>
    </comment>
    <comment ref="IZJ16" authorId="0" shapeId="0" xr:uid="{11E946CD-C8F2-4734-B265-3C619D3165AC}">
      <text>
        <r>
          <rPr>
            <b/>
            <sz val="9"/>
            <color indexed="81"/>
            <rFont val="Tahoma"/>
            <charset val="1"/>
          </rPr>
          <t>Becky Dzingeleski:</t>
        </r>
        <r>
          <rPr>
            <sz val="9"/>
            <color indexed="81"/>
            <rFont val="Tahoma"/>
            <charset val="1"/>
          </rPr>
          <t xml:space="preserve">
Per FOD is a new Unit.  Contributions began in 2018</t>
        </r>
      </text>
    </comment>
    <comment ref="IZN16" authorId="0" shapeId="0" xr:uid="{CCEA3F0E-F3C9-4BE8-88DD-4F5CCE91A4C7}">
      <text>
        <r>
          <rPr>
            <b/>
            <sz val="9"/>
            <color indexed="81"/>
            <rFont val="Tahoma"/>
            <charset val="1"/>
          </rPr>
          <t>Becky Dzingeleski:</t>
        </r>
        <r>
          <rPr>
            <sz val="9"/>
            <color indexed="81"/>
            <rFont val="Tahoma"/>
            <charset val="1"/>
          </rPr>
          <t xml:space="preserve">
Per FOD is a new Unit.  Contributions began in 2018</t>
        </r>
      </text>
    </comment>
    <comment ref="IZR16" authorId="0" shapeId="0" xr:uid="{AB2A7909-6AF9-4909-94D6-61B4CCC7C361}">
      <text>
        <r>
          <rPr>
            <b/>
            <sz val="9"/>
            <color indexed="81"/>
            <rFont val="Tahoma"/>
            <charset val="1"/>
          </rPr>
          <t>Becky Dzingeleski:</t>
        </r>
        <r>
          <rPr>
            <sz val="9"/>
            <color indexed="81"/>
            <rFont val="Tahoma"/>
            <charset val="1"/>
          </rPr>
          <t xml:space="preserve">
Per FOD is a new Unit.  Contributions began in 2018</t>
        </r>
      </text>
    </comment>
    <comment ref="IZV16" authorId="0" shapeId="0" xr:uid="{E197B670-7B19-4BCD-A80A-669D855142D0}">
      <text>
        <r>
          <rPr>
            <b/>
            <sz val="9"/>
            <color indexed="81"/>
            <rFont val="Tahoma"/>
            <charset val="1"/>
          </rPr>
          <t>Becky Dzingeleski:</t>
        </r>
        <r>
          <rPr>
            <sz val="9"/>
            <color indexed="81"/>
            <rFont val="Tahoma"/>
            <charset val="1"/>
          </rPr>
          <t xml:space="preserve">
Per FOD is a new Unit.  Contributions began in 2018</t>
        </r>
      </text>
    </comment>
    <comment ref="IZZ16" authorId="0" shapeId="0" xr:uid="{B53B4611-52B2-426A-9D45-B63278B2C63D}">
      <text>
        <r>
          <rPr>
            <b/>
            <sz val="9"/>
            <color indexed="81"/>
            <rFont val="Tahoma"/>
            <charset val="1"/>
          </rPr>
          <t>Becky Dzingeleski:</t>
        </r>
        <r>
          <rPr>
            <sz val="9"/>
            <color indexed="81"/>
            <rFont val="Tahoma"/>
            <charset val="1"/>
          </rPr>
          <t xml:space="preserve">
Per FOD is a new Unit.  Contributions began in 2018</t>
        </r>
      </text>
    </comment>
    <comment ref="JAD16" authorId="0" shapeId="0" xr:uid="{4DD72EB1-C220-45A2-B6D7-96F8276B24E1}">
      <text>
        <r>
          <rPr>
            <b/>
            <sz val="9"/>
            <color indexed="81"/>
            <rFont val="Tahoma"/>
            <charset val="1"/>
          </rPr>
          <t>Becky Dzingeleski:</t>
        </r>
        <r>
          <rPr>
            <sz val="9"/>
            <color indexed="81"/>
            <rFont val="Tahoma"/>
            <charset val="1"/>
          </rPr>
          <t xml:space="preserve">
Per FOD is a new Unit.  Contributions began in 2018</t>
        </r>
      </text>
    </comment>
    <comment ref="JAH16" authorId="0" shapeId="0" xr:uid="{99C7AEC9-F918-4F17-8A4B-9E166BE41AE4}">
      <text>
        <r>
          <rPr>
            <b/>
            <sz val="9"/>
            <color indexed="81"/>
            <rFont val="Tahoma"/>
            <charset val="1"/>
          </rPr>
          <t>Becky Dzingeleski:</t>
        </r>
        <r>
          <rPr>
            <sz val="9"/>
            <color indexed="81"/>
            <rFont val="Tahoma"/>
            <charset val="1"/>
          </rPr>
          <t xml:space="preserve">
Per FOD is a new Unit.  Contributions began in 2018</t>
        </r>
      </text>
    </comment>
    <comment ref="JAL16" authorId="0" shapeId="0" xr:uid="{D23976AC-3AE5-4146-A77A-219653A9CF86}">
      <text>
        <r>
          <rPr>
            <b/>
            <sz val="9"/>
            <color indexed="81"/>
            <rFont val="Tahoma"/>
            <charset val="1"/>
          </rPr>
          <t>Becky Dzingeleski:</t>
        </r>
        <r>
          <rPr>
            <sz val="9"/>
            <color indexed="81"/>
            <rFont val="Tahoma"/>
            <charset val="1"/>
          </rPr>
          <t xml:space="preserve">
Per FOD is a new Unit.  Contributions began in 2018</t>
        </r>
      </text>
    </comment>
    <comment ref="JAP16" authorId="0" shapeId="0" xr:uid="{C109CA54-18CF-46EC-9032-13BAB8044C6D}">
      <text>
        <r>
          <rPr>
            <b/>
            <sz val="9"/>
            <color indexed="81"/>
            <rFont val="Tahoma"/>
            <charset val="1"/>
          </rPr>
          <t>Becky Dzingeleski:</t>
        </r>
        <r>
          <rPr>
            <sz val="9"/>
            <color indexed="81"/>
            <rFont val="Tahoma"/>
            <charset val="1"/>
          </rPr>
          <t xml:space="preserve">
Per FOD is a new Unit.  Contributions began in 2018</t>
        </r>
      </text>
    </comment>
    <comment ref="JAT16" authorId="0" shapeId="0" xr:uid="{D524B355-6488-4028-941A-6178F744E5EC}">
      <text>
        <r>
          <rPr>
            <b/>
            <sz val="9"/>
            <color indexed="81"/>
            <rFont val="Tahoma"/>
            <charset val="1"/>
          </rPr>
          <t>Becky Dzingeleski:</t>
        </r>
        <r>
          <rPr>
            <sz val="9"/>
            <color indexed="81"/>
            <rFont val="Tahoma"/>
            <charset val="1"/>
          </rPr>
          <t xml:space="preserve">
Per FOD is a new Unit.  Contributions began in 2018</t>
        </r>
      </text>
    </comment>
    <comment ref="JAX16" authorId="0" shapeId="0" xr:uid="{767C11AB-E276-4984-B7F1-C134E2CEA30C}">
      <text>
        <r>
          <rPr>
            <b/>
            <sz val="9"/>
            <color indexed="81"/>
            <rFont val="Tahoma"/>
            <charset val="1"/>
          </rPr>
          <t>Becky Dzingeleski:</t>
        </r>
        <r>
          <rPr>
            <sz val="9"/>
            <color indexed="81"/>
            <rFont val="Tahoma"/>
            <charset val="1"/>
          </rPr>
          <t xml:space="preserve">
Per FOD is a new Unit.  Contributions began in 2018</t>
        </r>
      </text>
    </comment>
    <comment ref="JBB16" authorId="0" shapeId="0" xr:uid="{3917948F-AB5D-4B72-9703-5B18F2697D3E}">
      <text>
        <r>
          <rPr>
            <b/>
            <sz val="9"/>
            <color indexed="81"/>
            <rFont val="Tahoma"/>
            <charset val="1"/>
          </rPr>
          <t>Becky Dzingeleski:</t>
        </r>
        <r>
          <rPr>
            <sz val="9"/>
            <color indexed="81"/>
            <rFont val="Tahoma"/>
            <charset val="1"/>
          </rPr>
          <t xml:space="preserve">
Per FOD is a new Unit.  Contributions began in 2018</t>
        </r>
      </text>
    </comment>
    <comment ref="JBF16" authorId="0" shapeId="0" xr:uid="{386D43A9-8BF7-4540-9D57-EAD1F3C5447D}">
      <text>
        <r>
          <rPr>
            <b/>
            <sz val="9"/>
            <color indexed="81"/>
            <rFont val="Tahoma"/>
            <charset val="1"/>
          </rPr>
          <t>Becky Dzingeleski:</t>
        </r>
        <r>
          <rPr>
            <sz val="9"/>
            <color indexed="81"/>
            <rFont val="Tahoma"/>
            <charset val="1"/>
          </rPr>
          <t xml:space="preserve">
Per FOD is a new Unit.  Contributions began in 2018</t>
        </r>
      </text>
    </comment>
    <comment ref="JBJ16" authorId="0" shapeId="0" xr:uid="{1DC08624-DB99-471F-AB75-29A4ABEB4E3D}">
      <text>
        <r>
          <rPr>
            <b/>
            <sz val="9"/>
            <color indexed="81"/>
            <rFont val="Tahoma"/>
            <charset val="1"/>
          </rPr>
          <t>Becky Dzingeleski:</t>
        </r>
        <r>
          <rPr>
            <sz val="9"/>
            <color indexed="81"/>
            <rFont val="Tahoma"/>
            <charset val="1"/>
          </rPr>
          <t xml:space="preserve">
Per FOD is a new Unit.  Contributions began in 2018</t>
        </r>
      </text>
    </comment>
    <comment ref="JBN16" authorId="0" shapeId="0" xr:uid="{F73FBA9F-4A63-4AA3-AA63-CD36EB958A06}">
      <text>
        <r>
          <rPr>
            <b/>
            <sz val="9"/>
            <color indexed="81"/>
            <rFont val="Tahoma"/>
            <charset val="1"/>
          </rPr>
          <t>Becky Dzingeleski:</t>
        </r>
        <r>
          <rPr>
            <sz val="9"/>
            <color indexed="81"/>
            <rFont val="Tahoma"/>
            <charset val="1"/>
          </rPr>
          <t xml:space="preserve">
Per FOD is a new Unit.  Contributions began in 2018</t>
        </r>
      </text>
    </comment>
    <comment ref="JBR16" authorId="0" shapeId="0" xr:uid="{A5F30EF9-7E6A-4ADE-822F-620CF89FBE0F}">
      <text>
        <r>
          <rPr>
            <b/>
            <sz val="9"/>
            <color indexed="81"/>
            <rFont val="Tahoma"/>
            <charset val="1"/>
          </rPr>
          <t>Becky Dzingeleski:</t>
        </r>
        <r>
          <rPr>
            <sz val="9"/>
            <color indexed="81"/>
            <rFont val="Tahoma"/>
            <charset val="1"/>
          </rPr>
          <t xml:space="preserve">
Per FOD is a new Unit.  Contributions began in 2018</t>
        </r>
      </text>
    </comment>
    <comment ref="JBV16" authorId="0" shapeId="0" xr:uid="{194ED6A4-76ED-4DC5-A287-1DC1C46BE406}">
      <text>
        <r>
          <rPr>
            <b/>
            <sz val="9"/>
            <color indexed="81"/>
            <rFont val="Tahoma"/>
            <charset val="1"/>
          </rPr>
          <t>Becky Dzingeleski:</t>
        </r>
        <r>
          <rPr>
            <sz val="9"/>
            <color indexed="81"/>
            <rFont val="Tahoma"/>
            <charset val="1"/>
          </rPr>
          <t xml:space="preserve">
Per FOD is a new Unit.  Contributions began in 2018</t>
        </r>
      </text>
    </comment>
    <comment ref="JBZ16" authorId="0" shapeId="0" xr:uid="{00BE3DC7-FAF3-42D9-A50F-D476A6051C03}">
      <text>
        <r>
          <rPr>
            <b/>
            <sz val="9"/>
            <color indexed="81"/>
            <rFont val="Tahoma"/>
            <charset val="1"/>
          </rPr>
          <t>Becky Dzingeleski:</t>
        </r>
        <r>
          <rPr>
            <sz val="9"/>
            <color indexed="81"/>
            <rFont val="Tahoma"/>
            <charset val="1"/>
          </rPr>
          <t xml:space="preserve">
Per FOD is a new Unit.  Contributions began in 2018</t>
        </r>
      </text>
    </comment>
    <comment ref="JCD16" authorId="0" shapeId="0" xr:uid="{8102DC85-1FC7-41C2-98E8-C50206A6FD36}">
      <text>
        <r>
          <rPr>
            <b/>
            <sz val="9"/>
            <color indexed="81"/>
            <rFont val="Tahoma"/>
            <charset val="1"/>
          </rPr>
          <t>Becky Dzingeleski:</t>
        </r>
        <r>
          <rPr>
            <sz val="9"/>
            <color indexed="81"/>
            <rFont val="Tahoma"/>
            <charset val="1"/>
          </rPr>
          <t xml:space="preserve">
Per FOD is a new Unit.  Contributions began in 2018</t>
        </r>
      </text>
    </comment>
    <comment ref="JCH16" authorId="0" shapeId="0" xr:uid="{ECB16673-1E2B-4A32-B6B1-33D43B2533D9}">
      <text>
        <r>
          <rPr>
            <b/>
            <sz val="9"/>
            <color indexed="81"/>
            <rFont val="Tahoma"/>
            <charset val="1"/>
          </rPr>
          <t>Becky Dzingeleski:</t>
        </r>
        <r>
          <rPr>
            <sz val="9"/>
            <color indexed="81"/>
            <rFont val="Tahoma"/>
            <charset val="1"/>
          </rPr>
          <t xml:space="preserve">
Per FOD is a new Unit.  Contributions began in 2018</t>
        </r>
      </text>
    </comment>
    <comment ref="JCL16" authorId="0" shapeId="0" xr:uid="{6A2B97F3-D728-4477-A66A-507868ACB426}">
      <text>
        <r>
          <rPr>
            <b/>
            <sz val="9"/>
            <color indexed="81"/>
            <rFont val="Tahoma"/>
            <charset val="1"/>
          </rPr>
          <t>Becky Dzingeleski:</t>
        </r>
        <r>
          <rPr>
            <sz val="9"/>
            <color indexed="81"/>
            <rFont val="Tahoma"/>
            <charset val="1"/>
          </rPr>
          <t xml:space="preserve">
Per FOD is a new Unit.  Contributions began in 2018</t>
        </r>
      </text>
    </comment>
    <comment ref="JCP16" authorId="0" shapeId="0" xr:uid="{E9D2CCB6-CE26-4C42-8987-955586A4E94B}">
      <text>
        <r>
          <rPr>
            <b/>
            <sz val="9"/>
            <color indexed="81"/>
            <rFont val="Tahoma"/>
            <charset val="1"/>
          </rPr>
          <t>Becky Dzingeleski:</t>
        </r>
        <r>
          <rPr>
            <sz val="9"/>
            <color indexed="81"/>
            <rFont val="Tahoma"/>
            <charset val="1"/>
          </rPr>
          <t xml:space="preserve">
Per FOD is a new Unit.  Contributions began in 2018</t>
        </r>
      </text>
    </comment>
    <comment ref="JCT16" authorId="0" shapeId="0" xr:uid="{95CF1562-F808-48A6-912A-0F28BC052196}">
      <text>
        <r>
          <rPr>
            <b/>
            <sz val="9"/>
            <color indexed="81"/>
            <rFont val="Tahoma"/>
            <charset val="1"/>
          </rPr>
          <t>Becky Dzingeleski:</t>
        </r>
        <r>
          <rPr>
            <sz val="9"/>
            <color indexed="81"/>
            <rFont val="Tahoma"/>
            <charset val="1"/>
          </rPr>
          <t xml:space="preserve">
Per FOD is a new Unit.  Contributions began in 2018</t>
        </r>
      </text>
    </comment>
    <comment ref="JCX16" authorId="0" shapeId="0" xr:uid="{A5D21050-E6D2-4763-8307-95B8CEA368C8}">
      <text>
        <r>
          <rPr>
            <b/>
            <sz val="9"/>
            <color indexed="81"/>
            <rFont val="Tahoma"/>
            <charset val="1"/>
          </rPr>
          <t>Becky Dzingeleski:</t>
        </r>
        <r>
          <rPr>
            <sz val="9"/>
            <color indexed="81"/>
            <rFont val="Tahoma"/>
            <charset val="1"/>
          </rPr>
          <t xml:space="preserve">
Per FOD is a new Unit.  Contributions began in 2018</t>
        </r>
      </text>
    </comment>
    <comment ref="JDB16" authorId="0" shapeId="0" xr:uid="{76A08EDA-BE20-4249-8252-EECC8D36B0B8}">
      <text>
        <r>
          <rPr>
            <b/>
            <sz val="9"/>
            <color indexed="81"/>
            <rFont val="Tahoma"/>
            <charset val="1"/>
          </rPr>
          <t>Becky Dzingeleski:</t>
        </r>
        <r>
          <rPr>
            <sz val="9"/>
            <color indexed="81"/>
            <rFont val="Tahoma"/>
            <charset val="1"/>
          </rPr>
          <t xml:space="preserve">
Per FOD is a new Unit.  Contributions began in 2018</t>
        </r>
      </text>
    </comment>
    <comment ref="JDF16" authorId="0" shapeId="0" xr:uid="{F4AFC9FB-4D5E-4659-B5E4-5322856246A1}">
      <text>
        <r>
          <rPr>
            <b/>
            <sz val="9"/>
            <color indexed="81"/>
            <rFont val="Tahoma"/>
            <charset val="1"/>
          </rPr>
          <t>Becky Dzingeleski:</t>
        </r>
        <r>
          <rPr>
            <sz val="9"/>
            <color indexed="81"/>
            <rFont val="Tahoma"/>
            <charset val="1"/>
          </rPr>
          <t xml:space="preserve">
Per FOD is a new Unit.  Contributions began in 2018</t>
        </r>
      </text>
    </comment>
    <comment ref="JDJ16" authorId="0" shapeId="0" xr:uid="{54CCE6D2-2FA2-4663-A650-4059E00805D3}">
      <text>
        <r>
          <rPr>
            <b/>
            <sz val="9"/>
            <color indexed="81"/>
            <rFont val="Tahoma"/>
            <charset val="1"/>
          </rPr>
          <t>Becky Dzingeleski:</t>
        </r>
        <r>
          <rPr>
            <sz val="9"/>
            <color indexed="81"/>
            <rFont val="Tahoma"/>
            <charset val="1"/>
          </rPr>
          <t xml:space="preserve">
Per FOD is a new Unit.  Contributions began in 2018</t>
        </r>
      </text>
    </comment>
    <comment ref="JDN16" authorId="0" shapeId="0" xr:uid="{4F3CC5F9-BC33-4A2A-B5FF-9DDF15D27796}">
      <text>
        <r>
          <rPr>
            <b/>
            <sz val="9"/>
            <color indexed="81"/>
            <rFont val="Tahoma"/>
            <charset val="1"/>
          </rPr>
          <t>Becky Dzingeleski:</t>
        </r>
        <r>
          <rPr>
            <sz val="9"/>
            <color indexed="81"/>
            <rFont val="Tahoma"/>
            <charset val="1"/>
          </rPr>
          <t xml:space="preserve">
Per FOD is a new Unit.  Contributions began in 2018</t>
        </r>
      </text>
    </comment>
    <comment ref="JDR16" authorId="0" shapeId="0" xr:uid="{FE747140-6EF2-47BB-890E-C737C9A0A370}">
      <text>
        <r>
          <rPr>
            <b/>
            <sz val="9"/>
            <color indexed="81"/>
            <rFont val="Tahoma"/>
            <charset val="1"/>
          </rPr>
          <t>Becky Dzingeleski:</t>
        </r>
        <r>
          <rPr>
            <sz val="9"/>
            <color indexed="81"/>
            <rFont val="Tahoma"/>
            <charset val="1"/>
          </rPr>
          <t xml:space="preserve">
Per FOD is a new Unit.  Contributions began in 2018</t>
        </r>
      </text>
    </comment>
    <comment ref="JDV16" authorId="0" shapeId="0" xr:uid="{FCEE9AA0-4E36-4AC2-AAEF-F2E5B2BE5514}">
      <text>
        <r>
          <rPr>
            <b/>
            <sz val="9"/>
            <color indexed="81"/>
            <rFont val="Tahoma"/>
            <charset val="1"/>
          </rPr>
          <t>Becky Dzingeleski:</t>
        </r>
        <r>
          <rPr>
            <sz val="9"/>
            <color indexed="81"/>
            <rFont val="Tahoma"/>
            <charset val="1"/>
          </rPr>
          <t xml:space="preserve">
Per FOD is a new Unit.  Contributions began in 2018</t>
        </r>
      </text>
    </comment>
    <comment ref="JDZ16" authorId="0" shapeId="0" xr:uid="{E937297F-E65A-4BAA-A8A5-6FDCE1A8AECB}">
      <text>
        <r>
          <rPr>
            <b/>
            <sz val="9"/>
            <color indexed="81"/>
            <rFont val="Tahoma"/>
            <charset val="1"/>
          </rPr>
          <t>Becky Dzingeleski:</t>
        </r>
        <r>
          <rPr>
            <sz val="9"/>
            <color indexed="81"/>
            <rFont val="Tahoma"/>
            <charset val="1"/>
          </rPr>
          <t xml:space="preserve">
Per FOD is a new Unit.  Contributions began in 2018</t>
        </r>
      </text>
    </comment>
    <comment ref="JED16" authorId="0" shapeId="0" xr:uid="{44419A28-5879-4DDA-84CC-AE50F2087D4A}">
      <text>
        <r>
          <rPr>
            <b/>
            <sz val="9"/>
            <color indexed="81"/>
            <rFont val="Tahoma"/>
            <charset val="1"/>
          </rPr>
          <t>Becky Dzingeleski:</t>
        </r>
        <r>
          <rPr>
            <sz val="9"/>
            <color indexed="81"/>
            <rFont val="Tahoma"/>
            <charset val="1"/>
          </rPr>
          <t xml:space="preserve">
Per FOD is a new Unit.  Contributions began in 2018</t>
        </r>
      </text>
    </comment>
    <comment ref="JEH16" authorId="0" shapeId="0" xr:uid="{D631D25A-EEFD-4A07-86DC-D472D6D44928}">
      <text>
        <r>
          <rPr>
            <b/>
            <sz val="9"/>
            <color indexed="81"/>
            <rFont val="Tahoma"/>
            <charset val="1"/>
          </rPr>
          <t>Becky Dzingeleski:</t>
        </r>
        <r>
          <rPr>
            <sz val="9"/>
            <color indexed="81"/>
            <rFont val="Tahoma"/>
            <charset val="1"/>
          </rPr>
          <t xml:space="preserve">
Per FOD is a new Unit.  Contributions began in 2018</t>
        </r>
      </text>
    </comment>
    <comment ref="JEL16" authorId="0" shapeId="0" xr:uid="{153A83E5-98EE-4427-B960-F01A9E1186CB}">
      <text>
        <r>
          <rPr>
            <b/>
            <sz val="9"/>
            <color indexed="81"/>
            <rFont val="Tahoma"/>
            <charset val="1"/>
          </rPr>
          <t>Becky Dzingeleski:</t>
        </r>
        <r>
          <rPr>
            <sz val="9"/>
            <color indexed="81"/>
            <rFont val="Tahoma"/>
            <charset val="1"/>
          </rPr>
          <t xml:space="preserve">
Per FOD is a new Unit.  Contributions began in 2018</t>
        </r>
      </text>
    </comment>
    <comment ref="JEP16" authorId="0" shapeId="0" xr:uid="{F8B7FEB9-BE4C-45DE-A929-0789D0774E1A}">
      <text>
        <r>
          <rPr>
            <b/>
            <sz val="9"/>
            <color indexed="81"/>
            <rFont val="Tahoma"/>
            <charset val="1"/>
          </rPr>
          <t>Becky Dzingeleski:</t>
        </r>
        <r>
          <rPr>
            <sz val="9"/>
            <color indexed="81"/>
            <rFont val="Tahoma"/>
            <charset val="1"/>
          </rPr>
          <t xml:space="preserve">
Per FOD is a new Unit.  Contributions began in 2018</t>
        </r>
      </text>
    </comment>
    <comment ref="JET16" authorId="0" shapeId="0" xr:uid="{ADF5C3C9-ECB6-4E86-9AAF-E29049C60C94}">
      <text>
        <r>
          <rPr>
            <b/>
            <sz val="9"/>
            <color indexed="81"/>
            <rFont val="Tahoma"/>
            <charset val="1"/>
          </rPr>
          <t>Becky Dzingeleski:</t>
        </r>
        <r>
          <rPr>
            <sz val="9"/>
            <color indexed="81"/>
            <rFont val="Tahoma"/>
            <charset val="1"/>
          </rPr>
          <t xml:space="preserve">
Per FOD is a new Unit.  Contributions began in 2018</t>
        </r>
      </text>
    </comment>
    <comment ref="JEX16" authorId="0" shapeId="0" xr:uid="{A8254C68-A835-4C83-9346-F32C662B372B}">
      <text>
        <r>
          <rPr>
            <b/>
            <sz val="9"/>
            <color indexed="81"/>
            <rFont val="Tahoma"/>
            <charset val="1"/>
          </rPr>
          <t>Becky Dzingeleski:</t>
        </r>
        <r>
          <rPr>
            <sz val="9"/>
            <color indexed="81"/>
            <rFont val="Tahoma"/>
            <charset val="1"/>
          </rPr>
          <t xml:space="preserve">
Per FOD is a new Unit.  Contributions began in 2018</t>
        </r>
      </text>
    </comment>
    <comment ref="JFB16" authorId="0" shapeId="0" xr:uid="{140B51CD-48C8-4E2F-AE44-18EDC8E32955}">
      <text>
        <r>
          <rPr>
            <b/>
            <sz val="9"/>
            <color indexed="81"/>
            <rFont val="Tahoma"/>
            <charset val="1"/>
          </rPr>
          <t>Becky Dzingeleski:</t>
        </r>
        <r>
          <rPr>
            <sz val="9"/>
            <color indexed="81"/>
            <rFont val="Tahoma"/>
            <charset val="1"/>
          </rPr>
          <t xml:space="preserve">
Per FOD is a new Unit.  Contributions began in 2018</t>
        </r>
      </text>
    </comment>
    <comment ref="JFF16" authorId="0" shapeId="0" xr:uid="{DE20B44D-B6CF-4B3C-99EC-5BF5B41BA70A}">
      <text>
        <r>
          <rPr>
            <b/>
            <sz val="9"/>
            <color indexed="81"/>
            <rFont val="Tahoma"/>
            <charset val="1"/>
          </rPr>
          <t>Becky Dzingeleski:</t>
        </r>
        <r>
          <rPr>
            <sz val="9"/>
            <color indexed="81"/>
            <rFont val="Tahoma"/>
            <charset val="1"/>
          </rPr>
          <t xml:space="preserve">
Per FOD is a new Unit.  Contributions began in 2018</t>
        </r>
      </text>
    </comment>
    <comment ref="JFJ16" authorId="0" shapeId="0" xr:uid="{7ADAC280-E7C7-43D8-BB3B-C2A8BFF7D03B}">
      <text>
        <r>
          <rPr>
            <b/>
            <sz val="9"/>
            <color indexed="81"/>
            <rFont val="Tahoma"/>
            <charset val="1"/>
          </rPr>
          <t>Becky Dzingeleski:</t>
        </r>
        <r>
          <rPr>
            <sz val="9"/>
            <color indexed="81"/>
            <rFont val="Tahoma"/>
            <charset val="1"/>
          </rPr>
          <t xml:space="preserve">
Per FOD is a new Unit.  Contributions began in 2018</t>
        </r>
      </text>
    </comment>
    <comment ref="JFN16" authorId="0" shapeId="0" xr:uid="{711D6821-3FE4-4721-946D-2998FBEDF2B5}">
      <text>
        <r>
          <rPr>
            <b/>
            <sz val="9"/>
            <color indexed="81"/>
            <rFont val="Tahoma"/>
            <charset val="1"/>
          </rPr>
          <t>Becky Dzingeleski:</t>
        </r>
        <r>
          <rPr>
            <sz val="9"/>
            <color indexed="81"/>
            <rFont val="Tahoma"/>
            <charset val="1"/>
          </rPr>
          <t xml:space="preserve">
Per FOD is a new Unit.  Contributions began in 2018</t>
        </r>
      </text>
    </comment>
    <comment ref="JFR16" authorId="0" shapeId="0" xr:uid="{15014F45-D4DB-439A-8B99-4099C2F23B4A}">
      <text>
        <r>
          <rPr>
            <b/>
            <sz val="9"/>
            <color indexed="81"/>
            <rFont val="Tahoma"/>
            <charset val="1"/>
          </rPr>
          <t>Becky Dzingeleski:</t>
        </r>
        <r>
          <rPr>
            <sz val="9"/>
            <color indexed="81"/>
            <rFont val="Tahoma"/>
            <charset val="1"/>
          </rPr>
          <t xml:space="preserve">
Per FOD is a new Unit.  Contributions began in 2018</t>
        </r>
      </text>
    </comment>
    <comment ref="JFV16" authorId="0" shapeId="0" xr:uid="{62A8DABD-BBBC-49B9-BAD1-B8AD0F59DAD8}">
      <text>
        <r>
          <rPr>
            <b/>
            <sz val="9"/>
            <color indexed="81"/>
            <rFont val="Tahoma"/>
            <charset val="1"/>
          </rPr>
          <t>Becky Dzingeleski:</t>
        </r>
        <r>
          <rPr>
            <sz val="9"/>
            <color indexed="81"/>
            <rFont val="Tahoma"/>
            <charset val="1"/>
          </rPr>
          <t xml:space="preserve">
Per FOD is a new Unit.  Contributions began in 2018</t>
        </r>
      </text>
    </comment>
    <comment ref="JFZ16" authorId="0" shapeId="0" xr:uid="{F51198D0-DBEC-445A-93C1-6EDB7CC2BC11}">
      <text>
        <r>
          <rPr>
            <b/>
            <sz val="9"/>
            <color indexed="81"/>
            <rFont val="Tahoma"/>
            <charset val="1"/>
          </rPr>
          <t>Becky Dzingeleski:</t>
        </r>
        <r>
          <rPr>
            <sz val="9"/>
            <color indexed="81"/>
            <rFont val="Tahoma"/>
            <charset val="1"/>
          </rPr>
          <t xml:space="preserve">
Per FOD is a new Unit.  Contributions began in 2018</t>
        </r>
      </text>
    </comment>
    <comment ref="JGD16" authorId="0" shapeId="0" xr:uid="{02A8797E-BD68-4F74-949E-1F20EF494303}">
      <text>
        <r>
          <rPr>
            <b/>
            <sz val="9"/>
            <color indexed="81"/>
            <rFont val="Tahoma"/>
            <charset val="1"/>
          </rPr>
          <t>Becky Dzingeleski:</t>
        </r>
        <r>
          <rPr>
            <sz val="9"/>
            <color indexed="81"/>
            <rFont val="Tahoma"/>
            <charset val="1"/>
          </rPr>
          <t xml:space="preserve">
Per FOD is a new Unit.  Contributions began in 2018</t>
        </r>
      </text>
    </comment>
    <comment ref="JGH16" authorId="0" shapeId="0" xr:uid="{4E0853F8-6F1C-47D7-A551-E49ABAB974BB}">
      <text>
        <r>
          <rPr>
            <b/>
            <sz val="9"/>
            <color indexed="81"/>
            <rFont val="Tahoma"/>
            <charset val="1"/>
          </rPr>
          <t>Becky Dzingeleski:</t>
        </r>
        <r>
          <rPr>
            <sz val="9"/>
            <color indexed="81"/>
            <rFont val="Tahoma"/>
            <charset val="1"/>
          </rPr>
          <t xml:space="preserve">
Per FOD is a new Unit.  Contributions began in 2018</t>
        </r>
      </text>
    </comment>
    <comment ref="JGL16" authorId="0" shapeId="0" xr:uid="{05C57801-C44F-44D4-A7FD-2BBFEBABEE68}">
      <text>
        <r>
          <rPr>
            <b/>
            <sz val="9"/>
            <color indexed="81"/>
            <rFont val="Tahoma"/>
            <charset val="1"/>
          </rPr>
          <t>Becky Dzingeleski:</t>
        </r>
        <r>
          <rPr>
            <sz val="9"/>
            <color indexed="81"/>
            <rFont val="Tahoma"/>
            <charset val="1"/>
          </rPr>
          <t xml:space="preserve">
Per FOD is a new Unit.  Contributions began in 2018</t>
        </r>
      </text>
    </comment>
    <comment ref="JGP16" authorId="0" shapeId="0" xr:uid="{B85AABFA-4A30-46D1-BCCE-B7B2D195DEDB}">
      <text>
        <r>
          <rPr>
            <b/>
            <sz val="9"/>
            <color indexed="81"/>
            <rFont val="Tahoma"/>
            <charset val="1"/>
          </rPr>
          <t>Becky Dzingeleski:</t>
        </r>
        <r>
          <rPr>
            <sz val="9"/>
            <color indexed="81"/>
            <rFont val="Tahoma"/>
            <charset val="1"/>
          </rPr>
          <t xml:space="preserve">
Per FOD is a new Unit.  Contributions began in 2018</t>
        </r>
      </text>
    </comment>
    <comment ref="JGT16" authorId="0" shapeId="0" xr:uid="{5963AB82-DDD4-4E98-8936-99FE0AA60CCF}">
      <text>
        <r>
          <rPr>
            <b/>
            <sz val="9"/>
            <color indexed="81"/>
            <rFont val="Tahoma"/>
            <charset val="1"/>
          </rPr>
          <t>Becky Dzingeleski:</t>
        </r>
        <r>
          <rPr>
            <sz val="9"/>
            <color indexed="81"/>
            <rFont val="Tahoma"/>
            <charset val="1"/>
          </rPr>
          <t xml:space="preserve">
Per FOD is a new Unit.  Contributions began in 2018</t>
        </r>
      </text>
    </comment>
    <comment ref="JGX16" authorId="0" shapeId="0" xr:uid="{E1E0D63E-0CF5-45FF-952F-BAA5CAE79578}">
      <text>
        <r>
          <rPr>
            <b/>
            <sz val="9"/>
            <color indexed="81"/>
            <rFont val="Tahoma"/>
            <charset val="1"/>
          </rPr>
          <t>Becky Dzingeleski:</t>
        </r>
        <r>
          <rPr>
            <sz val="9"/>
            <color indexed="81"/>
            <rFont val="Tahoma"/>
            <charset val="1"/>
          </rPr>
          <t xml:space="preserve">
Per FOD is a new Unit.  Contributions began in 2018</t>
        </r>
      </text>
    </comment>
    <comment ref="JHB16" authorId="0" shapeId="0" xr:uid="{DE5FA3AC-E8E5-4B92-B10D-9288F8C587FF}">
      <text>
        <r>
          <rPr>
            <b/>
            <sz val="9"/>
            <color indexed="81"/>
            <rFont val="Tahoma"/>
            <charset val="1"/>
          </rPr>
          <t>Becky Dzingeleski:</t>
        </r>
        <r>
          <rPr>
            <sz val="9"/>
            <color indexed="81"/>
            <rFont val="Tahoma"/>
            <charset val="1"/>
          </rPr>
          <t xml:space="preserve">
Per FOD is a new Unit.  Contributions began in 2018</t>
        </r>
      </text>
    </comment>
    <comment ref="JHF16" authorId="0" shapeId="0" xr:uid="{72760201-94A4-476E-933B-76E892717812}">
      <text>
        <r>
          <rPr>
            <b/>
            <sz val="9"/>
            <color indexed="81"/>
            <rFont val="Tahoma"/>
            <charset val="1"/>
          </rPr>
          <t>Becky Dzingeleski:</t>
        </r>
        <r>
          <rPr>
            <sz val="9"/>
            <color indexed="81"/>
            <rFont val="Tahoma"/>
            <charset val="1"/>
          </rPr>
          <t xml:space="preserve">
Per FOD is a new Unit.  Contributions began in 2018</t>
        </r>
      </text>
    </comment>
    <comment ref="JHJ16" authorId="0" shapeId="0" xr:uid="{AA8FCFBB-A030-4567-AD9E-73C011376B93}">
      <text>
        <r>
          <rPr>
            <b/>
            <sz val="9"/>
            <color indexed="81"/>
            <rFont val="Tahoma"/>
            <charset val="1"/>
          </rPr>
          <t>Becky Dzingeleski:</t>
        </r>
        <r>
          <rPr>
            <sz val="9"/>
            <color indexed="81"/>
            <rFont val="Tahoma"/>
            <charset val="1"/>
          </rPr>
          <t xml:space="preserve">
Per FOD is a new Unit.  Contributions began in 2018</t>
        </r>
      </text>
    </comment>
    <comment ref="JHN16" authorId="0" shapeId="0" xr:uid="{E009B0D8-B5E4-41E3-BA45-A8F35523BA85}">
      <text>
        <r>
          <rPr>
            <b/>
            <sz val="9"/>
            <color indexed="81"/>
            <rFont val="Tahoma"/>
            <charset val="1"/>
          </rPr>
          <t>Becky Dzingeleski:</t>
        </r>
        <r>
          <rPr>
            <sz val="9"/>
            <color indexed="81"/>
            <rFont val="Tahoma"/>
            <charset val="1"/>
          </rPr>
          <t xml:space="preserve">
Per FOD is a new Unit.  Contributions began in 2018</t>
        </r>
      </text>
    </comment>
    <comment ref="JHR16" authorId="0" shapeId="0" xr:uid="{E373E032-D9AB-4C4B-BB21-2678268A4633}">
      <text>
        <r>
          <rPr>
            <b/>
            <sz val="9"/>
            <color indexed="81"/>
            <rFont val="Tahoma"/>
            <charset val="1"/>
          </rPr>
          <t>Becky Dzingeleski:</t>
        </r>
        <r>
          <rPr>
            <sz val="9"/>
            <color indexed="81"/>
            <rFont val="Tahoma"/>
            <charset val="1"/>
          </rPr>
          <t xml:space="preserve">
Per FOD is a new Unit.  Contributions began in 2018</t>
        </r>
      </text>
    </comment>
    <comment ref="JHV16" authorId="0" shapeId="0" xr:uid="{8AAB11AD-525C-4248-B1EA-7973BA1A29A4}">
      <text>
        <r>
          <rPr>
            <b/>
            <sz val="9"/>
            <color indexed="81"/>
            <rFont val="Tahoma"/>
            <charset val="1"/>
          </rPr>
          <t>Becky Dzingeleski:</t>
        </r>
        <r>
          <rPr>
            <sz val="9"/>
            <color indexed="81"/>
            <rFont val="Tahoma"/>
            <charset val="1"/>
          </rPr>
          <t xml:space="preserve">
Per FOD is a new Unit.  Contributions began in 2018</t>
        </r>
      </text>
    </comment>
    <comment ref="JHZ16" authorId="0" shapeId="0" xr:uid="{056255B8-D172-40F0-B30D-4C0BFA472BE8}">
      <text>
        <r>
          <rPr>
            <b/>
            <sz val="9"/>
            <color indexed="81"/>
            <rFont val="Tahoma"/>
            <charset val="1"/>
          </rPr>
          <t>Becky Dzingeleski:</t>
        </r>
        <r>
          <rPr>
            <sz val="9"/>
            <color indexed="81"/>
            <rFont val="Tahoma"/>
            <charset val="1"/>
          </rPr>
          <t xml:space="preserve">
Per FOD is a new Unit.  Contributions began in 2018</t>
        </r>
      </text>
    </comment>
    <comment ref="JID16" authorId="0" shapeId="0" xr:uid="{8DEA1E69-AA91-451E-B611-1DEABA2C46EE}">
      <text>
        <r>
          <rPr>
            <b/>
            <sz val="9"/>
            <color indexed="81"/>
            <rFont val="Tahoma"/>
            <charset val="1"/>
          </rPr>
          <t>Becky Dzingeleski:</t>
        </r>
        <r>
          <rPr>
            <sz val="9"/>
            <color indexed="81"/>
            <rFont val="Tahoma"/>
            <charset val="1"/>
          </rPr>
          <t xml:space="preserve">
Per FOD is a new Unit.  Contributions began in 2018</t>
        </r>
      </text>
    </comment>
    <comment ref="JIH16" authorId="0" shapeId="0" xr:uid="{1C9B235B-E2A3-48B8-98ED-DEA4F3C9F127}">
      <text>
        <r>
          <rPr>
            <b/>
            <sz val="9"/>
            <color indexed="81"/>
            <rFont val="Tahoma"/>
            <charset val="1"/>
          </rPr>
          <t>Becky Dzingeleski:</t>
        </r>
        <r>
          <rPr>
            <sz val="9"/>
            <color indexed="81"/>
            <rFont val="Tahoma"/>
            <charset val="1"/>
          </rPr>
          <t xml:space="preserve">
Per FOD is a new Unit.  Contributions began in 2018</t>
        </r>
      </text>
    </comment>
    <comment ref="JIL16" authorId="0" shapeId="0" xr:uid="{7ECC2436-25D1-42C2-9DB6-4EE9D370FCEC}">
      <text>
        <r>
          <rPr>
            <b/>
            <sz val="9"/>
            <color indexed="81"/>
            <rFont val="Tahoma"/>
            <charset val="1"/>
          </rPr>
          <t>Becky Dzingeleski:</t>
        </r>
        <r>
          <rPr>
            <sz val="9"/>
            <color indexed="81"/>
            <rFont val="Tahoma"/>
            <charset val="1"/>
          </rPr>
          <t xml:space="preserve">
Per FOD is a new Unit.  Contributions began in 2018</t>
        </r>
      </text>
    </comment>
    <comment ref="JIP16" authorId="0" shapeId="0" xr:uid="{5D838508-505E-45CD-B69C-ADE314340B21}">
      <text>
        <r>
          <rPr>
            <b/>
            <sz val="9"/>
            <color indexed="81"/>
            <rFont val="Tahoma"/>
            <charset val="1"/>
          </rPr>
          <t>Becky Dzingeleski:</t>
        </r>
        <r>
          <rPr>
            <sz val="9"/>
            <color indexed="81"/>
            <rFont val="Tahoma"/>
            <charset val="1"/>
          </rPr>
          <t xml:space="preserve">
Per FOD is a new Unit.  Contributions began in 2018</t>
        </r>
      </text>
    </comment>
    <comment ref="JIT16" authorId="0" shapeId="0" xr:uid="{DB0FC786-B035-42B7-B835-53ACCA98F882}">
      <text>
        <r>
          <rPr>
            <b/>
            <sz val="9"/>
            <color indexed="81"/>
            <rFont val="Tahoma"/>
            <charset val="1"/>
          </rPr>
          <t>Becky Dzingeleski:</t>
        </r>
        <r>
          <rPr>
            <sz val="9"/>
            <color indexed="81"/>
            <rFont val="Tahoma"/>
            <charset val="1"/>
          </rPr>
          <t xml:space="preserve">
Per FOD is a new Unit.  Contributions began in 2018</t>
        </r>
      </text>
    </comment>
    <comment ref="JIX16" authorId="0" shapeId="0" xr:uid="{2D05BC52-F22A-455E-801E-2409191DF367}">
      <text>
        <r>
          <rPr>
            <b/>
            <sz val="9"/>
            <color indexed="81"/>
            <rFont val="Tahoma"/>
            <charset val="1"/>
          </rPr>
          <t>Becky Dzingeleski:</t>
        </r>
        <r>
          <rPr>
            <sz val="9"/>
            <color indexed="81"/>
            <rFont val="Tahoma"/>
            <charset val="1"/>
          </rPr>
          <t xml:space="preserve">
Per FOD is a new Unit.  Contributions began in 2018</t>
        </r>
      </text>
    </comment>
    <comment ref="JJB16" authorId="0" shapeId="0" xr:uid="{0851667E-A82F-4EE9-AF58-2E9B89722279}">
      <text>
        <r>
          <rPr>
            <b/>
            <sz val="9"/>
            <color indexed="81"/>
            <rFont val="Tahoma"/>
            <charset val="1"/>
          </rPr>
          <t>Becky Dzingeleski:</t>
        </r>
        <r>
          <rPr>
            <sz val="9"/>
            <color indexed="81"/>
            <rFont val="Tahoma"/>
            <charset val="1"/>
          </rPr>
          <t xml:space="preserve">
Per FOD is a new Unit.  Contributions began in 2018</t>
        </r>
      </text>
    </comment>
    <comment ref="JJF16" authorId="0" shapeId="0" xr:uid="{B4C552FF-A042-4C13-8F6F-6531C4D0BE98}">
      <text>
        <r>
          <rPr>
            <b/>
            <sz val="9"/>
            <color indexed="81"/>
            <rFont val="Tahoma"/>
            <charset val="1"/>
          </rPr>
          <t>Becky Dzingeleski:</t>
        </r>
        <r>
          <rPr>
            <sz val="9"/>
            <color indexed="81"/>
            <rFont val="Tahoma"/>
            <charset val="1"/>
          </rPr>
          <t xml:space="preserve">
Per FOD is a new Unit.  Contributions began in 2018</t>
        </r>
      </text>
    </comment>
    <comment ref="JJJ16" authorId="0" shapeId="0" xr:uid="{7399EA54-CE6C-47C3-ADF5-D58A16909003}">
      <text>
        <r>
          <rPr>
            <b/>
            <sz val="9"/>
            <color indexed="81"/>
            <rFont val="Tahoma"/>
            <charset val="1"/>
          </rPr>
          <t>Becky Dzingeleski:</t>
        </r>
        <r>
          <rPr>
            <sz val="9"/>
            <color indexed="81"/>
            <rFont val="Tahoma"/>
            <charset val="1"/>
          </rPr>
          <t xml:space="preserve">
Per FOD is a new Unit.  Contributions began in 2018</t>
        </r>
      </text>
    </comment>
    <comment ref="JJN16" authorId="0" shapeId="0" xr:uid="{38B3AA99-7275-4BA6-BA3F-72FADEE05DCE}">
      <text>
        <r>
          <rPr>
            <b/>
            <sz val="9"/>
            <color indexed="81"/>
            <rFont val="Tahoma"/>
            <charset val="1"/>
          </rPr>
          <t>Becky Dzingeleski:</t>
        </r>
        <r>
          <rPr>
            <sz val="9"/>
            <color indexed="81"/>
            <rFont val="Tahoma"/>
            <charset val="1"/>
          </rPr>
          <t xml:space="preserve">
Per FOD is a new Unit.  Contributions began in 2018</t>
        </r>
      </text>
    </comment>
    <comment ref="JJR16" authorId="0" shapeId="0" xr:uid="{6567A5C9-0225-439D-AA82-FFBA95CAC5DA}">
      <text>
        <r>
          <rPr>
            <b/>
            <sz val="9"/>
            <color indexed="81"/>
            <rFont val="Tahoma"/>
            <charset val="1"/>
          </rPr>
          <t>Becky Dzingeleski:</t>
        </r>
        <r>
          <rPr>
            <sz val="9"/>
            <color indexed="81"/>
            <rFont val="Tahoma"/>
            <charset val="1"/>
          </rPr>
          <t xml:space="preserve">
Per FOD is a new Unit.  Contributions began in 2018</t>
        </r>
      </text>
    </comment>
    <comment ref="JJV16" authorId="0" shapeId="0" xr:uid="{72A94944-E6A0-4574-A3D3-284A4BBAABCF}">
      <text>
        <r>
          <rPr>
            <b/>
            <sz val="9"/>
            <color indexed="81"/>
            <rFont val="Tahoma"/>
            <charset val="1"/>
          </rPr>
          <t>Becky Dzingeleski:</t>
        </r>
        <r>
          <rPr>
            <sz val="9"/>
            <color indexed="81"/>
            <rFont val="Tahoma"/>
            <charset val="1"/>
          </rPr>
          <t xml:space="preserve">
Per FOD is a new Unit.  Contributions began in 2018</t>
        </r>
      </text>
    </comment>
    <comment ref="JJZ16" authorId="0" shapeId="0" xr:uid="{6FF0A52C-CFB0-4122-9407-44902B0FFB77}">
      <text>
        <r>
          <rPr>
            <b/>
            <sz val="9"/>
            <color indexed="81"/>
            <rFont val="Tahoma"/>
            <charset val="1"/>
          </rPr>
          <t>Becky Dzingeleski:</t>
        </r>
        <r>
          <rPr>
            <sz val="9"/>
            <color indexed="81"/>
            <rFont val="Tahoma"/>
            <charset val="1"/>
          </rPr>
          <t xml:space="preserve">
Per FOD is a new Unit.  Contributions began in 2018</t>
        </r>
      </text>
    </comment>
    <comment ref="JKD16" authorId="0" shapeId="0" xr:uid="{FD0C4C02-898B-486A-A2E2-FA33AE31FC8D}">
      <text>
        <r>
          <rPr>
            <b/>
            <sz val="9"/>
            <color indexed="81"/>
            <rFont val="Tahoma"/>
            <charset val="1"/>
          </rPr>
          <t>Becky Dzingeleski:</t>
        </r>
        <r>
          <rPr>
            <sz val="9"/>
            <color indexed="81"/>
            <rFont val="Tahoma"/>
            <charset val="1"/>
          </rPr>
          <t xml:space="preserve">
Per FOD is a new Unit.  Contributions began in 2018</t>
        </r>
      </text>
    </comment>
    <comment ref="JKH16" authorId="0" shapeId="0" xr:uid="{4B637330-84B9-4503-AD4B-E04D8ACF24A9}">
      <text>
        <r>
          <rPr>
            <b/>
            <sz val="9"/>
            <color indexed="81"/>
            <rFont val="Tahoma"/>
            <charset val="1"/>
          </rPr>
          <t>Becky Dzingeleski:</t>
        </r>
        <r>
          <rPr>
            <sz val="9"/>
            <color indexed="81"/>
            <rFont val="Tahoma"/>
            <charset val="1"/>
          </rPr>
          <t xml:space="preserve">
Per FOD is a new Unit.  Contributions began in 2018</t>
        </r>
      </text>
    </comment>
    <comment ref="JKL16" authorId="0" shapeId="0" xr:uid="{2AF4C1E7-E31C-4909-AF9E-37B643E759C9}">
      <text>
        <r>
          <rPr>
            <b/>
            <sz val="9"/>
            <color indexed="81"/>
            <rFont val="Tahoma"/>
            <charset val="1"/>
          </rPr>
          <t>Becky Dzingeleski:</t>
        </r>
        <r>
          <rPr>
            <sz val="9"/>
            <color indexed="81"/>
            <rFont val="Tahoma"/>
            <charset val="1"/>
          </rPr>
          <t xml:space="preserve">
Per FOD is a new Unit.  Contributions began in 2018</t>
        </r>
      </text>
    </comment>
    <comment ref="JKP16" authorId="0" shapeId="0" xr:uid="{D2012A28-B805-4A56-9B45-872F8B5C34EC}">
      <text>
        <r>
          <rPr>
            <b/>
            <sz val="9"/>
            <color indexed="81"/>
            <rFont val="Tahoma"/>
            <charset val="1"/>
          </rPr>
          <t>Becky Dzingeleski:</t>
        </r>
        <r>
          <rPr>
            <sz val="9"/>
            <color indexed="81"/>
            <rFont val="Tahoma"/>
            <charset val="1"/>
          </rPr>
          <t xml:space="preserve">
Per FOD is a new Unit.  Contributions began in 2018</t>
        </r>
      </text>
    </comment>
    <comment ref="JKT16" authorId="0" shapeId="0" xr:uid="{F99D77FF-F19D-485B-A77C-892590C546CE}">
      <text>
        <r>
          <rPr>
            <b/>
            <sz val="9"/>
            <color indexed="81"/>
            <rFont val="Tahoma"/>
            <charset val="1"/>
          </rPr>
          <t>Becky Dzingeleski:</t>
        </r>
        <r>
          <rPr>
            <sz val="9"/>
            <color indexed="81"/>
            <rFont val="Tahoma"/>
            <charset val="1"/>
          </rPr>
          <t xml:space="preserve">
Per FOD is a new Unit.  Contributions began in 2018</t>
        </r>
      </text>
    </comment>
    <comment ref="JKX16" authorId="0" shapeId="0" xr:uid="{22116728-14A8-47AA-9C10-4B7B5B7DF17C}">
      <text>
        <r>
          <rPr>
            <b/>
            <sz val="9"/>
            <color indexed="81"/>
            <rFont val="Tahoma"/>
            <charset val="1"/>
          </rPr>
          <t>Becky Dzingeleski:</t>
        </r>
        <r>
          <rPr>
            <sz val="9"/>
            <color indexed="81"/>
            <rFont val="Tahoma"/>
            <charset val="1"/>
          </rPr>
          <t xml:space="preserve">
Per FOD is a new Unit.  Contributions began in 2018</t>
        </r>
      </text>
    </comment>
    <comment ref="JLB16" authorId="0" shapeId="0" xr:uid="{B17C0C7A-3489-4DD9-BD8E-2057AEB039D7}">
      <text>
        <r>
          <rPr>
            <b/>
            <sz val="9"/>
            <color indexed="81"/>
            <rFont val="Tahoma"/>
            <charset val="1"/>
          </rPr>
          <t>Becky Dzingeleski:</t>
        </r>
        <r>
          <rPr>
            <sz val="9"/>
            <color indexed="81"/>
            <rFont val="Tahoma"/>
            <charset val="1"/>
          </rPr>
          <t xml:space="preserve">
Per FOD is a new Unit.  Contributions began in 2018</t>
        </r>
      </text>
    </comment>
    <comment ref="JLF16" authorId="0" shapeId="0" xr:uid="{E5994AE1-7309-49F4-B802-7CD0766B48A4}">
      <text>
        <r>
          <rPr>
            <b/>
            <sz val="9"/>
            <color indexed="81"/>
            <rFont val="Tahoma"/>
            <charset val="1"/>
          </rPr>
          <t>Becky Dzingeleski:</t>
        </r>
        <r>
          <rPr>
            <sz val="9"/>
            <color indexed="81"/>
            <rFont val="Tahoma"/>
            <charset val="1"/>
          </rPr>
          <t xml:space="preserve">
Per FOD is a new Unit.  Contributions began in 2018</t>
        </r>
      </text>
    </comment>
    <comment ref="JLJ16" authorId="0" shapeId="0" xr:uid="{74B2101A-33ED-4C0E-82FF-755145B74C20}">
      <text>
        <r>
          <rPr>
            <b/>
            <sz val="9"/>
            <color indexed="81"/>
            <rFont val="Tahoma"/>
            <charset val="1"/>
          </rPr>
          <t>Becky Dzingeleski:</t>
        </r>
        <r>
          <rPr>
            <sz val="9"/>
            <color indexed="81"/>
            <rFont val="Tahoma"/>
            <charset val="1"/>
          </rPr>
          <t xml:space="preserve">
Per FOD is a new Unit.  Contributions began in 2018</t>
        </r>
      </text>
    </comment>
    <comment ref="JLN16" authorId="0" shapeId="0" xr:uid="{313FDB4E-240F-4C9D-98E2-CAA19EA269C9}">
      <text>
        <r>
          <rPr>
            <b/>
            <sz val="9"/>
            <color indexed="81"/>
            <rFont val="Tahoma"/>
            <charset val="1"/>
          </rPr>
          <t>Becky Dzingeleski:</t>
        </r>
        <r>
          <rPr>
            <sz val="9"/>
            <color indexed="81"/>
            <rFont val="Tahoma"/>
            <charset val="1"/>
          </rPr>
          <t xml:space="preserve">
Per FOD is a new Unit.  Contributions began in 2018</t>
        </r>
      </text>
    </comment>
    <comment ref="JLR16" authorId="0" shapeId="0" xr:uid="{DDAAF8F4-DAE3-483D-997D-9E6CB94E8670}">
      <text>
        <r>
          <rPr>
            <b/>
            <sz val="9"/>
            <color indexed="81"/>
            <rFont val="Tahoma"/>
            <charset val="1"/>
          </rPr>
          <t>Becky Dzingeleski:</t>
        </r>
        <r>
          <rPr>
            <sz val="9"/>
            <color indexed="81"/>
            <rFont val="Tahoma"/>
            <charset val="1"/>
          </rPr>
          <t xml:space="preserve">
Per FOD is a new Unit.  Contributions began in 2018</t>
        </r>
      </text>
    </comment>
    <comment ref="JLV16" authorId="0" shapeId="0" xr:uid="{B52AF82F-D0F2-4F12-8EEA-ACEB23E33BDC}">
      <text>
        <r>
          <rPr>
            <b/>
            <sz val="9"/>
            <color indexed="81"/>
            <rFont val="Tahoma"/>
            <charset val="1"/>
          </rPr>
          <t>Becky Dzingeleski:</t>
        </r>
        <r>
          <rPr>
            <sz val="9"/>
            <color indexed="81"/>
            <rFont val="Tahoma"/>
            <charset val="1"/>
          </rPr>
          <t xml:space="preserve">
Per FOD is a new Unit.  Contributions began in 2018</t>
        </r>
      </text>
    </comment>
    <comment ref="JLZ16" authorId="0" shapeId="0" xr:uid="{D0070EF3-DDE9-4CED-82D8-148D2A8B9311}">
      <text>
        <r>
          <rPr>
            <b/>
            <sz val="9"/>
            <color indexed="81"/>
            <rFont val="Tahoma"/>
            <charset val="1"/>
          </rPr>
          <t>Becky Dzingeleski:</t>
        </r>
        <r>
          <rPr>
            <sz val="9"/>
            <color indexed="81"/>
            <rFont val="Tahoma"/>
            <charset val="1"/>
          </rPr>
          <t xml:space="preserve">
Per FOD is a new Unit.  Contributions began in 2018</t>
        </r>
      </text>
    </comment>
    <comment ref="JMD16" authorId="0" shapeId="0" xr:uid="{9EACE2DD-DDF9-42AF-A318-41AF8AEDA8F6}">
      <text>
        <r>
          <rPr>
            <b/>
            <sz val="9"/>
            <color indexed="81"/>
            <rFont val="Tahoma"/>
            <charset val="1"/>
          </rPr>
          <t>Becky Dzingeleski:</t>
        </r>
        <r>
          <rPr>
            <sz val="9"/>
            <color indexed="81"/>
            <rFont val="Tahoma"/>
            <charset val="1"/>
          </rPr>
          <t xml:space="preserve">
Per FOD is a new Unit.  Contributions began in 2018</t>
        </r>
      </text>
    </comment>
    <comment ref="JMH16" authorId="0" shapeId="0" xr:uid="{FC90D5D5-BCFF-4CF4-975C-6855DA867522}">
      <text>
        <r>
          <rPr>
            <b/>
            <sz val="9"/>
            <color indexed="81"/>
            <rFont val="Tahoma"/>
            <charset val="1"/>
          </rPr>
          <t>Becky Dzingeleski:</t>
        </r>
        <r>
          <rPr>
            <sz val="9"/>
            <color indexed="81"/>
            <rFont val="Tahoma"/>
            <charset val="1"/>
          </rPr>
          <t xml:space="preserve">
Per FOD is a new Unit.  Contributions began in 2018</t>
        </r>
      </text>
    </comment>
    <comment ref="JML16" authorId="0" shapeId="0" xr:uid="{96F3330C-756E-4696-A065-CC8CBAE24B7A}">
      <text>
        <r>
          <rPr>
            <b/>
            <sz val="9"/>
            <color indexed="81"/>
            <rFont val="Tahoma"/>
            <charset val="1"/>
          </rPr>
          <t>Becky Dzingeleski:</t>
        </r>
        <r>
          <rPr>
            <sz val="9"/>
            <color indexed="81"/>
            <rFont val="Tahoma"/>
            <charset val="1"/>
          </rPr>
          <t xml:space="preserve">
Per FOD is a new Unit.  Contributions began in 2018</t>
        </r>
      </text>
    </comment>
    <comment ref="JMP16" authorId="0" shapeId="0" xr:uid="{D808B58D-4719-44E9-A5F9-02760EB25030}">
      <text>
        <r>
          <rPr>
            <b/>
            <sz val="9"/>
            <color indexed="81"/>
            <rFont val="Tahoma"/>
            <charset val="1"/>
          </rPr>
          <t>Becky Dzingeleski:</t>
        </r>
        <r>
          <rPr>
            <sz val="9"/>
            <color indexed="81"/>
            <rFont val="Tahoma"/>
            <charset val="1"/>
          </rPr>
          <t xml:space="preserve">
Per FOD is a new Unit.  Contributions began in 2018</t>
        </r>
      </text>
    </comment>
    <comment ref="JMT16" authorId="0" shapeId="0" xr:uid="{98ED2AAA-C218-4475-9C5D-D2BC9DFC23AE}">
      <text>
        <r>
          <rPr>
            <b/>
            <sz val="9"/>
            <color indexed="81"/>
            <rFont val="Tahoma"/>
            <charset val="1"/>
          </rPr>
          <t>Becky Dzingeleski:</t>
        </r>
        <r>
          <rPr>
            <sz val="9"/>
            <color indexed="81"/>
            <rFont val="Tahoma"/>
            <charset val="1"/>
          </rPr>
          <t xml:space="preserve">
Per FOD is a new Unit.  Contributions began in 2018</t>
        </r>
      </text>
    </comment>
    <comment ref="JMX16" authorId="0" shapeId="0" xr:uid="{43F5083C-F36D-40D1-8C95-176CD2844B7C}">
      <text>
        <r>
          <rPr>
            <b/>
            <sz val="9"/>
            <color indexed="81"/>
            <rFont val="Tahoma"/>
            <charset val="1"/>
          </rPr>
          <t>Becky Dzingeleski:</t>
        </r>
        <r>
          <rPr>
            <sz val="9"/>
            <color indexed="81"/>
            <rFont val="Tahoma"/>
            <charset val="1"/>
          </rPr>
          <t xml:space="preserve">
Per FOD is a new Unit.  Contributions began in 2018</t>
        </r>
      </text>
    </comment>
    <comment ref="JNB16" authorId="0" shapeId="0" xr:uid="{3F80A8F8-CBAA-4BD6-A6D0-8E1CD03A437C}">
      <text>
        <r>
          <rPr>
            <b/>
            <sz val="9"/>
            <color indexed="81"/>
            <rFont val="Tahoma"/>
            <charset val="1"/>
          </rPr>
          <t>Becky Dzingeleski:</t>
        </r>
        <r>
          <rPr>
            <sz val="9"/>
            <color indexed="81"/>
            <rFont val="Tahoma"/>
            <charset val="1"/>
          </rPr>
          <t xml:space="preserve">
Per FOD is a new Unit.  Contributions began in 2018</t>
        </r>
      </text>
    </comment>
    <comment ref="JNF16" authorId="0" shapeId="0" xr:uid="{F7DEE741-7CE8-4D9D-8456-5976194824CA}">
      <text>
        <r>
          <rPr>
            <b/>
            <sz val="9"/>
            <color indexed="81"/>
            <rFont val="Tahoma"/>
            <charset val="1"/>
          </rPr>
          <t>Becky Dzingeleski:</t>
        </r>
        <r>
          <rPr>
            <sz val="9"/>
            <color indexed="81"/>
            <rFont val="Tahoma"/>
            <charset val="1"/>
          </rPr>
          <t xml:space="preserve">
Per FOD is a new Unit.  Contributions began in 2018</t>
        </r>
      </text>
    </comment>
    <comment ref="JNJ16" authorId="0" shapeId="0" xr:uid="{B740F2EB-D34F-4459-86D9-EBC5E1E18DCD}">
      <text>
        <r>
          <rPr>
            <b/>
            <sz val="9"/>
            <color indexed="81"/>
            <rFont val="Tahoma"/>
            <charset val="1"/>
          </rPr>
          <t>Becky Dzingeleski:</t>
        </r>
        <r>
          <rPr>
            <sz val="9"/>
            <color indexed="81"/>
            <rFont val="Tahoma"/>
            <charset val="1"/>
          </rPr>
          <t xml:space="preserve">
Per FOD is a new Unit.  Contributions began in 2018</t>
        </r>
      </text>
    </comment>
    <comment ref="JNN16" authorId="0" shapeId="0" xr:uid="{5955CDCD-7E03-416C-8425-5B245A91C09A}">
      <text>
        <r>
          <rPr>
            <b/>
            <sz val="9"/>
            <color indexed="81"/>
            <rFont val="Tahoma"/>
            <charset val="1"/>
          </rPr>
          <t>Becky Dzingeleski:</t>
        </r>
        <r>
          <rPr>
            <sz val="9"/>
            <color indexed="81"/>
            <rFont val="Tahoma"/>
            <charset val="1"/>
          </rPr>
          <t xml:space="preserve">
Per FOD is a new Unit.  Contributions began in 2018</t>
        </r>
      </text>
    </comment>
    <comment ref="JNR16" authorId="0" shapeId="0" xr:uid="{A10F6427-F237-43CD-8E96-035859E7168A}">
      <text>
        <r>
          <rPr>
            <b/>
            <sz val="9"/>
            <color indexed="81"/>
            <rFont val="Tahoma"/>
            <charset val="1"/>
          </rPr>
          <t>Becky Dzingeleski:</t>
        </r>
        <r>
          <rPr>
            <sz val="9"/>
            <color indexed="81"/>
            <rFont val="Tahoma"/>
            <charset val="1"/>
          </rPr>
          <t xml:space="preserve">
Per FOD is a new Unit.  Contributions began in 2018</t>
        </r>
      </text>
    </comment>
    <comment ref="JNV16" authorId="0" shapeId="0" xr:uid="{49C903AE-529A-4827-8349-5E50F9996BB7}">
      <text>
        <r>
          <rPr>
            <b/>
            <sz val="9"/>
            <color indexed="81"/>
            <rFont val="Tahoma"/>
            <charset val="1"/>
          </rPr>
          <t>Becky Dzingeleski:</t>
        </r>
        <r>
          <rPr>
            <sz val="9"/>
            <color indexed="81"/>
            <rFont val="Tahoma"/>
            <charset val="1"/>
          </rPr>
          <t xml:space="preserve">
Per FOD is a new Unit.  Contributions began in 2018</t>
        </r>
      </text>
    </comment>
    <comment ref="JNZ16" authorId="0" shapeId="0" xr:uid="{F05985A1-FEA3-4AE1-B172-E4433FB07397}">
      <text>
        <r>
          <rPr>
            <b/>
            <sz val="9"/>
            <color indexed="81"/>
            <rFont val="Tahoma"/>
            <charset val="1"/>
          </rPr>
          <t>Becky Dzingeleski:</t>
        </r>
        <r>
          <rPr>
            <sz val="9"/>
            <color indexed="81"/>
            <rFont val="Tahoma"/>
            <charset val="1"/>
          </rPr>
          <t xml:space="preserve">
Per FOD is a new Unit.  Contributions began in 2018</t>
        </r>
      </text>
    </comment>
    <comment ref="JOD16" authorId="0" shapeId="0" xr:uid="{37DE2E98-EA51-4E11-B682-3C73FFA70AB7}">
      <text>
        <r>
          <rPr>
            <b/>
            <sz val="9"/>
            <color indexed="81"/>
            <rFont val="Tahoma"/>
            <charset val="1"/>
          </rPr>
          <t>Becky Dzingeleski:</t>
        </r>
        <r>
          <rPr>
            <sz val="9"/>
            <color indexed="81"/>
            <rFont val="Tahoma"/>
            <charset val="1"/>
          </rPr>
          <t xml:space="preserve">
Per FOD is a new Unit.  Contributions began in 2018</t>
        </r>
      </text>
    </comment>
    <comment ref="JOH16" authorId="0" shapeId="0" xr:uid="{8C287B07-1858-4A78-8C44-ABEB67B5F084}">
      <text>
        <r>
          <rPr>
            <b/>
            <sz val="9"/>
            <color indexed="81"/>
            <rFont val="Tahoma"/>
            <charset val="1"/>
          </rPr>
          <t>Becky Dzingeleski:</t>
        </r>
        <r>
          <rPr>
            <sz val="9"/>
            <color indexed="81"/>
            <rFont val="Tahoma"/>
            <charset val="1"/>
          </rPr>
          <t xml:space="preserve">
Per FOD is a new Unit.  Contributions began in 2018</t>
        </r>
      </text>
    </comment>
    <comment ref="JOL16" authorId="0" shapeId="0" xr:uid="{D0B409BE-B730-4504-BBE3-F44965A648CF}">
      <text>
        <r>
          <rPr>
            <b/>
            <sz val="9"/>
            <color indexed="81"/>
            <rFont val="Tahoma"/>
            <charset val="1"/>
          </rPr>
          <t>Becky Dzingeleski:</t>
        </r>
        <r>
          <rPr>
            <sz val="9"/>
            <color indexed="81"/>
            <rFont val="Tahoma"/>
            <charset val="1"/>
          </rPr>
          <t xml:space="preserve">
Per FOD is a new Unit.  Contributions began in 2018</t>
        </r>
      </text>
    </comment>
    <comment ref="JOP16" authorId="0" shapeId="0" xr:uid="{D71974E1-0BE2-47C9-83E6-009769322300}">
      <text>
        <r>
          <rPr>
            <b/>
            <sz val="9"/>
            <color indexed="81"/>
            <rFont val="Tahoma"/>
            <charset val="1"/>
          </rPr>
          <t>Becky Dzingeleski:</t>
        </r>
        <r>
          <rPr>
            <sz val="9"/>
            <color indexed="81"/>
            <rFont val="Tahoma"/>
            <charset val="1"/>
          </rPr>
          <t xml:space="preserve">
Per FOD is a new Unit.  Contributions began in 2018</t>
        </r>
      </text>
    </comment>
    <comment ref="JOT16" authorId="0" shapeId="0" xr:uid="{3DF1AA5D-EE0C-4E48-8C89-D95528BBB447}">
      <text>
        <r>
          <rPr>
            <b/>
            <sz val="9"/>
            <color indexed="81"/>
            <rFont val="Tahoma"/>
            <charset val="1"/>
          </rPr>
          <t>Becky Dzingeleski:</t>
        </r>
        <r>
          <rPr>
            <sz val="9"/>
            <color indexed="81"/>
            <rFont val="Tahoma"/>
            <charset val="1"/>
          </rPr>
          <t xml:space="preserve">
Per FOD is a new Unit.  Contributions began in 2018</t>
        </r>
      </text>
    </comment>
    <comment ref="JOX16" authorId="0" shapeId="0" xr:uid="{B1F2E30B-D2FE-49D7-A243-AF388452EF4C}">
      <text>
        <r>
          <rPr>
            <b/>
            <sz val="9"/>
            <color indexed="81"/>
            <rFont val="Tahoma"/>
            <charset val="1"/>
          </rPr>
          <t>Becky Dzingeleski:</t>
        </r>
        <r>
          <rPr>
            <sz val="9"/>
            <color indexed="81"/>
            <rFont val="Tahoma"/>
            <charset val="1"/>
          </rPr>
          <t xml:space="preserve">
Per FOD is a new Unit.  Contributions began in 2018</t>
        </r>
      </text>
    </comment>
    <comment ref="JPB16" authorId="0" shapeId="0" xr:uid="{143ECC29-4135-4802-ACB5-49BEC1061AF5}">
      <text>
        <r>
          <rPr>
            <b/>
            <sz val="9"/>
            <color indexed="81"/>
            <rFont val="Tahoma"/>
            <charset val="1"/>
          </rPr>
          <t>Becky Dzingeleski:</t>
        </r>
        <r>
          <rPr>
            <sz val="9"/>
            <color indexed="81"/>
            <rFont val="Tahoma"/>
            <charset val="1"/>
          </rPr>
          <t xml:space="preserve">
Per FOD is a new Unit.  Contributions began in 2018</t>
        </r>
      </text>
    </comment>
    <comment ref="JPF16" authorId="0" shapeId="0" xr:uid="{D21D9236-DEA4-4043-8A31-703767565230}">
      <text>
        <r>
          <rPr>
            <b/>
            <sz val="9"/>
            <color indexed="81"/>
            <rFont val="Tahoma"/>
            <charset val="1"/>
          </rPr>
          <t>Becky Dzingeleski:</t>
        </r>
        <r>
          <rPr>
            <sz val="9"/>
            <color indexed="81"/>
            <rFont val="Tahoma"/>
            <charset val="1"/>
          </rPr>
          <t xml:space="preserve">
Per FOD is a new Unit.  Contributions began in 2018</t>
        </r>
      </text>
    </comment>
    <comment ref="JPJ16" authorId="0" shapeId="0" xr:uid="{BAF313DC-0C96-4D06-AE15-68BD603B8704}">
      <text>
        <r>
          <rPr>
            <b/>
            <sz val="9"/>
            <color indexed="81"/>
            <rFont val="Tahoma"/>
            <charset val="1"/>
          </rPr>
          <t>Becky Dzingeleski:</t>
        </r>
        <r>
          <rPr>
            <sz val="9"/>
            <color indexed="81"/>
            <rFont val="Tahoma"/>
            <charset val="1"/>
          </rPr>
          <t xml:space="preserve">
Per FOD is a new Unit.  Contributions began in 2018</t>
        </r>
      </text>
    </comment>
    <comment ref="JPN16" authorId="0" shapeId="0" xr:uid="{214BB010-2879-4A49-A6E6-37E1287B80BE}">
      <text>
        <r>
          <rPr>
            <b/>
            <sz val="9"/>
            <color indexed="81"/>
            <rFont val="Tahoma"/>
            <charset val="1"/>
          </rPr>
          <t>Becky Dzingeleski:</t>
        </r>
        <r>
          <rPr>
            <sz val="9"/>
            <color indexed="81"/>
            <rFont val="Tahoma"/>
            <charset val="1"/>
          </rPr>
          <t xml:space="preserve">
Per FOD is a new Unit.  Contributions began in 2018</t>
        </r>
      </text>
    </comment>
    <comment ref="JPR16" authorId="0" shapeId="0" xr:uid="{EBEFE83C-E1B0-4509-82DD-6CD475775401}">
      <text>
        <r>
          <rPr>
            <b/>
            <sz val="9"/>
            <color indexed="81"/>
            <rFont val="Tahoma"/>
            <charset val="1"/>
          </rPr>
          <t>Becky Dzingeleski:</t>
        </r>
        <r>
          <rPr>
            <sz val="9"/>
            <color indexed="81"/>
            <rFont val="Tahoma"/>
            <charset val="1"/>
          </rPr>
          <t xml:space="preserve">
Per FOD is a new Unit.  Contributions began in 2018</t>
        </r>
      </text>
    </comment>
    <comment ref="JPV16" authorId="0" shapeId="0" xr:uid="{82D43127-D267-4894-B616-17868ABCF171}">
      <text>
        <r>
          <rPr>
            <b/>
            <sz val="9"/>
            <color indexed="81"/>
            <rFont val="Tahoma"/>
            <charset val="1"/>
          </rPr>
          <t>Becky Dzingeleski:</t>
        </r>
        <r>
          <rPr>
            <sz val="9"/>
            <color indexed="81"/>
            <rFont val="Tahoma"/>
            <charset val="1"/>
          </rPr>
          <t xml:space="preserve">
Per FOD is a new Unit.  Contributions began in 2018</t>
        </r>
      </text>
    </comment>
    <comment ref="JPZ16" authorId="0" shapeId="0" xr:uid="{0DE9264F-CE96-48FF-8744-4C38B2F919A9}">
      <text>
        <r>
          <rPr>
            <b/>
            <sz val="9"/>
            <color indexed="81"/>
            <rFont val="Tahoma"/>
            <charset val="1"/>
          </rPr>
          <t>Becky Dzingeleski:</t>
        </r>
        <r>
          <rPr>
            <sz val="9"/>
            <color indexed="81"/>
            <rFont val="Tahoma"/>
            <charset val="1"/>
          </rPr>
          <t xml:space="preserve">
Per FOD is a new Unit.  Contributions began in 2018</t>
        </r>
      </text>
    </comment>
    <comment ref="JQD16" authorId="0" shapeId="0" xr:uid="{010560FE-59C9-4205-BC13-0CAE37F3A890}">
      <text>
        <r>
          <rPr>
            <b/>
            <sz val="9"/>
            <color indexed="81"/>
            <rFont val="Tahoma"/>
            <charset val="1"/>
          </rPr>
          <t>Becky Dzingeleski:</t>
        </r>
        <r>
          <rPr>
            <sz val="9"/>
            <color indexed="81"/>
            <rFont val="Tahoma"/>
            <charset val="1"/>
          </rPr>
          <t xml:space="preserve">
Per FOD is a new Unit.  Contributions began in 2018</t>
        </r>
      </text>
    </comment>
    <comment ref="JQH16" authorId="0" shapeId="0" xr:uid="{B0E34482-2DB9-46B9-A2B9-6AAFB8F881B9}">
      <text>
        <r>
          <rPr>
            <b/>
            <sz val="9"/>
            <color indexed="81"/>
            <rFont val="Tahoma"/>
            <charset val="1"/>
          </rPr>
          <t>Becky Dzingeleski:</t>
        </r>
        <r>
          <rPr>
            <sz val="9"/>
            <color indexed="81"/>
            <rFont val="Tahoma"/>
            <charset val="1"/>
          </rPr>
          <t xml:space="preserve">
Per FOD is a new Unit.  Contributions began in 2018</t>
        </r>
      </text>
    </comment>
    <comment ref="JQL16" authorId="0" shapeId="0" xr:uid="{62FAFA63-2629-4492-9C25-85C10C6FB117}">
      <text>
        <r>
          <rPr>
            <b/>
            <sz val="9"/>
            <color indexed="81"/>
            <rFont val="Tahoma"/>
            <charset val="1"/>
          </rPr>
          <t>Becky Dzingeleski:</t>
        </r>
        <r>
          <rPr>
            <sz val="9"/>
            <color indexed="81"/>
            <rFont val="Tahoma"/>
            <charset val="1"/>
          </rPr>
          <t xml:space="preserve">
Per FOD is a new Unit.  Contributions began in 2018</t>
        </r>
      </text>
    </comment>
    <comment ref="JQP16" authorId="0" shapeId="0" xr:uid="{EA72771E-1BDE-40C6-8CF5-4A3F77A45889}">
      <text>
        <r>
          <rPr>
            <b/>
            <sz val="9"/>
            <color indexed="81"/>
            <rFont val="Tahoma"/>
            <charset val="1"/>
          </rPr>
          <t>Becky Dzingeleski:</t>
        </r>
        <r>
          <rPr>
            <sz val="9"/>
            <color indexed="81"/>
            <rFont val="Tahoma"/>
            <charset val="1"/>
          </rPr>
          <t xml:space="preserve">
Per FOD is a new Unit.  Contributions began in 2018</t>
        </r>
      </text>
    </comment>
    <comment ref="JQT16" authorId="0" shapeId="0" xr:uid="{BFC3066C-7241-449E-9170-C30AC74C278D}">
      <text>
        <r>
          <rPr>
            <b/>
            <sz val="9"/>
            <color indexed="81"/>
            <rFont val="Tahoma"/>
            <charset val="1"/>
          </rPr>
          <t>Becky Dzingeleski:</t>
        </r>
        <r>
          <rPr>
            <sz val="9"/>
            <color indexed="81"/>
            <rFont val="Tahoma"/>
            <charset val="1"/>
          </rPr>
          <t xml:space="preserve">
Per FOD is a new Unit.  Contributions began in 2018</t>
        </r>
      </text>
    </comment>
    <comment ref="JQX16" authorId="0" shapeId="0" xr:uid="{E3B41BC4-FFD9-45AC-90B4-56E886FDD134}">
      <text>
        <r>
          <rPr>
            <b/>
            <sz val="9"/>
            <color indexed="81"/>
            <rFont val="Tahoma"/>
            <charset val="1"/>
          </rPr>
          <t>Becky Dzingeleski:</t>
        </r>
        <r>
          <rPr>
            <sz val="9"/>
            <color indexed="81"/>
            <rFont val="Tahoma"/>
            <charset val="1"/>
          </rPr>
          <t xml:space="preserve">
Per FOD is a new Unit.  Contributions began in 2018</t>
        </r>
      </text>
    </comment>
    <comment ref="JRB16" authorId="0" shapeId="0" xr:uid="{AF77FE41-B43E-43E3-9793-8ABCC4ED681B}">
      <text>
        <r>
          <rPr>
            <b/>
            <sz val="9"/>
            <color indexed="81"/>
            <rFont val="Tahoma"/>
            <charset val="1"/>
          </rPr>
          <t>Becky Dzingeleski:</t>
        </r>
        <r>
          <rPr>
            <sz val="9"/>
            <color indexed="81"/>
            <rFont val="Tahoma"/>
            <charset val="1"/>
          </rPr>
          <t xml:space="preserve">
Per FOD is a new Unit.  Contributions began in 2018</t>
        </r>
      </text>
    </comment>
    <comment ref="JRF16" authorId="0" shapeId="0" xr:uid="{D3EE0343-45C8-4030-ABE8-54ECC8164D49}">
      <text>
        <r>
          <rPr>
            <b/>
            <sz val="9"/>
            <color indexed="81"/>
            <rFont val="Tahoma"/>
            <charset val="1"/>
          </rPr>
          <t>Becky Dzingeleski:</t>
        </r>
        <r>
          <rPr>
            <sz val="9"/>
            <color indexed="81"/>
            <rFont val="Tahoma"/>
            <charset val="1"/>
          </rPr>
          <t xml:space="preserve">
Per FOD is a new Unit.  Contributions began in 2018</t>
        </r>
      </text>
    </comment>
    <comment ref="JRJ16" authorId="0" shapeId="0" xr:uid="{C9C82534-F4A8-4E10-A8D1-6DC521533BD9}">
      <text>
        <r>
          <rPr>
            <b/>
            <sz val="9"/>
            <color indexed="81"/>
            <rFont val="Tahoma"/>
            <charset val="1"/>
          </rPr>
          <t>Becky Dzingeleski:</t>
        </r>
        <r>
          <rPr>
            <sz val="9"/>
            <color indexed="81"/>
            <rFont val="Tahoma"/>
            <charset val="1"/>
          </rPr>
          <t xml:space="preserve">
Per FOD is a new Unit.  Contributions began in 2018</t>
        </r>
      </text>
    </comment>
    <comment ref="JRN16" authorId="0" shapeId="0" xr:uid="{8A6DED82-0333-4B72-96B6-469C264DA7AC}">
      <text>
        <r>
          <rPr>
            <b/>
            <sz val="9"/>
            <color indexed="81"/>
            <rFont val="Tahoma"/>
            <charset val="1"/>
          </rPr>
          <t>Becky Dzingeleski:</t>
        </r>
        <r>
          <rPr>
            <sz val="9"/>
            <color indexed="81"/>
            <rFont val="Tahoma"/>
            <charset val="1"/>
          </rPr>
          <t xml:space="preserve">
Per FOD is a new Unit.  Contributions began in 2018</t>
        </r>
      </text>
    </comment>
    <comment ref="JRR16" authorId="0" shapeId="0" xr:uid="{3D6FAF43-95CE-440C-AB6D-9F19578851AA}">
      <text>
        <r>
          <rPr>
            <b/>
            <sz val="9"/>
            <color indexed="81"/>
            <rFont val="Tahoma"/>
            <charset val="1"/>
          </rPr>
          <t>Becky Dzingeleski:</t>
        </r>
        <r>
          <rPr>
            <sz val="9"/>
            <color indexed="81"/>
            <rFont val="Tahoma"/>
            <charset val="1"/>
          </rPr>
          <t xml:space="preserve">
Per FOD is a new Unit.  Contributions began in 2018</t>
        </r>
      </text>
    </comment>
    <comment ref="JRV16" authorId="0" shapeId="0" xr:uid="{A721C5BE-527A-4202-98F4-19DF260EC2DB}">
      <text>
        <r>
          <rPr>
            <b/>
            <sz val="9"/>
            <color indexed="81"/>
            <rFont val="Tahoma"/>
            <charset val="1"/>
          </rPr>
          <t>Becky Dzingeleski:</t>
        </r>
        <r>
          <rPr>
            <sz val="9"/>
            <color indexed="81"/>
            <rFont val="Tahoma"/>
            <charset val="1"/>
          </rPr>
          <t xml:space="preserve">
Per FOD is a new Unit.  Contributions began in 2018</t>
        </r>
      </text>
    </comment>
    <comment ref="JRZ16" authorId="0" shapeId="0" xr:uid="{80CA9FA5-2599-4F60-847A-B9CDA1BAB886}">
      <text>
        <r>
          <rPr>
            <b/>
            <sz val="9"/>
            <color indexed="81"/>
            <rFont val="Tahoma"/>
            <charset val="1"/>
          </rPr>
          <t>Becky Dzingeleski:</t>
        </r>
        <r>
          <rPr>
            <sz val="9"/>
            <color indexed="81"/>
            <rFont val="Tahoma"/>
            <charset val="1"/>
          </rPr>
          <t xml:space="preserve">
Per FOD is a new Unit.  Contributions began in 2018</t>
        </r>
      </text>
    </comment>
    <comment ref="JSD16" authorId="0" shapeId="0" xr:uid="{897F8CFE-5E31-4380-AE3F-BAEE9A78D735}">
      <text>
        <r>
          <rPr>
            <b/>
            <sz val="9"/>
            <color indexed="81"/>
            <rFont val="Tahoma"/>
            <charset val="1"/>
          </rPr>
          <t>Becky Dzingeleski:</t>
        </r>
        <r>
          <rPr>
            <sz val="9"/>
            <color indexed="81"/>
            <rFont val="Tahoma"/>
            <charset val="1"/>
          </rPr>
          <t xml:space="preserve">
Per FOD is a new Unit.  Contributions began in 2018</t>
        </r>
      </text>
    </comment>
    <comment ref="JSH16" authorId="0" shapeId="0" xr:uid="{35F73405-752E-4F2E-B7D4-A62B4D7A79F0}">
      <text>
        <r>
          <rPr>
            <b/>
            <sz val="9"/>
            <color indexed="81"/>
            <rFont val="Tahoma"/>
            <charset val="1"/>
          </rPr>
          <t>Becky Dzingeleski:</t>
        </r>
        <r>
          <rPr>
            <sz val="9"/>
            <color indexed="81"/>
            <rFont val="Tahoma"/>
            <charset val="1"/>
          </rPr>
          <t xml:space="preserve">
Per FOD is a new Unit.  Contributions began in 2018</t>
        </r>
      </text>
    </comment>
    <comment ref="JSL16" authorId="0" shapeId="0" xr:uid="{AA07032F-9B86-41FC-8E16-F4CC7EE7B208}">
      <text>
        <r>
          <rPr>
            <b/>
            <sz val="9"/>
            <color indexed="81"/>
            <rFont val="Tahoma"/>
            <charset val="1"/>
          </rPr>
          <t>Becky Dzingeleski:</t>
        </r>
        <r>
          <rPr>
            <sz val="9"/>
            <color indexed="81"/>
            <rFont val="Tahoma"/>
            <charset val="1"/>
          </rPr>
          <t xml:space="preserve">
Per FOD is a new Unit.  Contributions began in 2018</t>
        </r>
      </text>
    </comment>
    <comment ref="JSP16" authorId="0" shapeId="0" xr:uid="{D18737E9-3497-4A93-808A-C07D2F83E8F9}">
      <text>
        <r>
          <rPr>
            <b/>
            <sz val="9"/>
            <color indexed="81"/>
            <rFont val="Tahoma"/>
            <charset val="1"/>
          </rPr>
          <t>Becky Dzingeleski:</t>
        </r>
        <r>
          <rPr>
            <sz val="9"/>
            <color indexed="81"/>
            <rFont val="Tahoma"/>
            <charset val="1"/>
          </rPr>
          <t xml:space="preserve">
Per FOD is a new Unit.  Contributions began in 2018</t>
        </r>
      </text>
    </comment>
    <comment ref="JST16" authorId="0" shapeId="0" xr:uid="{FA3ECF5D-0AF2-4EE0-A9A8-6A1F1A8BF6F1}">
      <text>
        <r>
          <rPr>
            <b/>
            <sz val="9"/>
            <color indexed="81"/>
            <rFont val="Tahoma"/>
            <charset val="1"/>
          </rPr>
          <t>Becky Dzingeleski:</t>
        </r>
        <r>
          <rPr>
            <sz val="9"/>
            <color indexed="81"/>
            <rFont val="Tahoma"/>
            <charset val="1"/>
          </rPr>
          <t xml:space="preserve">
Per FOD is a new Unit.  Contributions began in 2018</t>
        </r>
      </text>
    </comment>
    <comment ref="JSX16" authorId="0" shapeId="0" xr:uid="{3027D5EE-882A-4F0C-B0C2-50B98B40DDEB}">
      <text>
        <r>
          <rPr>
            <b/>
            <sz val="9"/>
            <color indexed="81"/>
            <rFont val="Tahoma"/>
            <charset val="1"/>
          </rPr>
          <t>Becky Dzingeleski:</t>
        </r>
        <r>
          <rPr>
            <sz val="9"/>
            <color indexed="81"/>
            <rFont val="Tahoma"/>
            <charset val="1"/>
          </rPr>
          <t xml:space="preserve">
Per FOD is a new Unit.  Contributions began in 2018</t>
        </r>
      </text>
    </comment>
    <comment ref="JTB16" authorId="0" shapeId="0" xr:uid="{A475752F-3C6B-422A-9273-9BD2A4B174F1}">
      <text>
        <r>
          <rPr>
            <b/>
            <sz val="9"/>
            <color indexed="81"/>
            <rFont val="Tahoma"/>
            <charset val="1"/>
          </rPr>
          <t>Becky Dzingeleski:</t>
        </r>
        <r>
          <rPr>
            <sz val="9"/>
            <color indexed="81"/>
            <rFont val="Tahoma"/>
            <charset val="1"/>
          </rPr>
          <t xml:space="preserve">
Per FOD is a new Unit.  Contributions began in 2018</t>
        </r>
      </text>
    </comment>
    <comment ref="JTF16" authorId="0" shapeId="0" xr:uid="{AC6318FB-2FA7-412C-8D54-49A8C25FB77C}">
      <text>
        <r>
          <rPr>
            <b/>
            <sz val="9"/>
            <color indexed="81"/>
            <rFont val="Tahoma"/>
            <charset val="1"/>
          </rPr>
          <t>Becky Dzingeleski:</t>
        </r>
        <r>
          <rPr>
            <sz val="9"/>
            <color indexed="81"/>
            <rFont val="Tahoma"/>
            <charset val="1"/>
          </rPr>
          <t xml:space="preserve">
Per FOD is a new Unit.  Contributions began in 2018</t>
        </r>
      </text>
    </comment>
    <comment ref="JTJ16" authorId="0" shapeId="0" xr:uid="{327AD052-B2F9-4405-82F0-3F9FBC0D1E7C}">
      <text>
        <r>
          <rPr>
            <b/>
            <sz val="9"/>
            <color indexed="81"/>
            <rFont val="Tahoma"/>
            <charset val="1"/>
          </rPr>
          <t>Becky Dzingeleski:</t>
        </r>
        <r>
          <rPr>
            <sz val="9"/>
            <color indexed="81"/>
            <rFont val="Tahoma"/>
            <charset val="1"/>
          </rPr>
          <t xml:space="preserve">
Per FOD is a new Unit.  Contributions began in 2018</t>
        </r>
      </text>
    </comment>
    <comment ref="JTN16" authorId="0" shapeId="0" xr:uid="{C1AC04CC-8730-4018-89C6-AADD121FBCEE}">
      <text>
        <r>
          <rPr>
            <b/>
            <sz val="9"/>
            <color indexed="81"/>
            <rFont val="Tahoma"/>
            <charset val="1"/>
          </rPr>
          <t>Becky Dzingeleski:</t>
        </r>
        <r>
          <rPr>
            <sz val="9"/>
            <color indexed="81"/>
            <rFont val="Tahoma"/>
            <charset val="1"/>
          </rPr>
          <t xml:space="preserve">
Per FOD is a new Unit.  Contributions began in 2018</t>
        </r>
      </text>
    </comment>
    <comment ref="JTR16" authorId="0" shapeId="0" xr:uid="{411352F8-24F8-4FED-B42D-4E9BA4831927}">
      <text>
        <r>
          <rPr>
            <b/>
            <sz val="9"/>
            <color indexed="81"/>
            <rFont val="Tahoma"/>
            <charset val="1"/>
          </rPr>
          <t>Becky Dzingeleski:</t>
        </r>
        <r>
          <rPr>
            <sz val="9"/>
            <color indexed="81"/>
            <rFont val="Tahoma"/>
            <charset val="1"/>
          </rPr>
          <t xml:space="preserve">
Per FOD is a new Unit.  Contributions began in 2018</t>
        </r>
      </text>
    </comment>
    <comment ref="JTV16" authorId="0" shapeId="0" xr:uid="{8B705164-8328-483D-9F08-7372A88CEAF5}">
      <text>
        <r>
          <rPr>
            <b/>
            <sz val="9"/>
            <color indexed="81"/>
            <rFont val="Tahoma"/>
            <charset val="1"/>
          </rPr>
          <t>Becky Dzingeleski:</t>
        </r>
        <r>
          <rPr>
            <sz val="9"/>
            <color indexed="81"/>
            <rFont val="Tahoma"/>
            <charset val="1"/>
          </rPr>
          <t xml:space="preserve">
Per FOD is a new Unit.  Contributions began in 2018</t>
        </r>
      </text>
    </comment>
    <comment ref="JTZ16" authorId="0" shapeId="0" xr:uid="{0CF37B47-DB08-40A8-B0B0-F46458A54DA1}">
      <text>
        <r>
          <rPr>
            <b/>
            <sz val="9"/>
            <color indexed="81"/>
            <rFont val="Tahoma"/>
            <charset val="1"/>
          </rPr>
          <t>Becky Dzingeleski:</t>
        </r>
        <r>
          <rPr>
            <sz val="9"/>
            <color indexed="81"/>
            <rFont val="Tahoma"/>
            <charset val="1"/>
          </rPr>
          <t xml:space="preserve">
Per FOD is a new Unit.  Contributions began in 2018</t>
        </r>
      </text>
    </comment>
    <comment ref="JUD16" authorId="0" shapeId="0" xr:uid="{93BB9E1E-D392-45CC-B719-0B62F3821980}">
      <text>
        <r>
          <rPr>
            <b/>
            <sz val="9"/>
            <color indexed="81"/>
            <rFont val="Tahoma"/>
            <charset val="1"/>
          </rPr>
          <t>Becky Dzingeleski:</t>
        </r>
        <r>
          <rPr>
            <sz val="9"/>
            <color indexed="81"/>
            <rFont val="Tahoma"/>
            <charset val="1"/>
          </rPr>
          <t xml:space="preserve">
Per FOD is a new Unit.  Contributions began in 2018</t>
        </r>
      </text>
    </comment>
    <comment ref="JUH16" authorId="0" shapeId="0" xr:uid="{D0A9A1DD-2EF6-4731-BC9C-5C76FAECB83F}">
      <text>
        <r>
          <rPr>
            <b/>
            <sz val="9"/>
            <color indexed="81"/>
            <rFont val="Tahoma"/>
            <charset val="1"/>
          </rPr>
          <t>Becky Dzingeleski:</t>
        </r>
        <r>
          <rPr>
            <sz val="9"/>
            <color indexed="81"/>
            <rFont val="Tahoma"/>
            <charset val="1"/>
          </rPr>
          <t xml:space="preserve">
Per FOD is a new Unit.  Contributions began in 2018</t>
        </r>
      </text>
    </comment>
    <comment ref="JUL16" authorId="0" shapeId="0" xr:uid="{8A049701-1030-4738-8B21-9006AC01C887}">
      <text>
        <r>
          <rPr>
            <b/>
            <sz val="9"/>
            <color indexed="81"/>
            <rFont val="Tahoma"/>
            <charset val="1"/>
          </rPr>
          <t>Becky Dzingeleski:</t>
        </r>
        <r>
          <rPr>
            <sz val="9"/>
            <color indexed="81"/>
            <rFont val="Tahoma"/>
            <charset val="1"/>
          </rPr>
          <t xml:space="preserve">
Per FOD is a new Unit.  Contributions began in 2018</t>
        </r>
      </text>
    </comment>
    <comment ref="JUP16" authorId="0" shapeId="0" xr:uid="{0057AF63-F1D2-4E83-BB8C-B62332947B71}">
      <text>
        <r>
          <rPr>
            <b/>
            <sz val="9"/>
            <color indexed="81"/>
            <rFont val="Tahoma"/>
            <charset val="1"/>
          </rPr>
          <t>Becky Dzingeleski:</t>
        </r>
        <r>
          <rPr>
            <sz val="9"/>
            <color indexed="81"/>
            <rFont val="Tahoma"/>
            <charset val="1"/>
          </rPr>
          <t xml:space="preserve">
Per FOD is a new Unit.  Contributions began in 2018</t>
        </r>
      </text>
    </comment>
    <comment ref="JUT16" authorId="0" shapeId="0" xr:uid="{DA08657C-6BAE-41A5-8838-FF772253A267}">
      <text>
        <r>
          <rPr>
            <b/>
            <sz val="9"/>
            <color indexed="81"/>
            <rFont val="Tahoma"/>
            <charset val="1"/>
          </rPr>
          <t>Becky Dzingeleski:</t>
        </r>
        <r>
          <rPr>
            <sz val="9"/>
            <color indexed="81"/>
            <rFont val="Tahoma"/>
            <charset val="1"/>
          </rPr>
          <t xml:space="preserve">
Per FOD is a new Unit.  Contributions began in 2018</t>
        </r>
      </text>
    </comment>
    <comment ref="JUX16" authorId="0" shapeId="0" xr:uid="{A5242F2C-8684-48BE-AC43-EB3174E43416}">
      <text>
        <r>
          <rPr>
            <b/>
            <sz val="9"/>
            <color indexed="81"/>
            <rFont val="Tahoma"/>
            <charset val="1"/>
          </rPr>
          <t>Becky Dzingeleski:</t>
        </r>
        <r>
          <rPr>
            <sz val="9"/>
            <color indexed="81"/>
            <rFont val="Tahoma"/>
            <charset val="1"/>
          </rPr>
          <t xml:space="preserve">
Per FOD is a new Unit.  Contributions began in 2018</t>
        </r>
      </text>
    </comment>
    <comment ref="JVB16" authorId="0" shapeId="0" xr:uid="{F289EFDE-9A42-45E9-9C4A-595657667160}">
      <text>
        <r>
          <rPr>
            <b/>
            <sz val="9"/>
            <color indexed="81"/>
            <rFont val="Tahoma"/>
            <charset val="1"/>
          </rPr>
          <t>Becky Dzingeleski:</t>
        </r>
        <r>
          <rPr>
            <sz val="9"/>
            <color indexed="81"/>
            <rFont val="Tahoma"/>
            <charset val="1"/>
          </rPr>
          <t xml:space="preserve">
Per FOD is a new Unit.  Contributions began in 2018</t>
        </r>
      </text>
    </comment>
    <comment ref="JVF16" authorId="0" shapeId="0" xr:uid="{D2CCF388-5119-4334-A8F2-E3EBF86614A9}">
      <text>
        <r>
          <rPr>
            <b/>
            <sz val="9"/>
            <color indexed="81"/>
            <rFont val="Tahoma"/>
            <charset val="1"/>
          </rPr>
          <t>Becky Dzingeleski:</t>
        </r>
        <r>
          <rPr>
            <sz val="9"/>
            <color indexed="81"/>
            <rFont val="Tahoma"/>
            <charset val="1"/>
          </rPr>
          <t xml:space="preserve">
Per FOD is a new Unit.  Contributions began in 2018</t>
        </r>
      </text>
    </comment>
    <comment ref="JVJ16" authorId="0" shapeId="0" xr:uid="{F6B51645-9859-457E-9C46-0CDF84377A19}">
      <text>
        <r>
          <rPr>
            <b/>
            <sz val="9"/>
            <color indexed="81"/>
            <rFont val="Tahoma"/>
            <charset val="1"/>
          </rPr>
          <t>Becky Dzingeleski:</t>
        </r>
        <r>
          <rPr>
            <sz val="9"/>
            <color indexed="81"/>
            <rFont val="Tahoma"/>
            <charset val="1"/>
          </rPr>
          <t xml:space="preserve">
Per FOD is a new Unit.  Contributions began in 2018</t>
        </r>
      </text>
    </comment>
    <comment ref="JVN16" authorId="0" shapeId="0" xr:uid="{F28A382E-B82F-44A1-9371-D3F1C7FBD181}">
      <text>
        <r>
          <rPr>
            <b/>
            <sz val="9"/>
            <color indexed="81"/>
            <rFont val="Tahoma"/>
            <charset val="1"/>
          </rPr>
          <t>Becky Dzingeleski:</t>
        </r>
        <r>
          <rPr>
            <sz val="9"/>
            <color indexed="81"/>
            <rFont val="Tahoma"/>
            <charset val="1"/>
          </rPr>
          <t xml:space="preserve">
Per FOD is a new Unit.  Contributions began in 2018</t>
        </r>
      </text>
    </comment>
    <comment ref="JVR16" authorId="0" shapeId="0" xr:uid="{3BED92DB-5770-48F9-AD17-2C50CACF8026}">
      <text>
        <r>
          <rPr>
            <b/>
            <sz val="9"/>
            <color indexed="81"/>
            <rFont val="Tahoma"/>
            <charset val="1"/>
          </rPr>
          <t>Becky Dzingeleski:</t>
        </r>
        <r>
          <rPr>
            <sz val="9"/>
            <color indexed="81"/>
            <rFont val="Tahoma"/>
            <charset val="1"/>
          </rPr>
          <t xml:space="preserve">
Per FOD is a new Unit.  Contributions began in 2018</t>
        </r>
      </text>
    </comment>
    <comment ref="JVV16" authorId="0" shapeId="0" xr:uid="{866FEC8D-EB53-48A8-BBF0-78FC28CA8C12}">
      <text>
        <r>
          <rPr>
            <b/>
            <sz val="9"/>
            <color indexed="81"/>
            <rFont val="Tahoma"/>
            <charset val="1"/>
          </rPr>
          <t>Becky Dzingeleski:</t>
        </r>
        <r>
          <rPr>
            <sz val="9"/>
            <color indexed="81"/>
            <rFont val="Tahoma"/>
            <charset val="1"/>
          </rPr>
          <t xml:space="preserve">
Per FOD is a new Unit.  Contributions began in 2018</t>
        </r>
      </text>
    </comment>
    <comment ref="JVZ16" authorId="0" shapeId="0" xr:uid="{388B13BA-539E-4968-A47A-290B3B7C22DE}">
      <text>
        <r>
          <rPr>
            <b/>
            <sz val="9"/>
            <color indexed="81"/>
            <rFont val="Tahoma"/>
            <charset val="1"/>
          </rPr>
          <t>Becky Dzingeleski:</t>
        </r>
        <r>
          <rPr>
            <sz val="9"/>
            <color indexed="81"/>
            <rFont val="Tahoma"/>
            <charset val="1"/>
          </rPr>
          <t xml:space="preserve">
Per FOD is a new Unit.  Contributions began in 2018</t>
        </r>
      </text>
    </comment>
    <comment ref="JWD16" authorId="0" shapeId="0" xr:uid="{3D162669-4303-408A-B32E-A85DA6097E63}">
      <text>
        <r>
          <rPr>
            <b/>
            <sz val="9"/>
            <color indexed="81"/>
            <rFont val="Tahoma"/>
            <charset val="1"/>
          </rPr>
          <t>Becky Dzingeleski:</t>
        </r>
        <r>
          <rPr>
            <sz val="9"/>
            <color indexed="81"/>
            <rFont val="Tahoma"/>
            <charset val="1"/>
          </rPr>
          <t xml:space="preserve">
Per FOD is a new Unit.  Contributions began in 2018</t>
        </r>
      </text>
    </comment>
    <comment ref="JWH16" authorId="0" shapeId="0" xr:uid="{D1A456F8-F7D3-4B95-9C8C-FA4FE870AD58}">
      <text>
        <r>
          <rPr>
            <b/>
            <sz val="9"/>
            <color indexed="81"/>
            <rFont val="Tahoma"/>
            <charset val="1"/>
          </rPr>
          <t>Becky Dzingeleski:</t>
        </r>
        <r>
          <rPr>
            <sz val="9"/>
            <color indexed="81"/>
            <rFont val="Tahoma"/>
            <charset val="1"/>
          </rPr>
          <t xml:space="preserve">
Per FOD is a new Unit.  Contributions began in 2018</t>
        </r>
      </text>
    </comment>
    <comment ref="JWL16" authorId="0" shapeId="0" xr:uid="{77094FAE-0996-41EF-90A6-DF2DD2498589}">
      <text>
        <r>
          <rPr>
            <b/>
            <sz val="9"/>
            <color indexed="81"/>
            <rFont val="Tahoma"/>
            <charset val="1"/>
          </rPr>
          <t>Becky Dzingeleski:</t>
        </r>
        <r>
          <rPr>
            <sz val="9"/>
            <color indexed="81"/>
            <rFont val="Tahoma"/>
            <charset val="1"/>
          </rPr>
          <t xml:space="preserve">
Per FOD is a new Unit.  Contributions began in 2018</t>
        </r>
      </text>
    </comment>
    <comment ref="JWP16" authorId="0" shapeId="0" xr:uid="{38B2D1A0-3F78-4A38-A7BD-18E99263C1EE}">
      <text>
        <r>
          <rPr>
            <b/>
            <sz val="9"/>
            <color indexed="81"/>
            <rFont val="Tahoma"/>
            <charset val="1"/>
          </rPr>
          <t>Becky Dzingeleski:</t>
        </r>
        <r>
          <rPr>
            <sz val="9"/>
            <color indexed="81"/>
            <rFont val="Tahoma"/>
            <charset val="1"/>
          </rPr>
          <t xml:space="preserve">
Per FOD is a new Unit.  Contributions began in 2018</t>
        </r>
      </text>
    </comment>
    <comment ref="JWT16" authorId="0" shapeId="0" xr:uid="{3B61A812-1656-41EE-9B63-8BEA2D709F5A}">
      <text>
        <r>
          <rPr>
            <b/>
            <sz val="9"/>
            <color indexed="81"/>
            <rFont val="Tahoma"/>
            <charset val="1"/>
          </rPr>
          <t>Becky Dzingeleski:</t>
        </r>
        <r>
          <rPr>
            <sz val="9"/>
            <color indexed="81"/>
            <rFont val="Tahoma"/>
            <charset val="1"/>
          </rPr>
          <t xml:space="preserve">
Per FOD is a new Unit.  Contributions began in 2018</t>
        </r>
      </text>
    </comment>
    <comment ref="JWX16" authorId="0" shapeId="0" xr:uid="{98185558-A5DF-4C6E-99AC-9F2E5132B0E1}">
      <text>
        <r>
          <rPr>
            <b/>
            <sz val="9"/>
            <color indexed="81"/>
            <rFont val="Tahoma"/>
            <charset val="1"/>
          </rPr>
          <t>Becky Dzingeleski:</t>
        </r>
        <r>
          <rPr>
            <sz val="9"/>
            <color indexed="81"/>
            <rFont val="Tahoma"/>
            <charset val="1"/>
          </rPr>
          <t xml:space="preserve">
Per FOD is a new Unit.  Contributions began in 2018</t>
        </r>
      </text>
    </comment>
    <comment ref="JXB16" authorId="0" shapeId="0" xr:uid="{36E7BDA8-AACE-4F35-A11C-5838AA43DD4E}">
      <text>
        <r>
          <rPr>
            <b/>
            <sz val="9"/>
            <color indexed="81"/>
            <rFont val="Tahoma"/>
            <charset val="1"/>
          </rPr>
          <t>Becky Dzingeleski:</t>
        </r>
        <r>
          <rPr>
            <sz val="9"/>
            <color indexed="81"/>
            <rFont val="Tahoma"/>
            <charset val="1"/>
          </rPr>
          <t xml:space="preserve">
Per FOD is a new Unit.  Contributions began in 2018</t>
        </r>
      </text>
    </comment>
    <comment ref="JXF16" authorId="0" shapeId="0" xr:uid="{C1A44DC1-8C81-43BD-8927-71F713F4EB16}">
      <text>
        <r>
          <rPr>
            <b/>
            <sz val="9"/>
            <color indexed="81"/>
            <rFont val="Tahoma"/>
            <charset val="1"/>
          </rPr>
          <t>Becky Dzingeleski:</t>
        </r>
        <r>
          <rPr>
            <sz val="9"/>
            <color indexed="81"/>
            <rFont val="Tahoma"/>
            <charset val="1"/>
          </rPr>
          <t xml:space="preserve">
Per FOD is a new Unit.  Contributions began in 2018</t>
        </r>
      </text>
    </comment>
    <comment ref="JXJ16" authorId="0" shapeId="0" xr:uid="{C843BFCC-D3D0-4401-BA79-433392022CAE}">
      <text>
        <r>
          <rPr>
            <b/>
            <sz val="9"/>
            <color indexed="81"/>
            <rFont val="Tahoma"/>
            <charset val="1"/>
          </rPr>
          <t>Becky Dzingeleski:</t>
        </r>
        <r>
          <rPr>
            <sz val="9"/>
            <color indexed="81"/>
            <rFont val="Tahoma"/>
            <charset val="1"/>
          </rPr>
          <t xml:space="preserve">
Per FOD is a new Unit.  Contributions began in 2018</t>
        </r>
      </text>
    </comment>
    <comment ref="JXN16" authorId="0" shapeId="0" xr:uid="{60F3DFF3-EDCD-44A3-B76B-1306B33BC91E}">
      <text>
        <r>
          <rPr>
            <b/>
            <sz val="9"/>
            <color indexed="81"/>
            <rFont val="Tahoma"/>
            <charset val="1"/>
          </rPr>
          <t>Becky Dzingeleski:</t>
        </r>
        <r>
          <rPr>
            <sz val="9"/>
            <color indexed="81"/>
            <rFont val="Tahoma"/>
            <charset val="1"/>
          </rPr>
          <t xml:space="preserve">
Per FOD is a new Unit.  Contributions began in 2018</t>
        </r>
      </text>
    </comment>
    <comment ref="JXR16" authorId="0" shapeId="0" xr:uid="{54475C8E-EBEB-41D6-81FB-6631EA43A462}">
      <text>
        <r>
          <rPr>
            <b/>
            <sz val="9"/>
            <color indexed="81"/>
            <rFont val="Tahoma"/>
            <charset val="1"/>
          </rPr>
          <t>Becky Dzingeleski:</t>
        </r>
        <r>
          <rPr>
            <sz val="9"/>
            <color indexed="81"/>
            <rFont val="Tahoma"/>
            <charset val="1"/>
          </rPr>
          <t xml:space="preserve">
Per FOD is a new Unit.  Contributions began in 2018</t>
        </r>
      </text>
    </comment>
    <comment ref="JXV16" authorId="0" shapeId="0" xr:uid="{5609DEF9-3872-48E8-A21C-56115F626BFE}">
      <text>
        <r>
          <rPr>
            <b/>
            <sz val="9"/>
            <color indexed="81"/>
            <rFont val="Tahoma"/>
            <charset val="1"/>
          </rPr>
          <t>Becky Dzingeleski:</t>
        </r>
        <r>
          <rPr>
            <sz val="9"/>
            <color indexed="81"/>
            <rFont val="Tahoma"/>
            <charset val="1"/>
          </rPr>
          <t xml:space="preserve">
Per FOD is a new Unit.  Contributions began in 2018</t>
        </r>
      </text>
    </comment>
    <comment ref="JXZ16" authorId="0" shapeId="0" xr:uid="{72644E82-6CEE-46F9-9E27-B47812D9DE81}">
      <text>
        <r>
          <rPr>
            <b/>
            <sz val="9"/>
            <color indexed="81"/>
            <rFont val="Tahoma"/>
            <charset val="1"/>
          </rPr>
          <t>Becky Dzingeleski:</t>
        </r>
        <r>
          <rPr>
            <sz val="9"/>
            <color indexed="81"/>
            <rFont val="Tahoma"/>
            <charset val="1"/>
          </rPr>
          <t xml:space="preserve">
Per FOD is a new Unit.  Contributions began in 2018</t>
        </r>
      </text>
    </comment>
    <comment ref="JYD16" authorId="0" shapeId="0" xr:uid="{230914AE-BD58-478A-959D-5D0CC2767038}">
      <text>
        <r>
          <rPr>
            <b/>
            <sz val="9"/>
            <color indexed="81"/>
            <rFont val="Tahoma"/>
            <charset val="1"/>
          </rPr>
          <t>Becky Dzingeleski:</t>
        </r>
        <r>
          <rPr>
            <sz val="9"/>
            <color indexed="81"/>
            <rFont val="Tahoma"/>
            <charset val="1"/>
          </rPr>
          <t xml:space="preserve">
Per FOD is a new Unit.  Contributions began in 2018</t>
        </r>
      </text>
    </comment>
    <comment ref="JYH16" authorId="0" shapeId="0" xr:uid="{EB11096A-510E-4099-89E5-F6DE86DE3AFA}">
      <text>
        <r>
          <rPr>
            <b/>
            <sz val="9"/>
            <color indexed="81"/>
            <rFont val="Tahoma"/>
            <charset val="1"/>
          </rPr>
          <t>Becky Dzingeleski:</t>
        </r>
        <r>
          <rPr>
            <sz val="9"/>
            <color indexed="81"/>
            <rFont val="Tahoma"/>
            <charset val="1"/>
          </rPr>
          <t xml:space="preserve">
Per FOD is a new Unit.  Contributions began in 2018</t>
        </r>
      </text>
    </comment>
    <comment ref="JYL16" authorId="0" shapeId="0" xr:uid="{A75CF24B-2620-4F42-8159-03481C2C8732}">
      <text>
        <r>
          <rPr>
            <b/>
            <sz val="9"/>
            <color indexed="81"/>
            <rFont val="Tahoma"/>
            <charset val="1"/>
          </rPr>
          <t>Becky Dzingeleski:</t>
        </r>
        <r>
          <rPr>
            <sz val="9"/>
            <color indexed="81"/>
            <rFont val="Tahoma"/>
            <charset val="1"/>
          </rPr>
          <t xml:space="preserve">
Per FOD is a new Unit.  Contributions began in 2018</t>
        </r>
      </text>
    </comment>
    <comment ref="JYP16" authorId="0" shapeId="0" xr:uid="{3EEE292F-A07D-4454-B61C-054D97B6B5B5}">
      <text>
        <r>
          <rPr>
            <b/>
            <sz val="9"/>
            <color indexed="81"/>
            <rFont val="Tahoma"/>
            <charset val="1"/>
          </rPr>
          <t>Becky Dzingeleski:</t>
        </r>
        <r>
          <rPr>
            <sz val="9"/>
            <color indexed="81"/>
            <rFont val="Tahoma"/>
            <charset val="1"/>
          </rPr>
          <t xml:space="preserve">
Per FOD is a new Unit.  Contributions began in 2018</t>
        </r>
      </text>
    </comment>
    <comment ref="JYT16" authorId="0" shapeId="0" xr:uid="{60F092A7-64E0-4209-9311-922DEA47DE9D}">
      <text>
        <r>
          <rPr>
            <b/>
            <sz val="9"/>
            <color indexed="81"/>
            <rFont val="Tahoma"/>
            <charset val="1"/>
          </rPr>
          <t>Becky Dzingeleski:</t>
        </r>
        <r>
          <rPr>
            <sz val="9"/>
            <color indexed="81"/>
            <rFont val="Tahoma"/>
            <charset val="1"/>
          </rPr>
          <t xml:space="preserve">
Per FOD is a new Unit.  Contributions began in 2018</t>
        </r>
      </text>
    </comment>
    <comment ref="JYX16" authorId="0" shapeId="0" xr:uid="{2298790B-63A8-4870-925B-8A425C444D92}">
      <text>
        <r>
          <rPr>
            <b/>
            <sz val="9"/>
            <color indexed="81"/>
            <rFont val="Tahoma"/>
            <charset val="1"/>
          </rPr>
          <t>Becky Dzingeleski:</t>
        </r>
        <r>
          <rPr>
            <sz val="9"/>
            <color indexed="81"/>
            <rFont val="Tahoma"/>
            <charset val="1"/>
          </rPr>
          <t xml:space="preserve">
Per FOD is a new Unit.  Contributions began in 2018</t>
        </r>
      </text>
    </comment>
    <comment ref="JZB16" authorId="0" shapeId="0" xr:uid="{D45A6132-19B3-4A91-AE90-809851EE6FFF}">
      <text>
        <r>
          <rPr>
            <b/>
            <sz val="9"/>
            <color indexed="81"/>
            <rFont val="Tahoma"/>
            <charset val="1"/>
          </rPr>
          <t>Becky Dzingeleski:</t>
        </r>
        <r>
          <rPr>
            <sz val="9"/>
            <color indexed="81"/>
            <rFont val="Tahoma"/>
            <charset val="1"/>
          </rPr>
          <t xml:space="preserve">
Per FOD is a new Unit.  Contributions began in 2018</t>
        </r>
      </text>
    </comment>
    <comment ref="JZF16" authorId="0" shapeId="0" xr:uid="{82217DDA-C3DA-4219-95E0-2C70F1E488BB}">
      <text>
        <r>
          <rPr>
            <b/>
            <sz val="9"/>
            <color indexed="81"/>
            <rFont val="Tahoma"/>
            <charset val="1"/>
          </rPr>
          <t>Becky Dzingeleski:</t>
        </r>
        <r>
          <rPr>
            <sz val="9"/>
            <color indexed="81"/>
            <rFont val="Tahoma"/>
            <charset val="1"/>
          </rPr>
          <t xml:space="preserve">
Per FOD is a new Unit.  Contributions began in 2018</t>
        </r>
      </text>
    </comment>
    <comment ref="JZJ16" authorId="0" shapeId="0" xr:uid="{90D8E496-D1BA-4749-8581-B9C56BED3D22}">
      <text>
        <r>
          <rPr>
            <b/>
            <sz val="9"/>
            <color indexed="81"/>
            <rFont val="Tahoma"/>
            <charset val="1"/>
          </rPr>
          <t>Becky Dzingeleski:</t>
        </r>
        <r>
          <rPr>
            <sz val="9"/>
            <color indexed="81"/>
            <rFont val="Tahoma"/>
            <charset val="1"/>
          </rPr>
          <t xml:space="preserve">
Per FOD is a new Unit.  Contributions began in 2018</t>
        </r>
      </text>
    </comment>
    <comment ref="JZN16" authorId="0" shapeId="0" xr:uid="{69ED69AE-01B3-4B89-92F1-09AD7BC1745E}">
      <text>
        <r>
          <rPr>
            <b/>
            <sz val="9"/>
            <color indexed="81"/>
            <rFont val="Tahoma"/>
            <charset val="1"/>
          </rPr>
          <t>Becky Dzingeleski:</t>
        </r>
        <r>
          <rPr>
            <sz val="9"/>
            <color indexed="81"/>
            <rFont val="Tahoma"/>
            <charset val="1"/>
          </rPr>
          <t xml:space="preserve">
Per FOD is a new Unit.  Contributions began in 2018</t>
        </r>
      </text>
    </comment>
    <comment ref="JZR16" authorId="0" shapeId="0" xr:uid="{15F4CD18-B35A-4BFA-96ED-AA6D414C9E57}">
      <text>
        <r>
          <rPr>
            <b/>
            <sz val="9"/>
            <color indexed="81"/>
            <rFont val="Tahoma"/>
            <charset val="1"/>
          </rPr>
          <t>Becky Dzingeleski:</t>
        </r>
        <r>
          <rPr>
            <sz val="9"/>
            <color indexed="81"/>
            <rFont val="Tahoma"/>
            <charset val="1"/>
          </rPr>
          <t xml:space="preserve">
Per FOD is a new Unit.  Contributions began in 2018</t>
        </r>
      </text>
    </comment>
    <comment ref="JZV16" authorId="0" shapeId="0" xr:uid="{5018DEF8-AADA-432C-AB63-655E4412B7DC}">
      <text>
        <r>
          <rPr>
            <b/>
            <sz val="9"/>
            <color indexed="81"/>
            <rFont val="Tahoma"/>
            <charset val="1"/>
          </rPr>
          <t>Becky Dzingeleski:</t>
        </r>
        <r>
          <rPr>
            <sz val="9"/>
            <color indexed="81"/>
            <rFont val="Tahoma"/>
            <charset val="1"/>
          </rPr>
          <t xml:space="preserve">
Per FOD is a new Unit.  Contributions began in 2018</t>
        </r>
      </text>
    </comment>
    <comment ref="JZZ16" authorId="0" shapeId="0" xr:uid="{8A7E2BD2-E2B2-4E29-AA89-C83F201AA3B0}">
      <text>
        <r>
          <rPr>
            <b/>
            <sz val="9"/>
            <color indexed="81"/>
            <rFont val="Tahoma"/>
            <charset val="1"/>
          </rPr>
          <t>Becky Dzingeleski:</t>
        </r>
        <r>
          <rPr>
            <sz val="9"/>
            <color indexed="81"/>
            <rFont val="Tahoma"/>
            <charset val="1"/>
          </rPr>
          <t xml:space="preserve">
Per FOD is a new Unit.  Contributions began in 2018</t>
        </r>
      </text>
    </comment>
    <comment ref="KAD16" authorId="0" shapeId="0" xr:uid="{C121A2E6-D0B0-4FB3-9C55-BFEC34B5B57D}">
      <text>
        <r>
          <rPr>
            <b/>
            <sz val="9"/>
            <color indexed="81"/>
            <rFont val="Tahoma"/>
            <charset val="1"/>
          </rPr>
          <t>Becky Dzingeleski:</t>
        </r>
        <r>
          <rPr>
            <sz val="9"/>
            <color indexed="81"/>
            <rFont val="Tahoma"/>
            <charset val="1"/>
          </rPr>
          <t xml:space="preserve">
Per FOD is a new Unit.  Contributions began in 2018</t>
        </r>
      </text>
    </comment>
    <comment ref="KAH16" authorId="0" shapeId="0" xr:uid="{F12582F9-EFA1-4141-83DF-588F523C5852}">
      <text>
        <r>
          <rPr>
            <b/>
            <sz val="9"/>
            <color indexed="81"/>
            <rFont val="Tahoma"/>
            <charset val="1"/>
          </rPr>
          <t>Becky Dzingeleski:</t>
        </r>
        <r>
          <rPr>
            <sz val="9"/>
            <color indexed="81"/>
            <rFont val="Tahoma"/>
            <charset val="1"/>
          </rPr>
          <t xml:space="preserve">
Per FOD is a new Unit.  Contributions began in 2018</t>
        </r>
      </text>
    </comment>
    <comment ref="KAL16" authorId="0" shapeId="0" xr:uid="{65D4CF66-17BB-4530-B317-F9DD3B8D12E3}">
      <text>
        <r>
          <rPr>
            <b/>
            <sz val="9"/>
            <color indexed="81"/>
            <rFont val="Tahoma"/>
            <charset val="1"/>
          </rPr>
          <t>Becky Dzingeleski:</t>
        </r>
        <r>
          <rPr>
            <sz val="9"/>
            <color indexed="81"/>
            <rFont val="Tahoma"/>
            <charset val="1"/>
          </rPr>
          <t xml:space="preserve">
Per FOD is a new Unit.  Contributions began in 2018</t>
        </r>
      </text>
    </comment>
    <comment ref="KAP16" authorId="0" shapeId="0" xr:uid="{554771ED-14BC-40DE-9167-521F5DE4458C}">
      <text>
        <r>
          <rPr>
            <b/>
            <sz val="9"/>
            <color indexed="81"/>
            <rFont val="Tahoma"/>
            <charset val="1"/>
          </rPr>
          <t>Becky Dzingeleski:</t>
        </r>
        <r>
          <rPr>
            <sz val="9"/>
            <color indexed="81"/>
            <rFont val="Tahoma"/>
            <charset val="1"/>
          </rPr>
          <t xml:space="preserve">
Per FOD is a new Unit.  Contributions began in 2018</t>
        </r>
      </text>
    </comment>
    <comment ref="KAT16" authorId="0" shapeId="0" xr:uid="{E9C36DAC-B9D9-422B-9F21-E6498613F562}">
      <text>
        <r>
          <rPr>
            <b/>
            <sz val="9"/>
            <color indexed="81"/>
            <rFont val="Tahoma"/>
            <charset val="1"/>
          </rPr>
          <t>Becky Dzingeleski:</t>
        </r>
        <r>
          <rPr>
            <sz val="9"/>
            <color indexed="81"/>
            <rFont val="Tahoma"/>
            <charset val="1"/>
          </rPr>
          <t xml:space="preserve">
Per FOD is a new Unit.  Contributions began in 2018</t>
        </r>
      </text>
    </comment>
    <comment ref="KAX16" authorId="0" shapeId="0" xr:uid="{C6F57422-5268-417E-93CF-1C87398B1C9E}">
      <text>
        <r>
          <rPr>
            <b/>
            <sz val="9"/>
            <color indexed="81"/>
            <rFont val="Tahoma"/>
            <charset val="1"/>
          </rPr>
          <t>Becky Dzingeleski:</t>
        </r>
        <r>
          <rPr>
            <sz val="9"/>
            <color indexed="81"/>
            <rFont val="Tahoma"/>
            <charset val="1"/>
          </rPr>
          <t xml:space="preserve">
Per FOD is a new Unit.  Contributions began in 2018</t>
        </r>
      </text>
    </comment>
    <comment ref="KBB16" authorId="0" shapeId="0" xr:uid="{26324352-8EA0-4155-AC35-8D552B1AE581}">
      <text>
        <r>
          <rPr>
            <b/>
            <sz val="9"/>
            <color indexed="81"/>
            <rFont val="Tahoma"/>
            <charset val="1"/>
          </rPr>
          <t>Becky Dzingeleski:</t>
        </r>
        <r>
          <rPr>
            <sz val="9"/>
            <color indexed="81"/>
            <rFont val="Tahoma"/>
            <charset val="1"/>
          </rPr>
          <t xml:space="preserve">
Per FOD is a new Unit.  Contributions began in 2018</t>
        </r>
      </text>
    </comment>
    <comment ref="KBF16" authorId="0" shapeId="0" xr:uid="{3D58B989-9B9A-4284-B572-373B9E7129BF}">
      <text>
        <r>
          <rPr>
            <b/>
            <sz val="9"/>
            <color indexed="81"/>
            <rFont val="Tahoma"/>
            <charset val="1"/>
          </rPr>
          <t>Becky Dzingeleski:</t>
        </r>
        <r>
          <rPr>
            <sz val="9"/>
            <color indexed="81"/>
            <rFont val="Tahoma"/>
            <charset val="1"/>
          </rPr>
          <t xml:space="preserve">
Per FOD is a new Unit.  Contributions began in 2018</t>
        </r>
      </text>
    </comment>
    <comment ref="KBJ16" authorId="0" shapeId="0" xr:uid="{CB4A7E1B-BCD0-42E5-B7AA-3771A3223ED5}">
      <text>
        <r>
          <rPr>
            <b/>
            <sz val="9"/>
            <color indexed="81"/>
            <rFont val="Tahoma"/>
            <charset val="1"/>
          </rPr>
          <t>Becky Dzingeleski:</t>
        </r>
        <r>
          <rPr>
            <sz val="9"/>
            <color indexed="81"/>
            <rFont val="Tahoma"/>
            <charset val="1"/>
          </rPr>
          <t xml:space="preserve">
Per FOD is a new Unit.  Contributions began in 2018</t>
        </r>
      </text>
    </comment>
    <comment ref="KBN16" authorId="0" shapeId="0" xr:uid="{EDD740F3-8190-472E-9928-DBBDA8735A5A}">
      <text>
        <r>
          <rPr>
            <b/>
            <sz val="9"/>
            <color indexed="81"/>
            <rFont val="Tahoma"/>
            <charset val="1"/>
          </rPr>
          <t>Becky Dzingeleski:</t>
        </r>
        <r>
          <rPr>
            <sz val="9"/>
            <color indexed="81"/>
            <rFont val="Tahoma"/>
            <charset val="1"/>
          </rPr>
          <t xml:space="preserve">
Per FOD is a new Unit.  Contributions began in 2018</t>
        </r>
      </text>
    </comment>
    <comment ref="KBR16" authorId="0" shapeId="0" xr:uid="{6DB33724-3586-4209-B19D-FCA861AF03F2}">
      <text>
        <r>
          <rPr>
            <b/>
            <sz val="9"/>
            <color indexed="81"/>
            <rFont val="Tahoma"/>
            <charset val="1"/>
          </rPr>
          <t>Becky Dzingeleski:</t>
        </r>
        <r>
          <rPr>
            <sz val="9"/>
            <color indexed="81"/>
            <rFont val="Tahoma"/>
            <charset val="1"/>
          </rPr>
          <t xml:space="preserve">
Per FOD is a new Unit.  Contributions began in 2018</t>
        </r>
      </text>
    </comment>
    <comment ref="KBV16" authorId="0" shapeId="0" xr:uid="{DB12BD2C-4F91-4C2B-A95C-7C0AC8DD4296}">
      <text>
        <r>
          <rPr>
            <b/>
            <sz val="9"/>
            <color indexed="81"/>
            <rFont val="Tahoma"/>
            <charset val="1"/>
          </rPr>
          <t>Becky Dzingeleski:</t>
        </r>
        <r>
          <rPr>
            <sz val="9"/>
            <color indexed="81"/>
            <rFont val="Tahoma"/>
            <charset val="1"/>
          </rPr>
          <t xml:space="preserve">
Per FOD is a new Unit.  Contributions began in 2018</t>
        </r>
      </text>
    </comment>
    <comment ref="KBZ16" authorId="0" shapeId="0" xr:uid="{42D400E0-0290-4B9D-B74A-5DAE74476EB7}">
      <text>
        <r>
          <rPr>
            <b/>
            <sz val="9"/>
            <color indexed="81"/>
            <rFont val="Tahoma"/>
            <charset val="1"/>
          </rPr>
          <t>Becky Dzingeleski:</t>
        </r>
        <r>
          <rPr>
            <sz val="9"/>
            <color indexed="81"/>
            <rFont val="Tahoma"/>
            <charset val="1"/>
          </rPr>
          <t xml:space="preserve">
Per FOD is a new Unit.  Contributions began in 2018</t>
        </r>
      </text>
    </comment>
    <comment ref="KCD16" authorId="0" shapeId="0" xr:uid="{09E16D0D-9EB0-4F4A-9256-5AF4633D74D4}">
      <text>
        <r>
          <rPr>
            <b/>
            <sz val="9"/>
            <color indexed="81"/>
            <rFont val="Tahoma"/>
            <charset val="1"/>
          </rPr>
          <t>Becky Dzingeleski:</t>
        </r>
        <r>
          <rPr>
            <sz val="9"/>
            <color indexed="81"/>
            <rFont val="Tahoma"/>
            <charset val="1"/>
          </rPr>
          <t xml:space="preserve">
Per FOD is a new Unit.  Contributions began in 2018</t>
        </r>
      </text>
    </comment>
    <comment ref="KCH16" authorId="0" shapeId="0" xr:uid="{2D0572F7-F87E-4FE6-B392-13B8682C12B8}">
      <text>
        <r>
          <rPr>
            <b/>
            <sz val="9"/>
            <color indexed="81"/>
            <rFont val="Tahoma"/>
            <charset val="1"/>
          </rPr>
          <t>Becky Dzingeleski:</t>
        </r>
        <r>
          <rPr>
            <sz val="9"/>
            <color indexed="81"/>
            <rFont val="Tahoma"/>
            <charset val="1"/>
          </rPr>
          <t xml:space="preserve">
Per FOD is a new Unit.  Contributions began in 2018</t>
        </r>
      </text>
    </comment>
    <comment ref="KCL16" authorId="0" shapeId="0" xr:uid="{B8AA6041-66F0-403D-B160-E150C1CB918F}">
      <text>
        <r>
          <rPr>
            <b/>
            <sz val="9"/>
            <color indexed="81"/>
            <rFont val="Tahoma"/>
            <charset val="1"/>
          </rPr>
          <t>Becky Dzingeleski:</t>
        </r>
        <r>
          <rPr>
            <sz val="9"/>
            <color indexed="81"/>
            <rFont val="Tahoma"/>
            <charset val="1"/>
          </rPr>
          <t xml:space="preserve">
Per FOD is a new Unit.  Contributions began in 2018</t>
        </r>
      </text>
    </comment>
    <comment ref="KCP16" authorId="0" shapeId="0" xr:uid="{B7431C9A-A08F-46E8-BA14-84E02EAC6F34}">
      <text>
        <r>
          <rPr>
            <b/>
            <sz val="9"/>
            <color indexed="81"/>
            <rFont val="Tahoma"/>
            <charset val="1"/>
          </rPr>
          <t>Becky Dzingeleski:</t>
        </r>
        <r>
          <rPr>
            <sz val="9"/>
            <color indexed="81"/>
            <rFont val="Tahoma"/>
            <charset val="1"/>
          </rPr>
          <t xml:space="preserve">
Per FOD is a new Unit.  Contributions began in 2018</t>
        </r>
      </text>
    </comment>
    <comment ref="KCT16" authorId="0" shapeId="0" xr:uid="{841B9CF2-440B-4B68-A53E-D5A48E6AECE4}">
      <text>
        <r>
          <rPr>
            <b/>
            <sz val="9"/>
            <color indexed="81"/>
            <rFont val="Tahoma"/>
            <charset val="1"/>
          </rPr>
          <t>Becky Dzingeleski:</t>
        </r>
        <r>
          <rPr>
            <sz val="9"/>
            <color indexed="81"/>
            <rFont val="Tahoma"/>
            <charset val="1"/>
          </rPr>
          <t xml:space="preserve">
Per FOD is a new Unit.  Contributions began in 2018</t>
        </r>
      </text>
    </comment>
    <comment ref="KCX16" authorId="0" shapeId="0" xr:uid="{EA86B887-C57D-4AD9-BE65-21E074C1F204}">
      <text>
        <r>
          <rPr>
            <b/>
            <sz val="9"/>
            <color indexed="81"/>
            <rFont val="Tahoma"/>
            <charset val="1"/>
          </rPr>
          <t>Becky Dzingeleski:</t>
        </r>
        <r>
          <rPr>
            <sz val="9"/>
            <color indexed="81"/>
            <rFont val="Tahoma"/>
            <charset val="1"/>
          </rPr>
          <t xml:space="preserve">
Per FOD is a new Unit.  Contributions began in 2018</t>
        </r>
      </text>
    </comment>
    <comment ref="KDB16" authorId="0" shapeId="0" xr:uid="{95CA4864-D7C8-48DC-A5CC-87320436F500}">
      <text>
        <r>
          <rPr>
            <b/>
            <sz val="9"/>
            <color indexed="81"/>
            <rFont val="Tahoma"/>
            <charset val="1"/>
          </rPr>
          <t>Becky Dzingeleski:</t>
        </r>
        <r>
          <rPr>
            <sz val="9"/>
            <color indexed="81"/>
            <rFont val="Tahoma"/>
            <charset val="1"/>
          </rPr>
          <t xml:space="preserve">
Per FOD is a new Unit.  Contributions began in 2018</t>
        </r>
      </text>
    </comment>
    <comment ref="KDF16" authorId="0" shapeId="0" xr:uid="{9BCC6991-6B91-4CCD-875E-9A682CE43894}">
      <text>
        <r>
          <rPr>
            <b/>
            <sz val="9"/>
            <color indexed="81"/>
            <rFont val="Tahoma"/>
            <charset val="1"/>
          </rPr>
          <t>Becky Dzingeleski:</t>
        </r>
        <r>
          <rPr>
            <sz val="9"/>
            <color indexed="81"/>
            <rFont val="Tahoma"/>
            <charset val="1"/>
          </rPr>
          <t xml:space="preserve">
Per FOD is a new Unit.  Contributions began in 2018</t>
        </r>
      </text>
    </comment>
    <comment ref="KDJ16" authorId="0" shapeId="0" xr:uid="{73DFC7DB-0D92-4BBC-8D93-3055D522EC32}">
      <text>
        <r>
          <rPr>
            <b/>
            <sz val="9"/>
            <color indexed="81"/>
            <rFont val="Tahoma"/>
            <charset val="1"/>
          </rPr>
          <t>Becky Dzingeleski:</t>
        </r>
        <r>
          <rPr>
            <sz val="9"/>
            <color indexed="81"/>
            <rFont val="Tahoma"/>
            <charset val="1"/>
          </rPr>
          <t xml:space="preserve">
Per FOD is a new Unit.  Contributions began in 2018</t>
        </r>
      </text>
    </comment>
    <comment ref="KDN16" authorId="0" shapeId="0" xr:uid="{C86FCFA4-EDCD-4406-8B5B-4A175AEA0081}">
      <text>
        <r>
          <rPr>
            <b/>
            <sz val="9"/>
            <color indexed="81"/>
            <rFont val="Tahoma"/>
            <charset val="1"/>
          </rPr>
          <t>Becky Dzingeleski:</t>
        </r>
        <r>
          <rPr>
            <sz val="9"/>
            <color indexed="81"/>
            <rFont val="Tahoma"/>
            <charset val="1"/>
          </rPr>
          <t xml:space="preserve">
Per FOD is a new Unit.  Contributions began in 2018</t>
        </r>
      </text>
    </comment>
    <comment ref="KDR16" authorId="0" shapeId="0" xr:uid="{8A0A0560-67E9-46FB-9B0E-4C303B5671C2}">
      <text>
        <r>
          <rPr>
            <b/>
            <sz val="9"/>
            <color indexed="81"/>
            <rFont val="Tahoma"/>
            <charset val="1"/>
          </rPr>
          <t>Becky Dzingeleski:</t>
        </r>
        <r>
          <rPr>
            <sz val="9"/>
            <color indexed="81"/>
            <rFont val="Tahoma"/>
            <charset val="1"/>
          </rPr>
          <t xml:space="preserve">
Per FOD is a new Unit.  Contributions began in 2018</t>
        </r>
      </text>
    </comment>
    <comment ref="KDV16" authorId="0" shapeId="0" xr:uid="{705EAAF2-917D-4377-ACFF-0C811CDA63DD}">
      <text>
        <r>
          <rPr>
            <b/>
            <sz val="9"/>
            <color indexed="81"/>
            <rFont val="Tahoma"/>
            <charset val="1"/>
          </rPr>
          <t>Becky Dzingeleski:</t>
        </r>
        <r>
          <rPr>
            <sz val="9"/>
            <color indexed="81"/>
            <rFont val="Tahoma"/>
            <charset val="1"/>
          </rPr>
          <t xml:space="preserve">
Per FOD is a new Unit.  Contributions began in 2018</t>
        </r>
      </text>
    </comment>
    <comment ref="KDZ16" authorId="0" shapeId="0" xr:uid="{41C8B829-DCBA-4B37-93AB-7CABB4850D06}">
      <text>
        <r>
          <rPr>
            <b/>
            <sz val="9"/>
            <color indexed="81"/>
            <rFont val="Tahoma"/>
            <charset val="1"/>
          </rPr>
          <t>Becky Dzingeleski:</t>
        </r>
        <r>
          <rPr>
            <sz val="9"/>
            <color indexed="81"/>
            <rFont val="Tahoma"/>
            <charset val="1"/>
          </rPr>
          <t xml:space="preserve">
Per FOD is a new Unit.  Contributions began in 2018</t>
        </r>
      </text>
    </comment>
    <comment ref="KED16" authorId="0" shapeId="0" xr:uid="{18BC1811-07E6-4898-A8F6-A60718A2D9E9}">
      <text>
        <r>
          <rPr>
            <b/>
            <sz val="9"/>
            <color indexed="81"/>
            <rFont val="Tahoma"/>
            <charset val="1"/>
          </rPr>
          <t>Becky Dzingeleski:</t>
        </r>
        <r>
          <rPr>
            <sz val="9"/>
            <color indexed="81"/>
            <rFont val="Tahoma"/>
            <charset val="1"/>
          </rPr>
          <t xml:space="preserve">
Per FOD is a new Unit.  Contributions began in 2018</t>
        </r>
      </text>
    </comment>
    <comment ref="KEH16" authorId="0" shapeId="0" xr:uid="{86FA239E-E51D-4DE4-829A-73CD3A6D53C9}">
      <text>
        <r>
          <rPr>
            <b/>
            <sz val="9"/>
            <color indexed="81"/>
            <rFont val="Tahoma"/>
            <charset val="1"/>
          </rPr>
          <t>Becky Dzingeleski:</t>
        </r>
        <r>
          <rPr>
            <sz val="9"/>
            <color indexed="81"/>
            <rFont val="Tahoma"/>
            <charset val="1"/>
          </rPr>
          <t xml:space="preserve">
Per FOD is a new Unit.  Contributions began in 2018</t>
        </r>
      </text>
    </comment>
    <comment ref="KEL16" authorId="0" shapeId="0" xr:uid="{2ADE66BB-BF11-4E46-9B9D-D7A100FE9393}">
      <text>
        <r>
          <rPr>
            <b/>
            <sz val="9"/>
            <color indexed="81"/>
            <rFont val="Tahoma"/>
            <charset val="1"/>
          </rPr>
          <t>Becky Dzingeleski:</t>
        </r>
        <r>
          <rPr>
            <sz val="9"/>
            <color indexed="81"/>
            <rFont val="Tahoma"/>
            <charset val="1"/>
          </rPr>
          <t xml:space="preserve">
Per FOD is a new Unit.  Contributions began in 2018</t>
        </r>
      </text>
    </comment>
    <comment ref="KEP16" authorId="0" shapeId="0" xr:uid="{96A646DF-240C-43FB-AA50-87A81E517962}">
      <text>
        <r>
          <rPr>
            <b/>
            <sz val="9"/>
            <color indexed="81"/>
            <rFont val="Tahoma"/>
            <charset val="1"/>
          </rPr>
          <t>Becky Dzingeleski:</t>
        </r>
        <r>
          <rPr>
            <sz val="9"/>
            <color indexed="81"/>
            <rFont val="Tahoma"/>
            <charset val="1"/>
          </rPr>
          <t xml:space="preserve">
Per FOD is a new Unit.  Contributions began in 2018</t>
        </r>
      </text>
    </comment>
    <comment ref="KET16" authorId="0" shapeId="0" xr:uid="{43819AF1-EAD2-4B25-9761-A193D50B56D9}">
      <text>
        <r>
          <rPr>
            <b/>
            <sz val="9"/>
            <color indexed="81"/>
            <rFont val="Tahoma"/>
            <charset val="1"/>
          </rPr>
          <t>Becky Dzingeleski:</t>
        </r>
        <r>
          <rPr>
            <sz val="9"/>
            <color indexed="81"/>
            <rFont val="Tahoma"/>
            <charset val="1"/>
          </rPr>
          <t xml:space="preserve">
Per FOD is a new Unit.  Contributions began in 2018</t>
        </r>
      </text>
    </comment>
    <comment ref="KEX16" authorId="0" shapeId="0" xr:uid="{4A827884-92A9-4DC8-9602-52B260E5CFA9}">
      <text>
        <r>
          <rPr>
            <b/>
            <sz val="9"/>
            <color indexed="81"/>
            <rFont val="Tahoma"/>
            <charset val="1"/>
          </rPr>
          <t>Becky Dzingeleski:</t>
        </r>
        <r>
          <rPr>
            <sz val="9"/>
            <color indexed="81"/>
            <rFont val="Tahoma"/>
            <charset val="1"/>
          </rPr>
          <t xml:space="preserve">
Per FOD is a new Unit.  Contributions began in 2018</t>
        </r>
      </text>
    </comment>
    <comment ref="KFB16" authorId="0" shapeId="0" xr:uid="{4E0746E2-570F-4D42-B934-D6414B65B3DE}">
      <text>
        <r>
          <rPr>
            <b/>
            <sz val="9"/>
            <color indexed="81"/>
            <rFont val="Tahoma"/>
            <charset val="1"/>
          </rPr>
          <t>Becky Dzingeleski:</t>
        </r>
        <r>
          <rPr>
            <sz val="9"/>
            <color indexed="81"/>
            <rFont val="Tahoma"/>
            <charset val="1"/>
          </rPr>
          <t xml:space="preserve">
Per FOD is a new Unit.  Contributions began in 2018</t>
        </r>
      </text>
    </comment>
    <comment ref="KFF16" authorId="0" shapeId="0" xr:uid="{11D1CACC-D74F-45CD-A0B2-1E727FD760F8}">
      <text>
        <r>
          <rPr>
            <b/>
            <sz val="9"/>
            <color indexed="81"/>
            <rFont val="Tahoma"/>
            <charset val="1"/>
          </rPr>
          <t>Becky Dzingeleski:</t>
        </r>
        <r>
          <rPr>
            <sz val="9"/>
            <color indexed="81"/>
            <rFont val="Tahoma"/>
            <charset val="1"/>
          </rPr>
          <t xml:space="preserve">
Per FOD is a new Unit.  Contributions began in 2018</t>
        </r>
      </text>
    </comment>
    <comment ref="KFJ16" authorId="0" shapeId="0" xr:uid="{895774F7-F33B-47AA-A9FF-C1DCEB3A1567}">
      <text>
        <r>
          <rPr>
            <b/>
            <sz val="9"/>
            <color indexed="81"/>
            <rFont val="Tahoma"/>
            <charset val="1"/>
          </rPr>
          <t>Becky Dzingeleski:</t>
        </r>
        <r>
          <rPr>
            <sz val="9"/>
            <color indexed="81"/>
            <rFont val="Tahoma"/>
            <charset val="1"/>
          </rPr>
          <t xml:space="preserve">
Per FOD is a new Unit.  Contributions began in 2018</t>
        </r>
      </text>
    </comment>
    <comment ref="KFN16" authorId="0" shapeId="0" xr:uid="{BD20D27F-2A7A-4D66-9378-E9908BA5DAE5}">
      <text>
        <r>
          <rPr>
            <b/>
            <sz val="9"/>
            <color indexed="81"/>
            <rFont val="Tahoma"/>
            <charset val="1"/>
          </rPr>
          <t>Becky Dzingeleski:</t>
        </r>
        <r>
          <rPr>
            <sz val="9"/>
            <color indexed="81"/>
            <rFont val="Tahoma"/>
            <charset val="1"/>
          </rPr>
          <t xml:space="preserve">
Per FOD is a new Unit.  Contributions began in 2018</t>
        </r>
      </text>
    </comment>
    <comment ref="KFR16" authorId="0" shapeId="0" xr:uid="{79050817-EDEF-48D5-9624-141F49D19984}">
      <text>
        <r>
          <rPr>
            <b/>
            <sz val="9"/>
            <color indexed="81"/>
            <rFont val="Tahoma"/>
            <charset val="1"/>
          </rPr>
          <t>Becky Dzingeleski:</t>
        </r>
        <r>
          <rPr>
            <sz val="9"/>
            <color indexed="81"/>
            <rFont val="Tahoma"/>
            <charset val="1"/>
          </rPr>
          <t xml:space="preserve">
Per FOD is a new Unit.  Contributions began in 2018</t>
        </r>
      </text>
    </comment>
    <comment ref="KFV16" authorId="0" shapeId="0" xr:uid="{10B9C8AA-29D4-46B0-B61C-7B5F32A87C3E}">
      <text>
        <r>
          <rPr>
            <b/>
            <sz val="9"/>
            <color indexed="81"/>
            <rFont val="Tahoma"/>
            <charset val="1"/>
          </rPr>
          <t>Becky Dzingeleski:</t>
        </r>
        <r>
          <rPr>
            <sz val="9"/>
            <color indexed="81"/>
            <rFont val="Tahoma"/>
            <charset val="1"/>
          </rPr>
          <t xml:space="preserve">
Per FOD is a new Unit.  Contributions began in 2018</t>
        </r>
      </text>
    </comment>
    <comment ref="KFZ16" authorId="0" shapeId="0" xr:uid="{47A5F4EC-4F6F-4B30-8A4F-9E3AFF3EF935}">
      <text>
        <r>
          <rPr>
            <b/>
            <sz val="9"/>
            <color indexed="81"/>
            <rFont val="Tahoma"/>
            <charset val="1"/>
          </rPr>
          <t>Becky Dzingeleski:</t>
        </r>
        <r>
          <rPr>
            <sz val="9"/>
            <color indexed="81"/>
            <rFont val="Tahoma"/>
            <charset val="1"/>
          </rPr>
          <t xml:space="preserve">
Per FOD is a new Unit.  Contributions began in 2018</t>
        </r>
      </text>
    </comment>
    <comment ref="KGD16" authorId="0" shapeId="0" xr:uid="{96F5924C-B0A1-4955-81AD-A97149D6A32C}">
      <text>
        <r>
          <rPr>
            <b/>
            <sz val="9"/>
            <color indexed="81"/>
            <rFont val="Tahoma"/>
            <charset val="1"/>
          </rPr>
          <t>Becky Dzingeleski:</t>
        </r>
        <r>
          <rPr>
            <sz val="9"/>
            <color indexed="81"/>
            <rFont val="Tahoma"/>
            <charset val="1"/>
          </rPr>
          <t xml:space="preserve">
Per FOD is a new Unit.  Contributions began in 2018</t>
        </r>
      </text>
    </comment>
    <comment ref="KGH16" authorId="0" shapeId="0" xr:uid="{69F5954E-C9C5-4539-8DDE-CA2384D8720D}">
      <text>
        <r>
          <rPr>
            <b/>
            <sz val="9"/>
            <color indexed="81"/>
            <rFont val="Tahoma"/>
            <charset val="1"/>
          </rPr>
          <t>Becky Dzingeleski:</t>
        </r>
        <r>
          <rPr>
            <sz val="9"/>
            <color indexed="81"/>
            <rFont val="Tahoma"/>
            <charset val="1"/>
          </rPr>
          <t xml:space="preserve">
Per FOD is a new Unit.  Contributions began in 2018</t>
        </r>
      </text>
    </comment>
    <comment ref="KGL16" authorId="0" shapeId="0" xr:uid="{909A61E1-6B30-4CAB-BE0F-3E95819BA060}">
      <text>
        <r>
          <rPr>
            <b/>
            <sz val="9"/>
            <color indexed="81"/>
            <rFont val="Tahoma"/>
            <charset val="1"/>
          </rPr>
          <t>Becky Dzingeleski:</t>
        </r>
        <r>
          <rPr>
            <sz val="9"/>
            <color indexed="81"/>
            <rFont val="Tahoma"/>
            <charset val="1"/>
          </rPr>
          <t xml:space="preserve">
Per FOD is a new Unit.  Contributions began in 2018</t>
        </r>
      </text>
    </comment>
    <comment ref="KGP16" authorId="0" shapeId="0" xr:uid="{92782745-C5D9-42FE-8FFD-DA65F5CB91FC}">
      <text>
        <r>
          <rPr>
            <b/>
            <sz val="9"/>
            <color indexed="81"/>
            <rFont val="Tahoma"/>
            <charset val="1"/>
          </rPr>
          <t>Becky Dzingeleski:</t>
        </r>
        <r>
          <rPr>
            <sz val="9"/>
            <color indexed="81"/>
            <rFont val="Tahoma"/>
            <charset val="1"/>
          </rPr>
          <t xml:space="preserve">
Per FOD is a new Unit.  Contributions began in 2018</t>
        </r>
      </text>
    </comment>
    <comment ref="KGT16" authorId="0" shapeId="0" xr:uid="{62565E6F-60B1-461B-AED9-FD845AB5591E}">
      <text>
        <r>
          <rPr>
            <b/>
            <sz val="9"/>
            <color indexed="81"/>
            <rFont val="Tahoma"/>
            <charset val="1"/>
          </rPr>
          <t>Becky Dzingeleski:</t>
        </r>
        <r>
          <rPr>
            <sz val="9"/>
            <color indexed="81"/>
            <rFont val="Tahoma"/>
            <charset val="1"/>
          </rPr>
          <t xml:space="preserve">
Per FOD is a new Unit.  Contributions began in 2018</t>
        </r>
      </text>
    </comment>
    <comment ref="KGX16" authorId="0" shapeId="0" xr:uid="{C54562A6-8699-4D67-8361-A44DABDD901A}">
      <text>
        <r>
          <rPr>
            <b/>
            <sz val="9"/>
            <color indexed="81"/>
            <rFont val="Tahoma"/>
            <charset val="1"/>
          </rPr>
          <t>Becky Dzingeleski:</t>
        </r>
        <r>
          <rPr>
            <sz val="9"/>
            <color indexed="81"/>
            <rFont val="Tahoma"/>
            <charset val="1"/>
          </rPr>
          <t xml:space="preserve">
Per FOD is a new Unit.  Contributions began in 2018</t>
        </r>
      </text>
    </comment>
    <comment ref="KHB16" authorId="0" shapeId="0" xr:uid="{03BD72F2-2745-462E-BC2E-1931D007F391}">
      <text>
        <r>
          <rPr>
            <b/>
            <sz val="9"/>
            <color indexed="81"/>
            <rFont val="Tahoma"/>
            <charset val="1"/>
          </rPr>
          <t>Becky Dzingeleski:</t>
        </r>
        <r>
          <rPr>
            <sz val="9"/>
            <color indexed="81"/>
            <rFont val="Tahoma"/>
            <charset val="1"/>
          </rPr>
          <t xml:space="preserve">
Per FOD is a new Unit.  Contributions began in 2018</t>
        </r>
      </text>
    </comment>
    <comment ref="KHF16" authorId="0" shapeId="0" xr:uid="{746ABB29-AB57-420B-8373-2424CACFBD01}">
      <text>
        <r>
          <rPr>
            <b/>
            <sz val="9"/>
            <color indexed="81"/>
            <rFont val="Tahoma"/>
            <charset val="1"/>
          </rPr>
          <t>Becky Dzingeleski:</t>
        </r>
        <r>
          <rPr>
            <sz val="9"/>
            <color indexed="81"/>
            <rFont val="Tahoma"/>
            <charset val="1"/>
          </rPr>
          <t xml:space="preserve">
Per FOD is a new Unit.  Contributions began in 2018</t>
        </r>
      </text>
    </comment>
    <comment ref="KHJ16" authorId="0" shapeId="0" xr:uid="{D46C324F-46EA-42C1-A51D-C254F90B1C1A}">
      <text>
        <r>
          <rPr>
            <b/>
            <sz val="9"/>
            <color indexed="81"/>
            <rFont val="Tahoma"/>
            <charset val="1"/>
          </rPr>
          <t>Becky Dzingeleski:</t>
        </r>
        <r>
          <rPr>
            <sz val="9"/>
            <color indexed="81"/>
            <rFont val="Tahoma"/>
            <charset val="1"/>
          </rPr>
          <t xml:space="preserve">
Per FOD is a new Unit.  Contributions began in 2018</t>
        </r>
      </text>
    </comment>
    <comment ref="KHN16" authorId="0" shapeId="0" xr:uid="{77CA4723-0ABD-45CC-9A51-88193CEE4A2C}">
      <text>
        <r>
          <rPr>
            <b/>
            <sz val="9"/>
            <color indexed="81"/>
            <rFont val="Tahoma"/>
            <charset val="1"/>
          </rPr>
          <t>Becky Dzingeleski:</t>
        </r>
        <r>
          <rPr>
            <sz val="9"/>
            <color indexed="81"/>
            <rFont val="Tahoma"/>
            <charset val="1"/>
          </rPr>
          <t xml:space="preserve">
Per FOD is a new Unit.  Contributions began in 2018</t>
        </r>
      </text>
    </comment>
    <comment ref="KHR16" authorId="0" shapeId="0" xr:uid="{BD58F0D3-5CF6-4362-85A5-64E3E2ED9E7B}">
      <text>
        <r>
          <rPr>
            <b/>
            <sz val="9"/>
            <color indexed="81"/>
            <rFont val="Tahoma"/>
            <charset val="1"/>
          </rPr>
          <t>Becky Dzingeleski:</t>
        </r>
        <r>
          <rPr>
            <sz val="9"/>
            <color indexed="81"/>
            <rFont val="Tahoma"/>
            <charset val="1"/>
          </rPr>
          <t xml:space="preserve">
Per FOD is a new Unit.  Contributions began in 2018</t>
        </r>
      </text>
    </comment>
    <comment ref="KHV16" authorId="0" shapeId="0" xr:uid="{912E4022-D9FF-4835-8D3C-118A14AB536C}">
      <text>
        <r>
          <rPr>
            <b/>
            <sz val="9"/>
            <color indexed="81"/>
            <rFont val="Tahoma"/>
            <charset val="1"/>
          </rPr>
          <t>Becky Dzingeleski:</t>
        </r>
        <r>
          <rPr>
            <sz val="9"/>
            <color indexed="81"/>
            <rFont val="Tahoma"/>
            <charset val="1"/>
          </rPr>
          <t xml:space="preserve">
Per FOD is a new Unit.  Contributions began in 2018</t>
        </r>
      </text>
    </comment>
    <comment ref="KHZ16" authorId="0" shapeId="0" xr:uid="{8F1BFD4B-B646-4B1E-8B1A-F914C7D72056}">
      <text>
        <r>
          <rPr>
            <b/>
            <sz val="9"/>
            <color indexed="81"/>
            <rFont val="Tahoma"/>
            <charset val="1"/>
          </rPr>
          <t>Becky Dzingeleski:</t>
        </r>
        <r>
          <rPr>
            <sz val="9"/>
            <color indexed="81"/>
            <rFont val="Tahoma"/>
            <charset val="1"/>
          </rPr>
          <t xml:space="preserve">
Per FOD is a new Unit.  Contributions began in 2018</t>
        </r>
      </text>
    </comment>
    <comment ref="KID16" authorId="0" shapeId="0" xr:uid="{390157B2-4FEE-4675-804A-8D20829493AF}">
      <text>
        <r>
          <rPr>
            <b/>
            <sz val="9"/>
            <color indexed="81"/>
            <rFont val="Tahoma"/>
            <charset val="1"/>
          </rPr>
          <t>Becky Dzingeleski:</t>
        </r>
        <r>
          <rPr>
            <sz val="9"/>
            <color indexed="81"/>
            <rFont val="Tahoma"/>
            <charset val="1"/>
          </rPr>
          <t xml:space="preserve">
Per FOD is a new Unit.  Contributions began in 2018</t>
        </r>
      </text>
    </comment>
    <comment ref="KIH16" authorId="0" shapeId="0" xr:uid="{2B2D7A58-F886-48D5-833B-5505B27DD880}">
      <text>
        <r>
          <rPr>
            <b/>
            <sz val="9"/>
            <color indexed="81"/>
            <rFont val="Tahoma"/>
            <charset val="1"/>
          </rPr>
          <t>Becky Dzingeleski:</t>
        </r>
        <r>
          <rPr>
            <sz val="9"/>
            <color indexed="81"/>
            <rFont val="Tahoma"/>
            <charset val="1"/>
          </rPr>
          <t xml:space="preserve">
Per FOD is a new Unit.  Contributions began in 2018</t>
        </r>
      </text>
    </comment>
    <comment ref="KIL16" authorId="0" shapeId="0" xr:uid="{AA04EA88-B97B-40BA-B343-635BA4B341EE}">
      <text>
        <r>
          <rPr>
            <b/>
            <sz val="9"/>
            <color indexed="81"/>
            <rFont val="Tahoma"/>
            <charset val="1"/>
          </rPr>
          <t>Becky Dzingeleski:</t>
        </r>
        <r>
          <rPr>
            <sz val="9"/>
            <color indexed="81"/>
            <rFont val="Tahoma"/>
            <charset val="1"/>
          </rPr>
          <t xml:space="preserve">
Per FOD is a new Unit.  Contributions began in 2018</t>
        </r>
      </text>
    </comment>
    <comment ref="KIP16" authorId="0" shapeId="0" xr:uid="{BED54861-87C1-4102-B92A-4A12400EBCB8}">
      <text>
        <r>
          <rPr>
            <b/>
            <sz val="9"/>
            <color indexed="81"/>
            <rFont val="Tahoma"/>
            <charset val="1"/>
          </rPr>
          <t>Becky Dzingeleski:</t>
        </r>
        <r>
          <rPr>
            <sz val="9"/>
            <color indexed="81"/>
            <rFont val="Tahoma"/>
            <charset val="1"/>
          </rPr>
          <t xml:space="preserve">
Per FOD is a new Unit.  Contributions began in 2018</t>
        </r>
      </text>
    </comment>
    <comment ref="KIT16" authorId="0" shapeId="0" xr:uid="{6EF7C26A-1E40-4893-8366-638C7B416A57}">
      <text>
        <r>
          <rPr>
            <b/>
            <sz val="9"/>
            <color indexed="81"/>
            <rFont val="Tahoma"/>
            <charset val="1"/>
          </rPr>
          <t>Becky Dzingeleski:</t>
        </r>
        <r>
          <rPr>
            <sz val="9"/>
            <color indexed="81"/>
            <rFont val="Tahoma"/>
            <charset val="1"/>
          </rPr>
          <t xml:space="preserve">
Per FOD is a new Unit.  Contributions began in 2018</t>
        </r>
      </text>
    </comment>
    <comment ref="KIX16" authorId="0" shapeId="0" xr:uid="{ACD7CA75-0DBC-4B2B-985A-F385FF52D7F0}">
      <text>
        <r>
          <rPr>
            <b/>
            <sz val="9"/>
            <color indexed="81"/>
            <rFont val="Tahoma"/>
            <charset val="1"/>
          </rPr>
          <t>Becky Dzingeleski:</t>
        </r>
        <r>
          <rPr>
            <sz val="9"/>
            <color indexed="81"/>
            <rFont val="Tahoma"/>
            <charset val="1"/>
          </rPr>
          <t xml:space="preserve">
Per FOD is a new Unit.  Contributions began in 2018</t>
        </r>
      </text>
    </comment>
    <comment ref="KJB16" authorId="0" shapeId="0" xr:uid="{8E5F73B7-8619-436B-A3E9-0A29F39ADE7B}">
      <text>
        <r>
          <rPr>
            <b/>
            <sz val="9"/>
            <color indexed="81"/>
            <rFont val="Tahoma"/>
            <charset val="1"/>
          </rPr>
          <t>Becky Dzingeleski:</t>
        </r>
        <r>
          <rPr>
            <sz val="9"/>
            <color indexed="81"/>
            <rFont val="Tahoma"/>
            <charset val="1"/>
          </rPr>
          <t xml:space="preserve">
Per FOD is a new Unit.  Contributions began in 2018</t>
        </r>
      </text>
    </comment>
    <comment ref="KJF16" authorId="0" shapeId="0" xr:uid="{0E737445-3ECA-47D6-A789-CCE0CA5086D2}">
      <text>
        <r>
          <rPr>
            <b/>
            <sz val="9"/>
            <color indexed="81"/>
            <rFont val="Tahoma"/>
            <charset val="1"/>
          </rPr>
          <t>Becky Dzingeleski:</t>
        </r>
        <r>
          <rPr>
            <sz val="9"/>
            <color indexed="81"/>
            <rFont val="Tahoma"/>
            <charset val="1"/>
          </rPr>
          <t xml:space="preserve">
Per FOD is a new Unit.  Contributions began in 2018</t>
        </r>
      </text>
    </comment>
    <comment ref="KJJ16" authorId="0" shapeId="0" xr:uid="{4EAB84CE-DC38-4675-AE97-E5ACE269A33F}">
      <text>
        <r>
          <rPr>
            <b/>
            <sz val="9"/>
            <color indexed="81"/>
            <rFont val="Tahoma"/>
            <charset val="1"/>
          </rPr>
          <t>Becky Dzingeleski:</t>
        </r>
        <r>
          <rPr>
            <sz val="9"/>
            <color indexed="81"/>
            <rFont val="Tahoma"/>
            <charset val="1"/>
          </rPr>
          <t xml:space="preserve">
Per FOD is a new Unit.  Contributions began in 2018</t>
        </r>
      </text>
    </comment>
    <comment ref="KJN16" authorId="0" shapeId="0" xr:uid="{810A2FEF-88DC-4633-9CCF-43D6B71F9EBB}">
      <text>
        <r>
          <rPr>
            <b/>
            <sz val="9"/>
            <color indexed="81"/>
            <rFont val="Tahoma"/>
            <charset val="1"/>
          </rPr>
          <t>Becky Dzingeleski:</t>
        </r>
        <r>
          <rPr>
            <sz val="9"/>
            <color indexed="81"/>
            <rFont val="Tahoma"/>
            <charset val="1"/>
          </rPr>
          <t xml:space="preserve">
Per FOD is a new Unit.  Contributions began in 2018</t>
        </r>
      </text>
    </comment>
    <comment ref="KJR16" authorId="0" shapeId="0" xr:uid="{9CE71309-CA8A-4C9F-81F5-6B1236CB60C3}">
      <text>
        <r>
          <rPr>
            <b/>
            <sz val="9"/>
            <color indexed="81"/>
            <rFont val="Tahoma"/>
            <charset val="1"/>
          </rPr>
          <t>Becky Dzingeleski:</t>
        </r>
        <r>
          <rPr>
            <sz val="9"/>
            <color indexed="81"/>
            <rFont val="Tahoma"/>
            <charset val="1"/>
          </rPr>
          <t xml:space="preserve">
Per FOD is a new Unit.  Contributions began in 2018</t>
        </r>
      </text>
    </comment>
    <comment ref="KJV16" authorId="0" shapeId="0" xr:uid="{2CBA884B-BD2F-4535-89E9-7907C1906DD8}">
      <text>
        <r>
          <rPr>
            <b/>
            <sz val="9"/>
            <color indexed="81"/>
            <rFont val="Tahoma"/>
            <charset val="1"/>
          </rPr>
          <t>Becky Dzingeleski:</t>
        </r>
        <r>
          <rPr>
            <sz val="9"/>
            <color indexed="81"/>
            <rFont val="Tahoma"/>
            <charset val="1"/>
          </rPr>
          <t xml:space="preserve">
Per FOD is a new Unit.  Contributions began in 2018</t>
        </r>
      </text>
    </comment>
    <comment ref="KJZ16" authorId="0" shapeId="0" xr:uid="{06F0EFE6-FC8A-4F77-9E31-4DF03423D69E}">
      <text>
        <r>
          <rPr>
            <b/>
            <sz val="9"/>
            <color indexed="81"/>
            <rFont val="Tahoma"/>
            <charset val="1"/>
          </rPr>
          <t>Becky Dzingeleski:</t>
        </r>
        <r>
          <rPr>
            <sz val="9"/>
            <color indexed="81"/>
            <rFont val="Tahoma"/>
            <charset val="1"/>
          </rPr>
          <t xml:space="preserve">
Per FOD is a new Unit.  Contributions began in 2018</t>
        </r>
      </text>
    </comment>
    <comment ref="KKD16" authorId="0" shapeId="0" xr:uid="{2EF5C764-2EC1-45EF-B56A-0AE6843EA003}">
      <text>
        <r>
          <rPr>
            <b/>
            <sz val="9"/>
            <color indexed="81"/>
            <rFont val="Tahoma"/>
            <charset val="1"/>
          </rPr>
          <t>Becky Dzingeleski:</t>
        </r>
        <r>
          <rPr>
            <sz val="9"/>
            <color indexed="81"/>
            <rFont val="Tahoma"/>
            <charset val="1"/>
          </rPr>
          <t xml:space="preserve">
Per FOD is a new Unit.  Contributions began in 2018</t>
        </r>
      </text>
    </comment>
    <comment ref="KKH16" authorId="0" shapeId="0" xr:uid="{53AAD97A-938E-430B-9C10-957E0D0BF126}">
      <text>
        <r>
          <rPr>
            <b/>
            <sz val="9"/>
            <color indexed="81"/>
            <rFont val="Tahoma"/>
            <charset val="1"/>
          </rPr>
          <t>Becky Dzingeleski:</t>
        </r>
        <r>
          <rPr>
            <sz val="9"/>
            <color indexed="81"/>
            <rFont val="Tahoma"/>
            <charset val="1"/>
          </rPr>
          <t xml:space="preserve">
Per FOD is a new Unit.  Contributions began in 2018</t>
        </r>
      </text>
    </comment>
    <comment ref="KKL16" authorId="0" shapeId="0" xr:uid="{F8E0E4EA-95B0-4F30-9447-D2ACE6BE3434}">
      <text>
        <r>
          <rPr>
            <b/>
            <sz val="9"/>
            <color indexed="81"/>
            <rFont val="Tahoma"/>
            <charset val="1"/>
          </rPr>
          <t>Becky Dzingeleski:</t>
        </r>
        <r>
          <rPr>
            <sz val="9"/>
            <color indexed="81"/>
            <rFont val="Tahoma"/>
            <charset val="1"/>
          </rPr>
          <t xml:space="preserve">
Per FOD is a new Unit.  Contributions began in 2018</t>
        </r>
      </text>
    </comment>
    <comment ref="KKP16" authorId="0" shapeId="0" xr:uid="{7D9529C2-9869-4C09-B095-AA6FAA851074}">
      <text>
        <r>
          <rPr>
            <b/>
            <sz val="9"/>
            <color indexed="81"/>
            <rFont val="Tahoma"/>
            <charset val="1"/>
          </rPr>
          <t>Becky Dzingeleski:</t>
        </r>
        <r>
          <rPr>
            <sz val="9"/>
            <color indexed="81"/>
            <rFont val="Tahoma"/>
            <charset val="1"/>
          </rPr>
          <t xml:space="preserve">
Per FOD is a new Unit.  Contributions began in 2018</t>
        </r>
      </text>
    </comment>
    <comment ref="KKT16" authorId="0" shapeId="0" xr:uid="{FCDB2280-6792-4323-A827-032DDE733106}">
      <text>
        <r>
          <rPr>
            <b/>
            <sz val="9"/>
            <color indexed="81"/>
            <rFont val="Tahoma"/>
            <charset val="1"/>
          </rPr>
          <t>Becky Dzingeleski:</t>
        </r>
        <r>
          <rPr>
            <sz val="9"/>
            <color indexed="81"/>
            <rFont val="Tahoma"/>
            <charset val="1"/>
          </rPr>
          <t xml:space="preserve">
Per FOD is a new Unit.  Contributions began in 2018</t>
        </r>
      </text>
    </comment>
    <comment ref="KKX16" authorId="0" shapeId="0" xr:uid="{0D9F25C6-6F11-4F24-80BE-BDF783BF1460}">
      <text>
        <r>
          <rPr>
            <b/>
            <sz val="9"/>
            <color indexed="81"/>
            <rFont val="Tahoma"/>
            <charset val="1"/>
          </rPr>
          <t>Becky Dzingeleski:</t>
        </r>
        <r>
          <rPr>
            <sz val="9"/>
            <color indexed="81"/>
            <rFont val="Tahoma"/>
            <charset val="1"/>
          </rPr>
          <t xml:space="preserve">
Per FOD is a new Unit.  Contributions began in 2018</t>
        </r>
      </text>
    </comment>
    <comment ref="KLB16" authorId="0" shapeId="0" xr:uid="{1822C41C-38F5-4413-8552-B0CE7E21689D}">
      <text>
        <r>
          <rPr>
            <b/>
            <sz val="9"/>
            <color indexed="81"/>
            <rFont val="Tahoma"/>
            <charset val="1"/>
          </rPr>
          <t>Becky Dzingeleski:</t>
        </r>
        <r>
          <rPr>
            <sz val="9"/>
            <color indexed="81"/>
            <rFont val="Tahoma"/>
            <charset val="1"/>
          </rPr>
          <t xml:space="preserve">
Per FOD is a new Unit.  Contributions began in 2018</t>
        </r>
      </text>
    </comment>
    <comment ref="KLF16" authorId="0" shapeId="0" xr:uid="{A7E129C8-5AA3-45DA-BDC0-4C85079941F2}">
      <text>
        <r>
          <rPr>
            <b/>
            <sz val="9"/>
            <color indexed="81"/>
            <rFont val="Tahoma"/>
            <charset val="1"/>
          </rPr>
          <t>Becky Dzingeleski:</t>
        </r>
        <r>
          <rPr>
            <sz val="9"/>
            <color indexed="81"/>
            <rFont val="Tahoma"/>
            <charset val="1"/>
          </rPr>
          <t xml:space="preserve">
Per FOD is a new Unit.  Contributions began in 2018</t>
        </r>
      </text>
    </comment>
    <comment ref="KLJ16" authorId="0" shapeId="0" xr:uid="{E0CD7B83-8ACD-471E-BCF4-41DBB3540C5F}">
      <text>
        <r>
          <rPr>
            <b/>
            <sz val="9"/>
            <color indexed="81"/>
            <rFont val="Tahoma"/>
            <charset val="1"/>
          </rPr>
          <t>Becky Dzingeleski:</t>
        </r>
        <r>
          <rPr>
            <sz val="9"/>
            <color indexed="81"/>
            <rFont val="Tahoma"/>
            <charset val="1"/>
          </rPr>
          <t xml:space="preserve">
Per FOD is a new Unit.  Contributions began in 2018</t>
        </r>
      </text>
    </comment>
    <comment ref="KLN16" authorId="0" shapeId="0" xr:uid="{F6E5D0A7-BA1F-4E71-B2AB-B08EA2059A74}">
      <text>
        <r>
          <rPr>
            <b/>
            <sz val="9"/>
            <color indexed="81"/>
            <rFont val="Tahoma"/>
            <charset val="1"/>
          </rPr>
          <t>Becky Dzingeleski:</t>
        </r>
        <r>
          <rPr>
            <sz val="9"/>
            <color indexed="81"/>
            <rFont val="Tahoma"/>
            <charset val="1"/>
          </rPr>
          <t xml:space="preserve">
Per FOD is a new Unit.  Contributions began in 2018</t>
        </r>
      </text>
    </comment>
    <comment ref="KLR16" authorId="0" shapeId="0" xr:uid="{0B6D345B-3EC5-43B2-84AC-44FB54437D5E}">
      <text>
        <r>
          <rPr>
            <b/>
            <sz val="9"/>
            <color indexed="81"/>
            <rFont val="Tahoma"/>
            <charset val="1"/>
          </rPr>
          <t>Becky Dzingeleski:</t>
        </r>
        <r>
          <rPr>
            <sz val="9"/>
            <color indexed="81"/>
            <rFont val="Tahoma"/>
            <charset val="1"/>
          </rPr>
          <t xml:space="preserve">
Per FOD is a new Unit.  Contributions began in 2018</t>
        </r>
      </text>
    </comment>
    <comment ref="KLV16" authorId="0" shapeId="0" xr:uid="{16B29A73-B3CC-4ED4-80B8-4207CEA1A6E7}">
      <text>
        <r>
          <rPr>
            <b/>
            <sz val="9"/>
            <color indexed="81"/>
            <rFont val="Tahoma"/>
            <charset val="1"/>
          </rPr>
          <t>Becky Dzingeleski:</t>
        </r>
        <r>
          <rPr>
            <sz val="9"/>
            <color indexed="81"/>
            <rFont val="Tahoma"/>
            <charset val="1"/>
          </rPr>
          <t xml:space="preserve">
Per FOD is a new Unit.  Contributions began in 2018</t>
        </r>
      </text>
    </comment>
    <comment ref="KLZ16" authorId="0" shapeId="0" xr:uid="{D5D8B1D4-DF59-45B7-9FA9-5DF2B4461C3C}">
      <text>
        <r>
          <rPr>
            <b/>
            <sz val="9"/>
            <color indexed="81"/>
            <rFont val="Tahoma"/>
            <charset val="1"/>
          </rPr>
          <t>Becky Dzingeleski:</t>
        </r>
        <r>
          <rPr>
            <sz val="9"/>
            <color indexed="81"/>
            <rFont val="Tahoma"/>
            <charset val="1"/>
          </rPr>
          <t xml:space="preserve">
Per FOD is a new Unit.  Contributions began in 2018</t>
        </r>
      </text>
    </comment>
    <comment ref="KMD16" authorId="0" shapeId="0" xr:uid="{F19EF10B-2CAE-4C20-8134-DD8E3A954DD2}">
      <text>
        <r>
          <rPr>
            <b/>
            <sz val="9"/>
            <color indexed="81"/>
            <rFont val="Tahoma"/>
            <charset val="1"/>
          </rPr>
          <t>Becky Dzingeleski:</t>
        </r>
        <r>
          <rPr>
            <sz val="9"/>
            <color indexed="81"/>
            <rFont val="Tahoma"/>
            <charset val="1"/>
          </rPr>
          <t xml:space="preserve">
Per FOD is a new Unit.  Contributions began in 2018</t>
        </r>
      </text>
    </comment>
    <comment ref="KMH16" authorId="0" shapeId="0" xr:uid="{8CB03763-C506-4870-BC49-A36545704646}">
      <text>
        <r>
          <rPr>
            <b/>
            <sz val="9"/>
            <color indexed="81"/>
            <rFont val="Tahoma"/>
            <charset val="1"/>
          </rPr>
          <t>Becky Dzingeleski:</t>
        </r>
        <r>
          <rPr>
            <sz val="9"/>
            <color indexed="81"/>
            <rFont val="Tahoma"/>
            <charset val="1"/>
          </rPr>
          <t xml:space="preserve">
Per FOD is a new Unit.  Contributions began in 2018</t>
        </r>
      </text>
    </comment>
    <comment ref="KML16" authorId="0" shapeId="0" xr:uid="{A15083BB-4580-4985-AC59-4EFE8A4FA17E}">
      <text>
        <r>
          <rPr>
            <b/>
            <sz val="9"/>
            <color indexed="81"/>
            <rFont val="Tahoma"/>
            <charset val="1"/>
          </rPr>
          <t>Becky Dzingeleski:</t>
        </r>
        <r>
          <rPr>
            <sz val="9"/>
            <color indexed="81"/>
            <rFont val="Tahoma"/>
            <charset val="1"/>
          </rPr>
          <t xml:space="preserve">
Per FOD is a new Unit.  Contributions began in 2018</t>
        </r>
      </text>
    </comment>
    <comment ref="KMP16" authorId="0" shapeId="0" xr:uid="{EA9897FA-31BD-4AC5-A2EE-EA9CFA90BBBF}">
      <text>
        <r>
          <rPr>
            <b/>
            <sz val="9"/>
            <color indexed="81"/>
            <rFont val="Tahoma"/>
            <charset val="1"/>
          </rPr>
          <t>Becky Dzingeleski:</t>
        </r>
        <r>
          <rPr>
            <sz val="9"/>
            <color indexed="81"/>
            <rFont val="Tahoma"/>
            <charset val="1"/>
          </rPr>
          <t xml:space="preserve">
Per FOD is a new Unit.  Contributions began in 2018</t>
        </r>
      </text>
    </comment>
    <comment ref="KMT16" authorId="0" shapeId="0" xr:uid="{98437C87-0ABA-4799-AC1E-F9AD812CE942}">
      <text>
        <r>
          <rPr>
            <b/>
            <sz val="9"/>
            <color indexed="81"/>
            <rFont val="Tahoma"/>
            <charset val="1"/>
          </rPr>
          <t>Becky Dzingeleski:</t>
        </r>
        <r>
          <rPr>
            <sz val="9"/>
            <color indexed="81"/>
            <rFont val="Tahoma"/>
            <charset val="1"/>
          </rPr>
          <t xml:space="preserve">
Per FOD is a new Unit.  Contributions began in 2018</t>
        </r>
      </text>
    </comment>
    <comment ref="KMX16" authorId="0" shapeId="0" xr:uid="{50AFEA1D-63E5-4EC6-8435-D075B38E3AE8}">
      <text>
        <r>
          <rPr>
            <b/>
            <sz val="9"/>
            <color indexed="81"/>
            <rFont val="Tahoma"/>
            <charset val="1"/>
          </rPr>
          <t>Becky Dzingeleski:</t>
        </r>
        <r>
          <rPr>
            <sz val="9"/>
            <color indexed="81"/>
            <rFont val="Tahoma"/>
            <charset val="1"/>
          </rPr>
          <t xml:space="preserve">
Per FOD is a new Unit.  Contributions began in 2018</t>
        </r>
      </text>
    </comment>
    <comment ref="KNB16" authorId="0" shapeId="0" xr:uid="{96FDAC7C-33A1-42F6-A2A6-30AF220CCA62}">
      <text>
        <r>
          <rPr>
            <b/>
            <sz val="9"/>
            <color indexed="81"/>
            <rFont val="Tahoma"/>
            <charset val="1"/>
          </rPr>
          <t>Becky Dzingeleski:</t>
        </r>
        <r>
          <rPr>
            <sz val="9"/>
            <color indexed="81"/>
            <rFont val="Tahoma"/>
            <charset val="1"/>
          </rPr>
          <t xml:space="preserve">
Per FOD is a new Unit.  Contributions began in 2018</t>
        </r>
      </text>
    </comment>
    <comment ref="KNF16" authorId="0" shapeId="0" xr:uid="{28E419A5-AB59-4886-B3D0-EE0DE400F101}">
      <text>
        <r>
          <rPr>
            <b/>
            <sz val="9"/>
            <color indexed="81"/>
            <rFont val="Tahoma"/>
            <charset val="1"/>
          </rPr>
          <t>Becky Dzingeleski:</t>
        </r>
        <r>
          <rPr>
            <sz val="9"/>
            <color indexed="81"/>
            <rFont val="Tahoma"/>
            <charset val="1"/>
          </rPr>
          <t xml:space="preserve">
Per FOD is a new Unit.  Contributions began in 2018</t>
        </r>
      </text>
    </comment>
    <comment ref="KNJ16" authorId="0" shapeId="0" xr:uid="{EEC21493-8381-481C-8DB3-51E47E476271}">
      <text>
        <r>
          <rPr>
            <b/>
            <sz val="9"/>
            <color indexed="81"/>
            <rFont val="Tahoma"/>
            <charset val="1"/>
          </rPr>
          <t>Becky Dzingeleski:</t>
        </r>
        <r>
          <rPr>
            <sz val="9"/>
            <color indexed="81"/>
            <rFont val="Tahoma"/>
            <charset val="1"/>
          </rPr>
          <t xml:space="preserve">
Per FOD is a new Unit.  Contributions began in 2018</t>
        </r>
      </text>
    </comment>
    <comment ref="KNN16" authorId="0" shapeId="0" xr:uid="{05515544-D6EE-42DF-BCEE-B6869EC063CA}">
      <text>
        <r>
          <rPr>
            <b/>
            <sz val="9"/>
            <color indexed="81"/>
            <rFont val="Tahoma"/>
            <charset val="1"/>
          </rPr>
          <t>Becky Dzingeleski:</t>
        </r>
        <r>
          <rPr>
            <sz val="9"/>
            <color indexed="81"/>
            <rFont val="Tahoma"/>
            <charset val="1"/>
          </rPr>
          <t xml:space="preserve">
Per FOD is a new Unit.  Contributions began in 2018</t>
        </r>
      </text>
    </comment>
    <comment ref="KNR16" authorId="0" shapeId="0" xr:uid="{975E7809-9614-46AC-9A9D-787A28809C28}">
      <text>
        <r>
          <rPr>
            <b/>
            <sz val="9"/>
            <color indexed="81"/>
            <rFont val="Tahoma"/>
            <charset val="1"/>
          </rPr>
          <t>Becky Dzingeleski:</t>
        </r>
        <r>
          <rPr>
            <sz val="9"/>
            <color indexed="81"/>
            <rFont val="Tahoma"/>
            <charset val="1"/>
          </rPr>
          <t xml:space="preserve">
Per FOD is a new Unit.  Contributions began in 2018</t>
        </r>
      </text>
    </comment>
    <comment ref="KNV16" authorId="0" shapeId="0" xr:uid="{56B8E11B-3450-43CB-814B-BC44D6CD9372}">
      <text>
        <r>
          <rPr>
            <b/>
            <sz val="9"/>
            <color indexed="81"/>
            <rFont val="Tahoma"/>
            <charset val="1"/>
          </rPr>
          <t>Becky Dzingeleski:</t>
        </r>
        <r>
          <rPr>
            <sz val="9"/>
            <color indexed="81"/>
            <rFont val="Tahoma"/>
            <charset val="1"/>
          </rPr>
          <t xml:space="preserve">
Per FOD is a new Unit.  Contributions began in 2018</t>
        </r>
      </text>
    </comment>
    <comment ref="KNZ16" authorId="0" shapeId="0" xr:uid="{BC787A7E-5540-4F7D-8E2E-EF77D43C8045}">
      <text>
        <r>
          <rPr>
            <b/>
            <sz val="9"/>
            <color indexed="81"/>
            <rFont val="Tahoma"/>
            <charset val="1"/>
          </rPr>
          <t>Becky Dzingeleski:</t>
        </r>
        <r>
          <rPr>
            <sz val="9"/>
            <color indexed="81"/>
            <rFont val="Tahoma"/>
            <charset val="1"/>
          </rPr>
          <t xml:space="preserve">
Per FOD is a new Unit.  Contributions began in 2018</t>
        </r>
      </text>
    </comment>
    <comment ref="KOD16" authorId="0" shapeId="0" xr:uid="{07D0FFFB-FA13-4C7B-A148-E821EF0652BC}">
      <text>
        <r>
          <rPr>
            <b/>
            <sz val="9"/>
            <color indexed="81"/>
            <rFont val="Tahoma"/>
            <charset val="1"/>
          </rPr>
          <t>Becky Dzingeleski:</t>
        </r>
        <r>
          <rPr>
            <sz val="9"/>
            <color indexed="81"/>
            <rFont val="Tahoma"/>
            <charset val="1"/>
          </rPr>
          <t xml:space="preserve">
Per FOD is a new Unit.  Contributions began in 2018</t>
        </r>
      </text>
    </comment>
    <comment ref="KOH16" authorId="0" shapeId="0" xr:uid="{9C5F7BA2-C463-4EB8-AEAD-E3BE4BCADA81}">
      <text>
        <r>
          <rPr>
            <b/>
            <sz val="9"/>
            <color indexed="81"/>
            <rFont val="Tahoma"/>
            <charset val="1"/>
          </rPr>
          <t>Becky Dzingeleski:</t>
        </r>
        <r>
          <rPr>
            <sz val="9"/>
            <color indexed="81"/>
            <rFont val="Tahoma"/>
            <charset val="1"/>
          </rPr>
          <t xml:space="preserve">
Per FOD is a new Unit.  Contributions began in 2018</t>
        </r>
      </text>
    </comment>
    <comment ref="KOL16" authorId="0" shapeId="0" xr:uid="{3D6139BF-026B-4C8D-A2F7-6A95A5EC0C96}">
      <text>
        <r>
          <rPr>
            <b/>
            <sz val="9"/>
            <color indexed="81"/>
            <rFont val="Tahoma"/>
            <charset val="1"/>
          </rPr>
          <t>Becky Dzingeleski:</t>
        </r>
        <r>
          <rPr>
            <sz val="9"/>
            <color indexed="81"/>
            <rFont val="Tahoma"/>
            <charset val="1"/>
          </rPr>
          <t xml:space="preserve">
Per FOD is a new Unit.  Contributions began in 2018</t>
        </r>
      </text>
    </comment>
    <comment ref="KOP16" authorId="0" shapeId="0" xr:uid="{B8924B53-F91D-4B2B-AE73-0B661D51642A}">
      <text>
        <r>
          <rPr>
            <b/>
            <sz val="9"/>
            <color indexed="81"/>
            <rFont val="Tahoma"/>
            <charset val="1"/>
          </rPr>
          <t>Becky Dzingeleski:</t>
        </r>
        <r>
          <rPr>
            <sz val="9"/>
            <color indexed="81"/>
            <rFont val="Tahoma"/>
            <charset val="1"/>
          </rPr>
          <t xml:space="preserve">
Per FOD is a new Unit.  Contributions began in 2018</t>
        </r>
      </text>
    </comment>
    <comment ref="KOT16" authorId="0" shapeId="0" xr:uid="{84227732-7491-4052-BBC1-5F14706AFAEB}">
      <text>
        <r>
          <rPr>
            <b/>
            <sz val="9"/>
            <color indexed="81"/>
            <rFont val="Tahoma"/>
            <charset val="1"/>
          </rPr>
          <t>Becky Dzingeleski:</t>
        </r>
        <r>
          <rPr>
            <sz val="9"/>
            <color indexed="81"/>
            <rFont val="Tahoma"/>
            <charset val="1"/>
          </rPr>
          <t xml:space="preserve">
Per FOD is a new Unit.  Contributions began in 2018</t>
        </r>
      </text>
    </comment>
    <comment ref="KOX16" authorId="0" shapeId="0" xr:uid="{44F9C1B8-D5AD-4FC1-8546-A7EC1CAFC583}">
      <text>
        <r>
          <rPr>
            <b/>
            <sz val="9"/>
            <color indexed="81"/>
            <rFont val="Tahoma"/>
            <charset val="1"/>
          </rPr>
          <t>Becky Dzingeleski:</t>
        </r>
        <r>
          <rPr>
            <sz val="9"/>
            <color indexed="81"/>
            <rFont val="Tahoma"/>
            <charset val="1"/>
          </rPr>
          <t xml:space="preserve">
Per FOD is a new Unit.  Contributions began in 2018</t>
        </r>
      </text>
    </comment>
    <comment ref="KPB16" authorId="0" shapeId="0" xr:uid="{FFAA4C6D-D31C-4C57-8855-9C5C358615E3}">
      <text>
        <r>
          <rPr>
            <b/>
            <sz val="9"/>
            <color indexed="81"/>
            <rFont val="Tahoma"/>
            <charset val="1"/>
          </rPr>
          <t>Becky Dzingeleski:</t>
        </r>
        <r>
          <rPr>
            <sz val="9"/>
            <color indexed="81"/>
            <rFont val="Tahoma"/>
            <charset val="1"/>
          </rPr>
          <t xml:space="preserve">
Per FOD is a new Unit.  Contributions began in 2018</t>
        </r>
      </text>
    </comment>
    <comment ref="KPF16" authorId="0" shapeId="0" xr:uid="{9DD73A36-300F-4ED9-8AC7-95C0D0658177}">
      <text>
        <r>
          <rPr>
            <b/>
            <sz val="9"/>
            <color indexed="81"/>
            <rFont val="Tahoma"/>
            <charset val="1"/>
          </rPr>
          <t>Becky Dzingeleski:</t>
        </r>
        <r>
          <rPr>
            <sz val="9"/>
            <color indexed="81"/>
            <rFont val="Tahoma"/>
            <charset val="1"/>
          </rPr>
          <t xml:space="preserve">
Per FOD is a new Unit.  Contributions began in 2018</t>
        </r>
      </text>
    </comment>
    <comment ref="KPJ16" authorId="0" shapeId="0" xr:uid="{CDD555E2-FA3D-4067-92D0-313164E5FD1C}">
      <text>
        <r>
          <rPr>
            <b/>
            <sz val="9"/>
            <color indexed="81"/>
            <rFont val="Tahoma"/>
            <charset val="1"/>
          </rPr>
          <t>Becky Dzingeleski:</t>
        </r>
        <r>
          <rPr>
            <sz val="9"/>
            <color indexed="81"/>
            <rFont val="Tahoma"/>
            <charset val="1"/>
          </rPr>
          <t xml:space="preserve">
Per FOD is a new Unit.  Contributions began in 2018</t>
        </r>
      </text>
    </comment>
    <comment ref="KPN16" authorId="0" shapeId="0" xr:uid="{50BBD4CD-3FC9-4895-A7E3-0ACF5EB098C2}">
      <text>
        <r>
          <rPr>
            <b/>
            <sz val="9"/>
            <color indexed="81"/>
            <rFont val="Tahoma"/>
            <charset val="1"/>
          </rPr>
          <t>Becky Dzingeleski:</t>
        </r>
        <r>
          <rPr>
            <sz val="9"/>
            <color indexed="81"/>
            <rFont val="Tahoma"/>
            <charset val="1"/>
          </rPr>
          <t xml:space="preserve">
Per FOD is a new Unit.  Contributions began in 2018</t>
        </r>
      </text>
    </comment>
    <comment ref="KPR16" authorId="0" shapeId="0" xr:uid="{9F2878C2-EB22-4927-A7C7-413723F95179}">
      <text>
        <r>
          <rPr>
            <b/>
            <sz val="9"/>
            <color indexed="81"/>
            <rFont val="Tahoma"/>
            <charset val="1"/>
          </rPr>
          <t>Becky Dzingeleski:</t>
        </r>
        <r>
          <rPr>
            <sz val="9"/>
            <color indexed="81"/>
            <rFont val="Tahoma"/>
            <charset val="1"/>
          </rPr>
          <t xml:space="preserve">
Per FOD is a new Unit.  Contributions began in 2018</t>
        </r>
      </text>
    </comment>
    <comment ref="KPV16" authorId="0" shapeId="0" xr:uid="{09469252-1B4E-40E4-A3D5-341A2820F4C4}">
      <text>
        <r>
          <rPr>
            <b/>
            <sz val="9"/>
            <color indexed="81"/>
            <rFont val="Tahoma"/>
            <charset val="1"/>
          </rPr>
          <t>Becky Dzingeleski:</t>
        </r>
        <r>
          <rPr>
            <sz val="9"/>
            <color indexed="81"/>
            <rFont val="Tahoma"/>
            <charset val="1"/>
          </rPr>
          <t xml:space="preserve">
Per FOD is a new Unit.  Contributions began in 2018</t>
        </r>
      </text>
    </comment>
    <comment ref="KPZ16" authorId="0" shapeId="0" xr:uid="{583BE65D-C813-41E8-92A3-199FDFDAD704}">
      <text>
        <r>
          <rPr>
            <b/>
            <sz val="9"/>
            <color indexed="81"/>
            <rFont val="Tahoma"/>
            <charset val="1"/>
          </rPr>
          <t>Becky Dzingeleski:</t>
        </r>
        <r>
          <rPr>
            <sz val="9"/>
            <color indexed="81"/>
            <rFont val="Tahoma"/>
            <charset val="1"/>
          </rPr>
          <t xml:space="preserve">
Per FOD is a new Unit.  Contributions began in 2018</t>
        </r>
      </text>
    </comment>
    <comment ref="KQD16" authorId="0" shapeId="0" xr:uid="{6FF4D3DB-A27B-48BB-99B9-787352508C2A}">
      <text>
        <r>
          <rPr>
            <b/>
            <sz val="9"/>
            <color indexed="81"/>
            <rFont val="Tahoma"/>
            <charset val="1"/>
          </rPr>
          <t>Becky Dzingeleski:</t>
        </r>
        <r>
          <rPr>
            <sz val="9"/>
            <color indexed="81"/>
            <rFont val="Tahoma"/>
            <charset val="1"/>
          </rPr>
          <t xml:space="preserve">
Per FOD is a new Unit.  Contributions began in 2018</t>
        </r>
      </text>
    </comment>
    <comment ref="KQH16" authorId="0" shapeId="0" xr:uid="{B8D1E804-ED49-4283-8548-B92C6B13897D}">
      <text>
        <r>
          <rPr>
            <b/>
            <sz val="9"/>
            <color indexed="81"/>
            <rFont val="Tahoma"/>
            <charset val="1"/>
          </rPr>
          <t>Becky Dzingeleski:</t>
        </r>
        <r>
          <rPr>
            <sz val="9"/>
            <color indexed="81"/>
            <rFont val="Tahoma"/>
            <charset val="1"/>
          </rPr>
          <t xml:space="preserve">
Per FOD is a new Unit.  Contributions began in 2018</t>
        </r>
      </text>
    </comment>
    <comment ref="KQL16" authorId="0" shapeId="0" xr:uid="{413C8B65-86E5-486E-90D4-EC95000885B3}">
      <text>
        <r>
          <rPr>
            <b/>
            <sz val="9"/>
            <color indexed="81"/>
            <rFont val="Tahoma"/>
            <charset val="1"/>
          </rPr>
          <t>Becky Dzingeleski:</t>
        </r>
        <r>
          <rPr>
            <sz val="9"/>
            <color indexed="81"/>
            <rFont val="Tahoma"/>
            <charset val="1"/>
          </rPr>
          <t xml:space="preserve">
Per FOD is a new Unit.  Contributions began in 2018</t>
        </r>
      </text>
    </comment>
    <comment ref="KQP16" authorId="0" shapeId="0" xr:uid="{3D4E273D-1340-4A91-B6EC-983CD7922D36}">
      <text>
        <r>
          <rPr>
            <b/>
            <sz val="9"/>
            <color indexed="81"/>
            <rFont val="Tahoma"/>
            <charset val="1"/>
          </rPr>
          <t>Becky Dzingeleski:</t>
        </r>
        <r>
          <rPr>
            <sz val="9"/>
            <color indexed="81"/>
            <rFont val="Tahoma"/>
            <charset val="1"/>
          </rPr>
          <t xml:space="preserve">
Per FOD is a new Unit.  Contributions began in 2018</t>
        </r>
      </text>
    </comment>
    <comment ref="KQT16" authorId="0" shapeId="0" xr:uid="{CDD1B45D-D1F4-403F-971C-EC0007EF0893}">
      <text>
        <r>
          <rPr>
            <b/>
            <sz val="9"/>
            <color indexed="81"/>
            <rFont val="Tahoma"/>
            <charset val="1"/>
          </rPr>
          <t>Becky Dzingeleski:</t>
        </r>
        <r>
          <rPr>
            <sz val="9"/>
            <color indexed="81"/>
            <rFont val="Tahoma"/>
            <charset val="1"/>
          </rPr>
          <t xml:space="preserve">
Per FOD is a new Unit.  Contributions began in 2018</t>
        </r>
      </text>
    </comment>
    <comment ref="KQX16" authorId="0" shapeId="0" xr:uid="{661D2C58-9343-42B4-93FD-02346AFCFB21}">
      <text>
        <r>
          <rPr>
            <b/>
            <sz val="9"/>
            <color indexed="81"/>
            <rFont val="Tahoma"/>
            <charset val="1"/>
          </rPr>
          <t>Becky Dzingeleski:</t>
        </r>
        <r>
          <rPr>
            <sz val="9"/>
            <color indexed="81"/>
            <rFont val="Tahoma"/>
            <charset val="1"/>
          </rPr>
          <t xml:space="preserve">
Per FOD is a new Unit.  Contributions began in 2018</t>
        </r>
      </text>
    </comment>
    <comment ref="KRB16" authorId="0" shapeId="0" xr:uid="{F1D4CA5C-F69B-45E8-AB20-1EC5616BDA88}">
      <text>
        <r>
          <rPr>
            <b/>
            <sz val="9"/>
            <color indexed="81"/>
            <rFont val="Tahoma"/>
            <charset val="1"/>
          </rPr>
          <t>Becky Dzingeleski:</t>
        </r>
        <r>
          <rPr>
            <sz val="9"/>
            <color indexed="81"/>
            <rFont val="Tahoma"/>
            <charset val="1"/>
          </rPr>
          <t xml:space="preserve">
Per FOD is a new Unit.  Contributions began in 2018</t>
        </r>
      </text>
    </comment>
    <comment ref="KRF16" authorId="0" shapeId="0" xr:uid="{76D42BAE-0F24-4079-A1D5-E6FB13600B3E}">
      <text>
        <r>
          <rPr>
            <b/>
            <sz val="9"/>
            <color indexed="81"/>
            <rFont val="Tahoma"/>
            <charset val="1"/>
          </rPr>
          <t>Becky Dzingeleski:</t>
        </r>
        <r>
          <rPr>
            <sz val="9"/>
            <color indexed="81"/>
            <rFont val="Tahoma"/>
            <charset val="1"/>
          </rPr>
          <t xml:space="preserve">
Per FOD is a new Unit.  Contributions began in 2018</t>
        </r>
      </text>
    </comment>
    <comment ref="KRJ16" authorId="0" shapeId="0" xr:uid="{291695E2-8CAF-4356-9663-D7ECB2B4BB38}">
      <text>
        <r>
          <rPr>
            <b/>
            <sz val="9"/>
            <color indexed="81"/>
            <rFont val="Tahoma"/>
            <charset val="1"/>
          </rPr>
          <t>Becky Dzingeleski:</t>
        </r>
        <r>
          <rPr>
            <sz val="9"/>
            <color indexed="81"/>
            <rFont val="Tahoma"/>
            <charset val="1"/>
          </rPr>
          <t xml:space="preserve">
Per FOD is a new Unit.  Contributions began in 2018</t>
        </r>
      </text>
    </comment>
    <comment ref="KRN16" authorId="0" shapeId="0" xr:uid="{8A8FA108-723A-4BD7-8653-D74C8266F690}">
      <text>
        <r>
          <rPr>
            <b/>
            <sz val="9"/>
            <color indexed="81"/>
            <rFont val="Tahoma"/>
            <charset val="1"/>
          </rPr>
          <t>Becky Dzingeleski:</t>
        </r>
        <r>
          <rPr>
            <sz val="9"/>
            <color indexed="81"/>
            <rFont val="Tahoma"/>
            <charset val="1"/>
          </rPr>
          <t xml:space="preserve">
Per FOD is a new Unit.  Contributions began in 2018</t>
        </r>
      </text>
    </comment>
    <comment ref="KRR16" authorId="0" shapeId="0" xr:uid="{595206BA-84A9-40D7-A250-97D529C1CE4C}">
      <text>
        <r>
          <rPr>
            <b/>
            <sz val="9"/>
            <color indexed="81"/>
            <rFont val="Tahoma"/>
            <charset val="1"/>
          </rPr>
          <t>Becky Dzingeleski:</t>
        </r>
        <r>
          <rPr>
            <sz val="9"/>
            <color indexed="81"/>
            <rFont val="Tahoma"/>
            <charset val="1"/>
          </rPr>
          <t xml:space="preserve">
Per FOD is a new Unit.  Contributions began in 2018</t>
        </r>
      </text>
    </comment>
    <comment ref="KRV16" authorId="0" shapeId="0" xr:uid="{EB0751F8-1849-4DED-ADC2-5FD0EB13F7EC}">
      <text>
        <r>
          <rPr>
            <b/>
            <sz val="9"/>
            <color indexed="81"/>
            <rFont val="Tahoma"/>
            <charset val="1"/>
          </rPr>
          <t>Becky Dzingeleski:</t>
        </r>
        <r>
          <rPr>
            <sz val="9"/>
            <color indexed="81"/>
            <rFont val="Tahoma"/>
            <charset val="1"/>
          </rPr>
          <t xml:space="preserve">
Per FOD is a new Unit.  Contributions began in 2018</t>
        </r>
      </text>
    </comment>
    <comment ref="KRZ16" authorId="0" shapeId="0" xr:uid="{BF5AADB3-6A15-4576-B8F7-A6381A055281}">
      <text>
        <r>
          <rPr>
            <b/>
            <sz val="9"/>
            <color indexed="81"/>
            <rFont val="Tahoma"/>
            <charset val="1"/>
          </rPr>
          <t>Becky Dzingeleski:</t>
        </r>
        <r>
          <rPr>
            <sz val="9"/>
            <color indexed="81"/>
            <rFont val="Tahoma"/>
            <charset val="1"/>
          </rPr>
          <t xml:space="preserve">
Per FOD is a new Unit.  Contributions began in 2018</t>
        </r>
      </text>
    </comment>
    <comment ref="KSD16" authorId="0" shapeId="0" xr:uid="{41CE6251-BE0F-431F-99D6-6EB2F560FED2}">
      <text>
        <r>
          <rPr>
            <b/>
            <sz val="9"/>
            <color indexed="81"/>
            <rFont val="Tahoma"/>
            <charset val="1"/>
          </rPr>
          <t>Becky Dzingeleski:</t>
        </r>
        <r>
          <rPr>
            <sz val="9"/>
            <color indexed="81"/>
            <rFont val="Tahoma"/>
            <charset val="1"/>
          </rPr>
          <t xml:space="preserve">
Per FOD is a new Unit.  Contributions began in 2018</t>
        </r>
      </text>
    </comment>
    <comment ref="KSH16" authorId="0" shapeId="0" xr:uid="{C6FEAFB0-786C-42D2-BFCC-E34B56BA669A}">
      <text>
        <r>
          <rPr>
            <b/>
            <sz val="9"/>
            <color indexed="81"/>
            <rFont val="Tahoma"/>
            <charset val="1"/>
          </rPr>
          <t>Becky Dzingeleski:</t>
        </r>
        <r>
          <rPr>
            <sz val="9"/>
            <color indexed="81"/>
            <rFont val="Tahoma"/>
            <charset val="1"/>
          </rPr>
          <t xml:space="preserve">
Per FOD is a new Unit.  Contributions began in 2018</t>
        </r>
      </text>
    </comment>
    <comment ref="KSL16" authorId="0" shapeId="0" xr:uid="{DDA22BA6-0E96-4269-A460-D9144C7D1EDB}">
      <text>
        <r>
          <rPr>
            <b/>
            <sz val="9"/>
            <color indexed="81"/>
            <rFont val="Tahoma"/>
            <charset val="1"/>
          </rPr>
          <t>Becky Dzingeleski:</t>
        </r>
        <r>
          <rPr>
            <sz val="9"/>
            <color indexed="81"/>
            <rFont val="Tahoma"/>
            <charset val="1"/>
          </rPr>
          <t xml:space="preserve">
Per FOD is a new Unit.  Contributions began in 2018</t>
        </r>
      </text>
    </comment>
    <comment ref="KSP16" authorId="0" shapeId="0" xr:uid="{39FB8977-7D13-41C7-9C78-C115581589BE}">
      <text>
        <r>
          <rPr>
            <b/>
            <sz val="9"/>
            <color indexed="81"/>
            <rFont val="Tahoma"/>
            <charset val="1"/>
          </rPr>
          <t>Becky Dzingeleski:</t>
        </r>
        <r>
          <rPr>
            <sz val="9"/>
            <color indexed="81"/>
            <rFont val="Tahoma"/>
            <charset val="1"/>
          </rPr>
          <t xml:space="preserve">
Per FOD is a new Unit.  Contributions began in 2018</t>
        </r>
      </text>
    </comment>
    <comment ref="KST16" authorId="0" shapeId="0" xr:uid="{ACB67C27-1CF3-420A-B226-62433E2B42D7}">
      <text>
        <r>
          <rPr>
            <b/>
            <sz val="9"/>
            <color indexed="81"/>
            <rFont val="Tahoma"/>
            <charset val="1"/>
          </rPr>
          <t>Becky Dzingeleski:</t>
        </r>
        <r>
          <rPr>
            <sz val="9"/>
            <color indexed="81"/>
            <rFont val="Tahoma"/>
            <charset val="1"/>
          </rPr>
          <t xml:space="preserve">
Per FOD is a new Unit.  Contributions began in 2018</t>
        </r>
      </text>
    </comment>
    <comment ref="KSX16" authorId="0" shapeId="0" xr:uid="{EDB1A2FB-1C9F-4FB4-AAEF-DDBB6429318A}">
      <text>
        <r>
          <rPr>
            <b/>
            <sz val="9"/>
            <color indexed="81"/>
            <rFont val="Tahoma"/>
            <charset val="1"/>
          </rPr>
          <t>Becky Dzingeleski:</t>
        </r>
        <r>
          <rPr>
            <sz val="9"/>
            <color indexed="81"/>
            <rFont val="Tahoma"/>
            <charset val="1"/>
          </rPr>
          <t xml:space="preserve">
Per FOD is a new Unit.  Contributions began in 2018</t>
        </r>
      </text>
    </comment>
    <comment ref="KTB16" authorId="0" shapeId="0" xr:uid="{02694D22-FB7D-47AE-890F-D99175F70D18}">
      <text>
        <r>
          <rPr>
            <b/>
            <sz val="9"/>
            <color indexed="81"/>
            <rFont val="Tahoma"/>
            <charset val="1"/>
          </rPr>
          <t>Becky Dzingeleski:</t>
        </r>
        <r>
          <rPr>
            <sz val="9"/>
            <color indexed="81"/>
            <rFont val="Tahoma"/>
            <charset val="1"/>
          </rPr>
          <t xml:space="preserve">
Per FOD is a new Unit.  Contributions began in 2018</t>
        </r>
      </text>
    </comment>
    <comment ref="KTF16" authorId="0" shapeId="0" xr:uid="{497FBC93-DB1C-40C2-82D5-BBD9CD128E78}">
      <text>
        <r>
          <rPr>
            <b/>
            <sz val="9"/>
            <color indexed="81"/>
            <rFont val="Tahoma"/>
            <charset val="1"/>
          </rPr>
          <t>Becky Dzingeleski:</t>
        </r>
        <r>
          <rPr>
            <sz val="9"/>
            <color indexed="81"/>
            <rFont val="Tahoma"/>
            <charset val="1"/>
          </rPr>
          <t xml:space="preserve">
Per FOD is a new Unit.  Contributions began in 2018</t>
        </r>
      </text>
    </comment>
    <comment ref="KTJ16" authorId="0" shapeId="0" xr:uid="{253B808F-EF51-4807-AF27-30ED58838AA8}">
      <text>
        <r>
          <rPr>
            <b/>
            <sz val="9"/>
            <color indexed="81"/>
            <rFont val="Tahoma"/>
            <charset val="1"/>
          </rPr>
          <t>Becky Dzingeleski:</t>
        </r>
        <r>
          <rPr>
            <sz val="9"/>
            <color indexed="81"/>
            <rFont val="Tahoma"/>
            <charset val="1"/>
          </rPr>
          <t xml:space="preserve">
Per FOD is a new Unit.  Contributions began in 2018</t>
        </r>
      </text>
    </comment>
    <comment ref="KTN16" authorId="0" shapeId="0" xr:uid="{4225FBBD-CE6B-4694-A726-845541E7BDB4}">
      <text>
        <r>
          <rPr>
            <b/>
            <sz val="9"/>
            <color indexed="81"/>
            <rFont val="Tahoma"/>
            <charset val="1"/>
          </rPr>
          <t>Becky Dzingeleski:</t>
        </r>
        <r>
          <rPr>
            <sz val="9"/>
            <color indexed="81"/>
            <rFont val="Tahoma"/>
            <charset val="1"/>
          </rPr>
          <t xml:space="preserve">
Per FOD is a new Unit.  Contributions began in 2018</t>
        </r>
      </text>
    </comment>
    <comment ref="KTR16" authorId="0" shapeId="0" xr:uid="{26F0DE78-497D-4609-8F9B-BFF8941CCB7F}">
      <text>
        <r>
          <rPr>
            <b/>
            <sz val="9"/>
            <color indexed="81"/>
            <rFont val="Tahoma"/>
            <charset val="1"/>
          </rPr>
          <t>Becky Dzingeleski:</t>
        </r>
        <r>
          <rPr>
            <sz val="9"/>
            <color indexed="81"/>
            <rFont val="Tahoma"/>
            <charset val="1"/>
          </rPr>
          <t xml:space="preserve">
Per FOD is a new Unit.  Contributions began in 2018</t>
        </r>
      </text>
    </comment>
    <comment ref="KTV16" authorId="0" shapeId="0" xr:uid="{71600D84-DA47-41C7-B4E6-C279E5E3D6C5}">
      <text>
        <r>
          <rPr>
            <b/>
            <sz val="9"/>
            <color indexed="81"/>
            <rFont val="Tahoma"/>
            <charset val="1"/>
          </rPr>
          <t>Becky Dzingeleski:</t>
        </r>
        <r>
          <rPr>
            <sz val="9"/>
            <color indexed="81"/>
            <rFont val="Tahoma"/>
            <charset val="1"/>
          </rPr>
          <t xml:space="preserve">
Per FOD is a new Unit.  Contributions began in 2018</t>
        </r>
      </text>
    </comment>
    <comment ref="KTZ16" authorId="0" shapeId="0" xr:uid="{42491D7B-36AF-4809-888D-EF1684CA581B}">
      <text>
        <r>
          <rPr>
            <b/>
            <sz val="9"/>
            <color indexed="81"/>
            <rFont val="Tahoma"/>
            <charset val="1"/>
          </rPr>
          <t>Becky Dzingeleski:</t>
        </r>
        <r>
          <rPr>
            <sz val="9"/>
            <color indexed="81"/>
            <rFont val="Tahoma"/>
            <charset val="1"/>
          </rPr>
          <t xml:space="preserve">
Per FOD is a new Unit.  Contributions began in 2018</t>
        </r>
      </text>
    </comment>
    <comment ref="KUD16" authorId="0" shapeId="0" xr:uid="{63073048-B48B-4C58-9A13-37430F830562}">
      <text>
        <r>
          <rPr>
            <b/>
            <sz val="9"/>
            <color indexed="81"/>
            <rFont val="Tahoma"/>
            <charset val="1"/>
          </rPr>
          <t>Becky Dzingeleski:</t>
        </r>
        <r>
          <rPr>
            <sz val="9"/>
            <color indexed="81"/>
            <rFont val="Tahoma"/>
            <charset val="1"/>
          </rPr>
          <t xml:space="preserve">
Per FOD is a new Unit.  Contributions began in 2018</t>
        </r>
      </text>
    </comment>
    <comment ref="KUH16" authorId="0" shapeId="0" xr:uid="{16F2AD31-55C7-4051-BA14-DFAAA19E8A58}">
      <text>
        <r>
          <rPr>
            <b/>
            <sz val="9"/>
            <color indexed="81"/>
            <rFont val="Tahoma"/>
            <charset val="1"/>
          </rPr>
          <t>Becky Dzingeleski:</t>
        </r>
        <r>
          <rPr>
            <sz val="9"/>
            <color indexed="81"/>
            <rFont val="Tahoma"/>
            <charset val="1"/>
          </rPr>
          <t xml:space="preserve">
Per FOD is a new Unit.  Contributions began in 2018</t>
        </r>
      </text>
    </comment>
    <comment ref="KUL16" authorId="0" shapeId="0" xr:uid="{F1BBEBEB-5AC3-41C6-9E3E-6315320FE3AB}">
      <text>
        <r>
          <rPr>
            <b/>
            <sz val="9"/>
            <color indexed="81"/>
            <rFont val="Tahoma"/>
            <charset val="1"/>
          </rPr>
          <t>Becky Dzingeleski:</t>
        </r>
        <r>
          <rPr>
            <sz val="9"/>
            <color indexed="81"/>
            <rFont val="Tahoma"/>
            <charset val="1"/>
          </rPr>
          <t xml:space="preserve">
Per FOD is a new Unit.  Contributions began in 2018</t>
        </r>
      </text>
    </comment>
    <comment ref="KUP16" authorId="0" shapeId="0" xr:uid="{A6B369A7-E752-41EC-B695-E014EBB1890D}">
      <text>
        <r>
          <rPr>
            <b/>
            <sz val="9"/>
            <color indexed="81"/>
            <rFont val="Tahoma"/>
            <charset val="1"/>
          </rPr>
          <t>Becky Dzingeleski:</t>
        </r>
        <r>
          <rPr>
            <sz val="9"/>
            <color indexed="81"/>
            <rFont val="Tahoma"/>
            <charset val="1"/>
          </rPr>
          <t xml:space="preserve">
Per FOD is a new Unit.  Contributions began in 2018</t>
        </r>
      </text>
    </comment>
    <comment ref="KUT16" authorId="0" shapeId="0" xr:uid="{0218111B-6464-49E9-A987-8D6C0191322A}">
      <text>
        <r>
          <rPr>
            <b/>
            <sz val="9"/>
            <color indexed="81"/>
            <rFont val="Tahoma"/>
            <charset val="1"/>
          </rPr>
          <t>Becky Dzingeleski:</t>
        </r>
        <r>
          <rPr>
            <sz val="9"/>
            <color indexed="81"/>
            <rFont val="Tahoma"/>
            <charset val="1"/>
          </rPr>
          <t xml:space="preserve">
Per FOD is a new Unit.  Contributions began in 2018</t>
        </r>
      </text>
    </comment>
    <comment ref="KUX16" authorId="0" shapeId="0" xr:uid="{EBA9E1BA-27F0-4C43-9D4B-303693D63969}">
      <text>
        <r>
          <rPr>
            <b/>
            <sz val="9"/>
            <color indexed="81"/>
            <rFont val="Tahoma"/>
            <charset val="1"/>
          </rPr>
          <t>Becky Dzingeleski:</t>
        </r>
        <r>
          <rPr>
            <sz val="9"/>
            <color indexed="81"/>
            <rFont val="Tahoma"/>
            <charset val="1"/>
          </rPr>
          <t xml:space="preserve">
Per FOD is a new Unit.  Contributions began in 2018</t>
        </r>
      </text>
    </comment>
    <comment ref="KVB16" authorId="0" shapeId="0" xr:uid="{452726C9-021E-4F22-8A54-1AD1117138DF}">
      <text>
        <r>
          <rPr>
            <b/>
            <sz val="9"/>
            <color indexed="81"/>
            <rFont val="Tahoma"/>
            <charset val="1"/>
          </rPr>
          <t>Becky Dzingeleski:</t>
        </r>
        <r>
          <rPr>
            <sz val="9"/>
            <color indexed="81"/>
            <rFont val="Tahoma"/>
            <charset val="1"/>
          </rPr>
          <t xml:space="preserve">
Per FOD is a new Unit.  Contributions began in 2018</t>
        </r>
      </text>
    </comment>
    <comment ref="KVF16" authorId="0" shapeId="0" xr:uid="{8B08BC5E-F8A7-4D67-B637-2034A0F31D7D}">
      <text>
        <r>
          <rPr>
            <b/>
            <sz val="9"/>
            <color indexed="81"/>
            <rFont val="Tahoma"/>
            <charset val="1"/>
          </rPr>
          <t>Becky Dzingeleski:</t>
        </r>
        <r>
          <rPr>
            <sz val="9"/>
            <color indexed="81"/>
            <rFont val="Tahoma"/>
            <charset val="1"/>
          </rPr>
          <t xml:space="preserve">
Per FOD is a new Unit.  Contributions began in 2018</t>
        </r>
      </text>
    </comment>
    <comment ref="KVJ16" authorId="0" shapeId="0" xr:uid="{435BC964-DFED-42FF-8A68-B92F8D5FF073}">
      <text>
        <r>
          <rPr>
            <b/>
            <sz val="9"/>
            <color indexed="81"/>
            <rFont val="Tahoma"/>
            <charset val="1"/>
          </rPr>
          <t>Becky Dzingeleski:</t>
        </r>
        <r>
          <rPr>
            <sz val="9"/>
            <color indexed="81"/>
            <rFont val="Tahoma"/>
            <charset val="1"/>
          </rPr>
          <t xml:space="preserve">
Per FOD is a new Unit.  Contributions began in 2018</t>
        </r>
      </text>
    </comment>
    <comment ref="KVN16" authorId="0" shapeId="0" xr:uid="{6C2D9CCF-5A96-4CD5-B6E1-FAE74321BCF4}">
      <text>
        <r>
          <rPr>
            <b/>
            <sz val="9"/>
            <color indexed="81"/>
            <rFont val="Tahoma"/>
            <charset val="1"/>
          </rPr>
          <t>Becky Dzingeleski:</t>
        </r>
        <r>
          <rPr>
            <sz val="9"/>
            <color indexed="81"/>
            <rFont val="Tahoma"/>
            <charset val="1"/>
          </rPr>
          <t xml:space="preserve">
Per FOD is a new Unit.  Contributions began in 2018</t>
        </r>
      </text>
    </comment>
    <comment ref="KVR16" authorId="0" shapeId="0" xr:uid="{313C88F0-58F2-4AC4-B5E3-799BD0B591B9}">
      <text>
        <r>
          <rPr>
            <b/>
            <sz val="9"/>
            <color indexed="81"/>
            <rFont val="Tahoma"/>
            <charset val="1"/>
          </rPr>
          <t>Becky Dzingeleski:</t>
        </r>
        <r>
          <rPr>
            <sz val="9"/>
            <color indexed="81"/>
            <rFont val="Tahoma"/>
            <charset val="1"/>
          </rPr>
          <t xml:space="preserve">
Per FOD is a new Unit.  Contributions began in 2018</t>
        </r>
      </text>
    </comment>
    <comment ref="KVV16" authorId="0" shapeId="0" xr:uid="{5530CE1D-CD4F-4B0F-904D-029D7A9AE40D}">
      <text>
        <r>
          <rPr>
            <b/>
            <sz val="9"/>
            <color indexed="81"/>
            <rFont val="Tahoma"/>
            <charset val="1"/>
          </rPr>
          <t>Becky Dzingeleski:</t>
        </r>
        <r>
          <rPr>
            <sz val="9"/>
            <color indexed="81"/>
            <rFont val="Tahoma"/>
            <charset val="1"/>
          </rPr>
          <t xml:space="preserve">
Per FOD is a new Unit.  Contributions began in 2018</t>
        </r>
      </text>
    </comment>
    <comment ref="KVZ16" authorId="0" shapeId="0" xr:uid="{5CF992BE-8774-47D2-8055-CBDBAE20FBE5}">
      <text>
        <r>
          <rPr>
            <b/>
            <sz val="9"/>
            <color indexed="81"/>
            <rFont val="Tahoma"/>
            <charset val="1"/>
          </rPr>
          <t>Becky Dzingeleski:</t>
        </r>
        <r>
          <rPr>
            <sz val="9"/>
            <color indexed="81"/>
            <rFont val="Tahoma"/>
            <charset val="1"/>
          </rPr>
          <t xml:space="preserve">
Per FOD is a new Unit.  Contributions began in 2018</t>
        </r>
      </text>
    </comment>
    <comment ref="KWD16" authorId="0" shapeId="0" xr:uid="{9B46006F-51AB-4881-A41B-47F25F2A2165}">
      <text>
        <r>
          <rPr>
            <b/>
            <sz val="9"/>
            <color indexed="81"/>
            <rFont val="Tahoma"/>
            <charset val="1"/>
          </rPr>
          <t>Becky Dzingeleski:</t>
        </r>
        <r>
          <rPr>
            <sz val="9"/>
            <color indexed="81"/>
            <rFont val="Tahoma"/>
            <charset val="1"/>
          </rPr>
          <t xml:space="preserve">
Per FOD is a new Unit.  Contributions began in 2018</t>
        </r>
      </text>
    </comment>
    <comment ref="KWH16" authorId="0" shapeId="0" xr:uid="{678C2012-F86D-428E-B019-1E08CB23C739}">
      <text>
        <r>
          <rPr>
            <b/>
            <sz val="9"/>
            <color indexed="81"/>
            <rFont val="Tahoma"/>
            <charset val="1"/>
          </rPr>
          <t>Becky Dzingeleski:</t>
        </r>
        <r>
          <rPr>
            <sz val="9"/>
            <color indexed="81"/>
            <rFont val="Tahoma"/>
            <charset val="1"/>
          </rPr>
          <t xml:space="preserve">
Per FOD is a new Unit.  Contributions began in 2018</t>
        </r>
      </text>
    </comment>
    <comment ref="KWL16" authorId="0" shapeId="0" xr:uid="{F9C477A4-2BA7-4636-A648-4BEA46DC4AE9}">
      <text>
        <r>
          <rPr>
            <b/>
            <sz val="9"/>
            <color indexed="81"/>
            <rFont val="Tahoma"/>
            <charset val="1"/>
          </rPr>
          <t>Becky Dzingeleski:</t>
        </r>
        <r>
          <rPr>
            <sz val="9"/>
            <color indexed="81"/>
            <rFont val="Tahoma"/>
            <charset val="1"/>
          </rPr>
          <t xml:space="preserve">
Per FOD is a new Unit.  Contributions began in 2018</t>
        </r>
      </text>
    </comment>
    <comment ref="KWP16" authorId="0" shapeId="0" xr:uid="{40928E4C-DAD2-4CFD-B7E6-038834A1A3AA}">
      <text>
        <r>
          <rPr>
            <b/>
            <sz val="9"/>
            <color indexed="81"/>
            <rFont val="Tahoma"/>
            <charset val="1"/>
          </rPr>
          <t>Becky Dzingeleski:</t>
        </r>
        <r>
          <rPr>
            <sz val="9"/>
            <color indexed="81"/>
            <rFont val="Tahoma"/>
            <charset val="1"/>
          </rPr>
          <t xml:space="preserve">
Per FOD is a new Unit.  Contributions began in 2018</t>
        </r>
      </text>
    </comment>
    <comment ref="KWT16" authorId="0" shapeId="0" xr:uid="{94D63F2A-9004-4BA5-930C-62F100B235EF}">
      <text>
        <r>
          <rPr>
            <b/>
            <sz val="9"/>
            <color indexed="81"/>
            <rFont val="Tahoma"/>
            <charset val="1"/>
          </rPr>
          <t>Becky Dzingeleski:</t>
        </r>
        <r>
          <rPr>
            <sz val="9"/>
            <color indexed="81"/>
            <rFont val="Tahoma"/>
            <charset val="1"/>
          </rPr>
          <t xml:space="preserve">
Per FOD is a new Unit.  Contributions began in 2018</t>
        </r>
      </text>
    </comment>
    <comment ref="KWX16" authorId="0" shapeId="0" xr:uid="{99BF959C-D106-4676-A234-89734B1AE60C}">
      <text>
        <r>
          <rPr>
            <b/>
            <sz val="9"/>
            <color indexed="81"/>
            <rFont val="Tahoma"/>
            <charset val="1"/>
          </rPr>
          <t>Becky Dzingeleski:</t>
        </r>
        <r>
          <rPr>
            <sz val="9"/>
            <color indexed="81"/>
            <rFont val="Tahoma"/>
            <charset val="1"/>
          </rPr>
          <t xml:space="preserve">
Per FOD is a new Unit.  Contributions began in 2018</t>
        </r>
      </text>
    </comment>
    <comment ref="KXB16" authorId="0" shapeId="0" xr:uid="{BF3AE967-3530-4051-8E69-CEA739F5D456}">
      <text>
        <r>
          <rPr>
            <b/>
            <sz val="9"/>
            <color indexed="81"/>
            <rFont val="Tahoma"/>
            <charset val="1"/>
          </rPr>
          <t>Becky Dzingeleski:</t>
        </r>
        <r>
          <rPr>
            <sz val="9"/>
            <color indexed="81"/>
            <rFont val="Tahoma"/>
            <charset val="1"/>
          </rPr>
          <t xml:space="preserve">
Per FOD is a new Unit.  Contributions began in 2018</t>
        </r>
      </text>
    </comment>
    <comment ref="KXF16" authorId="0" shapeId="0" xr:uid="{935D5335-F72E-4B1D-B1F3-74CA55B0F6A1}">
      <text>
        <r>
          <rPr>
            <b/>
            <sz val="9"/>
            <color indexed="81"/>
            <rFont val="Tahoma"/>
            <charset val="1"/>
          </rPr>
          <t>Becky Dzingeleski:</t>
        </r>
        <r>
          <rPr>
            <sz val="9"/>
            <color indexed="81"/>
            <rFont val="Tahoma"/>
            <charset val="1"/>
          </rPr>
          <t xml:space="preserve">
Per FOD is a new Unit.  Contributions began in 2018</t>
        </r>
      </text>
    </comment>
    <comment ref="KXJ16" authorId="0" shapeId="0" xr:uid="{C646BB2E-3F78-402B-903F-A9255F03565A}">
      <text>
        <r>
          <rPr>
            <b/>
            <sz val="9"/>
            <color indexed="81"/>
            <rFont val="Tahoma"/>
            <charset val="1"/>
          </rPr>
          <t>Becky Dzingeleski:</t>
        </r>
        <r>
          <rPr>
            <sz val="9"/>
            <color indexed="81"/>
            <rFont val="Tahoma"/>
            <charset val="1"/>
          </rPr>
          <t xml:space="preserve">
Per FOD is a new Unit.  Contributions began in 2018</t>
        </r>
      </text>
    </comment>
    <comment ref="KXN16" authorId="0" shapeId="0" xr:uid="{C62AD00E-DA91-4126-A42A-1F7CA1E501A6}">
      <text>
        <r>
          <rPr>
            <b/>
            <sz val="9"/>
            <color indexed="81"/>
            <rFont val="Tahoma"/>
            <charset val="1"/>
          </rPr>
          <t>Becky Dzingeleski:</t>
        </r>
        <r>
          <rPr>
            <sz val="9"/>
            <color indexed="81"/>
            <rFont val="Tahoma"/>
            <charset val="1"/>
          </rPr>
          <t xml:space="preserve">
Per FOD is a new Unit.  Contributions began in 2018</t>
        </r>
      </text>
    </comment>
    <comment ref="KXR16" authorId="0" shapeId="0" xr:uid="{DA3EEE58-4867-4E74-85C2-1A85876D4B00}">
      <text>
        <r>
          <rPr>
            <b/>
            <sz val="9"/>
            <color indexed="81"/>
            <rFont val="Tahoma"/>
            <charset val="1"/>
          </rPr>
          <t>Becky Dzingeleski:</t>
        </r>
        <r>
          <rPr>
            <sz val="9"/>
            <color indexed="81"/>
            <rFont val="Tahoma"/>
            <charset val="1"/>
          </rPr>
          <t xml:space="preserve">
Per FOD is a new Unit.  Contributions began in 2018</t>
        </r>
      </text>
    </comment>
    <comment ref="KXV16" authorId="0" shapeId="0" xr:uid="{E29A5C8B-3587-4B4D-90A7-F214840DDCA0}">
      <text>
        <r>
          <rPr>
            <b/>
            <sz val="9"/>
            <color indexed="81"/>
            <rFont val="Tahoma"/>
            <charset val="1"/>
          </rPr>
          <t>Becky Dzingeleski:</t>
        </r>
        <r>
          <rPr>
            <sz val="9"/>
            <color indexed="81"/>
            <rFont val="Tahoma"/>
            <charset val="1"/>
          </rPr>
          <t xml:space="preserve">
Per FOD is a new Unit.  Contributions began in 2018</t>
        </r>
      </text>
    </comment>
    <comment ref="KXZ16" authorId="0" shapeId="0" xr:uid="{2FF0292B-E31B-47CC-A0F9-E957EFB31739}">
      <text>
        <r>
          <rPr>
            <b/>
            <sz val="9"/>
            <color indexed="81"/>
            <rFont val="Tahoma"/>
            <charset val="1"/>
          </rPr>
          <t>Becky Dzingeleski:</t>
        </r>
        <r>
          <rPr>
            <sz val="9"/>
            <color indexed="81"/>
            <rFont val="Tahoma"/>
            <charset val="1"/>
          </rPr>
          <t xml:space="preserve">
Per FOD is a new Unit.  Contributions began in 2018</t>
        </r>
      </text>
    </comment>
    <comment ref="KYD16" authorId="0" shapeId="0" xr:uid="{16731EFC-9D27-4129-A724-1F4A679A3091}">
      <text>
        <r>
          <rPr>
            <b/>
            <sz val="9"/>
            <color indexed="81"/>
            <rFont val="Tahoma"/>
            <charset val="1"/>
          </rPr>
          <t>Becky Dzingeleski:</t>
        </r>
        <r>
          <rPr>
            <sz val="9"/>
            <color indexed="81"/>
            <rFont val="Tahoma"/>
            <charset val="1"/>
          </rPr>
          <t xml:space="preserve">
Per FOD is a new Unit.  Contributions began in 2018</t>
        </r>
      </text>
    </comment>
    <comment ref="KYH16" authorId="0" shapeId="0" xr:uid="{4D24364A-649D-4B8E-8CBA-C287DBC71779}">
      <text>
        <r>
          <rPr>
            <b/>
            <sz val="9"/>
            <color indexed="81"/>
            <rFont val="Tahoma"/>
            <charset val="1"/>
          </rPr>
          <t>Becky Dzingeleski:</t>
        </r>
        <r>
          <rPr>
            <sz val="9"/>
            <color indexed="81"/>
            <rFont val="Tahoma"/>
            <charset val="1"/>
          </rPr>
          <t xml:space="preserve">
Per FOD is a new Unit.  Contributions began in 2018</t>
        </r>
      </text>
    </comment>
    <comment ref="KYL16" authorId="0" shapeId="0" xr:uid="{5B5E6813-6DC7-4EAD-BF98-E3239A61AFA1}">
      <text>
        <r>
          <rPr>
            <b/>
            <sz val="9"/>
            <color indexed="81"/>
            <rFont val="Tahoma"/>
            <charset val="1"/>
          </rPr>
          <t>Becky Dzingeleski:</t>
        </r>
        <r>
          <rPr>
            <sz val="9"/>
            <color indexed="81"/>
            <rFont val="Tahoma"/>
            <charset val="1"/>
          </rPr>
          <t xml:space="preserve">
Per FOD is a new Unit.  Contributions began in 2018</t>
        </r>
      </text>
    </comment>
    <comment ref="KYP16" authorId="0" shapeId="0" xr:uid="{B6DB12A4-AD55-455D-AA24-B96D69B1FB15}">
      <text>
        <r>
          <rPr>
            <b/>
            <sz val="9"/>
            <color indexed="81"/>
            <rFont val="Tahoma"/>
            <charset val="1"/>
          </rPr>
          <t>Becky Dzingeleski:</t>
        </r>
        <r>
          <rPr>
            <sz val="9"/>
            <color indexed="81"/>
            <rFont val="Tahoma"/>
            <charset val="1"/>
          </rPr>
          <t xml:space="preserve">
Per FOD is a new Unit.  Contributions began in 2018</t>
        </r>
      </text>
    </comment>
    <comment ref="KYT16" authorId="0" shapeId="0" xr:uid="{E0E2C1B4-2D76-4F4F-8FFF-DBC274D24D6C}">
      <text>
        <r>
          <rPr>
            <b/>
            <sz val="9"/>
            <color indexed="81"/>
            <rFont val="Tahoma"/>
            <charset val="1"/>
          </rPr>
          <t>Becky Dzingeleski:</t>
        </r>
        <r>
          <rPr>
            <sz val="9"/>
            <color indexed="81"/>
            <rFont val="Tahoma"/>
            <charset val="1"/>
          </rPr>
          <t xml:space="preserve">
Per FOD is a new Unit.  Contributions began in 2018</t>
        </r>
      </text>
    </comment>
    <comment ref="KYX16" authorId="0" shapeId="0" xr:uid="{CDF585DF-E202-4508-9125-5373438FCE11}">
      <text>
        <r>
          <rPr>
            <b/>
            <sz val="9"/>
            <color indexed="81"/>
            <rFont val="Tahoma"/>
            <charset val="1"/>
          </rPr>
          <t>Becky Dzingeleski:</t>
        </r>
        <r>
          <rPr>
            <sz val="9"/>
            <color indexed="81"/>
            <rFont val="Tahoma"/>
            <charset val="1"/>
          </rPr>
          <t xml:space="preserve">
Per FOD is a new Unit.  Contributions began in 2018</t>
        </r>
      </text>
    </comment>
    <comment ref="KZB16" authorId="0" shapeId="0" xr:uid="{8FD20E17-981D-4DF9-B746-DB144771F668}">
      <text>
        <r>
          <rPr>
            <b/>
            <sz val="9"/>
            <color indexed="81"/>
            <rFont val="Tahoma"/>
            <charset val="1"/>
          </rPr>
          <t>Becky Dzingeleski:</t>
        </r>
        <r>
          <rPr>
            <sz val="9"/>
            <color indexed="81"/>
            <rFont val="Tahoma"/>
            <charset val="1"/>
          </rPr>
          <t xml:space="preserve">
Per FOD is a new Unit.  Contributions began in 2018</t>
        </r>
      </text>
    </comment>
    <comment ref="KZF16" authorId="0" shapeId="0" xr:uid="{AE8E53B2-E920-4020-8BB0-368E1B764003}">
      <text>
        <r>
          <rPr>
            <b/>
            <sz val="9"/>
            <color indexed="81"/>
            <rFont val="Tahoma"/>
            <charset val="1"/>
          </rPr>
          <t>Becky Dzingeleski:</t>
        </r>
        <r>
          <rPr>
            <sz val="9"/>
            <color indexed="81"/>
            <rFont val="Tahoma"/>
            <charset val="1"/>
          </rPr>
          <t xml:space="preserve">
Per FOD is a new Unit.  Contributions began in 2018</t>
        </r>
      </text>
    </comment>
    <comment ref="KZJ16" authorId="0" shapeId="0" xr:uid="{926F05AF-C1B0-4FE0-A2B9-6C9B353469DD}">
      <text>
        <r>
          <rPr>
            <b/>
            <sz val="9"/>
            <color indexed="81"/>
            <rFont val="Tahoma"/>
            <charset val="1"/>
          </rPr>
          <t>Becky Dzingeleski:</t>
        </r>
        <r>
          <rPr>
            <sz val="9"/>
            <color indexed="81"/>
            <rFont val="Tahoma"/>
            <charset val="1"/>
          </rPr>
          <t xml:space="preserve">
Per FOD is a new Unit.  Contributions began in 2018</t>
        </r>
      </text>
    </comment>
    <comment ref="KZN16" authorId="0" shapeId="0" xr:uid="{C558030D-08F9-4446-8241-DCAC28D638DD}">
      <text>
        <r>
          <rPr>
            <b/>
            <sz val="9"/>
            <color indexed="81"/>
            <rFont val="Tahoma"/>
            <charset val="1"/>
          </rPr>
          <t>Becky Dzingeleski:</t>
        </r>
        <r>
          <rPr>
            <sz val="9"/>
            <color indexed="81"/>
            <rFont val="Tahoma"/>
            <charset val="1"/>
          </rPr>
          <t xml:space="preserve">
Per FOD is a new Unit.  Contributions began in 2018</t>
        </r>
      </text>
    </comment>
    <comment ref="KZR16" authorId="0" shapeId="0" xr:uid="{E34D32C5-9FF8-4722-BF99-FF7ECFDCADE9}">
      <text>
        <r>
          <rPr>
            <b/>
            <sz val="9"/>
            <color indexed="81"/>
            <rFont val="Tahoma"/>
            <charset val="1"/>
          </rPr>
          <t>Becky Dzingeleski:</t>
        </r>
        <r>
          <rPr>
            <sz val="9"/>
            <color indexed="81"/>
            <rFont val="Tahoma"/>
            <charset val="1"/>
          </rPr>
          <t xml:space="preserve">
Per FOD is a new Unit.  Contributions began in 2018</t>
        </r>
      </text>
    </comment>
    <comment ref="KZV16" authorId="0" shapeId="0" xr:uid="{B65A3EAC-7010-41C4-9D7D-CD00C92C2F80}">
      <text>
        <r>
          <rPr>
            <b/>
            <sz val="9"/>
            <color indexed="81"/>
            <rFont val="Tahoma"/>
            <charset val="1"/>
          </rPr>
          <t>Becky Dzingeleski:</t>
        </r>
        <r>
          <rPr>
            <sz val="9"/>
            <color indexed="81"/>
            <rFont val="Tahoma"/>
            <charset val="1"/>
          </rPr>
          <t xml:space="preserve">
Per FOD is a new Unit.  Contributions began in 2018</t>
        </r>
      </text>
    </comment>
    <comment ref="KZZ16" authorId="0" shapeId="0" xr:uid="{5CA7BEBA-01D9-4D32-B54F-46D0573D36A8}">
      <text>
        <r>
          <rPr>
            <b/>
            <sz val="9"/>
            <color indexed="81"/>
            <rFont val="Tahoma"/>
            <charset val="1"/>
          </rPr>
          <t>Becky Dzingeleski:</t>
        </r>
        <r>
          <rPr>
            <sz val="9"/>
            <color indexed="81"/>
            <rFont val="Tahoma"/>
            <charset val="1"/>
          </rPr>
          <t xml:space="preserve">
Per FOD is a new Unit.  Contributions began in 2018</t>
        </r>
      </text>
    </comment>
    <comment ref="LAD16" authorId="0" shapeId="0" xr:uid="{F1363B7A-8106-43C6-AEE8-F782E3F6C99C}">
      <text>
        <r>
          <rPr>
            <b/>
            <sz val="9"/>
            <color indexed="81"/>
            <rFont val="Tahoma"/>
            <charset val="1"/>
          </rPr>
          <t>Becky Dzingeleski:</t>
        </r>
        <r>
          <rPr>
            <sz val="9"/>
            <color indexed="81"/>
            <rFont val="Tahoma"/>
            <charset val="1"/>
          </rPr>
          <t xml:space="preserve">
Per FOD is a new Unit.  Contributions began in 2018</t>
        </r>
      </text>
    </comment>
    <comment ref="LAH16" authorId="0" shapeId="0" xr:uid="{46EDEA3F-32BC-4B60-8712-B0A58E1408E9}">
      <text>
        <r>
          <rPr>
            <b/>
            <sz val="9"/>
            <color indexed="81"/>
            <rFont val="Tahoma"/>
            <charset val="1"/>
          </rPr>
          <t>Becky Dzingeleski:</t>
        </r>
        <r>
          <rPr>
            <sz val="9"/>
            <color indexed="81"/>
            <rFont val="Tahoma"/>
            <charset val="1"/>
          </rPr>
          <t xml:space="preserve">
Per FOD is a new Unit.  Contributions began in 2018</t>
        </r>
      </text>
    </comment>
    <comment ref="LAL16" authorId="0" shapeId="0" xr:uid="{539D4297-49B0-4FC5-88CF-94382A00AD76}">
      <text>
        <r>
          <rPr>
            <b/>
            <sz val="9"/>
            <color indexed="81"/>
            <rFont val="Tahoma"/>
            <charset val="1"/>
          </rPr>
          <t>Becky Dzingeleski:</t>
        </r>
        <r>
          <rPr>
            <sz val="9"/>
            <color indexed="81"/>
            <rFont val="Tahoma"/>
            <charset val="1"/>
          </rPr>
          <t xml:space="preserve">
Per FOD is a new Unit.  Contributions began in 2018</t>
        </r>
      </text>
    </comment>
    <comment ref="LAP16" authorId="0" shapeId="0" xr:uid="{DF9D9BAA-B6A6-4A54-A16A-68EB985CB30E}">
      <text>
        <r>
          <rPr>
            <b/>
            <sz val="9"/>
            <color indexed="81"/>
            <rFont val="Tahoma"/>
            <charset val="1"/>
          </rPr>
          <t>Becky Dzingeleski:</t>
        </r>
        <r>
          <rPr>
            <sz val="9"/>
            <color indexed="81"/>
            <rFont val="Tahoma"/>
            <charset val="1"/>
          </rPr>
          <t xml:space="preserve">
Per FOD is a new Unit.  Contributions began in 2018</t>
        </r>
      </text>
    </comment>
    <comment ref="LAT16" authorId="0" shapeId="0" xr:uid="{13360D84-CBD1-40C0-87FB-A1D05760C433}">
      <text>
        <r>
          <rPr>
            <b/>
            <sz val="9"/>
            <color indexed="81"/>
            <rFont val="Tahoma"/>
            <charset val="1"/>
          </rPr>
          <t>Becky Dzingeleski:</t>
        </r>
        <r>
          <rPr>
            <sz val="9"/>
            <color indexed="81"/>
            <rFont val="Tahoma"/>
            <charset val="1"/>
          </rPr>
          <t xml:space="preserve">
Per FOD is a new Unit.  Contributions began in 2018</t>
        </r>
      </text>
    </comment>
    <comment ref="LAX16" authorId="0" shapeId="0" xr:uid="{7FE5B69B-7FC6-4D9E-9191-3B0E93BC382F}">
      <text>
        <r>
          <rPr>
            <b/>
            <sz val="9"/>
            <color indexed="81"/>
            <rFont val="Tahoma"/>
            <charset val="1"/>
          </rPr>
          <t>Becky Dzingeleski:</t>
        </r>
        <r>
          <rPr>
            <sz val="9"/>
            <color indexed="81"/>
            <rFont val="Tahoma"/>
            <charset val="1"/>
          </rPr>
          <t xml:space="preserve">
Per FOD is a new Unit.  Contributions began in 2018</t>
        </r>
      </text>
    </comment>
    <comment ref="LBB16" authorId="0" shapeId="0" xr:uid="{508CAD72-F6E0-4969-BA02-E7D5F919C4B2}">
      <text>
        <r>
          <rPr>
            <b/>
            <sz val="9"/>
            <color indexed="81"/>
            <rFont val="Tahoma"/>
            <charset val="1"/>
          </rPr>
          <t>Becky Dzingeleski:</t>
        </r>
        <r>
          <rPr>
            <sz val="9"/>
            <color indexed="81"/>
            <rFont val="Tahoma"/>
            <charset val="1"/>
          </rPr>
          <t xml:space="preserve">
Per FOD is a new Unit.  Contributions began in 2018</t>
        </r>
      </text>
    </comment>
    <comment ref="LBF16" authorId="0" shapeId="0" xr:uid="{C6CAAFF7-29CD-4016-8640-EBB97A95B426}">
      <text>
        <r>
          <rPr>
            <b/>
            <sz val="9"/>
            <color indexed="81"/>
            <rFont val="Tahoma"/>
            <charset val="1"/>
          </rPr>
          <t>Becky Dzingeleski:</t>
        </r>
        <r>
          <rPr>
            <sz val="9"/>
            <color indexed="81"/>
            <rFont val="Tahoma"/>
            <charset val="1"/>
          </rPr>
          <t xml:space="preserve">
Per FOD is a new Unit.  Contributions began in 2018</t>
        </r>
      </text>
    </comment>
    <comment ref="LBJ16" authorId="0" shapeId="0" xr:uid="{743DF8AA-B56F-4DEA-8798-6351DE7FB8CC}">
      <text>
        <r>
          <rPr>
            <b/>
            <sz val="9"/>
            <color indexed="81"/>
            <rFont val="Tahoma"/>
            <charset val="1"/>
          </rPr>
          <t>Becky Dzingeleski:</t>
        </r>
        <r>
          <rPr>
            <sz val="9"/>
            <color indexed="81"/>
            <rFont val="Tahoma"/>
            <charset val="1"/>
          </rPr>
          <t xml:space="preserve">
Per FOD is a new Unit.  Contributions began in 2018</t>
        </r>
      </text>
    </comment>
    <comment ref="LBN16" authorId="0" shapeId="0" xr:uid="{4505C963-991E-419E-ACAE-B86C252CCF31}">
      <text>
        <r>
          <rPr>
            <b/>
            <sz val="9"/>
            <color indexed="81"/>
            <rFont val="Tahoma"/>
            <charset val="1"/>
          </rPr>
          <t>Becky Dzingeleski:</t>
        </r>
        <r>
          <rPr>
            <sz val="9"/>
            <color indexed="81"/>
            <rFont val="Tahoma"/>
            <charset val="1"/>
          </rPr>
          <t xml:space="preserve">
Per FOD is a new Unit.  Contributions began in 2018</t>
        </r>
      </text>
    </comment>
    <comment ref="LBR16" authorId="0" shapeId="0" xr:uid="{EE77EEDD-EFC4-4FD4-9CCA-66CBEFE4CDEC}">
      <text>
        <r>
          <rPr>
            <b/>
            <sz val="9"/>
            <color indexed="81"/>
            <rFont val="Tahoma"/>
            <charset val="1"/>
          </rPr>
          <t>Becky Dzingeleski:</t>
        </r>
        <r>
          <rPr>
            <sz val="9"/>
            <color indexed="81"/>
            <rFont val="Tahoma"/>
            <charset val="1"/>
          </rPr>
          <t xml:space="preserve">
Per FOD is a new Unit.  Contributions began in 2018</t>
        </r>
      </text>
    </comment>
    <comment ref="LBV16" authorId="0" shapeId="0" xr:uid="{066570C0-DC63-46EB-B9FB-19D7A3B3EBE9}">
      <text>
        <r>
          <rPr>
            <b/>
            <sz val="9"/>
            <color indexed="81"/>
            <rFont val="Tahoma"/>
            <charset val="1"/>
          </rPr>
          <t>Becky Dzingeleski:</t>
        </r>
        <r>
          <rPr>
            <sz val="9"/>
            <color indexed="81"/>
            <rFont val="Tahoma"/>
            <charset val="1"/>
          </rPr>
          <t xml:space="preserve">
Per FOD is a new Unit.  Contributions began in 2018</t>
        </r>
      </text>
    </comment>
    <comment ref="LBZ16" authorId="0" shapeId="0" xr:uid="{87169464-EE66-4FC7-8131-FFDF77476AB9}">
      <text>
        <r>
          <rPr>
            <b/>
            <sz val="9"/>
            <color indexed="81"/>
            <rFont val="Tahoma"/>
            <charset val="1"/>
          </rPr>
          <t>Becky Dzingeleski:</t>
        </r>
        <r>
          <rPr>
            <sz val="9"/>
            <color indexed="81"/>
            <rFont val="Tahoma"/>
            <charset val="1"/>
          </rPr>
          <t xml:space="preserve">
Per FOD is a new Unit.  Contributions began in 2018</t>
        </r>
      </text>
    </comment>
    <comment ref="LCD16" authorId="0" shapeId="0" xr:uid="{8ECC60A5-DD37-4192-9755-776901582A4D}">
      <text>
        <r>
          <rPr>
            <b/>
            <sz val="9"/>
            <color indexed="81"/>
            <rFont val="Tahoma"/>
            <charset val="1"/>
          </rPr>
          <t>Becky Dzingeleski:</t>
        </r>
        <r>
          <rPr>
            <sz val="9"/>
            <color indexed="81"/>
            <rFont val="Tahoma"/>
            <charset val="1"/>
          </rPr>
          <t xml:space="preserve">
Per FOD is a new Unit.  Contributions began in 2018</t>
        </r>
      </text>
    </comment>
    <comment ref="LCH16" authorId="0" shapeId="0" xr:uid="{F61DCDCB-A074-42FA-91E9-2971DCD99D51}">
      <text>
        <r>
          <rPr>
            <b/>
            <sz val="9"/>
            <color indexed="81"/>
            <rFont val="Tahoma"/>
            <charset val="1"/>
          </rPr>
          <t>Becky Dzingeleski:</t>
        </r>
        <r>
          <rPr>
            <sz val="9"/>
            <color indexed="81"/>
            <rFont val="Tahoma"/>
            <charset val="1"/>
          </rPr>
          <t xml:space="preserve">
Per FOD is a new Unit.  Contributions began in 2018</t>
        </r>
      </text>
    </comment>
    <comment ref="LCL16" authorId="0" shapeId="0" xr:uid="{31CD2EDF-1F33-4685-B816-352D18561E14}">
      <text>
        <r>
          <rPr>
            <b/>
            <sz val="9"/>
            <color indexed="81"/>
            <rFont val="Tahoma"/>
            <charset val="1"/>
          </rPr>
          <t>Becky Dzingeleski:</t>
        </r>
        <r>
          <rPr>
            <sz val="9"/>
            <color indexed="81"/>
            <rFont val="Tahoma"/>
            <charset val="1"/>
          </rPr>
          <t xml:space="preserve">
Per FOD is a new Unit.  Contributions began in 2018</t>
        </r>
      </text>
    </comment>
    <comment ref="LCP16" authorId="0" shapeId="0" xr:uid="{F03C420F-6DAE-4625-A935-5CF82B377045}">
      <text>
        <r>
          <rPr>
            <b/>
            <sz val="9"/>
            <color indexed="81"/>
            <rFont val="Tahoma"/>
            <charset val="1"/>
          </rPr>
          <t>Becky Dzingeleski:</t>
        </r>
        <r>
          <rPr>
            <sz val="9"/>
            <color indexed="81"/>
            <rFont val="Tahoma"/>
            <charset val="1"/>
          </rPr>
          <t xml:space="preserve">
Per FOD is a new Unit.  Contributions began in 2018</t>
        </r>
      </text>
    </comment>
    <comment ref="LCT16" authorId="0" shapeId="0" xr:uid="{5B77C004-3095-4A97-9FBC-EA0E9CF9F3E8}">
      <text>
        <r>
          <rPr>
            <b/>
            <sz val="9"/>
            <color indexed="81"/>
            <rFont val="Tahoma"/>
            <charset val="1"/>
          </rPr>
          <t>Becky Dzingeleski:</t>
        </r>
        <r>
          <rPr>
            <sz val="9"/>
            <color indexed="81"/>
            <rFont val="Tahoma"/>
            <charset val="1"/>
          </rPr>
          <t xml:space="preserve">
Per FOD is a new Unit.  Contributions began in 2018</t>
        </r>
      </text>
    </comment>
    <comment ref="LCX16" authorId="0" shapeId="0" xr:uid="{DFFAEC9E-8A55-42C7-89E5-5BB269ACDA40}">
      <text>
        <r>
          <rPr>
            <b/>
            <sz val="9"/>
            <color indexed="81"/>
            <rFont val="Tahoma"/>
            <charset val="1"/>
          </rPr>
          <t>Becky Dzingeleski:</t>
        </r>
        <r>
          <rPr>
            <sz val="9"/>
            <color indexed="81"/>
            <rFont val="Tahoma"/>
            <charset val="1"/>
          </rPr>
          <t xml:space="preserve">
Per FOD is a new Unit.  Contributions began in 2018</t>
        </r>
      </text>
    </comment>
    <comment ref="LDB16" authorId="0" shapeId="0" xr:uid="{9766D3A5-A41F-4005-8F0D-12C83FE7995B}">
      <text>
        <r>
          <rPr>
            <b/>
            <sz val="9"/>
            <color indexed="81"/>
            <rFont val="Tahoma"/>
            <charset val="1"/>
          </rPr>
          <t>Becky Dzingeleski:</t>
        </r>
        <r>
          <rPr>
            <sz val="9"/>
            <color indexed="81"/>
            <rFont val="Tahoma"/>
            <charset val="1"/>
          </rPr>
          <t xml:space="preserve">
Per FOD is a new Unit.  Contributions began in 2018</t>
        </r>
      </text>
    </comment>
    <comment ref="LDF16" authorId="0" shapeId="0" xr:uid="{A1622E87-A5DC-4946-9370-DF88A342BE63}">
      <text>
        <r>
          <rPr>
            <b/>
            <sz val="9"/>
            <color indexed="81"/>
            <rFont val="Tahoma"/>
            <charset val="1"/>
          </rPr>
          <t>Becky Dzingeleski:</t>
        </r>
        <r>
          <rPr>
            <sz val="9"/>
            <color indexed="81"/>
            <rFont val="Tahoma"/>
            <charset val="1"/>
          </rPr>
          <t xml:space="preserve">
Per FOD is a new Unit.  Contributions began in 2018</t>
        </r>
      </text>
    </comment>
    <comment ref="LDJ16" authorId="0" shapeId="0" xr:uid="{FD5408ED-7F69-4A51-8D67-650A3A7C8186}">
      <text>
        <r>
          <rPr>
            <b/>
            <sz val="9"/>
            <color indexed="81"/>
            <rFont val="Tahoma"/>
            <charset val="1"/>
          </rPr>
          <t>Becky Dzingeleski:</t>
        </r>
        <r>
          <rPr>
            <sz val="9"/>
            <color indexed="81"/>
            <rFont val="Tahoma"/>
            <charset val="1"/>
          </rPr>
          <t xml:space="preserve">
Per FOD is a new Unit.  Contributions began in 2018</t>
        </r>
      </text>
    </comment>
    <comment ref="LDN16" authorId="0" shapeId="0" xr:uid="{AB0D2F74-AAD2-4D88-8103-A56DE81494CB}">
      <text>
        <r>
          <rPr>
            <b/>
            <sz val="9"/>
            <color indexed="81"/>
            <rFont val="Tahoma"/>
            <charset val="1"/>
          </rPr>
          <t>Becky Dzingeleski:</t>
        </r>
        <r>
          <rPr>
            <sz val="9"/>
            <color indexed="81"/>
            <rFont val="Tahoma"/>
            <charset val="1"/>
          </rPr>
          <t xml:space="preserve">
Per FOD is a new Unit.  Contributions began in 2018</t>
        </r>
      </text>
    </comment>
    <comment ref="LDR16" authorId="0" shapeId="0" xr:uid="{926BB8FA-90FE-49D8-8D33-9FAE1D50C45C}">
      <text>
        <r>
          <rPr>
            <b/>
            <sz val="9"/>
            <color indexed="81"/>
            <rFont val="Tahoma"/>
            <charset val="1"/>
          </rPr>
          <t>Becky Dzingeleski:</t>
        </r>
        <r>
          <rPr>
            <sz val="9"/>
            <color indexed="81"/>
            <rFont val="Tahoma"/>
            <charset val="1"/>
          </rPr>
          <t xml:space="preserve">
Per FOD is a new Unit.  Contributions began in 2018</t>
        </r>
      </text>
    </comment>
    <comment ref="LDV16" authorId="0" shapeId="0" xr:uid="{E9E0CF0E-912A-474A-854F-0C76DCC101A1}">
      <text>
        <r>
          <rPr>
            <b/>
            <sz val="9"/>
            <color indexed="81"/>
            <rFont val="Tahoma"/>
            <charset val="1"/>
          </rPr>
          <t>Becky Dzingeleski:</t>
        </r>
        <r>
          <rPr>
            <sz val="9"/>
            <color indexed="81"/>
            <rFont val="Tahoma"/>
            <charset val="1"/>
          </rPr>
          <t xml:space="preserve">
Per FOD is a new Unit.  Contributions began in 2018</t>
        </r>
      </text>
    </comment>
    <comment ref="LDZ16" authorId="0" shapeId="0" xr:uid="{FD8964F1-C3FB-4E6C-AF39-E09D96DAD204}">
      <text>
        <r>
          <rPr>
            <b/>
            <sz val="9"/>
            <color indexed="81"/>
            <rFont val="Tahoma"/>
            <charset val="1"/>
          </rPr>
          <t>Becky Dzingeleski:</t>
        </r>
        <r>
          <rPr>
            <sz val="9"/>
            <color indexed="81"/>
            <rFont val="Tahoma"/>
            <charset val="1"/>
          </rPr>
          <t xml:space="preserve">
Per FOD is a new Unit.  Contributions began in 2018</t>
        </r>
      </text>
    </comment>
    <comment ref="LED16" authorId="0" shapeId="0" xr:uid="{E632DC19-06D2-45B1-8436-140C237726B8}">
      <text>
        <r>
          <rPr>
            <b/>
            <sz val="9"/>
            <color indexed="81"/>
            <rFont val="Tahoma"/>
            <charset val="1"/>
          </rPr>
          <t>Becky Dzingeleski:</t>
        </r>
        <r>
          <rPr>
            <sz val="9"/>
            <color indexed="81"/>
            <rFont val="Tahoma"/>
            <charset val="1"/>
          </rPr>
          <t xml:space="preserve">
Per FOD is a new Unit.  Contributions began in 2018</t>
        </r>
      </text>
    </comment>
    <comment ref="LEH16" authorId="0" shapeId="0" xr:uid="{0E017C77-C7CD-43AF-9402-A36E17804AAB}">
      <text>
        <r>
          <rPr>
            <b/>
            <sz val="9"/>
            <color indexed="81"/>
            <rFont val="Tahoma"/>
            <charset val="1"/>
          </rPr>
          <t>Becky Dzingeleski:</t>
        </r>
        <r>
          <rPr>
            <sz val="9"/>
            <color indexed="81"/>
            <rFont val="Tahoma"/>
            <charset val="1"/>
          </rPr>
          <t xml:space="preserve">
Per FOD is a new Unit.  Contributions began in 2018</t>
        </r>
      </text>
    </comment>
    <comment ref="LEL16" authorId="0" shapeId="0" xr:uid="{CE52592F-AF00-4850-82B4-6BDE8AA05043}">
      <text>
        <r>
          <rPr>
            <b/>
            <sz val="9"/>
            <color indexed="81"/>
            <rFont val="Tahoma"/>
            <charset val="1"/>
          </rPr>
          <t>Becky Dzingeleski:</t>
        </r>
        <r>
          <rPr>
            <sz val="9"/>
            <color indexed="81"/>
            <rFont val="Tahoma"/>
            <charset val="1"/>
          </rPr>
          <t xml:space="preserve">
Per FOD is a new Unit.  Contributions began in 2018</t>
        </r>
      </text>
    </comment>
    <comment ref="LEP16" authorId="0" shapeId="0" xr:uid="{DFFEACAF-61BC-42A4-B497-F9E75B4B389F}">
      <text>
        <r>
          <rPr>
            <b/>
            <sz val="9"/>
            <color indexed="81"/>
            <rFont val="Tahoma"/>
            <charset val="1"/>
          </rPr>
          <t>Becky Dzingeleski:</t>
        </r>
        <r>
          <rPr>
            <sz val="9"/>
            <color indexed="81"/>
            <rFont val="Tahoma"/>
            <charset val="1"/>
          </rPr>
          <t xml:space="preserve">
Per FOD is a new Unit.  Contributions began in 2018</t>
        </r>
      </text>
    </comment>
    <comment ref="LET16" authorId="0" shapeId="0" xr:uid="{B395CC25-1F1E-47AB-9E31-3A59E7EBC385}">
      <text>
        <r>
          <rPr>
            <b/>
            <sz val="9"/>
            <color indexed="81"/>
            <rFont val="Tahoma"/>
            <charset val="1"/>
          </rPr>
          <t>Becky Dzingeleski:</t>
        </r>
        <r>
          <rPr>
            <sz val="9"/>
            <color indexed="81"/>
            <rFont val="Tahoma"/>
            <charset val="1"/>
          </rPr>
          <t xml:space="preserve">
Per FOD is a new Unit.  Contributions began in 2018</t>
        </r>
      </text>
    </comment>
    <comment ref="LEX16" authorId="0" shapeId="0" xr:uid="{D8560DF5-F86F-4E5E-818E-1A2091F16E0E}">
      <text>
        <r>
          <rPr>
            <b/>
            <sz val="9"/>
            <color indexed="81"/>
            <rFont val="Tahoma"/>
            <charset val="1"/>
          </rPr>
          <t>Becky Dzingeleski:</t>
        </r>
        <r>
          <rPr>
            <sz val="9"/>
            <color indexed="81"/>
            <rFont val="Tahoma"/>
            <charset val="1"/>
          </rPr>
          <t xml:space="preserve">
Per FOD is a new Unit.  Contributions began in 2018</t>
        </r>
      </text>
    </comment>
    <comment ref="LFB16" authorId="0" shapeId="0" xr:uid="{E273998A-9FBA-4658-8D51-EF4942113714}">
      <text>
        <r>
          <rPr>
            <b/>
            <sz val="9"/>
            <color indexed="81"/>
            <rFont val="Tahoma"/>
            <charset val="1"/>
          </rPr>
          <t>Becky Dzingeleski:</t>
        </r>
        <r>
          <rPr>
            <sz val="9"/>
            <color indexed="81"/>
            <rFont val="Tahoma"/>
            <charset val="1"/>
          </rPr>
          <t xml:space="preserve">
Per FOD is a new Unit.  Contributions began in 2018</t>
        </r>
      </text>
    </comment>
    <comment ref="LFF16" authorId="0" shapeId="0" xr:uid="{E997B7B8-85D1-4A14-B3B6-FF92F37B1480}">
      <text>
        <r>
          <rPr>
            <b/>
            <sz val="9"/>
            <color indexed="81"/>
            <rFont val="Tahoma"/>
            <charset val="1"/>
          </rPr>
          <t>Becky Dzingeleski:</t>
        </r>
        <r>
          <rPr>
            <sz val="9"/>
            <color indexed="81"/>
            <rFont val="Tahoma"/>
            <charset val="1"/>
          </rPr>
          <t xml:space="preserve">
Per FOD is a new Unit.  Contributions began in 2018</t>
        </r>
      </text>
    </comment>
    <comment ref="LFJ16" authorId="0" shapeId="0" xr:uid="{D530EA03-08D8-427E-8BCD-809F8DE705D3}">
      <text>
        <r>
          <rPr>
            <b/>
            <sz val="9"/>
            <color indexed="81"/>
            <rFont val="Tahoma"/>
            <charset val="1"/>
          </rPr>
          <t>Becky Dzingeleski:</t>
        </r>
        <r>
          <rPr>
            <sz val="9"/>
            <color indexed="81"/>
            <rFont val="Tahoma"/>
            <charset val="1"/>
          </rPr>
          <t xml:space="preserve">
Per FOD is a new Unit.  Contributions began in 2018</t>
        </r>
      </text>
    </comment>
    <comment ref="LFN16" authorId="0" shapeId="0" xr:uid="{DB7A9132-5ED9-4980-B79C-AFA2A5444F71}">
      <text>
        <r>
          <rPr>
            <b/>
            <sz val="9"/>
            <color indexed="81"/>
            <rFont val="Tahoma"/>
            <charset val="1"/>
          </rPr>
          <t>Becky Dzingeleski:</t>
        </r>
        <r>
          <rPr>
            <sz val="9"/>
            <color indexed="81"/>
            <rFont val="Tahoma"/>
            <charset val="1"/>
          </rPr>
          <t xml:space="preserve">
Per FOD is a new Unit.  Contributions began in 2018</t>
        </r>
      </text>
    </comment>
    <comment ref="LFR16" authorId="0" shapeId="0" xr:uid="{288668C3-65C1-4C80-A1F5-D512964B6789}">
      <text>
        <r>
          <rPr>
            <b/>
            <sz val="9"/>
            <color indexed="81"/>
            <rFont val="Tahoma"/>
            <charset val="1"/>
          </rPr>
          <t>Becky Dzingeleski:</t>
        </r>
        <r>
          <rPr>
            <sz val="9"/>
            <color indexed="81"/>
            <rFont val="Tahoma"/>
            <charset val="1"/>
          </rPr>
          <t xml:space="preserve">
Per FOD is a new Unit.  Contributions began in 2018</t>
        </r>
      </text>
    </comment>
    <comment ref="LFV16" authorId="0" shapeId="0" xr:uid="{4812CF9A-3C3A-41BF-A7EC-F44CF81F6C3F}">
      <text>
        <r>
          <rPr>
            <b/>
            <sz val="9"/>
            <color indexed="81"/>
            <rFont val="Tahoma"/>
            <charset val="1"/>
          </rPr>
          <t>Becky Dzingeleski:</t>
        </r>
        <r>
          <rPr>
            <sz val="9"/>
            <color indexed="81"/>
            <rFont val="Tahoma"/>
            <charset val="1"/>
          </rPr>
          <t xml:space="preserve">
Per FOD is a new Unit.  Contributions began in 2018</t>
        </r>
      </text>
    </comment>
    <comment ref="LFZ16" authorId="0" shapeId="0" xr:uid="{9722F119-BC36-4F2E-B8D1-D81AFE9D939F}">
      <text>
        <r>
          <rPr>
            <b/>
            <sz val="9"/>
            <color indexed="81"/>
            <rFont val="Tahoma"/>
            <charset val="1"/>
          </rPr>
          <t>Becky Dzingeleski:</t>
        </r>
        <r>
          <rPr>
            <sz val="9"/>
            <color indexed="81"/>
            <rFont val="Tahoma"/>
            <charset val="1"/>
          </rPr>
          <t xml:space="preserve">
Per FOD is a new Unit.  Contributions began in 2018</t>
        </r>
      </text>
    </comment>
    <comment ref="LGD16" authorId="0" shapeId="0" xr:uid="{A0602A77-9A4A-46C2-90CB-837957E342C5}">
      <text>
        <r>
          <rPr>
            <b/>
            <sz val="9"/>
            <color indexed="81"/>
            <rFont val="Tahoma"/>
            <charset val="1"/>
          </rPr>
          <t>Becky Dzingeleski:</t>
        </r>
        <r>
          <rPr>
            <sz val="9"/>
            <color indexed="81"/>
            <rFont val="Tahoma"/>
            <charset val="1"/>
          </rPr>
          <t xml:space="preserve">
Per FOD is a new Unit.  Contributions began in 2018</t>
        </r>
      </text>
    </comment>
    <comment ref="LGH16" authorId="0" shapeId="0" xr:uid="{47D40390-7399-4923-AEDC-3579A816F142}">
      <text>
        <r>
          <rPr>
            <b/>
            <sz val="9"/>
            <color indexed="81"/>
            <rFont val="Tahoma"/>
            <charset val="1"/>
          </rPr>
          <t>Becky Dzingeleski:</t>
        </r>
        <r>
          <rPr>
            <sz val="9"/>
            <color indexed="81"/>
            <rFont val="Tahoma"/>
            <charset val="1"/>
          </rPr>
          <t xml:space="preserve">
Per FOD is a new Unit.  Contributions began in 2018</t>
        </r>
      </text>
    </comment>
    <comment ref="LGL16" authorId="0" shapeId="0" xr:uid="{55E2EC63-BF1E-41AC-895E-190EBD6D1193}">
      <text>
        <r>
          <rPr>
            <b/>
            <sz val="9"/>
            <color indexed="81"/>
            <rFont val="Tahoma"/>
            <charset val="1"/>
          </rPr>
          <t>Becky Dzingeleski:</t>
        </r>
        <r>
          <rPr>
            <sz val="9"/>
            <color indexed="81"/>
            <rFont val="Tahoma"/>
            <charset val="1"/>
          </rPr>
          <t xml:space="preserve">
Per FOD is a new Unit.  Contributions began in 2018</t>
        </r>
      </text>
    </comment>
    <comment ref="LGP16" authorId="0" shapeId="0" xr:uid="{872A4E5D-6C6A-4122-8988-87347F21FB9A}">
      <text>
        <r>
          <rPr>
            <b/>
            <sz val="9"/>
            <color indexed="81"/>
            <rFont val="Tahoma"/>
            <charset val="1"/>
          </rPr>
          <t>Becky Dzingeleski:</t>
        </r>
        <r>
          <rPr>
            <sz val="9"/>
            <color indexed="81"/>
            <rFont val="Tahoma"/>
            <charset val="1"/>
          </rPr>
          <t xml:space="preserve">
Per FOD is a new Unit.  Contributions began in 2018</t>
        </r>
      </text>
    </comment>
    <comment ref="LGT16" authorId="0" shapeId="0" xr:uid="{62B6CF1B-897E-42BA-A345-B0E9676F8E4B}">
      <text>
        <r>
          <rPr>
            <b/>
            <sz val="9"/>
            <color indexed="81"/>
            <rFont val="Tahoma"/>
            <charset val="1"/>
          </rPr>
          <t>Becky Dzingeleski:</t>
        </r>
        <r>
          <rPr>
            <sz val="9"/>
            <color indexed="81"/>
            <rFont val="Tahoma"/>
            <charset val="1"/>
          </rPr>
          <t xml:space="preserve">
Per FOD is a new Unit.  Contributions began in 2018</t>
        </r>
      </text>
    </comment>
    <comment ref="LGX16" authorId="0" shapeId="0" xr:uid="{BCD58238-9D84-422A-B165-438428039A0C}">
      <text>
        <r>
          <rPr>
            <b/>
            <sz val="9"/>
            <color indexed="81"/>
            <rFont val="Tahoma"/>
            <charset val="1"/>
          </rPr>
          <t>Becky Dzingeleski:</t>
        </r>
        <r>
          <rPr>
            <sz val="9"/>
            <color indexed="81"/>
            <rFont val="Tahoma"/>
            <charset val="1"/>
          </rPr>
          <t xml:space="preserve">
Per FOD is a new Unit.  Contributions began in 2018</t>
        </r>
      </text>
    </comment>
    <comment ref="LHB16" authorId="0" shapeId="0" xr:uid="{7F0E12B5-86A3-48DF-9722-F8D0736CB5FC}">
      <text>
        <r>
          <rPr>
            <b/>
            <sz val="9"/>
            <color indexed="81"/>
            <rFont val="Tahoma"/>
            <charset val="1"/>
          </rPr>
          <t>Becky Dzingeleski:</t>
        </r>
        <r>
          <rPr>
            <sz val="9"/>
            <color indexed="81"/>
            <rFont val="Tahoma"/>
            <charset val="1"/>
          </rPr>
          <t xml:space="preserve">
Per FOD is a new Unit.  Contributions began in 2018</t>
        </r>
      </text>
    </comment>
    <comment ref="LHF16" authorId="0" shapeId="0" xr:uid="{C9D5CE2E-E32F-4F0E-BF61-93679FCE3C4E}">
      <text>
        <r>
          <rPr>
            <b/>
            <sz val="9"/>
            <color indexed="81"/>
            <rFont val="Tahoma"/>
            <charset val="1"/>
          </rPr>
          <t>Becky Dzingeleski:</t>
        </r>
        <r>
          <rPr>
            <sz val="9"/>
            <color indexed="81"/>
            <rFont val="Tahoma"/>
            <charset val="1"/>
          </rPr>
          <t xml:space="preserve">
Per FOD is a new Unit.  Contributions began in 2018</t>
        </r>
      </text>
    </comment>
    <comment ref="LHJ16" authorId="0" shapeId="0" xr:uid="{9F9BAE75-79BA-4457-B9B2-F75E84E16BAF}">
      <text>
        <r>
          <rPr>
            <b/>
            <sz val="9"/>
            <color indexed="81"/>
            <rFont val="Tahoma"/>
            <charset val="1"/>
          </rPr>
          <t>Becky Dzingeleski:</t>
        </r>
        <r>
          <rPr>
            <sz val="9"/>
            <color indexed="81"/>
            <rFont val="Tahoma"/>
            <charset val="1"/>
          </rPr>
          <t xml:space="preserve">
Per FOD is a new Unit.  Contributions began in 2018</t>
        </r>
      </text>
    </comment>
    <comment ref="LHN16" authorId="0" shapeId="0" xr:uid="{AB40FC99-6FD6-48E8-8451-02F112094221}">
      <text>
        <r>
          <rPr>
            <b/>
            <sz val="9"/>
            <color indexed="81"/>
            <rFont val="Tahoma"/>
            <charset val="1"/>
          </rPr>
          <t>Becky Dzingeleski:</t>
        </r>
        <r>
          <rPr>
            <sz val="9"/>
            <color indexed="81"/>
            <rFont val="Tahoma"/>
            <charset val="1"/>
          </rPr>
          <t xml:space="preserve">
Per FOD is a new Unit.  Contributions began in 2018</t>
        </r>
      </text>
    </comment>
    <comment ref="LHR16" authorId="0" shapeId="0" xr:uid="{C6207C57-32F6-43F1-8CB4-27E8ACC5E8AD}">
      <text>
        <r>
          <rPr>
            <b/>
            <sz val="9"/>
            <color indexed="81"/>
            <rFont val="Tahoma"/>
            <charset val="1"/>
          </rPr>
          <t>Becky Dzingeleski:</t>
        </r>
        <r>
          <rPr>
            <sz val="9"/>
            <color indexed="81"/>
            <rFont val="Tahoma"/>
            <charset val="1"/>
          </rPr>
          <t xml:space="preserve">
Per FOD is a new Unit.  Contributions began in 2018</t>
        </r>
      </text>
    </comment>
    <comment ref="LHV16" authorId="0" shapeId="0" xr:uid="{BC817B4F-F82C-41A8-AB6E-55EF4F0E2FF9}">
      <text>
        <r>
          <rPr>
            <b/>
            <sz val="9"/>
            <color indexed="81"/>
            <rFont val="Tahoma"/>
            <charset val="1"/>
          </rPr>
          <t>Becky Dzingeleski:</t>
        </r>
        <r>
          <rPr>
            <sz val="9"/>
            <color indexed="81"/>
            <rFont val="Tahoma"/>
            <charset val="1"/>
          </rPr>
          <t xml:space="preserve">
Per FOD is a new Unit.  Contributions began in 2018</t>
        </r>
      </text>
    </comment>
    <comment ref="LHZ16" authorId="0" shapeId="0" xr:uid="{CC029E94-4DAD-4A7E-A942-DCB161C0B8EB}">
      <text>
        <r>
          <rPr>
            <b/>
            <sz val="9"/>
            <color indexed="81"/>
            <rFont val="Tahoma"/>
            <charset val="1"/>
          </rPr>
          <t>Becky Dzingeleski:</t>
        </r>
        <r>
          <rPr>
            <sz val="9"/>
            <color indexed="81"/>
            <rFont val="Tahoma"/>
            <charset val="1"/>
          </rPr>
          <t xml:space="preserve">
Per FOD is a new Unit.  Contributions began in 2018</t>
        </r>
      </text>
    </comment>
    <comment ref="LID16" authorId="0" shapeId="0" xr:uid="{7D681045-CDDA-4917-81E9-93D185A7EA8C}">
      <text>
        <r>
          <rPr>
            <b/>
            <sz val="9"/>
            <color indexed="81"/>
            <rFont val="Tahoma"/>
            <charset val="1"/>
          </rPr>
          <t>Becky Dzingeleski:</t>
        </r>
        <r>
          <rPr>
            <sz val="9"/>
            <color indexed="81"/>
            <rFont val="Tahoma"/>
            <charset val="1"/>
          </rPr>
          <t xml:space="preserve">
Per FOD is a new Unit.  Contributions began in 2018</t>
        </r>
      </text>
    </comment>
    <comment ref="LIH16" authorId="0" shapeId="0" xr:uid="{2000D65E-3F86-4D16-9333-E1643454B001}">
      <text>
        <r>
          <rPr>
            <b/>
            <sz val="9"/>
            <color indexed="81"/>
            <rFont val="Tahoma"/>
            <charset val="1"/>
          </rPr>
          <t>Becky Dzingeleski:</t>
        </r>
        <r>
          <rPr>
            <sz val="9"/>
            <color indexed="81"/>
            <rFont val="Tahoma"/>
            <charset val="1"/>
          </rPr>
          <t xml:space="preserve">
Per FOD is a new Unit.  Contributions began in 2018</t>
        </r>
      </text>
    </comment>
    <comment ref="LIL16" authorId="0" shapeId="0" xr:uid="{430003E4-A883-4852-9CE8-9829682D7D76}">
      <text>
        <r>
          <rPr>
            <b/>
            <sz val="9"/>
            <color indexed="81"/>
            <rFont val="Tahoma"/>
            <charset val="1"/>
          </rPr>
          <t>Becky Dzingeleski:</t>
        </r>
        <r>
          <rPr>
            <sz val="9"/>
            <color indexed="81"/>
            <rFont val="Tahoma"/>
            <charset val="1"/>
          </rPr>
          <t xml:space="preserve">
Per FOD is a new Unit.  Contributions began in 2018</t>
        </r>
      </text>
    </comment>
    <comment ref="LIP16" authorId="0" shapeId="0" xr:uid="{D7EA279C-C3E9-4C82-8A64-CD13C7C4F237}">
      <text>
        <r>
          <rPr>
            <b/>
            <sz val="9"/>
            <color indexed="81"/>
            <rFont val="Tahoma"/>
            <charset val="1"/>
          </rPr>
          <t>Becky Dzingeleski:</t>
        </r>
        <r>
          <rPr>
            <sz val="9"/>
            <color indexed="81"/>
            <rFont val="Tahoma"/>
            <charset val="1"/>
          </rPr>
          <t xml:space="preserve">
Per FOD is a new Unit.  Contributions began in 2018</t>
        </r>
      </text>
    </comment>
    <comment ref="LIT16" authorId="0" shapeId="0" xr:uid="{414636F9-6EA7-4269-8059-5E11B98E3CA7}">
      <text>
        <r>
          <rPr>
            <b/>
            <sz val="9"/>
            <color indexed="81"/>
            <rFont val="Tahoma"/>
            <charset val="1"/>
          </rPr>
          <t>Becky Dzingeleski:</t>
        </r>
        <r>
          <rPr>
            <sz val="9"/>
            <color indexed="81"/>
            <rFont val="Tahoma"/>
            <charset val="1"/>
          </rPr>
          <t xml:space="preserve">
Per FOD is a new Unit.  Contributions began in 2018</t>
        </r>
      </text>
    </comment>
    <comment ref="LIX16" authorId="0" shapeId="0" xr:uid="{D68E2164-9249-40F7-B945-DD3AB5ED4B24}">
      <text>
        <r>
          <rPr>
            <b/>
            <sz val="9"/>
            <color indexed="81"/>
            <rFont val="Tahoma"/>
            <charset val="1"/>
          </rPr>
          <t>Becky Dzingeleski:</t>
        </r>
        <r>
          <rPr>
            <sz val="9"/>
            <color indexed="81"/>
            <rFont val="Tahoma"/>
            <charset val="1"/>
          </rPr>
          <t xml:space="preserve">
Per FOD is a new Unit.  Contributions began in 2018</t>
        </r>
      </text>
    </comment>
    <comment ref="LJB16" authorId="0" shapeId="0" xr:uid="{9469869F-B432-44D4-991B-E890593FE053}">
      <text>
        <r>
          <rPr>
            <b/>
            <sz val="9"/>
            <color indexed="81"/>
            <rFont val="Tahoma"/>
            <charset val="1"/>
          </rPr>
          <t>Becky Dzingeleski:</t>
        </r>
        <r>
          <rPr>
            <sz val="9"/>
            <color indexed="81"/>
            <rFont val="Tahoma"/>
            <charset val="1"/>
          </rPr>
          <t xml:space="preserve">
Per FOD is a new Unit.  Contributions began in 2018</t>
        </r>
      </text>
    </comment>
    <comment ref="LJF16" authorId="0" shapeId="0" xr:uid="{91D23EBF-A2D8-44EF-BD01-E7ED34E75287}">
      <text>
        <r>
          <rPr>
            <b/>
            <sz val="9"/>
            <color indexed="81"/>
            <rFont val="Tahoma"/>
            <charset val="1"/>
          </rPr>
          <t>Becky Dzingeleski:</t>
        </r>
        <r>
          <rPr>
            <sz val="9"/>
            <color indexed="81"/>
            <rFont val="Tahoma"/>
            <charset val="1"/>
          </rPr>
          <t xml:space="preserve">
Per FOD is a new Unit.  Contributions began in 2018</t>
        </r>
      </text>
    </comment>
    <comment ref="LJJ16" authorId="0" shapeId="0" xr:uid="{6EBF513A-CFBD-48AA-8887-19B30A77599B}">
      <text>
        <r>
          <rPr>
            <b/>
            <sz val="9"/>
            <color indexed="81"/>
            <rFont val="Tahoma"/>
            <charset val="1"/>
          </rPr>
          <t>Becky Dzingeleski:</t>
        </r>
        <r>
          <rPr>
            <sz val="9"/>
            <color indexed="81"/>
            <rFont val="Tahoma"/>
            <charset val="1"/>
          </rPr>
          <t xml:space="preserve">
Per FOD is a new Unit.  Contributions began in 2018</t>
        </r>
      </text>
    </comment>
    <comment ref="LJN16" authorId="0" shapeId="0" xr:uid="{A9A33C3E-6284-4AA0-8A27-2620790725A5}">
      <text>
        <r>
          <rPr>
            <b/>
            <sz val="9"/>
            <color indexed="81"/>
            <rFont val="Tahoma"/>
            <charset val="1"/>
          </rPr>
          <t>Becky Dzingeleski:</t>
        </r>
        <r>
          <rPr>
            <sz val="9"/>
            <color indexed="81"/>
            <rFont val="Tahoma"/>
            <charset val="1"/>
          </rPr>
          <t xml:space="preserve">
Per FOD is a new Unit.  Contributions began in 2018</t>
        </r>
      </text>
    </comment>
    <comment ref="LJR16" authorId="0" shapeId="0" xr:uid="{EFC48A87-0F66-4DD1-B1C1-2071B67117D8}">
      <text>
        <r>
          <rPr>
            <b/>
            <sz val="9"/>
            <color indexed="81"/>
            <rFont val="Tahoma"/>
            <charset val="1"/>
          </rPr>
          <t>Becky Dzingeleski:</t>
        </r>
        <r>
          <rPr>
            <sz val="9"/>
            <color indexed="81"/>
            <rFont val="Tahoma"/>
            <charset val="1"/>
          </rPr>
          <t xml:space="preserve">
Per FOD is a new Unit.  Contributions began in 2018</t>
        </r>
      </text>
    </comment>
    <comment ref="LJV16" authorId="0" shapeId="0" xr:uid="{8DF7BD1B-C925-4F0C-8B79-C71FFCA541B6}">
      <text>
        <r>
          <rPr>
            <b/>
            <sz val="9"/>
            <color indexed="81"/>
            <rFont val="Tahoma"/>
            <charset val="1"/>
          </rPr>
          <t>Becky Dzingeleski:</t>
        </r>
        <r>
          <rPr>
            <sz val="9"/>
            <color indexed="81"/>
            <rFont val="Tahoma"/>
            <charset val="1"/>
          </rPr>
          <t xml:space="preserve">
Per FOD is a new Unit.  Contributions began in 2018</t>
        </r>
      </text>
    </comment>
    <comment ref="LJZ16" authorId="0" shapeId="0" xr:uid="{392851D4-F0B8-4FD9-83C7-43D079FEB62B}">
      <text>
        <r>
          <rPr>
            <b/>
            <sz val="9"/>
            <color indexed="81"/>
            <rFont val="Tahoma"/>
            <charset val="1"/>
          </rPr>
          <t>Becky Dzingeleski:</t>
        </r>
        <r>
          <rPr>
            <sz val="9"/>
            <color indexed="81"/>
            <rFont val="Tahoma"/>
            <charset val="1"/>
          </rPr>
          <t xml:space="preserve">
Per FOD is a new Unit.  Contributions began in 2018</t>
        </r>
      </text>
    </comment>
    <comment ref="LKD16" authorId="0" shapeId="0" xr:uid="{2D27E230-3BDB-4D9E-AD49-78D238264C53}">
      <text>
        <r>
          <rPr>
            <b/>
            <sz val="9"/>
            <color indexed="81"/>
            <rFont val="Tahoma"/>
            <charset val="1"/>
          </rPr>
          <t>Becky Dzingeleski:</t>
        </r>
        <r>
          <rPr>
            <sz val="9"/>
            <color indexed="81"/>
            <rFont val="Tahoma"/>
            <charset val="1"/>
          </rPr>
          <t xml:space="preserve">
Per FOD is a new Unit.  Contributions began in 2018</t>
        </r>
      </text>
    </comment>
    <comment ref="LKH16" authorId="0" shapeId="0" xr:uid="{6E911C98-F9B0-4A34-90D5-300BB8B87035}">
      <text>
        <r>
          <rPr>
            <b/>
            <sz val="9"/>
            <color indexed="81"/>
            <rFont val="Tahoma"/>
            <charset val="1"/>
          </rPr>
          <t>Becky Dzingeleski:</t>
        </r>
        <r>
          <rPr>
            <sz val="9"/>
            <color indexed="81"/>
            <rFont val="Tahoma"/>
            <charset val="1"/>
          </rPr>
          <t xml:space="preserve">
Per FOD is a new Unit.  Contributions began in 2018</t>
        </r>
      </text>
    </comment>
    <comment ref="LKL16" authorId="0" shapeId="0" xr:uid="{00754ABA-C7B4-47F5-86A2-100C24ABBD88}">
      <text>
        <r>
          <rPr>
            <b/>
            <sz val="9"/>
            <color indexed="81"/>
            <rFont val="Tahoma"/>
            <charset val="1"/>
          </rPr>
          <t>Becky Dzingeleski:</t>
        </r>
        <r>
          <rPr>
            <sz val="9"/>
            <color indexed="81"/>
            <rFont val="Tahoma"/>
            <charset val="1"/>
          </rPr>
          <t xml:space="preserve">
Per FOD is a new Unit.  Contributions began in 2018</t>
        </r>
      </text>
    </comment>
    <comment ref="LKP16" authorId="0" shapeId="0" xr:uid="{199EB0D5-A25E-40A2-88D0-E29D27A68863}">
      <text>
        <r>
          <rPr>
            <b/>
            <sz val="9"/>
            <color indexed="81"/>
            <rFont val="Tahoma"/>
            <charset val="1"/>
          </rPr>
          <t>Becky Dzingeleski:</t>
        </r>
        <r>
          <rPr>
            <sz val="9"/>
            <color indexed="81"/>
            <rFont val="Tahoma"/>
            <charset val="1"/>
          </rPr>
          <t xml:space="preserve">
Per FOD is a new Unit.  Contributions began in 2018</t>
        </r>
      </text>
    </comment>
    <comment ref="LKT16" authorId="0" shapeId="0" xr:uid="{68B110CA-1AE8-4721-84B2-211E5DC796C8}">
      <text>
        <r>
          <rPr>
            <b/>
            <sz val="9"/>
            <color indexed="81"/>
            <rFont val="Tahoma"/>
            <charset val="1"/>
          </rPr>
          <t>Becky Dzingeleski:</t>
        </r>
        <r>
          <rPr>
            <sz val="9"/>
            <color indexed="81"/>
            <rFont val="Tahoma"/>
            <charset val="1"/>
          </rPr>
          <t xml:space="preserve">
Per FOD is a new Unit.  Contributions began in 2018</t>
        </r>
      </text>
    </comment>
    <comment ref="LKX16" authorId="0" shapeId="0" xr:uid="{2E578EDE-19F6-4F46-9FA2-40B26A60E5DA}">
      <text>
        <r>
          <rPr>
            <b/>
            <sz val="9"/>
            <color indexed="81"/>
            <rFont val="Tahoma"/>
            <charset val="1"/>
          </rPr>
          <t>Becky Dzingeleski:</t>
        </r>
        <r>
          <rPr>
            <sz val="9"/>
            <color indexed="81"/>
            <rFont val="Tahoma"/>
            <charset val="1"/>
          </rPr>
          <t xml:space="preserve">
Per FOD is a new Unit.  Contributions began in 2018</t>
        </r>
      </text>
    </comment>
    <comment ref="LLB16" authorId="0" shapeId="0" xr:uid="{7A8D736A-08E4-43EC-9C2E-22E999405A12}">
      <text>
        <r>
          <rPr>
            <b/>
            <sz val="9"/>
            <color indexed="81"/>
            <rFont val="Tahoma"/>
            <charset val="1"/>
          </rPr>
          <t>Becky Dzingeleski:</t>
        </r>
        <r>
          <rPr>
            <sz val="9"/>
            <color indexed="81"/>
            <rFont val="Tahoma"/>
            <charset val="1"/>
          </rPr>
          <t xml:space="preserve">
Per FOD is a new Unit.  Contributions began in 2018</t>
        </r>
      </text>
    </comment>
    <comment ref="LLF16" authorId="0" shapeId="0" xr:uid="{BD2C63A6-D588-43B6-9673-8442D2AA48FA}">
      <text>
        <r>
          <rPr>
            <b/>
            <sz val="9"/>
            <color indexed="81"/>
            <rFont val="Tahoma"/>
            <charset val="1"/>
          </rPr>
          <t>Becky Dzingeleski:</t>
        </r>
        <r>
          <rPr>
            <sz val="9"/>
            <color indexed="81"/>
            <rFont val="Tahoma"/>
            <charset val="1"/>
          </rPr>
          <t xml:space="preserve">
Per FOD is a new Unit.  Contributions began in 2018</t>
        </r>
      </text>
    </comment>
    <comment ref="LLJ16" authorId="0" shapeId="0" xr:uid="{0893598A-AC37-4632-AD8F-74CF26F484AE}">
      <text>
        <r>
          <rPr>
            <b/>
            <sz val="9"/>
            <color indexed="81"/>
            <rFont val="Tahoma"/>
            <charset val="1"/>
          </rPr>
          <t>Becky Dzingeleski:</t>
        </r>
        <r>
          <rPr>
            <sz val="9"/>
            <color indexed="81"/>
            <rFont val="Tahoma"/>
            <charset val="1"/>
          </rPr>
          <t xml:space="preserve">
Per FOD is a new Unit.  Contributions began in 2018</t>
        </r>
      </text>
    </comment>
    <comment ref="LLN16" authorId="0" shapeId="0" xr:uid="{83C335BD-6ECF-44AD-A4F0-57C387AAD231}">
      <text>
        <r>
          <rPr>
            <b/>
            <sz val="9"/>
            <color indexed="81"/>
            <rFont val="Tahoma"/>
            <charset val="1"/>
          </rPr>
          <t>Becky Dzingeleski:</t>
        </r>
        <r>
          <rPr>
            <sz val="9"/>
            <color indexed="81"/>
            <rFont val="Tahoma"/>
            <charset val="1"/>
          </rPr>
          <t xml:space="preserve">
Per FOD is a new Unit.  Contributions began in 2018</t>
        </r>
      </text>
    </comment>
    <comment ref="LLR16" authorId="0" shapeId="0" xr:uid="{2DD0B39C-26A4-4182-BBEF-A89E035A3528}">
      <text>
        <r>
          <rPr>
            <b/>
            <sz val="9"/>
            <color indexed="81"/>
            <rFont val="Tahoma"/>
            <charset val="1"/>
          </rPr>
          <t>Becky Dzingeleski:</t>
        </r>
        <r>
          <rPr>
            <sz val="9"/>
            <color indexed="81"/>
            <rFont val="Tahoma"/>
            <charset val="1"/>
          </rPr>
          <t xml:space="preserve">
Per FOD is a new Unit.  Contributions began in 2018</t>
        </r>
      </text>
    </comment>
    <comment ref="LLV16" authorId="0" shapeId="0" xr:uid="{E7D28367-A22A-4CD1-AB9F-4B0E04C18FF5}">
      <text>
        <r>
          <rPr>
            <b/>
            <sz val="9"/>
            <color indexed="81"/>
            <rFont val="Tahoma"/>
            <charset val="1"/>
          </rPr>
          <t>Becky Dzingeleski:</t>
        </r>
        <r>
          <rPr>
            <sz val="9"/>
            <color indexed="81"/>
            <rFont val="Tahoma"/>
            <charset val="1"/>
          </rPr>
          <t xml:space="preserve">
Per FOD is a new Unit.  Contributions began in 2018</t>
        </r>
      </text>
    </comment>
    <comment ref="LLZ16" authorId="0" shapeId="0" xr:uid="{90B950BB-643F-4F70-928E-095A1FA47969}">
      <text>
        <r>
          <rPr>
            <b/>
            <sz val="9"/>
            <color indexed="81"/>
            <rFont val="Tahoma"/>
            <charset val="1"/>
          </rPr>
          <t>Becky Dzingeleski:</t>
        </r>
        <r>
          <rPr>
            <sz val="9"/>
            <color indexed="81"/>
            <rFont val="Tahoma"/>
            <charset val="1"/>
          </rPr>
          <t xml:space="preserve">
Per FOD is a new Unit.  Contributions began in 2018</t>
        </r>
      </text>
    </comment>
    <comment ref="LMD16" authorId="0" shapeId="0" xr:uid="{1FB423DC-4ACF-4BE5-BB20-734DCEC91843}">
      <text>
        <r>
          <rPr>
            <b/>
            <sz val="9"/>
            <color indexed="81"/>
            <rFont val="Tahoma"/>
            <charset val="1"/>
          </rPr>
          <t>Becky Dzingeleski:</t>
        </r>
        <r>
          <rPr>
            <sz val="9"/>
            <color indexed="81"/>
            <rFont val="Tahoma"/>
            <charset val="1"/>
          </rPr>
          <t xml:space="preserve">
Per FOD is a new Unit.  Contributions began in 2018</t>
        </r>
      </text>
    </comment>
    <comment ref="LMH16" authorId="0" shapeId="0" xr:uid="{85E57E4F-1D32-443A-8EFC-8DBB82780314}">
      <text>
        <r>
          <rPr>
            <b/>
            <sz val="9"/>
            <color indexed="81"/>
            <rFont val="Tahoma"/>
            <charset val="1"/>
          </rPr>
          <t>Becky Dzingeleski:</t>
        </r>
        <r>
          <rPr>
            <sz val="9"/>
            <color indexed="81"/>
            <rFont val="Tahoma"/>
            <charset val="1"/>
          </rPr>
          <t xml:space="preserve">
Per FOD is a new Unit.  Contributions began in 2018</t>
        </r>
      </text>
    </comment>
    <comment ref="LML16" authorId="0" shapeId="0" xr:uid="{1AD184C1-944B-4AD8-9E16-AC67A88216F4}">
      <text>
        <r>
          <rPr>
            <b/>
            <sz val="9"/>
            <color indexed="81"/>
            <rFont val="Tahoma"/>
            <charset val="1"/>
          </rPr>
          <t>Becky Dzingeleski:</t>
        </r>
        <r>
          <rPr>
            <sz val="9"/>
            <color indexed="81"/>
            <rFont val="Tahoma"/>
            <charset val="1"/>
          </rPr>
          <t xml:space="preserve">
Per FOD is a new Unit.  Contributions began in 2018</t>
        </r>
      </text>
    </comment>
    <comment ref="LMP16" authorId="0" shapeId="0" xr:uid="{ABB73D22-4BFC-448A-9CB8-C30A87207576}">
      <text>
        <r>
          <rPr>
            <b/>
            <sz val="9"/>
            <color indexed="81"/>
            <rFont val="Tahoma"/>
            <charset val="1"/>
          </rPr>
          <t>Becky Dzingeleski:</t>
        </r>
        <r>
          <rPr>
            <sz val="9"/>
            <color indexed="81"/>
            <rFont val="Tahoma"/>
            <charset val="1"/>
          </rPr>
          <t xml:space="preserve">
Per FOD is a new Unit.  Contributions began in 2018</t>
        </r>
      </text>
    </comment>
    <comment ref="LMT16" authorId="0" shapeId="0" xr:uid="{2A451C31-4230-484F-A6CC-B7AFB5889A5F}">
      <text>
        <r>
          <rPr>
            <b/>
            <sz val="9"/>
            <color indexed="81"/>
            <rFont val="Tahoma"/>
            <charset val="1"/>
          </rPr>
          <t>Becky Dzingeleski:</t>
        </r>
        <r>
          <rPr>
            <sz val="9"/>
            <color indexed="81"/>
            <rFont val="Tahoma"/>
            <charset val="1"/>
          </rPr>
          <t xml:space="preserve">
Per FOD is a new Unit.  Contributions began in 2018</t>
        </r>
      </text>
    </comment>
    <comment ref="LMX16" authorId="0" shapeId="0" xr:uid="{2703B61A-BC5F-4561-BAC2-F36806950E09}">
      <text>
        <r>
          <rPr>
            <b/>
            <sz val="9"/>
            <color indexed="81"/>
            <rFont val="Tahoma"/>
            <charset val="1"/>
          </rPr>
          <t>Becky Dzingeleski:</t>
        </r>
        <r>
          <rPr>
            <sz val="9"/>
            <color indexed="81"/>
            <rFont val="Tahoma"/>
            <charset val="1"/>
          </rPr>
          <t xml:space="preserve">
Per FOD is a new Unit.  Contributions began in 2018</t>
        </r>
      </text>
    </comment>
    <comment ref="LNB16" authorId="0" shapeId="0" xr:uid="{AAE67F1D-00AE-498A-B5B9-5A2E123E04AE}">
      <text>
        <r>
          <rPr>
            <b/>
            <sz val="9"/>
            <color indexed="81"/>
            <rFont val="Tahoma"/>
            <charset val="1"/>
          </rPr>
          <t>Becky Dzingeleski:</t>
        </r>
        <r>
          <rPr>
            <sz val="9"/>
            <color indexed="81"/>
            <rFont val="Tahoma"/>
            <charset val="1"/>
          </rPr>
          <t xml:space="preserve">
Per FOD is a new Unit.  Contributions began in 2018</t>
        </r>
      </text>
    </comment>
    <comment ref="LNF16" authorId="0" shapeId="0" xr:uid="{7E28B3B6-EEC9-43D6-A0D1-C7C9E87B1E11}">
      <text>
        <r>
          <rPr>
            <b/>
            <sz val="9"/>
            <color indexed="81"/>
            <rFont val="Tahoma"/>
            <charset val="1"/>
          </rPr>
          <t>Becky Dzingeleski:</t>
        </r>
        <r>
          <rPr>
            <sz val="9"/>
            <color indexed="81"/>
            <rFont val="Tahoma"/>
            <charset val="1"/>
          </rPr>
          <t xml:space="preserve">
Per FOD is a new Unit.  Contributions began in 2018</t>
        </r>
      </text>
    </comment>
    <comment ref="LNJ16" authorId="0" shapeId="0" xr:uid="{2E1FC684-C982-4FEF-933C-57770C072A94}">
      <text>
        <r>
          <rPr>
            <b/>
            <sz val="9"/>
            <color indexed="81"/>
            <rFont val="Tahoma"/>
            <charset val="1"/>
          </rPr>
          <t>Becky Dzingeleski:</t>
        </r>
        <r>
          <rPr>
            <sz val="9"/>
            <color indexed="81"/>
            <rFont val="Tahoma"/>
            <charset val="1"/>
          </rPr>
          <t xml:space="preserve">
Per FOD is a new Unit.  Contributions began in 2018</t>
        </r>
      </text>
    </comment>
    <comment ref="LNN16" authorId="0" shapeId="0" xr:uid="{6BF7D678-C4A9-4003-A995-021CCDD8D838}">
      <text>
        <r>
          <rPr>
            <b/>
            <sz val="9"/>
            <color indexed="81"/>
            <rFont val="Tahoma"/>
            <charset val="1"/>
          </rPr>
          <t>Becky Dzingeleski:</t>
        </r>
        <r>
          <rPr>
            <sz val="9"/>
            <color indexed="81"/>
            <rFont val="Tahoma"/>
            <charset val="1"/>
          </rPr>
          <t xml:space="preserve">
Per FOD is a new Unit.  Contributions began in 2018</t>
        </r>
      </text>
    </comment>
    <comment ref="LNR16" authorId="0" shapeId="0" xr:uid="{8C497F83-E383-42F5-BD32-35957CC06584}">
      <text>
        <r>
          <rPr>
            <b/>
            <sz val="9"/>
            <color indexed="81"/>
            <rFont val="Tahoma"/>
            <charset val="1"/>
          </rPr>
          <t>Becky Dzingeleski:</t>
        </r>
        <r>
          <rPr>
            <sz val="9"/>
            <color indexed="81"/>
            <rFont val="Tahoma"/>
            <charset val="1"/>
          </rPr>
          <t xml:space="preserve">
Per FOD is a new Unit.  Contributions began in 2018</t>
        </r>
      </text>
    </comment>
    <comment ref="LNV16" authorId="0" shapeId="0" xr:uid="{49D5AF27-F6A9-486D-AD02-095B729DD94D}">
      <text>
        <r>
          <rPr>
            <b/>
            <sz val="9"/>
            <color indexed="81"/>
            <rFont val="Tahoma"/>
            <charset val="1"/>
          </rPr>
          <t>Becky Dzingeleski:</t>
        </r>
        <r>
          <rPr>
            <sz val="9"/>
            <color indexed="81"/>
            <rFont val="Tahoma"/>
            <charset val="1"/>
          </rPr>
          <t xml:space="preserve">
Per FOD is a new Unit.  Contributions began in 2018</t>
        </r>
      </text>
    </comment>
    <comment ref="LNZ16" authorId="0" shapeId="0" xr:uid="{2892D3DF-361A-4CD0-A9C4-4804F8E87321}">
      <text>
        <r>
          <rPr>
            <b/>
            <sz val="9"/>
            <color indexed="81"/>
            <rFont val="Tahoma"/>
            <charset val="1"/>
          </rPr>
          <t>Becky Dzingeleski:</t>
        </r>
        <r>
          <rPr>
            <sz val="9"/>
            <color indexed="81"/>
            <rFont val="Tahoma"/>
            <charset val="1"/>
          </rPr>
          <t xml:space="preserve">
Per FOD is a new Unit.  Contributions began in 2018</t>
        </r>
      </text>
    </comment>
    <comment ref="LOD16" authorId="0" shapeId="0" xr:uid="{121C686C-D820-4F60-AC22-C942CAE843DE}">
      <text>
        <r>
          <rPr>
            <b/>
            <sz val="9"/>
            <color indexed="81"/>
            <rFont val="Tahoma"/>
            <charset val="1"/>
          </rPr>
          <t>Becky Dzingeleski:</t>
        </r>
        <r>
          <rPr>
            <sz val="9"/>
            <color indexed="81"/>
            <rFont val="Tahoma"/>
            <charset val="1"/>
          </rPr>
          <t xml:space="preserve">
Per FOD is a new Unit.  Contributions began in 2018</t>
        </r>
      </text>
    </comment>
    <comment ref="LOH16" authorId="0" shapeId="0" xr:uid="{3ADF724C-48A4-4592-B5B3-359932F014C1}">
      <text>
        <r>
          <rPr>
            <b/>
            <sz val="9"/>
            <color indexed="81"/>
            <rFont val="Tahoma"/>
            <charset val="1"/>
          </rPr>
          <t>Becky Dzingeleski:</t>
        </r>
        <r>
          <rPr>
            <sz val="9"/>
            <color indexed="81"/>
            <rFont val="Tahoma"/>
            <charset val="1"/>
          </rPr>
          <t xml:space="preserve">
Per FOD is a new Unit.  Contributions began in 2018</t>
        </r>
      </text>
    </comment>
    <comment ref="LOL16" authorId="0" shapeId="0" xr:uid="{0EE2C383-05D8-41A3-A9BF-F2A7E3840A6E}">
      <text>
        <r>
          <rPr>
            <b/>
            <sz val="9"/>
            <color indexed="81"/>
            <rFont val="Tahoma"/>
            <charset val="1"/>
          </rPr>
          <t>Becky Dzingeleski:</t>
        </r>
        <r>
          <rPr>
            <sz val="9"/>
            <color indexed="81"/>
            <rFont val="Tahoma"/>
            <charset val="1"/>
          </rPr>
          <t xml:space="preserve">
Per FOD is a new Unit.  Contributions began in 2018</t>
        </r>
      </text>
    </comment>
    <comment ref="LOP16" authorId="0" shapeId="0" xr:uid="{F4BFD0ED-CCC4-46E3-AD93-A92856FE8408}">
      <text>
        <r>
          <rPr>
            <b/>
            <sz val="9"/>
            <color indexed="81"/>
            <rFont val="Tahoma"/>
            <charset val="1"/>
          </rPr>
          <t>Becky Dzingeleski:</t>
        </r>
        <r>
          <rPr>
            <sz val="9"/>
            <color indexed="81"/>
            <rFont val="Tahoma"/>
            <charset val="1"/>
          </rPr>
          <t xml:space="preserve">
Per FOD is a new Unit.  Contributions began in 2018</t>
        </r>
      </text>
    </comment>
    <comment ref="LOT16" authorId="0" shapeId="0" xr:uid="{C5447AE6-B0C1-471A-8926-B1073B3CBB29}">
      <text>
        <r>
          <rPr>
            <b/>
            <sz val="9"/>
            <color indexed="81"/>
            <rFont val="Tahoma"/>
            <charset val="1"/>
          </rPr>
          <t>Becky Dzingeleski:</t>
        </r>
        <r>
          <rPr>
            <sz val="9"/>
            <color indexed="81"/>
            <rFont val="Tahoma"/>
            <charset val="1"/>
          </rPr>
          <t xml:space="preserve">
Per FOD is a new Unit.  Contributions began in 2018</t>
        </r>
      </text>
    </comment>
    <comment ref="LOX16" authorId="0" shapeId="0" xr:uid="{1BF1EC85-B60A-4822-80E4-C22F08903FDD}">
      <text>
        <r>
          <rPr>
            <b/>
            <sz val="9"/>
            <color indexed="81"/>
            <rFont val="Tahoma"/>
            <charset val="1"/>
          </rPr>
          <t>Becky Dzingeleski:</t>
        </r>
        <r>
          <rPr>
            <sz val="9"/>
            <color indexed="81"/>
            <rFont val="Tahoma"/>
            <charset val="1"/>
          </rPr>
          <t xml:space="preserve">
Per FOD is a new Unit.  Contributions began in 2018</t>
        </r>
      </text>
    </comment>
    <comment ref="LPB16" authorId="0" shapeId="0" xr:uid="{D2D0E6A5-5B31-4C6C-B594-E30DD9282C71}">
      <text>
        <r>
          <rPr>
            <b/>
            <sz val="9"/>
            <color indexed="81"/>
            <rFont val="Tahoma"/>
            <charset val="1"/>
          </rPr>
          <t>Becky Dzingeleski:</t>
        </r>
        <r>
          <rPr>
            <sz val="9"/>
            <color indexed="81"/>
            <rFont val="Tahoma"/>
            <charset val="1"/>
          </rPr>
          <t xml:space="preserve">
Per FOD is a new Unit.  Contributions began in 2018</t>
        </r>
      </text>
    </comment>
    <comment ref="LPF16" authorId="0" shapeId="0" xr:uid="{857E7EC4-98B7-4E9D-AFE4-29CCAE13EE74}">
      <text>
        <r>
          <rPr>
            <b/>
            <sz val="9"/>
            <color indexed="81"/>
            <rFont val="Tahoma"/>
            <charset val="1"/>
          </rPr>
          <t>Becky Dzingeleski:</t>
        </r>
        <r>
          <rPr>
            <sz val="9"/>
            <color indexed="81"/>
            <rFont val="Tahoma"/>
            <charset val="1"/>
          </rPr>
          <t xml:space="preserve">
Per FOD is a new Unit.  Contributions began in 2018</t>
        </r>
      </text>
    </comment>
    <comment ref="LPJ16" authorId="0" shapeId="0" xr:uid="{E81849C8-816B-46E8-B83D-5537E42598B8}">
      <text>
        <r>
          <rPr>
            <b/>
            <sz val="9"/>
            <color indexed="81"/>
            <rFont val="Tahoma"/>
            <charset val="1"/>
          </rPr>
          <t>Becky Dzingeleski:</t>
        </r>
        <r>
          <rPr>
            <sz val="9"/>
            <color indexed="81"/>
            <rFont val="Tahoma"/>
            <charset val="1"/>
          </rPr>
          <t xml:space="preserve">
Per FOD is a new Unit.  Contributions began in 2018</t>
        </r>
      </text>
    </comment>
    <comment ref="LPN16" authorId="0" shapeId="0" xr:uid="{F5BE3BCA-4B49-4540-A01D-111526B65E59}">
      <text>
        <r>
          <rPr>
            <b/>
            <sz val="9"/>
            <color indexed="81"/>
            <rFont val="Tahoma"/>
            <charset val="1"/>
          </rPr>
          <t>Becky Dzingeleski:</t>
        </r>
        <r>
          <rPr>
            <sz val="9"/>
            <color indexed="81"/>
            <rFont val="Tahoma"/>
            <charset val="1"/>
          </rPr>
          <t xml:space="preserve">
Per FOD is a new Unit.  Contributions began in 2018</t>
        </r>
      </text>
    </comment>
    <comment ref="LPR16" authorId="0" shapeId="0" xr:uid="{F05C7C34-7F92-44D0-A570-FAC491481B28}">
      <text>
        <r>
          <rPr>
            <b/>
            <sz val="9"/>
            <color indexed="81"/>
            <rFont val="Tahoma"/>
            <charset val="1"/>
          </rPr>
          <t>Becky Dzingeleski:</t>
        </r>
        <r>
          <rPr>
            <sz val="9"/>
            <color indexed="81"/>
            <rFont val="Tahoma"/>
            <charset val="1"/>
          </rPr>
          <t xml:space="preserve">
Per FOD is a new Unit.  Contributions began in 2018</t>
        </r>
      </text>
    </comment>
    <comment ref="LPV16" authorId="0" shapeId="0" xr:uid="{724F7256-692D-48F4-AB91-40FB3AAF4065}">
      <text>
        <r>
          <rPr>
            <b/>
            <sz val="9"/>
            <color indexed="81"/>
            <rFont val="Tahoma"/>
            <charset val="1"/>
          </rPr>
          <t>Becky Dzingeleski:</t>
        </r>
        <r>
          <rPr>
            <sz val="9"/>
            <color indexed="81"/>
            <rFont val="Tahoma"/>
            <charset val="1"/>
          </rPr>
          <t xml:space="preserve">
Per FOD is a new Unit.  Contributions began in 2018</t>
        </r>
      </text>
    </comment>
    <comment ref="LPZ16" authorId="0" shapeId="0" xr:uid="{4302D2E9-66A7-4274-9157-2DDC6F775D12}">
      <text>
        <r>
          <rPr>
            <b/>
            <sz val="9"/>
            <color indexed="81"/>
            <rFont val="Tahoma"/>
            <charset val="1"/>
          </rPr>
          <t>Becky Dzingeleski:</t>
        </r>
        <r>
          <rPr>
            <sz val="9"/>
            <color indexed="81"/>
            <rFont val="Tahoma"/>
            <charset val="1"/>
          </rPr>
          <t xml:space="preserve">
Per FOD is a new Unit.  Contributions began in 2018</t>
        </r>
      </text>
    </comment>
    <comment ref="LQD16" authorId="0" shapeId="0" xr:uid="{13509DD3-3DA2-48ED-B663-2A7E058ED444}">
      <text>
        <r>
          <rPr>
            <b/>
            <sz val="9"/>
            <color indexed="81"/>
            <rFont val="Tahoma"/>
            <charset val="1"/>
          </rPr>
          <t>Becky Dzingeleski:</t>
        </r>
        <r>
          <rPr>
            <sz val="9"/>
            <color indexed="81"/>
            <rFont val="Tahoma"/>
            <charset val="1"/>
          </rPr>
          <t xml:space="preserve">
Per FOD is a new Unit.  Contributions began in 2018</t>
        </r>
      </text>
    </comment>
    <comment ref="LQH16" authorId="0" shapeId="0" xr:uid="{62E0E75B-61BE-4F1E-8EE4-70D1F4054FFD}">
      <text>
        <r>
          <rPr>
            <b/>
            <sz val="9"/>
            <color indexed="81"/>
            <rFont val="Tahoma"/>
            <charset val="1"/>
          </rPr>
          <t>Becky Dzingeleski:</t>
        </r>
        <r>
          <rPr>
            <sz val="9"/>
            <color indexed="81"/>
            <rFont val="Tahoma"/>
            <charset val="1"/>
          </rPr>
          <t xml:space="preserve">
Per FOD is a new Unit.  Contributions began in 2018</t>
        </r>
      </text>
    </comment>
    <comment ref="LQL16" authorId="0" shapeId="0" xr:uid="{BA27073D-AD22-4A81-86A8-E6B95AE38384}">
      <text>
        <r>
          <rPr>
            <b/>
            <sz val="9"/>
            <color indexed="81"/>
            <rFont val="Tahoma"/>
            <charset val="1"/>
          </rPr>
          <t>Becky Dzingeleski:</t>
        </r>
        <r>
          <rPr>
            <sz val="9"/>
            <color indexed="81"/>
            <rFont val="Tahoma"/>
            <charset val="1"/>
          </rPr>
          <t xml:space="preserve">
Per FOD is a new Unit.  Contributions began in 2018</t>
        </r>
      </text>
    </comment>
    <comment ref="LQP16" authorId="0" shapeId="0" xr:uid="{021AA120-C533-433F-8E7B-BD1EDA698FB3}">
      <text>
        <r>
          <rPr>
            <b/>
            <sz val="9"/>
            <color indexed="81"/>
            <rFont val="Tahoma"/>
            <charset val="1"/>
          </rPr>
          <t>Becky Dzingeleski:</t>
        </r>
        <r>
          <rPr>
            <sz val="9"/>
            <color indexed="81"/>
            <rFont val="Tahoma"/>
            <charset val="1"/>
          </rPr>
          <t xml:space="preserve">
Per FOD is a new Unit.  Contributions began in 2018</t>
        </r>
      </text>
    </comment>
    <comment ref="LQT16" authorId="0" shapeId="0" xr:uid="{0ACC1DEF-63B3-41C5-807B-D4093161009A}">
      <text>
        <r>
          <rPr>
            <b/>
            <sz val="9"/>
            <color indexed="81"/>
            <rFont val="Tahoma"/>
            <charset val="1"/>
          </rPr>
          <t>Becky Dzingeleski:</t>
        </r>
        <r>
          <rPr>
            <sz val="9"/>
            <color indexed="81"/>
            <rFont val="Tahoma"/>
            <charset val="1"/>
          </rPr>
          <t xml:space="preserve">
Per FOD is a new Unit.  Contributions began in 2018</t>
        </r>
      </text>
    </comment>
    <comment ref="LQX16" authorId="0" shapeId="0" xr:uid="{28005E89-FC23-419F-8523-684DA8BB0C6A}">
      <text>
        <r>
          <rPr>
            <b/>
            <sz val="9"/>
            <color indexed="81"/>
            <rFont val="Tahoma"/>
            <charset val="1"/>
          </rPr>
          <t>Becky Dzingeleski:</t>
        </r>
        <r>
          <rPr>
            <sz val="9"/>
            <color indexed="81"/>
            <rFont val="Tahoma"/>
            <charset val="1"/>
          </rPr>
          <t xml:space="preserve">
Per FOD is a new Unit.  Contributions began in 2018</t>
        </r>
      </text>
    </comment>
    <comment ref="LRB16" authorId="0" shapeId="0" xr:uid="{42F2A673-8043-4133-AEC1-BCBAE6DEE3B8}">
      <text>
        <r>
          <rPr>
            <b/>
            <sz val="9"/>
            <color indexed="81"/>
            <rFont val="Tahoma"/>
            <charset val="1"/>
          </rPr>
          <t>Becky Dzingeleski:</t>
        </r>
        <r>
          <rPr>
            <sz val="9"/>
            <color indexed="81"/>
            <rFont val="Tahoma"/>
            <charset val="1"/>
          </rPr>
          <t xml:space="preserve">
Per FOD is a new Unit.  Contributions began in 2018</t>
        </r>
      </text>
    </comment>
    <comment ref="LRF16" authorId="0" shapeId="0" xr:uid="{7EFB9914-3463-489C-939A-53E029283C41}">
      <text>
        <r>
          <rPr>
            <b/>
            <sz val="9"/>
            <color indexed="81"/>
            <rFont val="Tahoma"/>
            <charset val="1"/>
          </rPr>
          <t>Becky Dzingeleski:</t>
        </r>
        <r>
          <rPr>
            <sz val="9"/>
            <color indexed="81"/>
            <rFont val="Tahoma"/>
            <charset val="1"/>
          </rPr>
          <t xml:space="preserve">
Per FOD is a new Unit.  Contributions began in 2018</t>
        </r>
      </text>
    </comment>
    <comment ref="LRJ16" authorId="0" shapeId="0" xr:uid="{4D85944D-8587-4260-AEEA-042DF0B7A8E6}">
      <text>
        <r>
          <rPr>
            <b/>
            <sz val="9"/>
            <color indexed="81"/>
            <rFont val="Tahoma"/>
            <charset val="1"/>
          </rPr>
          <t>Becky Dzingeleski:</t>
        </r>
        <r>
          <rPr>
            <sz val="9"/>
            <color indexed="81"/>
            <rFont val="Tahoma"/>
            <charset val="1"/>
          </rPr>
          <t xml:space="preserve">
Per FOD is a new Unit.  Contributions began in 2018</t>
        </r>
      </text>
    </comment>
    <comment ref="LRN16" authorId="0" shapeId="0" xr:uid="{1D267F24-1229-4773-885A-E09BA00AA3FF}">
      <text>
        <r>
          <rPr>
            <b/>
            <sz val="9"/>
            <color indexed="81"/>
            <rFont val="Tahoma"/>
            <charset val="1"/>
          </rPr>
          <t>Becky Dzingeleski:</t>
        </r>
        <r>
          <rPr>
            <sz val="9"/>
            <color indexed="81"/>
            <rFont val="Tahoma"/>
            <charset val="1"/>
          </rPr>
          <t xml:space="preserve">
Per FOD is a new Unit.  Contributions began in 2018</t>
        </r>
      </text>
    </comment>
    <comment ref="LRR16" authorId="0" shapeId="0" xr:uid="{13CBBAB9-BAF3-4E17-9DAC-24372B6E4AB7}">
      <text>
        <r>
          <rPr>
            <b/>
            <sz val="9"/>
            <color indexed="81"/>
            <rFont val="Tahoma"/>
            <charset val="1"/>
          </rPr>
          <t>Becky Dzingeleski:</t>
        </r>
        <r>
          <rPr>
            <sz val="9"/>
            <color indexed="81"/>
            <rFont val="Tahoma"/>
            <charset val="1"/>
          </rPr>
          <t xml:space="preserve">
Per FOD is a new Unit.  Contributions began in 2018</t>
        </r>
      </text>
    </comment>
    <comment ref="LRV16" authorId="0" shapeId="0" xr:uid="{35D21AEF-D344-46BD-B086-803ECAFE3BD8}">
      <text>
        <r>
          <rPr>
            <b/>
            <sz val="9"/>
            <color indexed="81"/>
            <rFont val="Tahoma"/>
            <charset val="1"/>
          </rPr>
          <t>Becky Dzingeleski:</t>
        </r>
        <r>
          <rPr>
            <sz val="9"/>
            <color indexed="81"/>
            <rFont val="Tahoma"/>
            <charset val="1"/>
          </rPr>
          <t xml:space="preserve">
Per FOD is a new Unit.  Contributions began in 2018</t>
        </r>
      </text>
    </comment>
    <comment ref="LRZ16" authorId="0" shapeId="0" xr:uid="{AF6E6C03-AFAE-4E4C-944C-52106E4DD720}">
      <text>
        <r>
          <rPr>
            <b/>
            <sz val="9"/>
            <color indexed="81"/>
            <rFont val="Tahoma"/>
            <charset val="1"/>
          </rPr>
          <t>Becky Dzingeleski:</t>
        </r>
        <r>
          <rPr>
            <sz val="9"/>
            <color indexed="81"/>
            <rFont val="Tahoma"/>
            <charset val="1"/>
          </rPr>
          <t xml:space="preserve">
Per FOD is a new Unit.  Contributions began in 2018</t>
        </r>
      </text>
    </comment>
    <comment ref="LSD16" authorId="0" shapeId="0" xr:uid="{A0E551EA-C984-48FF-A6DC-B1442B1AD345}">
      <text>
        <r>
          <rPr>
            <b/>
            <sz val="9"/>
            <color indexed="81"/>
            <rFont val="Tahoma"/>
            <charset val="1"/>
          </rPr>
          <t>Becky Dzingeleski:</t>
        </r>
        <r>
          <rPr>
            <sz val="9"/>
            <color indexed="81"/>
            <rFont val="Tahoma"/>
            <charset val="1"/>
          </rPr>
          <t xml:space="preserve">
Per FOD is a new Unit.  Contributions began in 2018</t>
        </r>
      </text>
    </comment>
    <comment ref="LSH16" authorId="0" shapeId="0" xr:uid="{D32D579D-D18F-42A2-B8F8-74D872742434}">
      <text>
        <r>
          <rPr>
            <b/>
            <sz val="9"/>
            <color indexed="81"/>
            <rFont val="Tahoma"/>
            <charset val="1"/>
          </rPr>
          <t>Becky Dzingeleski:</t>
        </r>
        <r>
          <rPr>
            <sz val="9"/>
            <color indexed="81"/>
            <rFont val="Tahoma"/>
            <charset val="1"/>
          </rPr>
          <t xml:space="preserve">
Per FOD is a new Unit.  Contributions began in 2018</t>
        </r>
      </text>
    </comment>
    <comment ref="LSL16" authorId="0" shapeId="0" xr:uid="{3DDB6613-A33E-4798-9ABC-CAC000445105}">
      <text>
        <r>
          <rPr>
            <b/>
            <sz val="9"/>
            <color indexed="81"/>
            <rFont val="Tahoma"/>
            <charset val="1"/>
          </rPr>
          <t>Becky Dzingeleski:</t>
        </r>
        <r>
          <rPr>
            <sz val="9"/>
            <color indexed="81"/>
            <rFont val="Tahoma"/>
            <charset val="1"/>
          </rPr>
          <t xml:space="preserve">
Per FOD is a new Unit.  Contributions began in 2018</t>
        </r>
      </text>
    </comment>
    <comment ref="LSP16" authorId="0" shapeId="0" xr:uid="{4D38B3CD-BA71-4863-8453-D5DA3E74DE21}">
      <text>
        <r>
          <rPr>
            <b/>
            <sz val="9"/>
            <color indexed="81"/>
            <rFont val="Tahoma"/>
            <charset val="1"/>
          </rPr>
          <t>Becky Dzingeleski:</t>
        </r>
        <r>
          <rPr>
            <sz val="9"/>
            <color indexed="81"/>
            <rFont val="Tahoma"/>
            <charset val="1"/>
          </rPr>
          <t xml:space="preserve">
Per FOD is a new Unit.  Contributions began in 2018</t>
        </r>
      </text>
    </comment>
    <comment ref="LST16" authorId="0" shapeId="0" xr:uid="{B5BFCB98-4995-4FA7-80E3-E857DB5C2245}">
      <text>
        <r>
          <rPr>
            <b/>
            <sz val="9"/>
            <color indexed="81"/>
            <rFont val="Tahoma"/>
            <charset val="1"/>
          </rPr>
          <t>Becky Dzingeleski:</t>
        </r>
        <r>
          <rPr>
            <sz val="9"/>
            <color indexed="81"/>
            <rFont val="Tahoma"/>
            <charset val="1"/>
          </rPr>
          <t xml:space="preserve">
Per FOD is a new Unit.  Contributions began in 2018</t>
        </r>
      </text>
    </comment>
    <comment ref="LSX16" authorId="0" shapeId="0" xr:uid="{A98E2B1D-BC5D-4B4A-891A-F40C860A4730}">
      <text>
        <r>
          <rPr>
            <b/>
            <sz val="9"/>
            <color indexed="81"/>
            <rFont val="Tahoma"/>
            <charset val="1"/>
          </rPr>
          <t>Becky Dzingeleski:</t>
        </r>
        <r>
          <rPr>
            <sz val="9"/>
            <color indexed="81"/>
            <rFont val="Tahoma"/>
            <charset val="1"/>
          </rPr>
          <t xml:space="preserve">
Per FOD is a new Unit.  Contributions began in 2018</t>
        </r>
      </text>
    </comment>
    <comment ref="LTB16" authorId="0" shapeId="0" xr:uid="{675F410B-25C1-4476-B323-1F90311E8A3F}">
      <text>
        <r>
          <rPr>
            <b/>
            <sz val="9"/>
            <color indexed="81"/>
            <rFont val="Tahoma"/>
            <charset val="1"/>
          </rPr>
          <t>Becky Dzingeleski:</t>
        </r>
        <r>
          <rPr>
            <sz val="9"/>
            <color indexed="81"/>
            <rFont val="Tahoma"/>
            <charset val="1"/>
          </rPr>
          <t xml:space="preserve">
Per FOD is a new Unit.  Contributions began in 2018</t>
        </r>
      </text>
    </comment>
    <comment ref="LTF16" authorId="0" shapeId="0" xr:uid="{14A91FC6-7F75-43A5-8141-3BE02B0D287F}">
      <text>
        <r>
          <rPr>
            <b/>
            <sz val="9"/>
            <color indexed="81"/>
            <rFont val="Tahoma"/>
            <charset val="1"/>
          </rPr>
          <t>Becky Dzingeleski:</t>
        </r>
        <r>
          <rPr>
            <sz val="9"/>
            <color indexed="81"/>
            <rFont val="Tahoma"/>
            <charset val="1"/>
          </rPr>
          <t xml:space="preserve">
Per FOD is a new Unit.  Contributions began in 2018</t>
        </r>
      </text>
    </comment>
    <comment ref="LTJ16" authorId="0" shapeId="0" xr:uid="{72F019F6-79FD-4F65-805B-94C84B1701AE}">
      <text>
        <r>
          <rPr>
            <b/>
            <sz val="9"/>
            <color indexed="81"/>
            <rFont val="Tahoma"/>
            <charset val="1"/>
          </rPr>
          <t>Becky Dzingeleski:</t>
        </r>
        <r>
          <rPr>
            <sz val="9"/>
            <color indexed="81"/>
            <rFont val="Tahoma"/>
            <charset val="1"/>
          </rPr>
          <t xml:space="preserve">
Per FOD is a new Unit.  Contributions began in 2018</t>
        </r>
      </text>
    </comment>
    <comment ref="LTN16" authorId="0" shapeId="0" xr:uid="{9D3B368C-E995-46B8-9BDB-9C2DF6D2AC2E}">
      <text>
        <r>
          <rPr>
            <b/>
            <sz val="9"/>
            <color indexed="81"/>
            <rFont val="Tahoma"/>
            <charset val="1"/>
          </rPr>
          <t>Becky Dzingeleski:</t>
        </r>
        <r>
          <rPr>
            <sz val="9"/>
            <color indexed="81"/>
            <rFont val="Tahoma"/>
            <charset val="1"/>
          </rPr>
          <t xml:space="preserve">
Per FOD is a new Unit.  Contributions began in 2018</t>
        </r>
      </text>
    </comment>
    <comment ref="LTR16" authorId="0" shapeId="0" xr:uid="{39D9A3EF-9766-4498-B4D0-F342A4CFE0B0}">
      <text>
        <r>
          <rPr>
            <b/>
            <sz val="9"/>
            <color indexed="81"/>
            <rFont val="Tahoma"/>
            <charset val="1"/>
          </rPr>
          <t>Becky Dzingeleski:</t>
        </r>
        <r>
          <rPr>
            <sz val="9"/>
            <color indexed="81"/>
            <rFont val="Tahoma"/>
            <charset val="1"/>
          </rPr>
          <t xml:space="preserve">
Per FOD is a new Unit.  Contributions began in 2018</t>
        </r>
      </text>
    </comment>
    <comment ref="LTV16" authorId="0" shapeId="0" xr:uid="{5BD00D65-55C8-4282-B72B-EC9E8ABA527E}">
      <text>
        <r>
          <rPr>
            <b/>
            <sz val="9"/>
            <color indexed="81"/>
            <rFont val="Tahoma"/>
            <charset val="1"/>
          </rPr>
          <t>Becky Dzingeleski:</t>
        </r>
        <r>
          <rPr>
            <sz val="9"/>
            <color indexed="81"/>
            <rFont val="Tahoma"/>
            <charset val="1"/>
          </rPr>
          <t xml:space="preserve">
Per FOD is a new Unit.  Contributions began in 2018</t>
        </r>
      </text>
    </comment>
    <comment ref="LTZ16" authorId="0" shapeId="0" xr:uid="{49457E97-E148-4B3B-91A3-09C389C2A3F5}">
      <text>
        <r>
          <rPr>
            <b/>
            <sz val="9"/>
            <color indexed="81"/>
            <rFont val="Tahoma"/>
            <charset val="1"/>
          </rPr>
          <t>Becky Dzingeleski:</t>
        </r>
        <r>
          <rPr>
            <sz val="9"/>
            <color indexed="81"/>
            <rFont val="Tahoma"/>
            <charset val="1"/>
          </rPr>
          <t xml:space="preserve">
Per FOD is a new Unit.  Contributions began in 2018</t>
        </r>
      </text>
    </comment>
    <comment ref="LUD16" authorId="0" shapeId="0" xr:uid="{6894B876-3ABA-4CBC-8D28-08A2739E3C14}">
      <text>
        <r>
          <rPr>
            <b/>
            <sz val="9"/>
            <color indexed="81"/>
            <rFont val="Tahoma"/>
            <charset val="1"/>
          </rPr>
          <t>Becky Dzingeleski:</t>
        </r>
        <r>
          <rPr>
            <sz val="9"/>
            <color indexed="81"/>
            <rFont val="Tahoma"/>
            <charset val="1"/>
          </rPr>
          <t xml:space="preserve">
Per FOD is a new Unit.  Contributions began in 2018</t>
        </r>
      </text>
    </comment>
    <comment ref="LUH16" authorId="0" shapeId="0" xr:uid="{4BC6AE87-654A-4849-BF74-5C8032AA3B9A}">
      <text>
        <r>
          <rPr>
            <b/>
            <sz val="9"/>
            <color indexed="81"/>
            <rFont val="Tahoma"/>
            <charset val="1"/>
          </rPr>
          <t>Becky Dzingeleski:</t>
        </r>
        <r>
          <rPr>
            <sz val="9"/>
            <color indexed="81"/>
            <rFont val="Tahoma"/>
            <charset val="1"/>
          </rPr>
          <t xml:space="preserve">
Per FOD is a new Unit.  Contributions began in 2018</t>
        </r>
      </text>
    </comment>
    <comment ref="LUL16" authorId="0" shapeId="0" xr:uid="{EF34B0D7-B034-4B59-992A-4489642D65B1}">
      <text>
        <r>
          <rPr>
            <b/>
            <sz val="9"/>
            <color indexed="81"/>
            <rFont val="Tahoma"/>
            <charset val="1"/>
          </rPr>
          <t>Becky Dzingeleski:</t>
        </r>
        <r>
          <rPr>
            <sz val="9"/>
            <color indexed="81"/>
            <rFont val="Tahoma"/>
            <charset val="1"/>
          </rPr>
          <t xml:space="preserve">
Per FOD is a new Unit.  Contributions began in 2018</t>
        </r>
      </text>
    </comment>
    <comment ref="LUP16" authorId="0" shapeId="0" xr:uid="{BF9EE5A9-9BA5-440C-B34D-EA121BB3EC68}">
      <text>
        <r>
          <rPr>
            <b/>
            <sz val="9"/>
            <color indexed="81"/>
            <rFont val="Tahoma"/>
            <charset val="1"/>
          </rPr>
          <t>Becky Dzingeleski:</t>
        </r>
        <r>
          <rPr>
            <sz val="9"/>
            <color indexed="81"/>
            <rFont val="Tahoma"/>
            <charset val="1"/>
          </rPr>
          <t xml:space="preserve">
Per FOD is a new Unit.  Contributions began in 2018</t>
        </r>
      </text>
    </comment>
    <comment ref="LUT16" authorId="0" shapeId="0" xr:uid="{DD4F27F6-550F-4617-8674-C538E5083D38}">
      <text>
        <r>
          <rPr>
            <b/>
            <sz val="9"/>
            <color indexed="81"/>
            <rFont val="Tahoma"/>
            <charset val="1"/>
          </rPr>
          <t>Becky Dzingeleski:</t>
        </r>
        <r>
          <rPr>
            <sz val="9"/>
            <color indexed="81"/>
            <rFont val="Tahoma"/>
            <charset val="1"/>
          </rPr>
          <t xml:space="preserve">
Per FOD is a new Unit.  Contributions began in 2018</t>
        </r>
      </text>
    </comment>
    <comment ref="LUX16" authorId="0" shapeId="0" xr:uid="{BFD540D0-4028-49BE-996A-E0C9BDA25E7E}">
      <text>
        <r>
          <rPr>
            <b/>
            <sz val="9"/>
            <color indexed="81"/>
            <rFont val="Tahoma"/>
            <charset val="1"/>
          </rPr>
          <t>Becky Dzingeleski:</t>
        </r>
        <r>
          <rPr>
            <sz val="9"/>
            <color indexed="81"/>
            <rFont val="Tahoma"/>
            <charset val="1"/>
          </rPr>
          <t xml:space="preserve">
Per FOD is a new Unit.  Contributions began in 2018</t>
        </r>
      </text>
    </comment>
    <comment ref="LVB16" authorId="0" shapeId="0" xr:uid="{EF8990E1-D174-41FC-BAE3-F0691EE7782D}">
      <text>
        <r>
          <rPr>
            <b/>
            <sz val="9"/>
            <color indexed="81"/>
            <rFont val="Tahoma"/>
            <charset val="1"/>
          </rPr>
          <t>Becky Dzingeleski:</t>
        </r>
        <r>
          <rPr>
            <sz val="9"/>
            <color indexed="81"/>
            <rFont val="Tahoma"/>
            <charset val="1"/>
          </rPr>
          <t xml:space="preserve">
Per FOD is a new Unit.  Contributions began in 2018</t>
        </r>
      </text>
    </comment>
    <comment ref="LVF16" authorId="0" shapeId="0" xr:uid="{7E1383C9-9ED1-41B5-B982-47902B6A5A87}">
      <text>
        <r>
          <rPr>
            <b/>
            <sz val="9"/>
            <color indexed="81"/>
            <rFont val="Tahoma"/>
            <charset val="1"/>
          </rPr>
          <t>Becky Dzingeleski:</t>
        </r>
        <r>
          <rPr>
            <sz val="9"/>
            <color indexed="81"/>
            <rFont val="Tahoma"/>
            <charset val="1"/>
          </rPr>
          <t xml:space="preserve">
Per FOD is a new Unit.  Contributions began in 2018</t>
        </r>
      </text>
    </comment>
    <comment ref="LVJ16" authorId="0" shapeId="0" xr:uid="{BAB11661-1EE8-48FF-BFE7-189504568943}">
      <text>
        <r>
          <rPr>
            <b/>
            <sz val="9"/>
            <color indexed="81"/>
            <rFont val="Tahoma"/>
            <charset val="1"/>
          </rPr>
          <t>Becky Dzingeleski:</t>
        </r>
        <r>
          <rPr>
            <sz val="9"/>
            <color indexed="81"/>
            <rFont val="Tahoma"/>
            <charset val="1"/>
          </rPr>
          <t xml:space="preserve">
Per FOD is a new Unit.  Contributions began in 2018</t>
        </r>
      </text>
    </comment>
    <comment ref="LVN16" authorId="0" shapeId="0" xr:uid="{A56A733B-7B93-4CB8-BF4B-801B393C8FD9}">
      <text>
        <r>
          <rPr>
            <b/>
            <sz val="9"/>
            <color indexed="81"/>
            <rFont val="Tahoma"/>
            <charset val="1"/>
          </rPr>
          <t>Becky Dzingeleski:</t>
        </r>
        <r>
          <rPr>
            <sz val="9"/>
            <color indexed="81"/>
            <rFont val="Tahoma"/>
            <charset val="1"/>
          </rPr>
          <t xml:space="preserve">
Per FOD is a new Unit.  Contributions began in 2018</t>
        </r>
      </text>
    </comment>
    <comment ref="LVR16" authorId="0" shapeId="0" xr:uid="{E44473BB-0935-4C80-9EE3-1F3B955C7E14}">
      <text>
        <r>
          <rPr>
            <b/>
            <sz val="9"/>
            <color indexed="81"/>
            <rFont val="Tahoma"/>
            <charset val="1"/>
          </rPr>
          <t>Becky Dzingeleski:</t>
        </r>
        <r>
          <rPr>
            <sz val="9"/>
            <color indexed="81"/>
            <rFont val="Tahoma"/>
            <charset val="1"/>
          </rPr>
          <t xml:space="preserve">
Per FOD is a new Unit.  Contributions began in 2018</t>
        </r>
      </text>
    </comment>
    <comment ref="LVV16" authorId="0" shapeId="0" xr:uid="{0A2CD291-9C1E-43EC-8774-0060C7901F4D}">
      <text>
        <r>
          <rPr>
            <b/>
            <sz val="9"/>
            <color indexed="81"/>
            <rFont val="Tahoma"/>
            <charset val="1"/>
          </rPr>
          <t>Becky Dzingeleski:</t>
        </r>
        <r>
          <rPr>
            <sz val="9"/>
            <color indexed="81"/>
            <rFont val="Tahoma"/>
            <charset val="1"/>
          </rPr>
          <t xml:space="preserve">
Per FOD is a new Unit.  Contributions began in 2018</t>
        </r>
      </text>
    </comment>
    <comment ref="LVZ16" authorId="0" shapeId="0" xr:uid="{36E6DDF7-0077-4CF8-B31A-73AB5F4F97A9}">
      <text>
        <r>
          <rPr>
            <b/>
            <sz val="9"/>
            <color indexed="81"/>
            <rFont val="Tahoma"/>
            <charset val="1"/>
          </rPr>
          <t>Becky Dzingeleski:</t>
        </r>
        <r>
          <rPr>
            <sz val="9"/>
            <color indexed="81"/>
            <rFont val="Tahoma"/>
            <charset val="1"/>
          </rPr>
          <t xml:space="preserve">
Per FOD is a new Unit.  Contributions began in 2018</t>
        </r>
      </text>
    </comment>
    <comment ref="LWD16" authorId="0" shapeId="0" xr:uid="{719997E3-7076-4440-A1E1-1AAD20D623E2}">
      <text>
        <r>
          <rPr>
            <b/>
            <sz val="9"/>
            <color indexed="81"/>
            <rFont val="Tahoma"/>
            <charset val="1"/>
          </rPr>
          <t>Becky Dzingeleski:</t>
        </r>
        <r>
          <rPr>
            <sz val="9"/>
            <color indexed="81"/>
            <rFont val="Tahoma"/>
            <charset val="1"/>
          </rPr>
          <t xml:space="preserve">
Per FOD is a new Unit.  Contributions began in 2018</t>
        </r>
      </text>
    </comment>
    <comment ref="LWH16" authorId="0" shapeId="0" xr:uid="{E4837F3A-1FEC-45F8-8509-9FA83A93FB23}">
      <text>
        <r>
          <rPr>
            <b/>
            <sz val="9"/>
            <color indexed="81"/>
            <rFont val="Tahoma"/>
            <charset val="1"/>
          </rPr>
          <t>Becky Dzingeleski:</t>
        </r>
        <r>
          <rPr>
            <sz val="9"/>
            <color indexed="81"/>
            <rFont val="Tahoma"/>
            <charset val="1"/>
          </rPr>
          <t xml:space="preserve">
Per FOD is a new Unit.  Contributions began in 2018</t>
        </r>
      </text>
    </comment>
    <comment ref="LWL16" authorId="0" shapeId="0" xr:uid="{8BAE3264-CE14-4AC4-96BC-52FA30EF0D79}">
      <text>
        <r>
          <rPr>
            <b/>
            <sz val="9"/>
            <color indexed="81"/>
            <rFont val="Tahoma"/>
            <charset val="1"/>
          </rPr>
          <t>Becky Dzingeleski:</t>
        </r>
        <r>
          <rPr>
            <sz val="9"/>
            <color indexed="81"/>
            <rFont val="Tahoma"/>
            <charset val="1"/>
          </rPr>
          <t xml:space="preserve">
Per FOD is a new Unit.  Contributions began in 2018</t>
        </r>
      </text>
    </comment>
    <comment ref="LWP16" authorId="0" shapeId="0" xr:uid="{1BF4BF94-6AA1-41B0-9DA4-8F180C22EF7D}">
      <text>
        <r>
          <rPr>
            <b/>
            <sz val="9"/>
            <color indexed="81"/>
            <rFont val="Tahoma"/>
            <charset val="1"/>
          </rPr>
          <t>Becky Dzingeleski:</t>
        </r>
        <r>
          <rPr>
            <sz val="9"/>
            <color indexed="81"/>
            <rFont val="Tahoma"/>
            <charset val="1"/>
          </rPr>
          <t xml:space="preserve">
Per FOD is a new Unit.  Contributions began in 2018</t>
        </r>
      </text>
    </comment>
    <comment ref="LWT16" authorId="0" shapeId="0" xr:uid="{83BFFB77-AAF0-4FE0-804E-295B13FF0C59}">
      <text>
        <r>
          <rPr>
            <b/>
            <sz val="9"/>
            <color indexed="81"/>
            <rFont val="Tahoma"/>
            <charset val="1"/>
          </rPr>
          <t>Becky Dzingeleski:</t>
        </r>
        <r>
          <rPr>
            <sz val="9"/>
            <color indexed="81"/>
            <rFont val="Tahoma"/>
            <charset val="1"/>
          </rPr>
          <t xml:space="preserve">
Per FOD is a new Unit.  Contributions began in 2018</t>
        </r>
      </text>
    </comment>
    <comment ref="LWX16" authorId="0" shapeId="0" xr:uid="{272423D2-EE09-45C6-AE2B-96DB60927C36}">
      <text>
        <r>
          <rPr>
            <b/>
            <sz val="9"/>
            <color indexed="81"/>
            <rFont val="Tahoma"/>
            <charset val="1"/>
          </rPr>
          <t>Becky Dzingeleski:</t>
        </r>
        <r>
          <rPr>
            <sz val="9"/>
            <color indexed="81"/>
            <rFont val="Tahoma"/>
            <charset val="1"/>
          </rPr>
          <t xml:space="preserve">
Per FOD is a new Unit.  Contributions began in 2018</t>
        </r>
      </text>
    </comment>
    <comment ref="LXB16" authorId="0" shapeId="0" xr:uid="{029A1ECB-4AD9-43AA-92DB-B61EE541E2D6}">
      <text>
        <r>
          <rPr>
            <b/>
            <sz val="9"/>
            <color indexed="81"/>
            <rFont val="Tahoma"/>
            <charset val="1"/>
          </rPr>
          <t>Becky Dzingeleski:</t>
        </r>
        <r>
          <rPr>
            <sz val="9"/>
            <color indexed="81"/>
            <rFont val="Tahoma"/>
            <charset val="1"/>
          </rPr>
          <t xml:space="preserve">
Per FOD is a new Unit.  Contributions began in 2018</t>
        </r>
      </text>
    </comment>
    <comment ref="LXF16" authorId="0" shapeId="0" xr:uid="{BED27447-7D4F-4490-8753-97C4502208DC}">
      <text>
        <r>
          <rPr>
            <b/>
            <sz val="9"/>
            <color indexed="81"/>
            <rFont val="Tahoma"/>
            <charset val="1"/>
          </rPr>
          <t>Becky Dzingeleski:</t>
        </r>
        <r>
          <rPr>
            <sz val="9"/>
            <color indexed="81"/>
            <rFont val="Tahoma"/>
            <charset val="1"/>
          </rPr>
          <t xml:space="preserve">
Per FOD is a new Unit.  Contributions began in 2018</t>
        </r>
      </text>
    </comment>
    <comment ref="LXJ16" authorId="0" shapeId="0" xr:uid="{61A68E36-D3FC-49CA-A4A7-9EEA33C17785}">
      <text>
        <r>
          <rPr>
            <b/>
            <sz val="9"/>
            <color indexed="81"/>
            <rFont val="Tahoma"/>
            <charset val="1"/>
          </rPr>
          <t>Becky Dzingeleski:</t>
        </r>
        <r>
          <rPr>
            <sz val="9"/>
            <color indexed="81"/>
            <rFont val="Tahoma"/>
            <charset val="1"/>
          </rPr>
          <t xml:space="preserve">
Per FOD is a new Unit.  Contributions began in 2018</t>
        </r>
      </text>
    </comment>
    <comment ref="LXN16" authorId="0" shapeId="0" xr:uid="{93F0FBF4-1B16-4E98-8D81-3371673857AF}">
      <text>
        <r>
          <rPr>
            <b/>
            <sz val="9"/>
            <color indexed="81"/>
            <rFont val="Tahoma"/>
            <charset val="1"/>
          </rPr>
          <t>Becky Dzingeleski:</t>
        </r>
        <r>
          <rPr>
            <sz val="9"/>
            <color indexed="81"/>
            <rFont val="Tahoma"/>
            <charset val="1"/>
          </rPr>
          <t xml:space="preserve">
Per FOD is a new Unit.  Contributions began in 2018</t>
        </r>
      </text>
    </comment>
    <comment ref="LXR16" authorId="0" shapeId="0" xr:uid="{B1D7A5D8-1D41-490C-97BE-99787257B60B}">
      <text>
        <r>
          <rPr>
            <b/>
            <sz val="9"/>
            <color indexed="81"/>
            <rFont val="Tahoma"/>
            <charset val="1"/>
          </rPr>
          <t>Becky Dzingeleski:</t>
        </r>
        <r>
          <rPr>
            <sz val="9"/>
            <color indexed="81"/>
            <rFont val="Tahoma"/>
            <charset val="1"/>
          </rPr>
          <t xml:space="preserve">
Per FOD is a new Unit.  Contributions began in 2018</t>
        </r>
      </text>
    </comment>
    <comment ref="LXV16" authorId="0" shapeId="0" xr:uid="{BC875BF7-9C48-4E6C-9128-42B93155900D}">
      <text>
        <r>
          <rPr>
            <b/>
            <sz val="9"/>
            <color indexed="81"/>
            <rFont val="Tahoma"/>
            <charset val="1"/>
          </rPr>
          <t>Becky Dzingeleski:</t>
        </r>
        <r>
          <rPr>
            <sz val="9"/>
            <color indexed="81"/>
            <rFont val="Tahoma"/>
            <charset val="1"/>
          </rPr>
          <t xml:space="preserve">
Per FOD is a new Unit.  Contributions began in 2018</t>
        </r>
      </text>
    </comment>
    <comment ref="LXZ16" authorId="0" shapeId="0" xr:uid="{FA163428-E0B7-4FEA-AF53-E7290C0464C2}">
      <text>
        <r>
          <rPr>
            <b/>
            <sz val="9"/>
            <color indexed="81"/>
            <rFont val="Tahoma"/>
            <charset val="1"/>
          </rPr>
          <t>Becky Dzingeleski:</t>
        </r>
        <r>
          <rPr>
            <sz val="9"/>
            <color indexed="81"/>
            <rFont val="Tahoma"/>
            <charset val="1"/>
          </rPr>
          <t xml:space="preserve">
Per FOD is a new Unit.  Contributions began in 2018</t>
        </r>
      </text>
    </comment>
    <comment ref="LYD16" authorId="0" shapeId="0" xr:uid="{C15201B6-E1D5-4B54-8AF9-A58F0B506D31}">
      <text>
        <r>
          <rPr>
            <b/>
            <sz val="9"/>
            <color indexed="81"/>
            <rFont val="Tahoma"/>
            <charset val="1"/>
          </rPr>
          <t>Becky Dzingeleski:</t>
        </r>
        <r>
          <rPr>
            <sz val="9"/>
            <color indexed="81"/>
            <rFont val="Tahoma"/>
            <charset val="1"/>
          </rPr>
          <t xml:space="preserve">
Per FOD is a new Unit.  Contributions began in 2018</t>
        </r>
      </text>
    </comment>
    <comment ref="LYH16" authorId="0" shapeId="0" xr:uid="{289C1817-A8F3-4814-A8A2-9C22E8C31AE0}">
      <text>
        <r>
          <rPr>
            <b/>
            <sz val="9"/>
            <color indexed="81"/>
            <rFont val="Tahoma"/>
            <charset val="1"/>
          </rPr>
          <t>Becky Dzingeleski:</t>
        </r>
        <r>
          <rPr>
            <sz val="9"/>
            <color indexed="81"/>
            <rFont val="Tahoma"/>
            <charset val="1"/>
          </rPr>
          <t xml:space="preserve">
Per FOD is a new Unit.  Contributions began in 2018</t>
        </r>
      </text>
    </comment>
    <comment ref="LYL16" authorId="0" shapeId="0" xr:uid="{C72C1B79-47EE-4B85-9FCE-54B08E8CDC9D}">
      <text>
        <r>
          <rPr>
            <b/>
            <sz val="9"/>
            <color indexed="81"/>
            <rFont val="Tahoma"/>
            <charset val="1"/>
          </rPr>
          <t>Becky Dzingeleski:</t>
        </r>
        <r>
          <rPr>
            <sz val="9"/>
            <color indexed="81"/>
            <rFont val="Tahoma"/>
            <charset val="1"/>
          </rPr>
          <t xml:space="preserve">
Per FOD is a new Unit.  Contributions began in 2018</t>
        </r>
      </text>
    </comment>
    <comment ref="LYP16" authorId="0" shapeId="0" xr:uid="{BDEE2C60-94A7-444B-A40D-CD15F0FB19EB}">
      <text>
        <r>
          <rPr>
            <b/>
            <sz val="9"/>
            <color indexed="81"/>
            <rFont val="Tahoma"/>
            <charset val="1"/>
          </rPr>
          <t>Becky Dzingeleski:</t>
        </r>
        <r>
          <rPr>
            <sz val="9"/>
            <color indexed="81"/>
            <rFont val="Tahoma"/>
            <charset val="1"/>
          </rPr>
          <t xml:space="preserve">
Per FOD is a new Unit.  Contributions began in 2018</t>
        </r>
      </text>
    </comment>
    <comment ref="LYT16" authorId="0" shapeId="0" xr:uid="{A9A91BCE-7F11-492D-B19C-0BFC60F3970F}">
      <text>
        <r>
          <rPr>
            <b/>
            <sz val="9"/>
            <color indexed="81"/>
            <rFont val="Tahoma"/>
            <charset val="1"/>
          </rPr>
          <t>Becky Dzingeleski:</t>
        </r>
        <r>
          <rPr>
            <sz val="9"/>
            <color indexed="81"/>
            <rFont val="Tahoma"/>
            <charset val="1"/>
          </rPr>
          <t xml:space="preserve">
Per FOD is a new Unit.  Contributions began in 2018</t>
        </r>
      </text>
    </comment>
    <comment ref="LYX16" authorId="0" shapeId="0" xr:uid="{E7839D90-4E49-424B-9026-608BFBB6050D}">
      <text>
        <r>
          <rPr>
            <b/>
            <sz val="9"/>
            <color indexed="81"/>
            <rFont val="Tahoma"/>
            <charset val="1"/>
          </rPr>
          <t>Becky Dzingeleski:</t>
        </r>
        <r>
          <rPr>
            <sz val="9"/>
            <color indexed="81"/>
            <rFont val="Tahoma"/>
            <charset val="1"/>
          </rPr>
          <t xml:space="preserve">
Per FOD is a new Unit.  Contributions began in 2018</t>
        </r>
      </text>
    </comment>
    <comment ref="LZB16" authorId="0" shapeId="0" xr:uid="{097FEB0F-386E-4543-94E9-3458FDD1B22E}">
      <text>
        <r>
          <rPr>
            <b/>
            <sz val="9"/>
            <color indexed="81"/>
            <rFont val="Tahoma"/>
            <charset val="1"/>
          </rPr>
          <t>Becky Dzingeleski:</t>
        </r>
        <r>
          <rPr>
            <sz val="9"/>
            <color indexed="81"/>
            <rFont val="Tahoma"/>
            <charset val="1"/>
          </rPr>
          <t xml:space="preserve">
Per FOD is a new Unit.  Contributions began in 2018</t>
        </r>
      </text>
    </comment>
    <comment ref="LZF16" authorId="0" shapeId="0" xr:uid="{11E65999-0101-4DEB-A86F-B5D9FBAEED03}">
      <text>
        <r>
          <rPr>
            <b/>
            <sz val="9"/>
            <color indexed="81"/>
            <rFont val="Tahoma"/>
            <charset val="1"/>
          </rPr>
          <t>Becky Dzingeleski:</t>
        </r>
        <r>
          <rPr>
            <sz val="9"/>
            <color indexed="81"/>
            <rFont val="Tahoma"/>
            <charset val="1"/>
          </rPr>
          <t xml:space="preserve">
Per FOD is a new Unit.  Contributions began in 2018</t>
        </r>
      </text>
    </comment>
    <comment ref="LZJ16" authorId="0" shapeId="0" xr:uid="{0EDF28B5-8294-445A-954F-0344228F0A23}">
      <text>
        <r>
          <rPr>
            <b/>
            <sz val="9"/>
            <color indexed="81"/>
            <rFont val="Tahoma"/>
            <charset val="1"/>
          </rPr>
          <t>Becky Dzingeleski:</t>
        </r>
        <r>
          <rPr>
            <sz val="9"/>
            <color indexed="81"/>
            <rFont val="Tahoma"/>
            <charset val="1"/>
          </rPr>
          <t xml:space="preserve">
Per FOD is a new Unit.  Contributions began in 2018</t>
        </r>
      </text>
    </comment>
    <comment ref="LZN16" authorId="0" shapeId="0" xr:uid="{4A8EBD44-DADB-4F2C-9DC9-0D67E7F8A32C}">
      <text>
        <r>
          <rPr>
            <b/>
            <sz val="9"/>
            <color indexed="81"/>
            <rFont val="Tahoma"/>
            <charset val="1"/>
          </rPr>
          <t>Becky Dzingeleski:</t>
        </r>
        <r>
          <rPr>
            <sz val="9"/>
            <color indexed="81"/>
            <rFont val="Tahoma"/>
            <charset val="1"/>
          </rPr>
          <t xml:space="preserve">
Per FOD is a new Unit.  Contributions began in 2018</t>
        </r>
      </text>
    </comment>
    <comment ref="LZR16" authorId="0" shapeId="0" xr:uid="{3D0DDE3B-1BE1-4CFC-9833-4426EA8506B6}">
      <text>
        <r>
          <rPr>
            <b/>
            <sz val="9"/>
            <color indexed="81"/>
            <rFont val="Tahoma"/>
            <charset val="1"/>
          </rPr>
          <t>Becky Dzingeleski:</t>
        </r>
        <r>
          <rPr>
            <sz val="9"/>
            <color indexed="81"/>
            <rFont val="Tahoma"/>
            <charset val="1"/>
          </rPr>
          <t xml:space="preserve">
Per FOD is a new Unit.  Contributions began in 2018</t>
        </r>
      </text>
    </comment>
    <comment ref="LZV16" authorId="0" shapeId="0" xr:uid="{F740B512-F8E6-42BE-87C6-97982A2B4ED9}">
      <text>
        <r>
          <rPr>
            <b/>
            <sz val="9"/>
            <color indexed="81"/>
            <rFont val="Tahoma"/>
            <charset val="1"/>
          </rPr>
          <t>Becky Dzingeleski:</t>
        </r>
        <r>
          <rPr>
            <sz val="9"/>
            <color indexed="81"/>
            <rFont val="Tahoma"/>
            <charset val="1"/>
          </rPr>
          <t xml:space="preserve">
Per FOD is a new Unit.  Contributions began in 2018</t>
        </r>
      </text>
    </comment>
    <comment ref="LZZ16" authorId="0" shapeId="0" xr:uid="{4B45C7D5-C5F6-43DB-A717-B850278F461B}">
      <text>
        <r>
          <rPr>
            <b/>
            <sz val="9"/>
            <color indexed="81"/>
            <rFont val="Tahoma"/>
            <charset val="1"/>
          </rPr>
          <t>Becky Dzingeleski:</t>
        </r>
        <r>
          <rPr>
            <sz val="9"/>
            <color indexed="81"/>
            <rFont val="Tahoma"/>
            <charset val="1"/>
          </rPr>
          <t xml:space="preserve">
Per FOD is a new Unit.  Contributions began in 2018</t>
        </r>
      </text>
    </comment>
    <comment ref="MAD16" authorId="0" shapeId="0" xr:uid="{9B6FC350-7D63-450A-89AE-3C7AFE3C6345}">
      <text>
        <r>
          <rPr>
            <b/>
            <sz val="9"/>
            <color indexed="81"/>
            <rFont val="Tahoma"/>
            <charset val="1"/>
          </rPr>
          <t>Becky Dzingeleski:</t>
        </r>
        <r>
          <rPr>
            <sz val="9"/>
            <color indexed="81"/>
            <rFont val="Tahoma"/>
            <charset val="1"/>
          </rPr>
          <t xml:space="preserve">
Per FOD is a new Unit.  Contributions began in 2018</t>
        </r>
      </text>
    </comment>
    <comment ref="MAH16" authorId="0" shapeId="0" xr:uid="{EA6724FC-25DE-4F08-8C35-164D898B51D1}">
      <text>
        <r>
          <rPr>
            <b/>
            <sz val="9"/>
            <color indexed="81"/>
            <rFont val="Tahoma"/>
            <charset val="1"/>
          </rPr>
          <t>Becky Dzingeleski:</t>
        </r>
        <r>
          <rPr>
            <sz val="9"/>
            <color indexed="81"/>
            <rFont val="Tahoma"/>
            <charset val="1"/>
          </rPr>
          <t xml:space="preserve">
Per FOD is a new Unit.  Contributions began in 2018</t>
        </r>
      </text>
    </comment>
    <comment ref="MAL16" authorId="0" shapeId="0" xr:uid="{F2063E42-701E-4A1B-BF25-52AED2F39275}">
      <text>
        <r>
          <rPr>
            <b/>
            <sz val="9"/>
            <color indexed="81"/>
            <rFont val="Tahoma"/>
            <charset val="1"/>
          </rPr>
          <t>Becky Dzingeleski:</t>
        </r>
        <r>
          <rPr>
            <sz val="9"/>
            <color indexed="81"/>
            <rFont val="Tahoma"/>
            <charset val="1"/>
          </rPr>
          <t xml:space="preserve">
Per FOD is a new Unit.  Contributions began in 2018</t>
        </r>
      </text>
    </comment>
    <comment ref="MAP16" authorId="0" shapeId="0" xr:uid="{5C2733FB-F1FC-4546-8F5F-9AFC060833E4}">
      <text>
        <r>
          <rPr>
            <b/>
            <sz val="9"/>
            <color indexed="81"/>
            <rFont val="Tahoma"/>
            <charset val="1"/>
          </rPr>
          <t>Becky Dzingeleski:</t>
        </r>
        <r>
          <rPr>
            <sz val="9"/>
            <color indexed="81"/>
            <rFont val="Tahoma"/>
            <charset val="1"/>
          </rPr>
          <t xml:space="preserve">
Per FOD is a new Unit.  Contributions began in 2018</t>
        </r>
      </text>
    </comment>
    <comment ref="MAT16" authorId="0" shapeId="0" xr:uid="{E1C07967-AE01-4CCC-8FB0-17C9A6A7DA3A}">
      <text>
        <r>
          <rPr>
            <b/>
            <sz val="9"/>
            <color indexed="81"/>
            <rFont val="Tahoma"/>
            <charset val="1"/>
          </rPr>
          <t>Becky Dzingeleski:</t>
        </r>
        <r>
          <rPr>
            <sz val="9"/>
            <color indexed="81"/>
            <rFont val="Tahoma"/>
            <charset val="1"/>
          </rPr>
          <t xml:space="preserve">
Per FOD is a new Unit.  Contributions began in 2018</t>
        </r>
      </text>
    </comment>
    <comment ref="MAX16" authorId="0" shapeId="0" xr:uid="{0AB79F75-1641-40B4-906E-C5EEEBBD575B}">
      <text>
        <r>
          <rPr>
            <b/>
            <sz val="9"/>
            <color indexed="81"/>
            <rFont val="Tahoma"/>
            <charset val="1"/>
          </rPr>
          <t>Becky Dzingeleski:</t>
        </r>
        <r>
          <rPr>
            <sz val="9"/>
            <color indexed="81"/>
            <rFont val="Tahoma"/>
            <charset val="1"/>
          </rPr>
          <t xml:space="preserve">
Per FOD is a new Unit.  Contributions began in 2018</t>
        </r>
      </text>
    </comment>
    <comment ref="MBB16" authorId="0" shapeId="0" xr:uid="{063850B1-4977-4A21-A419-E52C5C5B6CAB}">
      <text>
        <r>
          <rPr>
            <b/>
            <sz val="9"/>
            <color indexed="81"/>
            <rFont val="Tahoma"/>
            <charset val="1"/>
          </rPr>
          <t>Becky Dzingeleski:</t>
        </r>
        <r>
          <rPr>
            <sz val="9"/>
            <color indexed="81"/>
            <rFont val="Tahoma"/>
            <charset val="1"/>
          </rPr>
          <t xml:space="preserve">
Per FOD is a new Unit.  Contributions began in 2018</t>
        </r>
      </text>
    </comment>
    <comment ref="MBF16" authorId="0" shapeId="0" xr:uid="{9A9D3356-86FA-437E-9897-E95C1406A98E}">
      <text>
        <r>
          <rPr>
            <b/>
            <sz val="9"/>
            <color indexed="81"/>
            <rFont val="Tahoma"/>
            <charset val="1"/>
          </rPr>
          <t>Becky Dzingeleski:</t>
        </r>
        <r>
          <rPr>
            <sz val="9"/>
            <color indexed="81"/>
            <rFont val="Tahoma"/>
            <charset val="1"/>
          </rPr>
          <t xml:space="preserve">
Per FOD is a new Unit.  Contributions began in 2018</t>
        </r>
      </text>
    </comment>
    <comment ref="MBJ16" authorId="0" shapeId="0" xr:uid="{EB08B45D-B0E2-4D8B-AFA7-1ABDA99D7B0F}">
      <text>
        <r>
          <rPr>
            <b/>
            <sz val="9"/>
            <color indexed="81"/>
            <rFont val="Tahoma"/>
            <charset val="1"/>
          </rPr>
          <t>Becky Dzingeleski:</t>
        </r>
        <r>
          <rPr>
            <sz val="9"/>
            <color indexed="81"/>
            <rFont val="Tahoma"/>
            <charset val="1"/>
          </rPr>
          <t xml:space="preserve">
Per FOD is a new Unit.  Contributions began in 2018</t>
        </r>
      </text>
    </comment>
    <comment ref="MBN16" authorId="0" shapeId="0" xr:uid="{918AEE9F-D00F-4C65-A193-A92A4EFDA7CC}">
      <text>
        <r>
          <rPr>
            <b/>
            <sz val="9"/>
            <color indexed="81"/>
            <rFont val="Tahoma"/>
            <charset val="1"/>
          </rPr>
          <t>Becky Dzingeleski:</t>
        </r>
        <r>
          <rPr>
            <sz val="9"/>
            <color indexed="81"/>
            <rFont val="Tahoma"/>
            <charset val="1"/>
          </rPr>
          <t xml:space="preserve">
Per FOD is a new Unit.  Contributions began in 2018</t>
        </r>
      </text>
    </comment>
    <comment ref="MBR16" authorId="0" shapeId="0" xr:uid="{0C6F21B5-86DF-4978-A1D9-C357F5C3F6B0}">
      <text>
        <r>
          <rPr>
            <b/>
            <sz val="9"/>
            <color indexed="81"/>
            <rFont val="Tahoma"/>
            <charset val="1"/>
          </rPr>
          <t>Becky Dzingeleski:</t>
        </r>
        <r>
          <rPr>
            <sz val="9"/>
            <color indexed="81"/>
            <rFont val="Tahoma"/>
            <charset val="1"/>
          </rPr>
          <t xml:space="preserve">
Per FOD is a new Unit.  Contributions began in 2018</t>
        </r>
      </text>
    </comment>
    <comment ref="MBV16" authorId="0" shapeId="0" xr:uid="{40B993A0-1741-41EA-BFD1-5922EBAB694A}">
      <text>
        <r>
          <rPr>
            <b/>
            <sz val="9"/>
            <color indexed="81"/>
            <rFont val="Tahoma"/>
            <charset val="1"/>
          </rPr>
          <t>Becky Dzingeleski:</t>
        </r>
        <r>
          <rPr>
            <sz val="9"/>
            <color indexed="81"/>
            <rFont val="Tahoma"/>
            <charset val="1"/>
          </rPr>
          <t xml:space="preserve">
Per FOD is a new Unit.  Contributions began in 2018</t>
        </r>
      </text>
    </comment>
    <comment ref="MBZ16" authorId="0" shapeId="0" xr:uid="{602A7C6C-B07B-4527-B296-AFE431435818}">
      <text>
        <r>
          <rPr>
            <b/>
            <sz val="9"/>
            <color indexed="81"/>
            <rFont val="Tahoma"/>
            <charset val="1"/>
          </rPr>
          <t>Becky Dzingeleski:</t>
        </r>
        <r>
          <rPr>
            <sz val="9"/>
            <color indexed="81"/>
            <rFont val="Tahoma"/>
            <charset val="1"/>
          </rPr>
          <t xml:space="preserve">
Per FOD is a new Unit.  Contributions began in 2018</t>
        </r>
      </text>
    </comment>
    <comment ref="MCD16" authorId="0" shapeId="0" xr:uid="{2BB72A03-5813-4903-B4E0-8B7A479658E9}">
      <text>
        <r>
          <rPr>
            <b/>
            <sz val="9"/>
            <color indexed="81"/>
            <rFont val="Tahoma"/>
            <charset val="1"/>
          </rPr>
          <t>Becky Dzingeleski:</t>
        </r>
        <r>
          <rPr>
            <sz val="9"/>
            <color indexed="81"/>
            <rFont val="Tahoma"/>
            <charset val="1"/>
          </rPr>
          <t xml:space="preserve">
Per FOD is a new Unit.  Contributions began in 2018</t>
        </r>
      </text>
    </comment>
    <comment ref="MCH16" authorId="0" shapeId="0" xr:uid="{A85B5A81-DF12-4181-897F-0570304659BB}">
      <text>
        <r>
          <rPr>
            <b/>
            <sz val="9"/>
            <color indexed="81"/>
            <rFont val="Tahoma"/>
            <charset val="1"/>
          </rPr>
          <t>Becky Dzingeleski:</t>
        </r>
        <r>
          <rPr>
            <sz val="9"/>
            <color indexed="81"/>
            <rFont val="Tahoma"/>
            <charset val="1"/>
          </rPr>
          <t xml:space="preserve">
Per FOD is a new Unit.  Contributions began in 2018</t>
        </r>
      </text>
    </comment>
    <comment ref="MCL16" authorId="0" shapeId="0" xr:uid="{619546D4-1ADA-4430-B8BF-DC62FF3F0148}">
      <text>
        <r>
          <rPr>
            <b/>
            <sz val="9"/>
            <color indexed="81"/>
            <rFont val="Tahoma"/>
            <charset val="1"/>
          </rPr>
          <t>Becky Dzingeleski:</t>
        </r>
        <r>
          <rPr>
            <sz val="9"/>
            <color indexed="81"/>
            <rFont val="Tahoma"/>
            <charset val="1"/>
          </rPr>
          <t xml:space="preserve">
Per FOD is a new Unit.  Contributions began in 2018</t>
        </r>
      </text>
    </comment>
    <comment ref="MCP16" authorId="0" shapeId="0" xr:uid="{19EF02AF-5E94-4387-9AC4-967BD7D3711D}">
      <text>
        <r>
          <rPr>
            <b/>
            <sz val="9"/>
            <color indexed="81"/>
            <rFont val="Tahoma"/>
            <charset val="1"/>
          </rPr>
          <t>Becky Dzingeleski:</t>
        </r>
        <r>
          <rPr>
            <sz val="9"/>
            <color indexed="81"/>
            <rFont val="Tahoma"/>
            <charset val="1"/>
          </rPr>
          <t xml:space="preserve">
Per FOD is a new Unit.  Contributions began in 2018</t>
        </r>
      </text>
    </comment>
    <comment ref="MCT16" authorId="0" shapeId="0" xr:uid="{74918F0B-2827-4377-9870-19B3FE30E9EF}">
      <text>
        <r>
          <rPr>
            <b/>
            <sz val="9"/>
            <color indexed="81"/>
            <rFont val="Tahoma"/>
            <charset val="1"/>
          </rPr>
          <t>Becky Dzingeleski:</t>
        </r>
        <r>
          <rPr>
            <sz val="9"/>
            <color indexed="81"/>
            <rFont val="Tahoma"/>
            <charset val="1"/>
          </rPr>
          <t xml:space="preserve">
Per FOD is a new Unit.  Contributions began in 2018</t>
        </r>
      </text>
    </comment>
    <comment ref="MCX16" authorId="0" shapeId="0" xr:uid="{3D3E8B2C-4450-4FCE-A4EA-4104C2A0D022}">
      <text>
        <r>
          <rPr>
            <b/>
            <sz val="9"/>
            <color indexed="81"/>
            <rFont val="Tahoma"/>
            <charset val="1"/>
          </rPr>
          <t>Becky Dzingeleski:</t>
        </r>
        <r>
          <rPr>
            <sz val="9"/>
            <color indexed="81"/>
            <rFont val="Tahoma"/>
            <charset val="1"/>
          </rPr>
          <t xml:space="preserve">
Per FOD is a new Unit.  Contributions began in 2018</t>
        </r>
      </text>
    </comment>
    <comment ref="MDB16" authorId="0" shapeId="0" xr:uid="{209E81D4-BE89-41D9-8A1F-2286AAA90DDF}">
      <text>
        <r>
          <rPr>
            <b/>
            <sz val="9"/>
            <color indexed="81"/>
            <rFont val="Tahoma"/>
            <charset val="1"/>
          </rPr>
          <t>Becky Dzingeleski:</t>
        </r>
        <r>
          <rPr>
            <sz val="9"/>
            <color indexed="81"/>
            <rFont val="Tahoma"/>
            <charset val="1"/>
          </rPr>
          <t xml:space="preserve">
Per FOD is a new Unit.  Contributions began in 2018</t>
        </r>
      </text>
    </comment>
    <comment ref="MDF16" authorId="0" shapeId="0" xr:uid="{D8C0B617-97C7-4F15-8D9E-E8DB736A2EF3}">
      <text>
        <r>
          <rPr>
            <b/>
            <sz val="9"/>
            <color indexed="81"/>
            <rFont val="Tahoma"/>
            <charset val="1"/>
          </rPr>
          <t>Becky Dzingeleski:</t>
        </r>
        <r>
          <rPr>
            <sz val="9"/>
            <color indexed="81"/>
            <rFont val="Tahoma"/>
            <charset val="1"/>
          </rPr>
          <t xml:space="preserve">
Per FOD is a new Unit.  Contributions began in 2018</t>
        </r>
      </text>
    </comment>
    <comment ref="MDJ16" authorId="0" shapeId="0" xr:uid="{77429367-50F6-4DDC-AE4F-D812AA5F16A4}">
      <text>
        <r>
          <rPr>
            <b/>
            <sz val="9"/>
            <color indexed="81"/>
            <rFont val="Tahoma"/>
            <charset val="1"/>
          </rPr>
          <t>Becky Dzingeleski:</t>
        </r>
        <r>
          <rPr>
            <sz val="9"/>
            <color indexed="81"/>
            <rFont val="Tahoma"/>
            <charset val="1"/>
          </rPr>
          <t xml:space="preserve">
Per FOD is a new Unit.  Contributions began in 2018</t>
        </r>
      </text>
    </comment>
    <comment ref="MDN16" authorId="0" shapeId="0" xr:uid="{E047F872-BC7C-447F-93A1-A816EFC13029}">
      <text>
        <r>
          <rPr>
            <b/>
            <sz val="9"/>
            <color indexed="81"/>
            <rFont val="Tahoma"/>
            <charset val="1"/>
          </rPr>
          <t>Becky Dzingeleski:</t>
        </r>
        <r>
          <rPr>
            <sz val="9"/>
            <color indexed="81"/>
            <rFont val="Tahoma"/>
            <charset val="1"/>
          </rPr>
          <t xml:space="preserve">
Per FOD is a new Unit.  Contributions began in 2018</t>
        </r>
      </text>
    </comment>
    <comment ref="MDR16" authorId="0" shapeId="0" xr:uid="{5FEA517D-BB52-41E8-A2B0-DCF557635F25}">
      <text>
        <r>
          <rPr>
            <b/>
            <sz val="9"/>
            <color indexed="81"/>
            <rFont val="Tahoma"/>
            <charset val="1"/>
          </rPr>
          <t>Becky Dzingeleski:</t>
        </r>
        <r>
          <rPr>
            <sz val="9"/>
            <color indexed="81"/>
            <rFont val="Tahoma"/>
            <charset val="1"/>
          </rPr>
          <t xml:space="preserve">
Per FOD is a new Unit.  Contributions began in 2018</t>
        </r>
      </text>
    </comment>
    <comment ref="MDV16" authorId="0" shapeId="0" xr:uid="{FBE0383D-24B9-4701-9600-CA3870D20271}">
      <text>
        <r>
          <rPr>
            <b/>
            <sz val="9"/>
            <color indexed="81"/>
            <rFont val="Tahoma"/>
            <charset val="1"/>
          </rPr>
          <t>Becky Dzingeleski:</t>
        </r>
        <r>
          <rPr>
            <sz val="9"/>
            <color indexed="81"/>
            <rFont val="Tahoma"/>
            <charset val="1"/>
          </rPr>
          <t xml:space="preserve">
Per FOD is a new Unit.  Contributions began in 2018</t>
        </r>
      </text>
    </comment>
    <comment ref="MDZ16" authorId="0" shapeId="0" xr:uid="{42EA4A6E-5F97-4738-BD90-8B940A1DCEF6}">
      <text>
        <r>
          <rPr>
            <b/>
            <sz val="9"/>
            <color indexed="81"/>
            <rFont val="Tahoma"/>
            <charset val="1"/>
          </rPr>
          <t>Becky Dzingeleski:</t>
        </r>
        <r>
          <rPr>
            <sz val="9"/>
            <color indexed="81"/>
            <rFont val="Tahoma"/>
            <charset val="1"/>
          </rPr>
          <t xml:space="preserve">
Per FOD is a new Unit.  Contributions began in 2018</t>
        </r>
      </text>
    </comment>
    <comment ref="MED16" authorId="0" shapeId="0" xr:uid="{0648D2B0-573F-4C8B-83E2-E4AF82233C3D}">
      <text>
        <r>
          <rPr>
            <b/>
            <sz val="9"/>
            <color indexed="81"/>
            <rFont val="Tahoma"/>
            <charset val="1"/>
          </rPr>
          <t>Becky Dzingeleski:</t>
        </r>
        <r>
          <rPr>
            <sz val="9"/>
            <color indexed="81"/>
            <rFont val="Tahoma"/>
            <charset val="1"/>
          </rPr>
          <t xml:space="preserve">
Per FOD is a new Unit.  Contributions began in 2018</t>
        </r>
      </text>
    </comment>
    <comment ref="MEH16" authorId="0" shapeId="0" xr:uid="{6382E320-0421-48E3-8107-A059DB61CEF8}">
      <text>
        <r>
          <rPr>
            <b/>
            <sz val="9"/>
            <color indexed="81"/>
            <rFont val="Tahoma"/>
            <charset val="1"/>
          </rPr>
          <t>Becky Dzingeleski:</t>
        </r>
        <r>
          <rPr>
            <sz val="9"/>
            <color indexed="81"/>
            <rFont val="Tahoma"/>
            <charset val="1"/>
          </rPr>
          <t xml:space="preserve">
Per FOD is a new Unit.  Contributions began in 2018</t>
        </r>
      </text>
    </comment>
    <comment ref="MEL16" authorId="0" shapeId="0" xr:uid="{39FD2048-4B7D-492E-B80F-30F06B8BAFC5}">
      <text>
        <r>
          <rPr>
            <b/>
            <sz val="9"/>
            <color indexed="81"/>
            <rFont val="Tahoma"/>
            <charset val="1"/>
          </rPr>
          <t>Becky Dzingeleski:</t>
        </r>
        <r>
          <rPr>
            <sz val="9"/>
            <color indexed="81"/>
            <rFont val="Tahoma"/>
            <charset val="1"/>
          </rPr>
          <t xml:space="preserve">
Per FOD is a new Unit.  Contributions began in 2018</t>
        </r>
      </text>
    </comment>
    <comment ref="MEP16" authorId="0" shapeId="0" xr:uid="{316033C1-681A-4424-9B5C-49602AD16B86}">
      <text>
        <r>
          <rPr>
            <b/>
            <sz val="9"/>
            <color indexed="81"/>
            <rFont val="Tahoma"/>
            <charset val="1"/>
          </rPr>
          <t>Becky Dzingeleski:</t>
        </r>
        <r>
          <rPr>
            <sz val="9"/>
            <color indexed="81"/>
            <rFont val="Tahoma"/>
            <charset val="1"/>
          </rPr>
          <t xml:space="preserve">
Per FOD is a new Unit.  Contributions began in 2018</t>
        </r>
      </text>
    </comment>
    <comment ref="MET16" authorId="0" shapeId="0" xr:uid="{16FDD642-A64E-49B5-A017-A2E1123E6553}">
      <text>
        <r>
          <rPr>
            <b/>
            <sz val="9"/>
            <color indexed="81"/>
            <rFont val="Tahoma"/>
            <charset val="1"/>
          </rPr>
          <t>Becky Dzingeleski:</t>
        </r>
        <r>
          <rPr>
            <sz val="9"/>
            <color indexed="81"/>
            <rFont val="Tahoma"/>
            <charset val="1"/>
          </rPr>
          <t xml:space="preserve">
Per FOD is a new Unit.  Contributions began in 2018</t>
        </r>
      </text>
    </comment>
    <comment ref="MEX16" authorId="0" shapeId="0" xr:uid="{23E89033-C893-469A-BE2F-70AE8C397D69}">
      <text>
        <r>
          <rPr>
            <b/>
            <sz val="9"/>
            <color indexed="81"/>
            <rFont val="Tahoma"/>
            <charset val="1"/>
          </rPr>
          <t>Becky Dzingeleski:</t>
        </r>
        <r>
          <rPr>
            <sz val="9"/>
            <color indexed="81"/>
            <rFont val="Tahoma"/>
            <charset val="1"/>
          </rPr>
          <t xml:space="preserve">
Per FOD is a new Unit.  Contributions began in 2018</t>
        </r>
      </text>
    </comment>
    <comment ref="MFB16" authorId="0" shapeId="0" xr:uid="{131C8E9E-6D54-4EDC-A43D-EAD82018DBFD}">
      <text>
        <r>
          <rPr>
            <b/>
            <sz val="9"/>
            <color indexed="81"/>
            <rFont val="Tahoma"/>
            <charset val="1"/>
          </rPr>
          <t>Becky Dzingeleski:</t>
        </r>
        <r>
          <rPr>
            <sz val="9"/>
            <color indexed="81"/>
            <rFont val="Tahoma"/>
            <charset val="1"/>
          </rPr>
          <t xml:space="preserve">
Per FOD is a new Unit.  Contributions began in 2018</t>
        </r>
      </text>
    </comment>
    <comment ref="MFF16" authorId="0" shapeId="0" xr:uid="{D3D614B5-A6EC-40F5-8192-D6899AC68CB0}">
      <text>
        <r>
          <rPr>
            <b/>
            <sz val="9"/>
            <color indexed="81"/>
            <rFont val="Tahoma"/>
            <charset val="1"/>
          </rPr>
          <t>Becky Dzingeleski:</t>
        </r>
        <r>
          <rPr>
            <sz val="9"/>
            <color indexed="81"/>
            <rFont val="Tahoma"/>
            <charset val="1"/>
          </rPr>
          <t xml:space="preserve">
Per FOD is a new Unit.  Contributions began in 2018</t>
        </r>
      </text>
    </comment>
    <comment ref="MFJ16" authorId="0" shapeId="0" xr:uid="{7C52955C-277C-4C52-BA68-FE3F5FAEA1B4}">
      <text>
        <r>
          <rPr>
            <b/>
            <sz val="9"/>
            <color indexed="81"/>
            <rFont val="Tahoma"/>
            <charset val="1"/>
          </rPr>
          <t>Becky Dzingeleski:</t>
        </r>
        <r>
          <rPr>
            <sz val="9"/>
            <color indexed="81"/>
            <rFont val="Tahoma"/>
            <charset val="1"/>
          </rPr>
          <t xml:space="preserve">
Per FOD is a new Unit.  Contributions began in 2018</t>
        </r>
      </text>
    </comment>
    <comment ref="MFN16" authorId="0" shapeId="0" xr:uid="{F45BAE94-6472-4086-B961-58F5645B1321}">
      <text>
        <r>
          <rPr>
            <b/>
            <sz val="9"/>
            <color indexed="81"/>
            <rFont val="Tahoma"/>
            <charset val="1"/>
          </rPr>
          <t>Becky Dzingeleski:</t>
        </r>
        <r>
          <rPr>
            <sz val="9"/>
            <color indexed="81"/>
            <rFont val="Tahoma"/>
            <charset val="1"/>
          </rPr>
          <t xml:space="preserve">
Per FOD is a new Unit.  Contributions began in 2018</t>
        </r>
      </text>
    </comment>
    <comment ref="MFR16" authorId="0" shapeId="0" xr:uid="{ED589D91-F780-4E0A-8A5B-BA8C8735BDFF}">
      <text>
        <r>
          <rPr>
            <b/>
            <sz val="9"/>
            <color indexed="81"/>
            <rFont val="Tahoma"/>
            <charset val="1"/>
          </rPr>
          <t>Becky Dzingeleski:</t>
        </r>
        <r>
          <rPr>
            <sz val="9"/>
            <color indexed="81"/>
            <rFont val="Tahoma"/>
            <charset val="1"/>
          </rPr>
          <t xml:space="preserve">
Per FOD is a new Unit.  Contributions began in 2018</t>
        </r>
      </text>
    </comment>
    <comment ref="MFV16" authorId="0" shapeId="0" xr:uid="{0C187A88-97AC-407A-8E81-DCA52F07FBF0}">
      <text>
        <r>
          <rPr>
            <b/>
            <sz val="9"/>
            <color indexed="81"/>
            <rFont val="Tahoma"/>
            <charset val="1"/>
          </rPr>
          <t>Becky Dzingeleski:</t>
        </r>
        <r>
          <rPr>
            <sz val="9"/>
            <color indexed="81"/>
            <rFont val="Tahoma"/>
            <charset val="1"/>
          </rPr>
          <t xml:space="preserve">
Per FOD is a new Unit.  Contributions began in 2018</t>
        </r>
      </text>
    </comment>
    <comment ref="MFZ16" authorId="0" shapeId="0" xr:uid="{0ED69B11-203B-44AD-841E-C78E7E2A4AE9}">
      <text>
        <r>
          <rPr>
            <b/>
            <sz val="9"/>
            <color indexed="81"/>
            <rFont val="Tahoma"/>
            <charset val="1"/>
          </rPr>
          <t>Becky Dzingeleski:</t>
        </r>
        <r>
          <rPr>
            <sz val="9"/>
            <color indexed="81"/>
            <rFont val="Tahoma"/>
            <charset val="1"/>
          </rPr>
          <t xml:space="preserve">
Per FOD is a new Unit.  Contributions began in 2018</t>
        </r>
      </text>
    </comment>
    <comment ref="MGD16" authorId="0" shapeId="0" xr:uid="{5518F3B2-F0D8-4C1B-8E65-74B1EC09B279}">
      <text>
        <r>
          <rPr>
            <b/>
            <sz val="9"/>
            <color indexed="81"/>
            <rFont val="Tahoma"/>
            <charset val="1"/>
          </rPr>
          <t>Becky Dzingeleski:</t>
        </r>
        <r>
          <rPr>
            <sz val="9"/>
            <color indexed="81"/>
            <rFont val="Tahoma"/>
            <charset val="1"/>
          </rPr>
          <t xml:space="preserve">
Per FOD is a new Unit.  Contributions began in 2018</t>
        </r>
      </text>
    </comment>
    <comment ref="MGH16" authorId="0" shapeId="0" xr:uid="{11CC4E6F-9753-4ECA-BC14-1DB8DAA09430}">
      <text>
        <r>
          <rPr>
            <b/>
            <sz val="9"/>
            <color indexed="81"/>
            <rFont val="Tahoma"/>
            <charset val="1"/>
          </rPr>
          <t>Becky Dzingeleski:</t>
        </r>
        <r>
          <rPr>
            <sz val="9"/>
            <color indexed="81"/>
            <rFont val="Tahoma"/>
            <charset val="1"/>
          </rPr>
          <t xml:space="preserve">
Per FOD is a new Unit.  Contributions began in 2018</t>
        </r>
      </text>
    </comment>
    <comment ref="MGL16" authorId="0" shapeId="0" xr:uid="{CD042306-0864-4709-A0D9-D1B195FE4B58}">
      <text>
        <r>
          <rPr>
            <b/>
            <sz val="9"/>
            <color indexed="81"/>
            <rFont val="Tahoma"/>
            <charset val="1"/>
          </rPr>
          <t>Becky Dzingeleski:</t>
        </r>
        <r>
          <rPr>
            <sz val="9"/>
            <color indexed="81"/>
            <rFont val="Tahoma"/>
            <charset val="1"/>
          </rPr>
          <t xml:space="preserve">
Per FOD is a new Unit.  Contributions began in 2018</t>
        </r>
      </text>
    </comment>
    <comment ref="MGP16" authorId="0" shapeId="0" xr:uid="{0147E468-F492-4B0B-B1B1-22F9395D9666}">
      <text>
        <r>
          <rPr>
            <b/>
            <sz val="9"/>
            <color indexed="81"/>
            <rFont val="Tahoma"/>
            <charset val="1"/>
          </rPr>
          <t>Becky Dzingeleski:</t>
        </r>
        <r>
          <rPr>
            <sz val="9"/>
            <color indexed="81"/>
            <rFont val="Tahoma"/>
            <charset val="1"/>
          </rPr>
          <t xml:space="preserve">
Per FOD is a new Unit.  Contributions began in 2018</t>
        </r>
      </text>
    </comment>
    <comment ref="MGT16" authorId="0" shapeId="0" xr:uid="{174CAAC7-61CE-41E4-A043-F2D198150A20}">
      <text>
        <r>
          <rPr>
            <b/>
            <sz val="9"/>
            <color indexed="81"/>
            <rFont val="Tahoma"/>
            <charset val="1"/>
          </rPr>
          <t>Becky Dzingeleski:</t>
        </r>
        <r>
          <rPr>
            <sz val="9"/>
            <color indexed="81"/>
            <rFont val="Tahoma"/>
            <charset val="1"/>
          </rPr>
          <t xml:space="preserve">
Per FOD is a new Unit.  Contributions began in 2018</t>
        </r>
      </text>
    </comment>
    <comment ref="MGX16" authorId="0" shapeId="0" xr:uid="{BDB5F815-4521-49EF-AB06-407DDB1BDBEE}">
      <text>
        <r>
          <rPr>
            <b/>
            <sz val="9"/>
            <color indexed="81"/>
            <rFont val="Tahoma"/>
            <charset val="1"/>
          </rPr>
          <t>Becky Dzingeleski:</t>
        </r>
        <r>
          <rPr>
            <sz val="9"/>
            <color indexed="81"/>
            <rFont val="Tahoma"/>
            <charset val="1"/>
          </rPr>
          <t xml:space="preserve">
Per FOD is a new Unit.  Contributions began in 2018</t>
        </r>
      </text>
    </comment>
    <comment ref="MHB16" authorId="0" shapeId="0" xr:uid="{B58EA263-E6E1-4E16-BFA0-8DB187EC1123}">
      <text>
        <r>
          <rPr>
            <b/>
            <sz val="9"/>
            <color indexed="81"/>
            <rFont val="Tahoma"/>
            <charset val="1"/>
          </rPr>
          <t>Becky Dzingeleski:</t>
        </r>
        <r>
          <rPr>
            <sz val="9"/>
            <color indexed="81"/>
            <rFont val="Tahoma"/>
            <charset val="1"/>
          </rPr>
          <t xml:space="preserve">
Per FOD is a new Unit.  Contributions began in 2018</t>
        </r>
      </text>
    </comment>
    <comment ref="MHF16" authorId="0" shapeId="0" xr:uid="{48F95FE1-C09E-4E46-924A-38F300270CA8}">
      <text>
        <r>
          <rPr>
            <b/>
            <sz val="9"/>
            <color indexed="81"/>
            <rFont val="Tahoma"/>
            <charset val="1"/>
          </rPr>
          <t>Becky Dzingeleski:</t>
        </r>
        <r>
          <rPr>
            <sz val="9"/>
            <color indexed="81"/>
            <rFont val="Tahoma"/>
            <charset val="1"/>
          </rPr>
          <t xml:space="preserve">
Per FOD is a new Unit.  Contributions began in 2018</t>
        </r>
      </text>
    </comment>
    <comment ref="MHJ16" authorId="0" shapeId="0" xr:uid="{95B11193-59F9-45F6-AF92-2AD3AE82EB1D}">
      <text>
        <r>
          <rPr>
            <b/>
            <sz val="9"/>
            <color indexed="81"/>
            <rFont val="Tahoma"/>
            <charset val="1"/>
          </rPr>
          <t>Becky Dzingeleski:</t>
        </r>
        <r>
          <rPr>
            <sz val="9"/>
            <color indexed="81"/>
            <rFont val="Tahoma"/>
            <charset val="1"/>
          </rPr>
          <t xml:space="preserve">
Per FOD is a new Unit.  Contributions began in 2018</t>
        </r>
      </text>
    </comment>
    <comment ref="MHN16" authorId="0" shapeId="0" xr:uid="{EC806328-2B72-4762-AA35-10CEC9A650E3}">
      <text>
        <r>
          <rPr>
            <b/>
            <sz val="9"/>
            <color indexed="81"/>
            <rFont val="Tahoma"/>
            <charset val="1"/>
          </rPr>
          <t>Becky Dzingeleski:</t>
        </r>
        <r>
          <rPr>
            <sz val="9"/>
            <color indexed="81"/>
            <rFont val="Tahoma"/>
            <charset val="1"/>
          </rPr>
          <t xml:space="preserve">
Per FOD is a new Unit.  Contributions began in 2018</t>
        </r>
      </text>
    </comment>
    <comment ref="MHR16" authorId="0" shapeId="0" xr:uid="{30D4D374-8B0F-422D-9069-ACBD30D85F1E}">
      <text>
        <r>
          <rPr>
            <b/>
            <sz val="9"/>
            <color indexed="81"/>
            <rFont val="Tahoma"/>
            <charset val="1"/>
          </rPr>
          <t>Becky Dzingeleski:</t>
        </r>
        <r>
          <rPr>
            <sz val="9"/>
            <color indexed="81"/>
            <rFont val="Tahoma"/>
            <charset val="1"/>
          </rPr>
          <t xml:space="preserve">
Per FOD is a new Unit.  Contributions began in 2018</t>
        </r>
      </text>
    </comment>
    <comment ref="MHV16" authorId="0" shapeId="0" xr:uid="{D7A8EBB4-1896-4EFD-B40B-651FCED585DF}">
      <text>
        <r>
          <rPr>
            <b/>
            <sz val="9"/>
            <color indexed="81"/>
            <rFont val="Tahoma"/>
            <charset val="1"/>
          </rPr>
          <t>Becky Dzingeleski:</t>
        </r>
        <r>
          <rPr>
            <sz val="9"/>
            <color indexed="81"/>
            <rFont val="Tahoma"/>
            <charset val="1"/>
          </rPr>
          <t xml:space="preserve">
Per FOD is a new Unit.  Contributions began in 2018</t>
        </r>
      </text>
    </comment>
    <comment ref="MHZ16" authorId="0" shapeId="0" xr:uid="{328EEF1E-8ADE-44A0-9566-58624ACA733D}">
      <text>
        <r>
          <rPr>
            <b/>
            <sz val="9"/>
            <color indexed="81"/>
            <rFont val="Tahoma"/>
            <charset val="1"/>
          </rPr>
          <t>Becky Dzingeleski:</t>
        </r>
        <r>
          <rPr>
            <sz val="9"/>
            <color indexed="81"/>
            <rFont val="Tahoma"/>
            <charset val="1"/>
          </rPr>
          <t xml:space="preserve">
Per FOD is a new Unit.  Contributions began in 2018</t>
        </r>
      </text>
    </comment>
    <comment ref="MID16" authorId="0" shapeId="0" xr:uid="{BFE782CE-0431-4443-B0FC-D284B5B05525}">
      <text>
        <r>
          <rPr>
            <b/>
            <sz val="9"/>
            <color indexed="81"/>
            <rFont val="Tahoma"/>
            <charset val="1"/>
          </rPr>
          <t>Becky Dzingeleski:</t>
        </r>
        <r>
          <rPr>
            <sz val="9"/>
            <color indexed="81"/>
            <rFont val="Tahoma"/>
            <charset val="1"/>
          </rPr>
          <t xml:space="preserve">
Per FOD is a new Unit.  Contributions began in 2018</t>
        </r>
      </text>
    </comment>
    <comment ref="MIH16" authorId="0" shapeId="0" xr:uid="{31FA36FD-50E8-4534-A084-E8F78985B177}">
      <text>
        <r>
          <rPr>
            <b/>
            <sz val="9"/>
            <color indexed="81"/>
            <rFont val="Tahoma"/>
            <charset val="1"/>
          </rPr>
          <t>Becky Dzingeleski:</t>
        </r>
        <r>
          <rPr>
            <sz val="9"/>
            <color indexed="81"/>
            <rFont val="Tahoma"/>
            <charset val="1"/>
          </rPr>
          <t xml:space="preserve">
Per FOD is a new Unit.  Contributions began in 2018</t>
        </r>
      </text>
    </comment>
    <comment ref="MIL16" authorId="0" shapeId="0" xr:uid="{466CC4B4-9A94-4FCA-8D62-5DE8E5A1057C}">
      <text>
        <r>
          <rPr>
            <b/>
            <sz val="9"/>
            <color indexed="81"/>
            <rFont val="Tahoma"/>
            <charset val="1"/>
          </rPr>
          <t>Becky Dzingeleski:</t>
        </r>
        <r>
          <rPr>
            <sz val="9"/>
            <color indexed="81"/>
            <rFont val="Tahoma"/>
            <charset val="1"/>
          </rPr>
          <t xml:space="preserve">
Per FOD is a new Unit.  Contributions began in 2018</t>
        </r>
      </text>
    </comment>
    <comment ref="MIP16" authorId="0" shapeId="0" xr:uid="{EBD135AA-ABB5-43B6-B9BB-8A4B79C0BFAB}">
      <text>
        <r>
          <rPr>
            <b/>
            <sz val="9"/>
            <color indexed="81"/>
            <rFont val="Tahoma"/>
            <charset val="1"/>
          </rPr>
          <t>Becky Dzingeleski:</t>
        </r>
        <r>
          <rPr>
            <sz val="9"/>
            <color indexed="81"/>
            <rFont val="Tahoma"/>
            <charset val="1"/>
          </rPr>
          <t xml:space="preserve">
Per FOD is a new Unit.  Contributions began in 2018</t>
        </r>
      </text>
    </comment>
    <comment ref="MIT16" authorId="0" shapeId="0" xr:uid="{F73CC9D9-5B63-4373-91F6-65B2512CD2A4}">
      <text>
        <r>
          <rPr>
            <b/>
            <sz val="9"/>
            <color indexed="81"/>
            <rFont val="Tahoma"/>
            <charset val="1"/>
          </rPr>
          <t>Becky Dzingeleski:</t>
        </r>
        <r>
          <rPr>
            <sz val="9"/>
            <color indexed="81"/>
            <rFont val="Tahoma"/>
            <charset val="1"/>
          </rPr>
          <t xml:space="preserve">
Per FOD is a new Unit.  Contributions began in 2018</t>
        </r>
      </text>
    </comment>
    <comment ref="MIX16" authorId="0" shapeId="0" xr:uid="{F2B1E804-CD70-48B5-8D83-50150FA44758}">
      <text>
        <r>
          <rPr>
            <b/>
            <sz val="9"/>
            <color indexed="81"/>
            <rFont val="Tahoma"/>
            <charset val="1"/>
          </rPr>
          <t>Becky Dzingeleski:</t>
        </r>
        <r>
          <rPr>
            <sz val="9"/>
            <color indexed="81"/>
            <rFont val="Tahoma"/>
            <charset val="1"/>
          </rPr>
          <t xml:space="preserve">
Per FOD is a new Unit.  Contributions began in 2018</t>
        </r>
      </text>
    </comment>
    <comment ref="MJB16" authorId="0" shapeId="0" xr:uid="{AC62C93F-065F-4820-86CF-5AEDFEEA8DCB}">
      <text>
        <r>
          <rPr>
            <b/>
            <sz val="9"/>
            <color indexed="81"/>
            <rFont val="Tahoma"/>
            <charset val="1"/>
          </rPr>
          <t>Becky Dzingeleski:</t>
        </r>
        <r>
          <rPr>
            <sz val="9"/>
            <color indexed="81"/>
            <rFont val="Tahoma"/>
            <charset val="1"/>
          </rPr>
          <t xml:space="preserve">
Per FOD is a new Unit.  Contributions began in 2018</t>
        </r>
      </text>
    </comment>
    <comment ref="MJF16" authorId="0" shapeId="0" xr:uid="{1B7C1D33-BF27-4CA7-9A1B-55B0CB148D0A}">
      <text>
        <r>
          <rPr>
            <b/>
            <sz val="9"/>
            <color indexed="81"/>
            <rFont val="Tahoma"/>
            <charset val="1"/>
          </rPr>
          <t>Becky Dzingeleski:</t>
        </r>
        <r>
          <rPr>
            <sz val="9"/>
            <color indexed="81"/>
            <rFont val="Tahoma"/>
            <charset val="1"/>
          </rPr>
          <t xml:space="preserve">
Per FOD is a new Unit.  Contributions began in 2018</t>
        </r>
      </text>
    </comment>
    <comment ref="MJJ16" authorId="0" shapeId="0" xr:uid="{9A21F509-755E-44A5-9CB4-DC2F0EE16F6C}">
      <text>
        <r>
          <rPr>
            <b/>
            <sz val="9"/>
            <color indexed="81"/>
            <rFont val="Tahoma"/>
            <charset val="1"/>
          </rPr>
          <t>Becky Dzingeleski:</t>
        </r>
        <r>
          <rPr>
            <sz val="9"/>
            <color indexed="81"/>
            <rFont val="Tahoma"/>
            <charset val="1"/>
          </rPr>
          <t xml:space="preserve">
Per FOD is a new Unit.  Contributions began in 2018</t>
        </r>
      </text>
    </comment>
    <comment ref="MJN16" authorId="0" shapeId="0" xr:uid="{18ACB132-E3ED-4DF6-A765-23AB94197AC4}">
      <text>
        <r>
          <rPr>
            <b/>
            <sz val="9"/>
            <color indexed="81"/>
            <rFont val="Tahoma"/>
            <charset val="1"/>
          </rPr>
          <t>Becky Dzingeleski:</t>
        </r>
        <r>
          <rPr>
            <sz val="9"/>
            <color indexed="81"/>
            <rFont val="Tahoma"/>
            <charset val="1"/>
          </rPr>
          <t xml:space="preserve">
Per FOD is a new Unit.  Contributions began in 2018</t>
        </r>
      </text>
    </comment>
    <comment ref="MJR16" authorId="0" shapeId="0" xr:uid="{BEB11A1C-0EDE-414D-B650-01856F25446F}">
      <text>
        <r>
          <rPr>
            <b/>
            <sz val="9"/>
            <color indexed="81"/>
            <rFont val="Tahoma"/>
            <charset val="1"/>
          </rPr>
          <t>Becky Dzingeleski:</t>
        </r>
        <r>
          <rPr>
            <sz val="9"/>
            <color indexed="81"/>
            <rFont val="Tahoma"/>
            <charset val="1"/>
          </rPr>
          <t xml:space="preserve">
Per FOD is a new Unit.  Contributions began in 2018</t>
        </r>
      </text>
    </comment>
    <comment ref="MJV16" authorId="0" shapeId="0" xr:uid="{8C0B3D45-17C0-45F0-85F2-43ADBA293595}">
      <text>
        <r>
          <rPr>
            <b/>
            <sz val="9"/>
            <color indexed="81"/>
            <rFont val="Tahoma"/>
            <charset val="1"/>
          </rPr>
          <t>Becky Dzingeleski:</t>
        </r>
        <r>
          <rPr>
            <sz val="9"/>
            <color indexed="81"/>
            <rFont val="Tahoma"/>
            <charset val="1"/>
          </rPr>
          <t xml:space="preserve">
Per FOD is a new Unit.  Contributions began in 2018</t>
        </r>
      </text>
    </comment>
    <comment ref="MJZ16" authorId="0" shapeId="0" xr:uid="{429CCB2D-DE31-4FB9-BB9D-F3632AEEB479}">
      <text>
        <r>
          <rPr>
            <b/>
            <sz val="9"/>
            <color indexed="81"/>
            <rFont val="Tahoma"/>
            <charset val="1"/>
          </rPr>
          <t>Becky Dzingeleski:</t>
        </r>
        <r>
          <rPr>
            <sz val="9"/>
            <color indexed="81"/>
            <rFont val="Tahoma"/>
            <charset val="1"/>
          </rPr>
          <t xml:space="preserve">
Per FOD is a new Unit.  Contributions began in 2018</t>
        </r>
      </text>
    </comment>
    <comment ref="MKD16" authorId="0" shapeId="0" xr:uid="{160447AD-31CD-4A58-BD33-D52D8BAC7F9F}">
      <text>
        <r>
          <rPr>
            <b/>
            <sz val="9"/>
            <color indexed="81"/>
            <rFont val="Tahoma"/>
            <charset val="1"/>
          </rPr>
          <t>Becky Dzingeleski:</t>
        </r>
        <r>
          <rPr>
            <sz val="9"/>
            <color indexed="81"/>
            <rFont val="Tahoma"/>
            <charset val="1"/>
          </rPr>
          <t xml:space="preserve">
Per FOD is a new Unit.  Contributions began in 2018</t>
        </r>
      </text>
    </comment>
    <comment ref="MKH16" authorId="0" shapeId="0" xr:uid="{7F246A27-3E0E-4956-B4A3-89EA2C2DAF49}">
      <text>
        <r>
          <rPr>
            <b/>
            <sz val="9"/>
            <color indexed="81"/>
            <rFont val="Tahoma"/>
            <charset val="1"/>
          </rPr>
          <t>Becky Dzingeleski:</t>
        </r>
        <r>
          <rPr>
            <sz val="9"/>
            <color indexed="81"/>
            <rFont val="Tahoma"/>
            <charset val="1"/>
          </rPr>
          <t xml:space="preserve">
Per FOD is a new Unit.  Contributions began in 2018</t>
        </r>
      </text>
    </comment>
    <comment ref="MKL16" authorId="0" shapeId="0" xr:uid="{074DEE03-BCAE-4CF2-802C-97DB6CA1AA6D}">
      <text>
        <r>
          <rPr>
            <b/>
            <sz val="9"/>
            <color indexed="81"/>
            <rFont val="Tahoma"/>
            <charset val="1"/>
          </rPr>
          <t>Becky Dzingeleski:</t>
        </r>
        <r>
          <rPr>
            <sz val="9"/>
            <color indexed="81"/>
            <rFont val="Tahoma"/>
            <charset val="1"/>
          </rPr>
          <t xml:space="preserve">
Per FOD is a new Unit.  Contributions began in 2018</t>
        </r>
      </text>
    </comment>
    <comment ref="MKP16" authorId="0" shapeId="0" xr:uid="{0B59FEE6-1F4A-40DC-873A-E147386CA90A}">
      <text>
        <r>
          <rPr>
            <b/>
            <sz val="9"/>
            <color indexed="81"/>
            <rFont val="Tahoma"/>
            <charset val="1"/>
          </rPr>
          <t>Becky Dzingeleski:</t>
        </r>
        <r>
          <rPr>
            <sz val="9"/>
            <color indexed="81"/>
            <rFont val="Tahoma"/>
            <charset val="1"/>
          </rPr>
          <t xml:space="preserve">
Per FOD is a new Unit.  Contributions began in 2018</t>
        </r>
      </text>
    </comment>
    <comment ref="MKT16" authorId="0" shapeId="0" xr:uid="{40C44B68-E1C3-41D9-8422-C71EE28513AF}">
      <text>
        <r>
          <rPr>
            <b/>
            <sz val="9"/>
            <color indexed="81"/>
            <rFont val="Tahoma"/>
            <charset val="1"/>
          </rPr>
          <t>Becky Dzingeleski:</t>
        </r>
        <r>
          <rPr>
            <sz val="9"/>
            <color indexed="81"/>
            <rFont val="Tahoma"/>
            <charset val="1"/>
          </rPr>
          <t xml:space="preserve">
Per FOD is a new Unit.  Contributions began in 2018</t>
        </r>
      </text>
    </comment>
    <comment ref="MKX16" authorId="0" shapeId="0" xr:uid="{71777932-97F2-437C-87E5-EF1F01EF2066}">
      <text>
        <r>
          <rPr>
            <b/>
            <sz val="9"/>
            <color indexed="81"/>
            <rFont val="Tahoma"/>
            <charset val="1"/>
          </rPr>
          <t>Becky Dzingeleski:</t>
        </r>
        <r>
          <rPr>
            <sz val="9"/>
            <color indexed="81"/>
            <rFont val="Tahoma"/>
            <charset val="1"/>
          </rPr>
          <t xml:space="preserve">
Per FOD is a new Unit.  Contributions began in 2018</t>
        </r>
      </text>
    </comment>
    <comment ref="MLB16" authorId="0" shapeId="0" xr:uid="{EB1AA518-B488-423F-A0B4-7AF3AF128800}">
      <text>
        <r>
          <rPr>
            <b/>
            <sz val="9"/>
            <color indexed="81"/>
            <rFont val="Tahoma"/>
            <charset val="1"/>
          </rPr>
          <t>Becky Dzingeleski:</t>
        </r>
        <r>
          <rPr>
            <sz val="9"/>
            <color indexed="81"/>
            <rFont val="Tahoma"/>
            <charset val="1"/>
          </rPr>
          <t xml:space="preserve">
Per FOD is a new Unit.  Contributions began in 2018</t>
        </r>
      </text>
    </comment>
    <comment ref="MLF16" authorId="0" shapeId="0" xr:uid="{1E5C9341-6B93-4912-8218-09008B6D27A1}">
      <text>
        <r>
          <rPr>
            <b/>
            <sz val="9"/>
            <color indexed="81"/>
            <rFont val="Tahoma"/>
            <charset val="1"/>
          </rPr>
          <t>Becky Dzingeleski:</t>
        </r>
        <r>
          <rPr>
            <sz val="9"/>
            <color indexed="81"/>
            <rFont val="Tahoma"/>
            <charset val="1"/>
          </rPr>
          <t xml:space="preserve">
Per FOD is a new Unit.  Contributions began in 2018</t>
        </r>
      </text>
    </comment>
    <comment ref="MLJ16" authorId="0" shapeId="0" xr:uid="{89C5C325-CD07-429D-BADE-505BC885627A}">
      <text>
        <r>
          <rPr>
            <b/>
            <sz val="9"/>
            <color indexed="81"/>
            <rFont val="Tahoma"/>
            <charset val="1"/>
          </rPr>
          <t>Becky Dzingeleski:</t>
        </r>
        <r>
          <rPr>
            <sz val="9"/>
            <color indexed="81"/>
            <rFont val="Tahoma"/>
            <charset val="1"/>
          </rPr>
          <t xml:space="preserve">
Per FOD is a new Unit.  Contributions began in 2018</t>
        </r>
      </text>
    </comment>
    <comment ref="MLN16" authorId="0" shapeId="0" xr:uid="{85459053-F8D8-4346-9498-0F1370A08B4D}">
      <text>
        <r>
          <rPr>
            <b/>
            <sz val="9"/>
            <color indexed="81"/>
            <rFont val="Tahoma"/>
            <charset val="1"/>
          </rPr>
          <t>Becky Dzingeleski:</t>
        </r>
        <r>
          <rPr>
            <sz val="9"/>
            <color indexed="81"/>
            <rFont val="Tahoma"/>
            <charset val="1"/>
          </rPr>
          <t xml:space="preserve">
Per FOD is a new Unit.  Contributions began in 2018</t>
        </r>
      </text>
    </comment>
    <comment ref="MLR16" authorId="0" shapeId="0" xr:uid="{9F589288-6E8F-4E89-B4C1-FA5B6059E9C6}">
      <text>
        <r>
          <rPr>
            <b/>
            <sz val="9"/>
            <color indexed="81"/>
            <rFont val="Tahoma"/>
            <charset val="1"/>
          </rPr>
          <t>Becky Dzingeleski:</t>
        </r>
        <r>
          <rPr>
            <sz val="9"/>
            <color indexed="81"/>
            <rFont val="Tahoma"/>
            <charset val="1"/>
          </rPr>
          <t xml:space="preserve">
Per FOD is a new Unit.  Contributions began in 2018</t>
        </r>
      </text>
    </comment>
    <comment ref="MLV16" authorId="0" shapeId="0" xr:uid="{A8FE9B0F-EB26-4A30-854C-252B15A1E316}">
      <text>
        <r>
          <rPr>
            <b/>
            <sz val="9"/>
            <color indexed="81"/>
            <rFont val="Tahoma"/>
            <charset val="1"/>
          </rPr>
          <t>Becky Dzingeleski:</t>
        </r>
        <r>
          <rPr>
            <sz val="9"/>
            <color indexed="81"/>
            <rFont val="Tahoma"/>
            <charset val="1"/>
          </rPr>
          <t xml:space="preserve">
Per FOD is a new Unit.  Contributions began in 2018</t>
        </r>
      </text>
    </comment>
    <comment ref="MLZ16" authorId="0" shapeId="0" xr:uid="{2D5C211C-4531-4568-85BA-93545255A272}">
      <text>
        <r>
          <rPr>
            <b/>
            <sz val="9"/>
            <color indexed="81"/>
            <rFont val="Tahoma"/>
            <charset val="1"/>
          </rPr>
          <t>Becky Dzingeleski:</t>
        </r>
        <r>
          <rPr>
            <sz val="9"/>
            <color indexed="81"/>
            <rFont val="Tahoma"/>
            <charset val="1"/>
          </rPr>
          <t xml:space="preserve">
Per FOD is a new Unit.  Contributions began in 2018</t>
        </r>
      </text>
    </comment>
    <comment ref="MMD16" authorId="0" shapeId="0" xr:uid="{30A4BDA5-DBF5-462B-BF17-09C12B97E4C9}">
      <text>
        <r>
          <rPr>
            <b/>
            <sz val="9"/>
            <color indexed="81"/>
            <rFont val="Tahoma"/>
            <charset val="1"/>
          </rPr>
          <t>Becky Dzingeleski:</t>
        </r>
        <r>
          <rPr>
            <sz val="9"/>
            <color indexed="81"/>
            <rFont val="Tahoma"/>
            <charset val="1"/>
          </rPr>
          <t xml:space="preserve">
Per FOD is a new Unit.  Contributions began in 2018</t>
        </r>
      </text>
    </comment>
    <comment ref="MMH16" authorId="0" shapeId="0" xr:uid="{4BFF35E4-35FF-42C5-B1E1-C5BAAF91484E}">
      <text>
        <r>
          <rPr>
            <b/>
            <sz val="9"/>
            <color indexed="81"/>
            <rFont val="Tahoma"/>
            <charset val="1"/>
          </rPr>
          <t>Becky Dzingeleski:</t>
        </r>
        <r>
          <rPr>
            <sz val="9"/>
            <color indexed="81"/>
            <rFont val="Tahoma"/>
            <charset val="1"/>
          </rPr>
          <t xml:space="preserve">
Per FOD is a new Unit.  Contributions began in 2018</t>
        </r>
      </text>
    </comment>
    <comment ref="MML16" authorId="0" shapeId="0" xr:uid="{CB30F52C-ED9F-475D-BFB7-A28FE452C287}">
      <text>
        <r>
          <rPr>
            <b/>
            <sz val="9"/>
            <color indexed="81"/>
            <rFont val="Tahoma"/>
            <charset val="1"/>
          </rPr>
          <t>Becky Dzingeleski:</t>
        </r>
        <r>
          <rPr>
            <sz val="9"/>
            <color indexed="81"/>
            <rFont val="Tahoma"/>
            <charset val="1"/>
          </rPr>
          <t xml:space="preserve">
Per FOD is a new Unit.  Contributions began in 2018</t>
        </r>
      </text>
    </comment>
    <comment ref="MMP16" authorId="0" shapeId="0" xr:uid="{0E6B5036-3FDE-42E7-8BBD-F4A166F43894}">
      <text>
        <r>
          <rPr>
            <b/>
            <sz val="9"/>
            <color indexed="81"/>
            <rFont val="Tahoma"/>
            <charset val="1"/>
          </rPr>
          <t>Becky Dzingeleski:</t>
        </r>
        <r>
          <rPr>
            <sz val="9"/>
            <color indexed="81"/>
            <rFont val="Tahoma"/>
            <charset val="1"/>
          </rPr>
          <t xml:space="preserve">
Per FOD is a new Unit.  Contributions began in 2018</t>
        </r>
      </text>
    </comment>
    <comment ref="MMT16" authorId="0" shapeId="0" xr:uid="{2BFF99DF-0E3F-4FFA-B1BC-2095A7E18216}">
      <text>
        <r>
          <rPr>
            <b/>
            <sz val="9"/>
            <color indexed="81"/>
            <rFont val="Tahoma"/>
            <charset val="1"/>
          </rPr>
          <t>Becky Dzingeleski:</t>
        </r>
        <r>
          <rPr>
            <sz val="9"/>
            <color indexed="81"/>
            <rFont val="Tahoma"/>
            <charset val="1"/>
          </rPr>
          <t xml:space="preserve">
Per FOD is a new Unit.  Contributions began in 2018</t>
        </r>
      </text>
    </comment>
    <comment ref="MMX16" authorId="0" shapeId="0" xr:uid="{19D9D48E-9115-48EC-86C0-36C0EC81B445}">
      <text>
        <r>
          <rPr>
            <b/>
            <sz val="9"/>
            <color indexed="81"/>
            <rFont val="Tahoma"/>
            <charset val="1"/>
          </rPr>
          <t>Becky Dzingeleski:</t>
        </r>
        <r>
          <rPr>
            <sz val="9"/>
            <color indexed="81"/>
            <rFont val="Tahoma"/>
            <charset val="1"/>
          </rPr>
          <t xml:space="preserve">
Per FOD is a new Unit.  Contributions began in 2018</t>
        </r>
      </text>
    </comment>
    <comment ref="MNB16" authorId="0" shapeId="0" xr:uid="{A94D5D82-A09C-4460-90EF-46227FD1CCAE}">
      <text>
        <r>
          <rPr>
            <b/>
            <sz val="9"/>
            <color indexed="81"/>
            <rFont val="Tahoma"/>
            <charset val="1"/>
          </rPr>
          <t>Becky Dzingeleski:</t>
        </r>
        <r>
          <rPr>
            <sz val="9"/>
            <color indexed="81"/>
            <rFont val="Tahoma"/>
            <charset val="1"/>
          </rPr>
          <t xml:space="preserve">
Per FOD is a new Unit.  Contributions began in 2018</t>
        </r>
      </text>
    </comment>
    <comment ref="MNF16" authorId="0" shapeId="0" xr:uid="{53BE7C1B-CA86-4BEF-AC37-09F32E81E6AE}">
      <text>
        <r>
          <rPr>
            <b/>
            <sz val="9"/>
            <color indexed="81"/>
            <rFont val="Tahoma"/>
            <charset val="1"/>
          </rPr>
          <t>Becky Dzingeleski:</t>
        </r>
        <r>
          <rPr>
            <sz val="9"/>
            <color indexed="81"/>
            <rFont val="Tahoma"/>
            <charset val="1"/>
          </rPr>
          <t xml:space="preserve">
Per FOD is a new Unit.  Contributions began in 2018</t>
        </r>
      </text>
    </comment>
    <comment ref="MNJ16" authorId="0" shapeId="0" xr:uid="{29B42EB3-4040-48A9-A7D9-0B3CDA04C5C7}">
      <text>
        <r>
          <rPr>
            <b/>
            <sz val="9"/>
            <color indexed="81"/>
            <rFont val="Tahoma"/>
            <charset val="1"/>
          </rPr>
          <t>Becky Dzingeleski:</t>
        </r>
        <r>
          <rPr>
            <sz val="9"/>
            <color indexed="81"/>
            <rFont val="Tahoma"/>
            <charset val="1"/>
          </rPr>
          <t xml:space="preserve">
Per FOD is a new Unit.  Contributions began in 2018</t>
        </r>
      </text>
    </comment>
    <comment ref="MNN16" authorId="0" shapeId="0" xr:uid="{ED7D6FC4-DA93-469C-A042-05BB497D1EE3}">
      <text>
        <r>
          <rPr>
            <b/>
            <sz val="9"/>
            <color indexed="81"/>
            <rFont val="Tahoma"/>
            <charset val="1"/>
          </rPr>
          <t>Becky Dzingeleski:</t>
        </r>
        <r>
          <rPr>
            <sz val="9"/>
            <color indexed="81"/>
            <rFont val="Tahoma"/>
            <charset val="1"/>
          </rPr>
          <t xml:space="preserve">
Per FOD is a new Unit.  Contributions began in 2018</t>
        </r>
      </text>
    </comment>
    <comment ref="MNR16" authorId="0" shapeId="0" xr:uid="{6974F196-D075-44DA-983A-2A404ECB0741}">
      <text>
        <r>
          <rPr>
            <b/>
            <sz val="9"/>
            <color indexed="81"/>
            <rFont val="Tahoma"/>
            <charset val="1"/>
          </rPr>
          <t>Becky Dzingeleski:</t>
        </r>
        <r>
          <rPr>
            <sz val="9"/>
            <color indexed="81"/>
            <rFont val="Tahoma"/>
            <charset val="1"/>
          </rPr>
          <t xml:space="preserve">
Per FOD is a new Unit.  Contributions began in 2018</t>
        </r>
      </text>
    </comment>
    <comment ref="MNV16" authorId="0" shapeId="0" xr:uid="{A3D0FF5E-195E-4595-944C-2603DB2DFB5D}">
      <text>
        <r>
          <rPr>
            <b/>
            <sz val="9"/>
            <color indexed="81"/>
            <rFont val="Tahoma"/>
            <charset val="1"/>
          </rPr>
          <t>Becky Dzingeleski:</t>
        </r>
        <r>
          <rPr>
            <sz val="9"/>
            <color indexed="81"/>
            <rFont val="Tahoma"/>
            <charset val="1"/>
          </rPr>
          <t xml:space="preserve">
Per FOD is a new Unit.  Contributions began in 2018</t>
        </r>
      </text>
    </comment>
    <comment ref="MNZ16" authorId="0" shapeId="0" xr:uid="{CDF2D75E-C9C5-490A-A843-79B8374C22A8}">
      <text>
        <r>
          <rPr>
            <b/>
            <sz val="9"/>
            <color indexed="81"/>
            <rFont val="Tahoma"/>
            <charset val="1"/>
          </rPr>
          <t>Becky Dzingeleski:</t>
        </r>
        <r>
          <rPr>
            <sz val="9"/>
            <color indexed="81"/>
            <rFont val="Tahoma"/>
            <charset val="1"/>
          </rPr>
          <t xml:space="preserve">
Per FOD is a new Unit.  Contributions began in 2018</t>
        </r>
      </text>
    </comment>
    <comment ref="MOD16" authorId="0" shapeId="0" xr:uid="{2938AEC9-DD4E-4B9C-9A53-FCC9F5CD726B}">
      <text>
        <r>
          <rPr>
            <b/>
            <sz val="9"/>
            <color indexed="81"/>
            <rFont val="Tahoma"/>
            <charset val="1"/>
          </rPr>
          <t>Becky Dzingeleski:</t>
        </r>
        <r>
          <rPr>
            <sz val="9"/>
            <color indexed="81"/>
            <rFont val="Tahoma"/>
            <charset val="1"/>
          </rPr>
          <t xml:space="preserve">
Per FOD is a new Unit.  Contributions began in 2018</t>
        </r>
      </text>
    </comment>
    <comment ref="MOH16" authorId="0" shapeId="0" xr:uid="{0016AC99-0FA6-466D-8AEA-D7063EE7CBE9}">
      <text>
        <r>
          <rPr>
            <b/>
            <sz val="9"/>
            <color indexed="81"/>
            <rFont val="Tahoma"/>
            <charset val="1"/>
          </rPr>
          <t>Becky Dzingeleski:</t>
        </r>
        <r>
          <rPr>
            <sz val="9"/>
            <color indexed="81"/>
            <rFont val="Tahoma"/>
            <charset val="1"/>
          </rPr>
          <t xml:space="preserve">
Per FOD is a new Unit.  Contributions began in 2018</t>
        </r>
      </text>
    </comment>
    <comment ref="MOL16" authorId="0" shapeId="0" xr:uid="{092018A4-C8E4-4E2D-B669-DF4B9A79DB6D}">
      <text>
        <r>
          <rPr>
            <b/>
            <sz val="9"/>
            <color indexed="81"/>
            <rFont val="Tahoma"/>
            <charset val="1"/>
          </rPr>
          <t>Becky Dzingeleski:</t>
        </r>
        <r>
          <rPr>
            <sz val="9"/>
            <color indexed="81"/>
            <rFont val="Tahoma"/>
            <charset val="1"/>
          </rPr>
          <t xml:space="preserve">
Per FOD is a new Unit.  Contributions began in 2018</t>
        </r>
      </text>
    </comment>
    <comment ref="MOP16" authorId="0" shapeId="0" xr:uid="{8DF526F5-D1F4-4C2A-8E7F-A78D63E5AF75}">
      <text>
        <r>
          <rPr>
            <b/>
            <sz val="9"/>
            <color indexed="81"/>
            <rFont val="Tahoma"/>
            <charset val="1"/>
          </rPr>
          <t>Becky Dzingeleski:</t>
        </r>
        <r>
          <rPr>
            <sz val="9"/>
            <color indexed="81"/>
            <rFont val="Tahoma"/>
            <charset val="1"/>
          </rPr>
          <t xml:space="preserve">
Per FOD is a new Unit.  Contributions began in 2018</t>
        </r>
      </text>
    </comment>
    <comment ref="MOT16" authorId="0" shapeId="0" xr:uid="{78C37321-DC2A-4DAF-9E1A-973FA92B5161}">
      <text>
        <r>
          <rPr>
            <b/>
            <sz val="9"/>
            <color indexed="81"/>
            <rFont val="Tahoma"/>
            <charset val="1"/>
          </rPr>
          <t>Becky Dzingeleski:</t>
        </r>
        <r>
          <rPr>
            <sz val="9"/>
            <color indexed="81"/>
            <rFont val="Tahoma"/>
            <charset val="1"/>
          </rPr>
          <t xml:space="preserve">
Per FOD is a new Unit.  Contributions began in 2018</t>
        </r>
      </text>
    </comment>
    <comment ref="MOX16" authorId="0" shapeId="0" xr:uid="{FA226C57-66B4-4F67-A56C-B51663D8FFC7}">
      <text>
        <r>
          <rPr>
            <b/>
            <sz val="9"/>
            <color indexed="81"/>
            <rFont val="Tahoma"/>
            <charset val="1"/>
          </rPr>
          <t>Becky Dzingeleski:</t>
        </r>
        <r>
          <rPr>
            <sz val="9"/>
            <color indexed="81"/>
            <rFont val="Tahoma"/>
            <charset val="1"/>
          </rPr>
          <t xml:space="preserve">
Per FOD is a new Unit.  Contributions began in 2018</t>
        </r>
      </text>
    </comment>
    <comment ref="MPB16" authorId="0" shapeId="0" xr:uid="{29AD1FD1-39EA-4CD3-B1AC-5582313B2DD5}">
      <text>
        <r>
          <rPr>
            <b/>
            <sz val="9"/>
            <color indexed="81"/>
            <rFont val="Tahoma"/>
            <charset val="1"/>
          </rPr>
          <t>Becky Dzingeleski:</t>
        </r>
        <r>
          <rPr>
            <sz val="9"/>
            <color indexed="81"/>
            <rFont val="Tahoma"/>
            <charset val="1"/>
          </rPr>
          <t xml:space="preserve">
Per FOD is a new Unit.  Contributions began in 2018</t>
        </r>
      </text>
    </comment>
    <comment ref="MPF16" authorId="0" shapeId="0" xr:uid="{612DF251-27F7-4F92-A5C7-87CD167B0197}">
      <text>
        <r>
          <rPr>
            <b/>
            <sz val="9"/>
            <color indexed="81"/>
            <rFont val="Tahoma"/>
            <charset val="1"/>
          </rPr>
          <t>Becky Dzingeleski:</t>
        </r>
        <r>
          <rPr>
            <sz val="9"/>
            <color indexed="81"/>
            <rFont val="Tahoma"/>
            <charset val="1"/>
          </rPr>
          <t xml:space="preserve">
Per FOD is a new Unit.  Contributions began in 2018</t>
        </r>
      </text>
    </comment>
    <comment ref="MPJ16" authorId="0" shapeId="0" xr:uid="{EFD6F733-6140-4CEE-9845-C41A0052F420}">
      <text>
        <r>
          <rPr>
            <b/>
            <sz val="9"/>
            <color indexed="81"/>
            <rFont val="Tahoma"/>
            <charset val="1"/>
          </rPr>
          <t>Becky Dzingeleski:</t>
        </r>
        <r>
          <rPr>
            <sz val="9"/>
            <color indexed="81"/>
            <rFont val="Tahoma"/>
            <charset val="1"/>
          </rPr>
          <t xml:space="preserve">
Per FOD is a new Unit.  Contributions began in 2018</t>
        </r>
      </text>
    </comment>
    <comment ref="MPN16" authorId="0" shapeId="0" xr:uid="{983BBA43-2795-41E3-9DA0-8EC1F102887E}">
      <text>
        <r>
          <rPr>
            <b/>
            <sz val="9"/>
            <color indexed="81"/>
            <rFont val="Tahoma"/>
            <charset val="1"/>
          </rPr>
          <t>Becky Dzingeleski:</t>
        </r>
        <r>
          <rPr>
            <sz val="9"/>
            <color indexed="81"/>
            <rFont val="Tahoma"/>
            <charset val="1"/>
          </rPr>
          <t xml:space="preserve">
Per FOD is a new Unit.  Contributions began in 2018</t>
        </r>
      </text>
    </comment>
    <comment ref="MPR16" authorId="0" shapeId="0" xr:uid="{69C6BC46-A7EE-496A-80D6-1BE096B4E550}">
      <text>
        <r>
          <rPr>
            <b/>
            <sz val="9"/>
            <color indexed="81"/>
            <rFont val="Tahoma"/>
            <charset val="1"/>
          </rPr>
          <t>Becky Dzingeleski:</t>
        </r>
        <r>
          <rPr>
            <sz val="9"/>
            <color indexed="81"/>
            <rFont val="Tahoma"/>
            <charset val="1"/>
          </rPr>
          <t xml:space="preserve">
Per FOD is a new Unit.  Contributions began in 2018</t>
        </r>
      </text>
    </comment>
    <comment ref="MPV16" authorId="0" shapeId="0" xr:uid="{BB0D1246-007F-4944-83C6-A2699031E04A}">
      <text>
        <r>
          <rPr>
            <b/>
            <sz val="9"/>
            <color indexed="81"/>
            <rFont val="Tahoma"/>
            <charset val="1"/>
          </rPr>
          <t>Becky Dzingeleski:</t>
        </r>
        <r>
          <rPr>
            <sz val="9"/>
            <color indexed="81"/>
            <rFont val="Tahoma"/>
            <charset val="1"/>
          </rPr>
          <t xml:space="preserve">
Per FOD is a new Unit.  Contributions began in 2018</t>
        </r>
      </text>
    </comment>
    <comment ref="MPZ16" authorId="0" shapeId="0" xr:uid="{026D1C75-D0A4-42EB-9621-55A4A0B59408}">
      <text>
        <r>
          <rPr>
            <b/>
            <sz val="9"/>
            <color indexed="81"/>
            <rFont val="Tahoma"/>
            <charset val="1"/>
          </rPr>
          <t>Becky Dzingeleski:</t>
        </r>
        <r>
          <rPr>
            <sz val="9"/>
            <color indexed="81"/>
            <rFont val="Tahoma"/>
            <charset val="1"/>
          </rPr>
          <t xml:space="preserve">
Per FOD is a new Unit.  Contributions began in 2018</t>
        </r>
      </text>
    </comment>
    <comment ref="MQD16" authorId="0" shapeId="0" xr:uid="{C3C449AF-4E6F-4759-82A1-76F0FAB6283A}">
      <text>
        <r>
          <rPr>
            <b/>
            <sz val="9"/>
            <color indexed="81"/>
            <rFont val="Tahoma"/>
            <charset val="1"/>
          </rPr>
          <t>Becky Dzingeleski:</t>
        </r>
        <r>
          <rPr>
            <sz val="9"/>
            <color indexed="81"/>
            <rFont val="Tahoma"/>
            <charset val="1"/>
          </rPr>
          <t xml:space="preserve">
Per FOD is a new Unit.  Contributions began in 2018</t>
        </r>
      </text>
    </comment>
    <comment ref="MQH16" authorId="0" shapeId="0" xr:uid="{1677366D-FC39-4689-939F-DCE02D6206AE}">
      <text>
        <r>
          <rPr>
            <b/>
            <sz val="9"/>
            <color indexed="81"/>
            <rFont val="Tahoma"/>
            <charset val="1"/>
          </rPr>
          <t>Becky Dzingeleski:</t>
        </r>
        <r>
          <rPr>
            <sz val="9"/>
            <color indexed="81"/>
            <rFont val="Tahoma"/>
            <charset val="1"/>
          </rPr>
          <t xml:space="preserve">
Per FOD is a new Unit.  Contributions began in 2018</t>
        </r>
      </text>
    </comment>
    <comment ref="MQL16" authorId="0" shapeId="0" xr:uid="{18FA9185-ECC9-40AA-874F-049341927EAE}">
      <text>
        <r>
          <rPr>
            <b/>
            <sz val="9"/>
            <color indexed="81"/>
            <rFont val="Tahoma"/>
            <charset val="1"/>
          </rPr>
          <t>Becky Dzingeleski:</t>
        </r>
        <r>
          <rPr>
            <sz val="9"/>
            <color indexed="81"/>
            <rFont val="Tahoma"/>
            <charset val="1"/>
          </rPr>
          <t xml:space="preserve">
Per FOD is a new Unit.  Contributions began in 2018</t>
        </r>
      </text>
    </comment>
    <comment ref="MQP16" authorId="0" shapeId="0" xr:uid="{153C1586-7E03-4CD7-AA2F-D29D0D4650CD}">
      <text>
        <r>
          <rPr>
            <b/>
            <sz val="9"/>
            <color indexed="81"/>
            <rFont val="Tahoma"/>
            <charset val="1"/>
          </rPr>
          <t>Becky Dzingeleski:</t>
        </r>
        <r>
          <rPr>
            <sz val="9"/>
            <color indexed="81"/>
            <rFont val="Tahoma"/>
            <charset val="1"/>
          </rPr>
          <t xml:space="preserve">
Per FOD is a new Unit.  Contributions began in 2018</t>
        </r>
      </text>
    </comment>
    <comment ref="MQT16" authorId="0" shapeId="0" xr:uid="{1B4C0D5D-AD37-4640-B602-4E7DCF062843}">
      <text>
        <r>
          <rPr>
            <b/>
            <sz val="9"/>
            <color indexed="81"/>
            <rFont val="Tahoma"/>
            <charset val="1"/>
          </rPr>
          <t>Becky Dzingeleski:</t>
        </r>
        <r>
          <rPr>
            <sz val="9"/>
            <color indexed="81"/>
            <rFont val="Tahoma"/>
            <charset val="1"/>
          </rPr>
          <t xml:space="preserve">
Per FOD is a new Unit.  Contributions began in 2018</t>
        </r>
      </text>
    </comment>
    <comment ref="MQX16" authorId="0" shapeId="0" xr:uid="{5D6A9DA1-8A87-440C-A48D-D54825488954}">
      <text>
        <r>
          <rPr>
            <b/>
            <sz val="9"/>
            <color indexed="81"/>
            <rFont val="Tahoma"/>
            <charset val="1"/>
          </rPr>
          <t>Becky Dzingeleski:</t>
        </r>
        <r>
          <rPr>
            <sz val="9"/>
            <color indexed="81"/>
            <rFont val="Tahoma"/>
            <charset val="1"/>
          </rPr>
          <t xml:space="preserve">
Per FOD is a new Unit.  Contributions began in 2018</t>
        </r>
      </text>
    </comment>
    <comment ref="MRB16" authorId="0" shapeId="0" xr:uid="{7EEBBBE5-E6F2-40F2-832F-697AE4E4AFA0}">
      <text>
        <r>
          <rPr>
            <b/>
            <sz val="9"/>
            <color indexed="81"/>
            <rFont val="Tahoma"/>
            <charset val="1"/>
          </rPr>
          <t>Becky Dzingeleski:</t>
        </r>
        <r>
          <rPr>
            <sz val="9"/>
            <color indexed="81"/>
            <rFont val="Tahoma"/>
            <charset val="1"/>
          </rPr>
          <t xml:space="preserve">
Per FOD is a new Unit.  Contributions began in 2018</t>
        </r>
      </text>
    </comment>
    <comment ref="MRF16" authorId="0" shapeId="0" xr:uid="{BCC9829E-D3DF-4513-A5A0-55F0865B00E8}">
      <text>
        <r>
          <rPr>
            <b/>
            <sz val="9"/>
            <color indexed="81"/>
            <rFont val="Tahoma"/>
            <charset val="1"/>
          </rPr>
          <t>Becky Dzingeleski:</t>
        </r>
        <r>
          <rPr>
            <sz val="9"/>
            <color indexed="81"/>
            <rFont val="Tahoma"/>
            <charset val="1"/>
          </rPr>
          <t xml:space="preserve">
Per FOD is a new Unit.  Contributions began in 2018</t>
        </r>
      </text>
    </comment>
    <comment ref="MRJ16" authorId="0" shapeId="0" xr:uid="{35C2D339-A8F8-407E-AE1E-BD77F27B830B}">
      <text>
        <r>
          <rPr>
            <b/>
            <sz val="9"/>
            <color indexed="81"/>
            <rFont val="Tahoma"/>
            <charset val="1"/>
          </rPr>
          <t>Becky Dzingeleski:</t>
        </r>
        <r>
          <rPr>
            <sz val="9"/>
            <color indexed="81"/>
            <rFont val="Tahoma"/>
            <charset val="1"/>
          </rPr>
          <t xml:space="preserve">
Per FOD is a new Unit.  Contributions began in 2018</t>
        </r>
      </text>
    </comment>
    <comment ref="MRN16" authorId="0" shapeId="0" xr:uid="{3849399F-4BEF-46F3-84D2-8BE606ED1E06}">
      <text>
        <r>
          <rPr>
            <b/>
            <sz val="9"/>
            <color indexed="81"/>
            <rFont val="Tahoma"/>
            <charset val="1"/>
          </rPr>
          <t>Becky Dzingeleski:</t>
        </r>
        <r>
          <rPr>
            <sz val="9"/>
            <color indexed="81"/>
            <rFont val="Tahoma"/>
            <charset val="1"/>
          </rPr>
          <t xml:space="preserve">
Per FOD is a new Unit.  Contributions began in 2018</t>
        </r>
      </text>
    </comment>
    <comment ref="MRR16" authorId="0" shapeId="0" xr:uid="{8FF1EF74-0E44-4A29-AE60-C486D56E62D2}">
      <text>
        <r>
          <rPr>
            <b/>
            <sz val="9"/>
            <color indexed="81"/>
            <rFont val="Tahoma"/>
            <charset val="1"/>
          </rPr>
          <t>Becky Dzingeleski:</t>
        </r>
        <r>
          <rPr>
            <sz val="9"/>
            <color indexed="81"/>
            <rFont val="Tahoma"/>
            <charset val="1"/>
          </rPr>
          <t xml:space="preserve">
Per FOD is a new Unit.  Contributions began in 2018</t>
        </r>
      </text>
    </comment>
    <comment ref="MRV16" authorId="0" shapeId="0" xr:uid="{64B36CB9-AD60-4733-861E-C7A2A5A7483D}">
      <text>
        <r>
          <rPr>
            <b/>
            <sz val="9"/>
            <color indexed="81"/>
            <rFont val="Tahoma"/>
            <charset val="1"/>
          </rPr>
          <t>Becky Dzingeleski:</t>
        </r>
        <r>
          <rPr>
            <sz val="9"/>
            <color indexed="81"/>
            <rFont val="Tahoma"/>
            <charset val="1"/>
          </rPr>
          <t xml:space="preserve">
Per FOD is a new Unit.  Contributions began in 2018</t>
        </r>
      </text>
    </comment>
    <comment ref="MRZ16" authorId="0" shapeId="0" xr:uid="{CD31D1AB-F68F-49F1-A43B-3E3105D1D218}">
      <text>
        <r>
          <rPr>
            <b/>
            <sz val="9"/>
            <color indexed="81"/>
            <rFont val="Tahoma"/>
            <charset val="1"/>
          </rPr>
          <t>Becky Dzingeleski:</t>
        </r>
        <r>
          <rPr>
            <sz val="9"/>
            <color indexed="81"/>
            <rFont val="Tahoma"/>
            <charset val="1"/>
          </rPr>
          <t xml:space="preserve">
Per FOD is a new Unit.  Contributions began in 2018</t>
        </r>
      </text>
    </comment>
    <comment ref="MSD16" authorId="0" shapeId="0" xr:uid="{D6A74707-07C0-4A33-B303-E4F3EA71B239}">
      <text>
        <r>
          <rPr>
            <b/>
            <sz val="9"/>
            <color indexed="81"/>
            <rFont val="Tahoma"/>
            <charset val="1"/>
          </rPr>
          <t>Becky Dzingeleski:</t>
        </r>
        <r>
          <rPr>
            <sz val="9"/>
            <color indexed="81"/>
            <rFont val="Tahoma"/>
            <charset val="1"/>
          </rPr>
          <t xml:space="preserve">
Per FOD is a new Unit.  Contributions began in 2018</t>
        </r>
      </text>
    </comment>
    <comment ref="MSH16" authorId="0" shapeId="0" xr:uid="{A0D8F0EB-A5E7-4267-BC03-8B77CB18EE13}">
      <text>
        <r>
          <rPr>
            <b/>
            <sz val="9"/>
            <color indexed="81"/>
            <rFont val="Tahoma"/>
            <charset val="1"/>
          </rPr>
          <t>Becky Dzingeleski:</t>
        </r>
        <r>
          <rPr>
            <sz val="9"/>
            <color indexed="81"/>
            <rFont val="Tahoma"/>
            <charset val="1"/>
          </rPr>
          <t xml:space="preserve">
Per FOD is a new Unit.  Contributions began in 2018</t>
        </r>
      </text>
    </comment>
    <comment ref="MSL16" authorId="0" shapeId="0" xr:uid="{AB9F7D36-B0B2-409C-875E-ACC2FD142CA4}">
      <text>
        <r>
          <rPr>
            <b/>
            <sz val="9"/>
            <color indexed="81"/>
            <rFont val="Tahoma"/>
            <charset val="1"/>
          </rPr>
          <t>Becky Dzingeleski:</t>
        </r>
        <r>
          <rPr>
            <sz val="9"/>
            <color indexed="81"/>
            <rFont val="Tahoma"/>
            <charset val="1"/>
          </rPr>
          <t xml:space="preserve">
Per FOD is a new Unit.  Contributions began in 2018</t>
        </r>
      </text>
    </comment>
    <comment ref="MSP16" authorId="0" shapeId="0" xr:uid="{0BE40E6D-376E-4EDE-856B-B9F9253AAB40}">
      <text>
        <r>
          <rPr>
            <b/>
            <sz val="9"/>
            <color indexed="81"/>
            <rFont val="Tahoma"/>
            <charset val="1"/>
          </rPr>
          <t>Becky Dzingeleski:</t>
        </r>
        <r>
          <rPr>
            <sz val="9"/>
            <color indexed="81"/>
            <rFont val="Tahoma"/>
            <charset val="1"/>
          </rPr>
          <t xml:space="preserve">
Per FOD is a new Unit.  Contributions began in 2018</t>
        </r>
      </text>
    </comment>
    <comment ref="MST16" authorId="0" shapeId="0" xr:uid="{9B4600F5-13DF-40F6-857D-8F368FFCC8A6}">
      <text>
        <r>
          <rPr>
            <b/>
            <sz val="9"/>
            <color indexed="81"/>
            <rFont val="Tahoma"/>
            <charset val="1"/>
          </rPr>
          <t>Becky Dzingeleski:</t>
        </r>
        <r>
          <rPr>
            <sz val="9"/>
            <color indexed="81"/>
            <rFont val="Tahoma"/>
            <charset val="1"/>
          </rPr>
          <t xml:space="preserve">
Per FOD is a new Unit.  Contributions began in 2018</t>
        </r>
      </text>
    </comment>
    <comment ref="MSX16" authorId="0" shapeId="0" xr:uid="{6D7E8716-FD38-41DC-8B15-069B2097A2E4}">
      <text>
        <r>
          <rPr>
            <b/>
            <sz val="9"/>
            <color indexed="81"/>
            <rFont val="Tahoma"/>
            <charset val="1"/>
          </rPr>
          <t>Becky Dzingeleski:</t>
        </r>
        <r>
          <rPr>
            <sz val="9"/>
            <color indexed="81"/>
            <rFont val="Tahoma"/>
            <charset val="1"/>
          </rPr>
          <t xml:space="preserve">
Per FOD is a new Unit.  Contributions began in 2018</t>
        </r>
      </text>
    </comment>
    <comment ref="MTB16" authorId="0" shapeId="0" xr:uid="{941366D6-453E-4200-8F4C-72D952DE27DF}">
      <text>
        <r>
          <rPr>
            <b/>
            <sz val="9"/>
            <color indexed="81"/>
            <rFont val="Tahoma"/>
            <charset val="1"/>
          </rPr>
          <t>Becky Dzingeleski:</t>
        </r>
        <r>
          <rPr>
            <sz val="9"/>
            <color indexed="81"/>
            <rFont val="Tahoma"/>
            <charset val="1"/>
          </rPr>
          <t xml:space="preserve">
Per FOD is a new Unit.  Contributions began in 2018</t>
        </r>
      </text>
    </comment>
    <comment ref="MTF16" authorId="0" shapeId="0" xr:uid="{85EEC2AE-A9DE-4D32-9CBA-7324D0910EFB}">
      <text>
        <r>
          <rPr>
            <b/>
            <sz val="9"/>
            <color indexed="81"/>
            <rFont val="Tahoma"/>
            <charset val="1"/>
          </rPr>
          <t>Becky Dzingeleski:</t>
        </r>
        <r>
          <rPr>
            <sz val="9"/>
            <color indexed="81"/>
            <rFont val="Tahoma"/>
            <charset val="1"/>
          </rPr>
          <t xml:space="preserve">
Per FOD is a new Unit.  Contributions began in 2018</t>
        </r>
      </text>
    </comment>
    <comment ref="MTJ16" authorId="0" shapeId="0" xr:uid="{A1BFA8D2-C202-4C53-9FC7-61C7146A7A57}">
      <text>
        <r>
          <rPr>
            <b/>
            <sz val="9"/>
            <color indexed="81"/>
            <rFont val="Tahoma"/>
            <charset val="1"/>
          </rPr>
          <t>Becky Dzingeleski:</t>
        </r>
        <r>
          <rPr>
            <sz val="9"/>
            <color indexed="81"/>
            <rFont val="Tahoma"/>
            <charset val="1"/>
          </rPr>
          <t xml:space="preserve">
Per FOD is a new Unit.  Contributions began in 2018</t>
        </r>
      </text>
    </comment>
    <comment ref="MTN16" authorId="0" shapeId="0" xr:uid="{F8F8C0F0-5117-4F66-BC72-23CA987FB2F7}">
      <text>
        <r>
          <rPr>
            <b/>
            <sz val="9"/>
            <color indexed="81"/>
            <rFont val="Tahoma"/>
            <charset val="1"/>
          </rPr>
          <t>Becky Dzingeleski:</t>
        </r>
        <r>
          <rPr>
            <sz val="9"/>
            <color indexed="81"/>
            <rFont val="Tahoma"/>
            <charset val="1"/>
          </rPr>
          <t xml:space="preserve">
Per FOD is a new Unit.  Contributions began in 2018</t>
        </r>
      </text>
    </comment>
    <comment ref="MTR16" authorId="0" shapeId="0" xr:uid="{EED87F13-6047-4362-8E53-C674B79A57B6}">
      <text>
        <r>
          <rPr>
            <b/>
            <sz val="9"/>
            <color indexed="81"/>
            <rFont val="Tahoma"/>
            <charset val="1"/>
          </rPr>
          <t>Becky Dzingeleski:</t>
        </r>
        <r>
          <rPr>
            <sz val="9"/>
            <color indexed="81"/>
            <rFont val="Tahoma"/>
            <charset val="1"/>
          </rPr>
          <t xml:space="preserve">
Per FOD is a new Unit.  Contributions began in 2018</t>
        </r>
      </text>
    </comment>
    <comment ref="MTV16" authorId="0" shapeId="0" xr:uid="{861D2F45-561B-4B65-B0B1-4A4A354346B2}">
      <text>
        <r>
          <rPr>
            <b/>
            <sz val="9"/>
            <color indexed="81"/>
            <rFont val="Tahoma"/>
            <charset val="1"/>
          </rPr>
          <t>Becky Dzingeleski:</t>
        </r>
        <r>
          <rPr>
            <sz val="9"/>
            <color indexed="81"/>
            <rFont val="Tahoma"/>
            <charset val="1"/>
          </rPr>
          <t xml:space="preserve">
Per FOD is a new Unit.  Contributions began in 2018</t>
        </r>
      </text>
    </comment>
    <comment ref="MTZ16" authorId="0" shapeId="0" xr:uid="{FD70C0B3-9DA8-415E-8C35-0100DA0758B3}">
      <text>
        <r>
          <rPr>
            <b/>
            <sz val="9"/>
            <color indexed="81"/>
            <rFont val="Tahoma"/>
            <charset val="1"/>
          </rPr>
          <t>Becky Dzingeleski:</t>
        </r>
        <r>
          <rPr>
            <sz val="9"/>
            <color indexed="81"/>
            <rFont val="Tahoma"/>
            <charset val="1"/>
          </rPr>
          <t xml:space="preserve">
Per FOD is a new Unit.  Contributions began in 2018</t>
        </r>
      </text>
    </comment>
    <comment ref="MUD16" authorId="0" shapeId="0" xr:uid="{F8DB2C68-1675-4B02-B07C-A48A8C44DE92}">
      <text>
        <r>
          <rPr>
            <b/>
            <sz val="9"/>
            <color indexed="81"/>
            <rFont val="Tahoma"/>
            <charset val="1"/>
          </rPr>
          <t>Becky Dzingeleski:</t>
        </r>
        <r>
          <rPr>
            <sz val="9"/>
            <color indexed="81"/>
            <rFont val="Tahoma"/>
            <charset val="1"/>
          </rPr>
          <t xml:space="preserve">
Per FOD is a new Unit.  Contributions began in 2018</t>
        </r>
      </text>
    </comment>
    <comment ref="MUH16" authorId="0" shapeId="0" xr:uid="{B39C63DA-5065-4B7B-94FF-A99C9CDF2369}">
      <text>
        <r>
          <rPr>
            <b/>
            <sz val="9"/>
            <color indexed="81"/>
            <rFont val="Tahoma"/>
            <charset val="1"/>
          </rPr>
          <t>Becky Dzingeleski:</t>
        </r>
        <r>
          <rPr>
            <sz val="9"/>
            <color indexed="81"/>
            <rFont val="Tahoma"/>
            <charset val="1"/>
          </rPr>
          <t xml:space="preserve">
Per FOD is a new Unit.  Contributions began in 2018</t>
        </r>
      </text>
    </comment>
    <comment ref="MUL16" authorId="0" shapeId="0" xr:uid="{6ED33E28-CAA0-45D7-B160-8D8CF41209EE}">
      <text>
        <r>
          <rPr>
            <b/>
            <sz val="9"/>
            <color indexed="81"/>
            <rFont val="Tahoma"/>
            <charset val="1"/>
          </rPr>
          <t>Becky Dzingeleski:</t>
        </r>
        <r>
          <rPr>
            <sz val="9"/>
            <color indexed="81"/>
            <rFont val="Tahoma"/>
            <charset val="1"/>
          </rPr>
          <t xml:space="preserve">
Per FOD is a new Unit.  Contributions began in 2018</t>
        </r>
      </text>
    </comment>
    <comment ref="MUP16" authorId="0" shapeId="0" xr:uid="{AE833FA1-EAAE-406A-9350-ADF3E519EB3D}">
      <text>
        <r>
          <rPr>
            <b/>
            <sz val="9"/>
            <color indexed="81"/>
            <rFont val="Tahoma"/>
            <charset val="1"/>
          </rPr>
          <t>Becky Dzingeleski:</t>
        </r>
        <r>
          <rPr>
            <sz val="9"/>
            <color indexed="81"/>
            <rFont val="Tahoma"/>
            <charset val="1"/>
          </rPr>
          <t xml:space="preserve">
Per FOD is a new Unit.  Contributions began in 2018</t>
        </r>
      </text>
    </comment>
    <comment ref="MUT16" authorId="0" shapeId="0" xr:uid="{926026EA-52BC-4366-A242-72F5342A5490}">
      <text>
        <r>
          <rPr>
            <b/>
            <sz val="9"/>
            <color indexed="81"/>
            <rFont val="Tahoma"/>
            <charset val="1"/>
          </rPr>
          <t>Becky Dzingeleski:</t>
        </r>
        <r>
          <rPr>
            <sz val="9"/>
            <color indexed="81"/>
            <rFont val="Tahoma"/>
            <charset val="1"/>
          </rPr>
          <t xml:space="preserve">
Per FOD is a new Unit.  Contributions began in 2018</t>
        </r>
      </text>
    </comment>
    <comment ref="MUX16" authorId="0" shapeId="0" xr:uid="{AB42C47F-2EE3-4DD0-9649-0DF29E623FD5}">
      <text>
        <r>
          <rPr>
            <b/>
            <sz val="9"/>
            <color indexed="81"/>
            <rFont val="Tahoma"/>
            <charset val="1"/>
          </rPr>
          <t>Becky Dzingeleski:</t>
        </r>
        <r>
          <rPr>
            <sz val="9"/>
            <color indexed="81"/>
            <rFont val="Tahoma"/>
            <charset val="1"/>
          </rPr>
          <t xml:space="preserve">
Per FOD is a new Unit.  Contributions began in 2018</t>
        </r>
      </text>
    </comment>
    <comment ref="MVB16" authorId="0" shapeId="0" xr:uid="{88CC5882-124D-46AE-A3D2-BF9813A7B729}">
      <text>
        <r>
          <rPr>
            <b/>
            <sz val="9"/>
            <color indexed="81"/>
            <rFont val="Tahoma"/>
            <charset val="1"/>
          </rPr>
          <t>Becky Dzingeleski:</t>
        </r>
        <r>
          <rPr>
            <sz val="9"/>
            <color indexed="81"/>
            <rFont val="Tahoma"/>
            <charset val="1"/>
          </rPr>
          <t xml:space="preserve">
Per FOD is a new Unit.  Contributions began in 2018</t>
        </r>
      </text>
    </comment>
    <comment ref="MVF16" authorId="0" shapeId="0" xr:uid="{CB2ADEE7-8CAC-499E-9B19-9E7E511C53C6}">
      <text>
        <r>
          <rPr>
            <b/>
            <sz val="9"/>
            <color indexed="81"/>
            <rFont val="Tahoma"/>
            <charset val="1"/>
          </rPr>
          <t>Becky Dzingeleski:</t>
        </r>
        <r>
          <rPr>
            <sz val="9"/>
            <color indexed="81"/>
            <rFont val="Tahoma"/>
            <charset val="1"/>
          </rPr>
          <t xml:space="preserve">
Per FOD is a new Unit.  Contributions began in 2018</t>
        </r>
      </text>
    </comment>
    <comment ref="MVJ16" authorId="0" shapeId="0" xr:uid="{8F3B77A9-DF7E-4D47-9D4B-3490A4864EFF}">
      <text>
        <r>
          <rPr>
            <b/>
            <sz val="9"/>
            <color indexed="81"/>
            <rFont val="Tahoma"/>
            <charset val="1"/>
          </rPr>
          <t>Becky Dzingeleski:</t>
        </r>
        <r>
          <rPr>
            <sz val="9"/>
            <color indexed="81"/>
            <rFont val="Tahoma"/>
            <charset val="1"/>
          </rPr>
          <t xml:space="preserve">
Per FOD is a new Unit.  Contributions began in 2018</t>
        </r>
      </text>
    </comment>
    <comment ref="MVN16" authorId="0" shapeId="0" xr:uid="{922B327F-C955-4E01-A3B8-BEF24BB1F970}">
      <text>
        <r>
          <rPr>
            <b/>
            <sz val="9"/>
            <color indexed="81"/>
            <rFont val="Tahoma"/>
            <charset val="1"/>
          </rPr>
          <t>Becky Dzingeleski:</t>
        </r>
        <r>
          <rPr>
            <sz val="9"/>
            <color indexed="81"/>
            <rFont val="Tahoma"/>
            <charset val="1"/>
          </rPr>
          <t xml:space="preserve">
Per FOD is a new Unit.  Contributions began in 2018</t>
        </r>
      </text>
    </comment>
    <comment ref="MVR16" authorId="0" shapeId="0" xr:uid="{4672AF57-BF6C-41F9-A0D9-3020FD99C006}">
      <text>
        <r>
          <rPr>
            <b/>
            <sz val="9"/>
            <color indexed="81"/>
            <rFont val="Tahoma"/>
            <charset val="1"/>
          </rPr>
          <t>Becky Dzingeleski:</t>
        </r>
        <r>
          <rPr>
            <sz val="9"/>
            <color indexed="81"/>
            <rFont val="Tahoma"/>
            <charset val="1"/>
          </rPr>
          <t xml:space="preserve">
Per FOD is a new Unit.  Contributions began in 2018</t>
        </r>
      </text>
    </comment>
    <comment ref="MVV16" authorId="0" shapeId="0" xr:uid="{2754DF6B-6464-4C43-A0AF-DDCD1D265E16}">
      <text>
        <r>
          <rPr>
            <b/>
            <sz val="9"/>
            <color indexed="81"/>
            <rFont val="Tahoma"/>
            <charset val="1"/>
          </rPr>
          <t>Becky Dzingeleski:</t>
        </r>
        <r>
          <rPr>
            <sz val="9"/>
            <color indexed="81"/>
            <rFont val="Tahoma"/>
            <charset val="1"/>
          </rPr>
          <t xml:space="preserve">
Per FOD is a new Unit.  Contributions began in 2018</t>
        </r>
      </text>
    </comment>
    <comment ref="MVZ16" authorId="0" shapeId="0" xr:uid="{B2585FD8-6100-48C2-B1A0-D390EEBFD8C2}">
      <text>
        <r>
          <rPr>
            <b/>
            <sz val="9"/>
            <color indexed="81"/>
            <rFont val="Tahoma"/>
            <charset val="1"/>
          </rPr>
          <t>Becky Dzingeleski:</t>
        </r>
        <r>
          <rPr>
            <sz val="9"/>
            <color indexed="81"/>
            <rFont val="Tahoma"/>
            <charset val="1"/>
          </rPr>
          <t xml:space="preserve">
Per FOD is a new Unit.  Contributions began in 2018</t>
        </r>
      </text>
    </comment>
    <comment ref="MWD16" authorId="0" shapeId="0" xr:uid="{F11BC006-F8AB-4B13-B8FA-FC9E93AB71D8}">
      <text>
        <r>
          <rPr>
            <b/>
            <sz val="9"/>
            <color indexed="81"/>
            <rFont val="Tahoma"/>
            <charset val="1"/>
          </rPr>
          <t>Becky Dzingeleski:</t>
        </r>
        <r>
          <rPr>
            <sz val="9"/>
            <color indexed="81"/>
            <rFont val="Tahoma"/>
            <charset val="1"/>
          </rPr>
          <t xml:space="preserve">
Per FOD is a new Unit.  Contributions began in 2018</t>
        </r>
      </text>
    </comment>
    <comment ref="MWH16" authorId="0" shapeId="0" xr:uid="{FAA174D2-A7BF-4004-94E0-AC6C41FCE7C4}">
      <text>
        <r>
          <rPr>
            <b/>
            <sz val="9"/>
            <color indexed="81"/>
            <rFont val="Tahoma"/>
            <charset val="1"/>
          </rPr>
          <t>Becky Dzingeleski:</t>
        </r>
        <r>
          <rPr>
            <sz val="9"/>
            <color indexed="81"/>
            <rFont val="Tahoma"/>
            <charset val="1"/>
          </rPr>
          <t xml:space="preserve">
Per FOD is a new Unit.  Contributions began in 2018</t>
        </r>
      </text>
    </comment>
    <comment ref="MWL16" authorId="0" shapeId="0" xr:uid="{5ED16B6B-980E-4048-9468-285E34CFC4AC}">
      <text>
        <r>
          <rPr>
            <b/>
            <sz val="9"/>
            <color indexed="81"/>
            <rFont val="Tahoma"/>
            <charset val="1"/>
          </rPr>
          <t>Becky Dzingeleski:</t>
        </r>
        <r>
          <rPr>
            <sz val="9"/>
            <color indexed="81"/>
            <rFont val="Tahoma"/>
            <charset val="1"/>
          </rPr>
          <t xml:space="preserve">
Per FOD is a new Unit.  Contributions began in 2018</t>
        </r>
      </text>
    </comment>
    <comment ref="MWP16" authorId="0" shapeId="0" xr:uid="{50692FF8-8C14-4A77-B063-4E1D9E56BBA2}">
      <text>
        <r>
          <rPr>
            <b/>
            <sz val="9"/>
            <color indexed="81"/>
            <rFont val="Tahoma"/>
            <charset val="1"/>
          </rPr>
          <t>Becky Dzingeleski:</t>
        </r>
        <r>
          <rPr>
            <sz val="9"/>
            <color indexed="81"/>
            <rFont val="Tahoma"/>
            <charset val="1"/>
          </rPr>
          <t xml:space="preserve">
Per FOD is a new Unit.  Contributions began in 2018</t>
        </r>
      </text>
    </comment>
    <comment ref="MWT16" authorId="0" shapeId="0" xr:uid="{89DD5DBB-B1A1-4F44-B2C6-3430E8A48B1A}">
      <text>
        <r>
          <rPr>
            <b/>
            <sz val="9"/>
            <color indexed="81"/>
            <rFont val="Tahoma"/>
            <charset val="1"/>
          </rPr>
          <t>Becky Dzingeleski:</t>
        </r>
        <r>
          <rPr>
            <sz val="9"/>
            <color indexed="81"/>
            <rFont val="Tahoma"/>
            <charset val="1"/>
          </rPr>
          <t xml:space="preserve">
Per FOD is a new Unit.  Contributions began in 2018</t>
        </r>
      </text>
    </comment>
    <comment ref="MWX16" authorId="0" shapeId="0" xr:uid="{5D81A037-7221-490D-BBFF-11A3C07EC7EC}">
      <text>
        <r>
          <rPr>
            <b/>
            <sz val="9"/>
            <color indexed="81"/>
            <rFont val="Tahoma"/>
            <charset val="1"/>
          </rPr>
          <t>Becky Dzingeleski:</t>
        </r>
        <r>
          <rPr>
            <sz val="9"/>
            <color indexed="81"/>
            <rFont val="Tahoma"/>
            <charset val="1"/>
          </rPr>
          <t xml:space="preserve">
Per FOD is a new Unit.  Contributions began in 2018</t>
        </r>
      </text>
    </comment>
    <comment ref="MXB16" authorId="0" shapeId="0" xr:uid="{90D121CA-8B1C-44D5-9EEE-5FB55063CD62}">
      <text>
        <r>
          <rPr>
            <b/>
            <sz val="9"/>
            <color indexed="81"/>
            <rFont val="Tahoma"/>
            <charset val="1"/>
          </rPr>
          <t>Becky Dzingeleski:</t>
        </r>
        <r>
          <rPr>
            <sz val="9"/>
            <color indexed="81"/>
            <rFont val="Tahoma"/>
            <charset val="1"/>
          </rPr>
          <t xml:space="preserve">
Per FOD is a new Unit.  Contributions began in 2018</t>
        </r>
      </text>
    </comment>
    <comment ref="MXF16" authorId="0" shapeId="0" xr:uid="{13084792-A538-4A58-BFF0-60D710DBA108}">
      <text>
        <r>
          <rPr>
            <b/>
            <sz val="9"/>
            <color indexed="81"/>
            <rFont val="Tahoma"/>
            <charset val="1"/>
          </rPr>
          <t>Becky Dzingeleski:</t>
        </r>
        <r>
          <rPr>
            <sz val="9"/>
            <color indexed="81"/>
            <rFont val="Tahoma"/>
            <charset val="1"/>
          </rPr>
          <t xml:space="preserve">
Per FOD is a new Unit.  Contributions began in 2018</t>
        </r>
      </text>
    </comment>
    <comment ref="MXJ16" authorId="0" shapeId="0" xr:uid="{742AE673-1750-488B-95E6-8801C8DFCBCF}">
      <text>
        <r>
          <rPr>
            <b/>
            <sz val="9"/>
            <color indexed="81"/>
            <rFont val="Tahoma"/>
            <charset val="1"/>
          </rPr>
          <t>Becky Dzingeleski:</t>
        </r>
        <r>
          <rPr>
            <sz val="9"/>
            <color indexed="81"/>
            <rFont val="Tahoma"/>
            <charset val="1"/>
          </rPr>
          <t xml:space="preserve">
Per FOD is a new Unit.  Contributions began in 2018</t>
        </r>
      </text>
    </comment>
    <comment ref="MXN16" authorId="0" shapeId="0" xr:uid="{2BF250EB-BF8E-4BA2-8B63-9C52B5902892}">
      <text>
        <r>
          <rPr>
            <b/>
            <sz val="9"/>
            <color indexed="81"/>
            <rFont val="Tahoma"/>
            <charset val="1"/>
          </rPr>
          <t>Becky Dzingeleski:</t>
        </r>
        <r>
          <rPr>
            <sz val="9"/>
            <color indexed="81"/>
            <rFont val="Tahoma"/>
            <charset val="1"/>
          </rPr>
          <t xml:space="preserve">
Per FOD is a new Unit.  Contributions began in 2018</t>
        </r>
      </text>
    </comment>
    <comment ref="MXR16" authorId="0" shapeId="0" xr:uid="{A3CC169C-012C-4FEA-8D11-8CD75CB8F170}">
      <text>
        <r>
          <rPr>
            <b/>
            <sz val="9"/>
            <color indexed="81"/>
            <rFont val="Tahoma"/>
            <charset val="1"/>
          </rPr>
          <t>Becky Dzingeleski:</t>
        </r>
        <r>
          <rPr>
            <sz val="9"/>
            <color indexed="81"/>
            <rFont val="Tahoma"/>
            <charset val="1"/>
          </rPr>
          <t xml:space="preserve">
Per FOD is a new Unit.  Contributions began in 2018</t>
        </r>
      </text>
    </comment>
    <comment ref="MXV16" authorId="0" shapeId="0" xr:uid="{BDEA0F3E-619E-415A-818D-A1FAB7E1032C}">
      <text>
        <r>
          <rPr>
            <b/>
            <sz val="9"/>
            <color indexed="81"/>
            <rFont val="Tahoma"/>
            <charset val="1"/>
          </rPr>
          <t>Becky Dzingeleski:</t>
        </r>
        <r>
          <rPr>
            <sz val="9"/>
            <color indexed="81"/>
            <rFont val="Tahoma"/>
            <charset val="1"/>
          </rPr>
          <t xml:space="preserve">
Per FOD is a new Unit.  Contributions began in 2018</t>
        </r>
      </text>
    </comment>
    <comment ref="MXZ16" authorId="0" shapeId="0" xr:uid="{4982E0D9-324A-4982-BE42-42DDD858883C}">
      <text>
        <r>
          <rPr>
            <b/>
            <sz val="9"/>
            <color indexed="81"/>
            <rFont val="Tahoma"/>
            <charset val="1"/>
          </rPr>
          <t>Becky Dzingeleski:</t>
        </r>
        <r>
          <rPr>
            <sz val="9"/>
            <color indexed="81"/>
            <rFont val="Tahoma"/>
            <charset val="1"/>
          </rPr>
          <t xml:space="preserve">
Per FOD is a new Unit.  Contributions began in 2018</t>
        </r>
      </text>
    </comment>
    <comment ref="MYD16" authorId="0" shapeId="0" xr:uid="{8C67C7DE-28F1-49EE-9C64-A88F929B15D6}">
      <text>
        <r>
          <rPr>
            <b/>
            <sz val="9"/>
            <color indexed="81"/>
            <rFont val="Tahoma"/>
            <charset val="1"/>
          </rPr>
          <t>Becky Dzingeleski:</t>
        </r>
        <r>
          <rPr>
            <sz val="9"/>
            <color indexed="81"/>
            <rFont val="Tahoma"/>
            <charset val="1"/>
          </rPr>
          <t xml:space="preserve">
Per FOD is a new Unit.  Contributions began in 2018</t>
        </r>
      </text>
    </comment>
    <comment ref="MYH16" authorId="0" shapeId="0" xr:uid="{2F9926D8-EE06-4CC8-B2F7-9F6BE7FF9333}">
      <text>
        <r>
          <rPr>
            <b/>
            <sz val="9"/>
            <color indexed="81"/>
            <rFont val="Tahoma"/>
            <charset val="1"/>
          </rPr>
          <t>Becky Dzingeleski:</t>
        </r>
        <r>
          <rPr>
            <sz val="9"/>
            <color indexed="81"/>
            <rFont val="Tahoma"/>
            <charset val="1"/>
          </rPr>
          <t xml:space="preserve">
Per FOD is a new Unit.  Contributions began in 2018</t>
        </r>
      </text>
    </comment>
    <comment ref="MYL16" authorId="0" shapeId="0" xr:uid="{A6DDF401-488E-4EF4-B276-686989FCD0C3}">
      <text>
        <r>
          <rPr>
            <b/>
            <sz val="9"/>
            <color indexed="81"/>
            <rFont val="Tahoma"/>
            <charset val="1"/>
          </rPr>
          <t>Becky Dzingeleski:</t>
        </r>
        <r>
          <rPr>
            <sz val="9"/>
            <color indexed="81"/>
            <rFont val="Tahoma"/>
            <charset val="1"/>
          </rPr>
          <t xml:space="preserve">
Per FOD is a new Unit.  Contributions began in 2018</t>
        </r>
      </text>
    </comment>
    <comment ref="MYP16" authorId="0" shapeId="0" xr:uid="{6484C9A6-16B5-4939-8830-417454A18505}">
      <text>
        <r>
          <rPr>
            <b/>
            <sz val="9"/>
            <color indexed="81"/>
            <rFont val="Tahoma"/>
            <charset val="1"/>
          </rPr>
          <t>Becky Dzingeleski:</t>
        </r>
        <r>
          <rPr>
            <sz val="9"/>
            <color indexed="81"/>
            <rFont val="Tahoma"/>
            <charset val="1"/>
          </rPr>
          <t xml:space="preserve">
Per FOD is a new Unit.  Contributions began in 2018</t>
        </r>
      </text>
    </comment>
    <comment ref="MYT16" authorId="0" shapeId="0" xr:uid="{01B86489-9CB3-415A-A4A5-B7A9C158C9C4}">
      <text>
        <r>
          <rPr>
            <b/>
            <sz val="9"/>
            <color indexed="81"/>
            <rFont val="Tahoma"/>
            <charset val="1"/>
          </rPr>
          <t>Becky Dzingeleski:</t>
        </r>
        <r>
          <rPr>
            <sz val="9"/>
            <color indexed="81"/>
            <rFont val="Tahoma"/>
            <charset val="1"/>
          </rPr>
          <t xml:space="preserve">
Per FOD is a new Unit.  Contributions began in 2018</t>
        </r>
      </text>
    </comment>
    <comment ref="MYX16" authorId="0" shapeId="0" xr:uid="{E78F1F17-5DA4-499C-A9F7-70085B3E7925}">
      <text>
        <r>
          <rPr>
            <b/>
            <sz val="9"/>
            <color indexed="81"/>
            <rFont val="Tahoma"/>
            <charset val="1"/>
          </rPr>
          <t>Becky Dzingeleski:</t>
        </r>
        <r>
          <rPr>
            <sz val="9"/>
            <color indexed="81"/>
            <rFont val="Tahoma"/>
            <charset val="1"/>
          </rPr>
          <t xml:space="preserve">
Per FOD is a new Unit.  Contributions began in 2018</t>
        </r>
      </text>
    </comment>
    <comment ref="MZB16" authorId="0" shapeId="0" xr:uid="{0FB7BC16-758E-43D5-9E5E-EAFFCBF5FD32}">
      <text>
        <r>
          <rPr>
            <b/>
            <sz val="9"/>
            <color indexed="81"/>
            <rFont val="Tahoma"/>
            <charset val="1"/>
          </rPr>
          <t>Becky Dzingeleski:</t>
        </r>
        <r>
          <rPr>
            <sz val="9"/>
            <color indexed="81"/>
            <rFont val="Tahoma"/>
            <charset val="1"/>
          </rPr>
          <t xml:space="preserve">
Per FOD is a new Unit.  Contributions began in 2018</t>
        </r>
      </text>
    </comment>
    <comment ref="MZF16" authorId="0" shapeId="0" xr:uid="{DFBE91EB-6657-4C29-9A97-9FC59ECF6E3F}">
      <text>
        <r>
          <rPr>
            <b/>
            <sz val="9"/>
            <color indexed="81"/>
            <rFont val="Tahoma"/>
            <charset val="1"/>
          </rPr>
          <t>Becky Dzingeleski:</t>
        </r>
        <r>
          <rPr>
            <sz val="9"/>
            <color indexed="81"/>
            <rFont val="Tahoma"/>
            <charset val="1"/>
          </rPr>
          <t xml:space="preserve">
Per FOD is a new Unit.  Contributions began in 2018</t>
        </r>
      </text>
    </comment>
    <comment ref="MZJ16" authorId="0" shapeId="0" xr:uid="{0D97F3F6-C382-49A0-ABB0-A955D20AF823}">
      <text>
        <r>
          <rPr>
            <b/>
            <sz val="9"/>
            <color indexed="81"/>
            <rFont val="Tahoma"/>
            <charset val="1"/>
          </rPr>
          <t>Becky Dzingeleski:</t>
        </r>
        <r>
          <rPr>
            <sz val="9"/>
            <color indexed="81"/>
            <rFont val="Tahoma"/>
            <charset val="1"/>
          </rPr>
          <t xml:space="preserve">
Per FOD is a new Unit.  Contributions began in 2018</t>
        </r>
      </text>
    </comment>
    <comment ref="MZN16" authorId="0" shapeId="0" xr:uid="{4C871CC8-7A5F-4DF0-8078-E8ABBF1F5C18}">
      <text>
        <r>
          <rPr>
            <b/>
            <sz val="9"/>
            <color indexed="81"/>
            <rFont val="Tahoma"/>
            <charset val="1"/>
          </rPr>
          <t>Becky Dzingeleski:</t>
        </r>
        <r>
          <rPr>
            <sz val="9"/>
            <color indexed="81"/>
            <rFont val="Tahoma"/>
            <charset val="1"/>
          </rPr>
          <t xml:space="preserve">
Per FOD is a new Unit.  Contributions began in 2018</t>
        </r>
      </text>
    </comment>
    <comment ref="MZR16" authorId="0" shapeId="0" xr:uid="{928D799A-3E55-4ADD-96C8-6449A8708E8E}">
      <text>
        <r>
          <rPr>
            <b/>
            <sz val="9"/>
            <color indexed="81"/>
            <rFont val="Tahoma"/>
            <charset val="1"/>
          </rPr>
          <t>Becky Dzingeleski:</t>
        </r>
        <r>
          <rPr>
            <sz val="9"/>
            <color indexed="81"/>
            <rFont val="Tahoma"/>
            <charset val="1"/>
          </rPr>
          <t xml:space="preserve">
Per FOD is a new Unit.  Contributions began in 2018</t>
        </r>
      </text>
    </comment>
    <comment ref="MZV16" authorId="0" shapeId="0" xr:uid="{184708AB-A27C-4734-9DBE-6D272C2CA2F5}">
      <text>
        <r>
          <rPr>
            <b/>
            <sz val="9"/>
            <color indexed="81"/>
            <rFont val="Tahoma"/>
            <charset val="1"/>
          </rPr>
          <t>Becky Dzingeleski:</t>
        </r>
        <r>
          <rPr>
            <sz val="9"/>
            <color indexed="81"/>
            <rFont val="Tahoma"/>
            <charset val="1"/>
          </rPr>
          <t xml:space="preserve">
Per FOD is a new Unit.  Contributions began in 2018</t>
        </r>
      </text>
    </comment>
    <comment ref="MZZ16" authorId="0" shapeId="0" xr:uid="{17FD905B-ABAC-4F53-87B8-E96D6A487A8E}">
      <text>
        <r>
          <rPr>
            <b/>
            <sz val="9"/>
            <color indexed="81"/>
            <rFont val="Tahoma"/>
            <charset val="1"/>
          </rPr>
          <t>Becky Dzingeleski:</t>
        </r>
        <r>
          <rPr>
            <sz val="9"/>
            <color indexed="81"/>
            <rFont val="Tahoma"/>
            <charset val="1"/>
          </rPr>
          <t xml:space="preserve">
Per FOD is a new Unit.  Contributions began in 2018</t>
        </r>
      </text>
    </comment>
    <comment ref="NAD16" authorId="0" shapeId="0" xr:uid="{E67BE141-76BF-4496-AE92-0AF6AA119788}">
      <text>
        <r>
          <rPr>
            <b/>
            <sz val="9"/>
            <color indexed="81"/>
            <rFont val="Tahoma"/>
            <charset val="1"/>
          </rPr>
          <t>Becky Dzingeleski:</t>
        </r>
        <r>
          <rPr>
            <sz val="9"/>
            <color indexed="81"/>
            <rFont val="Tahoma"/>
            <charset val="1"/>
          </rPr>
          <t xml:space="preserve">
Per FOD is a new Unit.  Contributions began in 2018</t>
        </r>
      </text>
    </comment>
    <comment ref="NAH16" authorId="0" shapeId="0" xr:uid="{A8D1C2A3-8A19-4873-832A-85CF6CB58E7D}">
      <text>
        <r>
          <rPr>
            <b/>
            <sz val="9"/>
            <color indexed="81"/>
            <rFont val="Tahoma"/>
            <charset val="1"/>
          </rPr>
          <t>Becky Dzingeleski:</t>
        </r>
        <r>
          <rPr>
            <sz val="9"/>
            <color indexed="81"/>
            <rFont val="Tahoma"/>
            <charset val="1"/>
          </rPr>
          <t xml:space="preserve">
Per FOD is a new Unit.  Contributions began in 2018</t>
        </r>
      </text>
    </comment>
    <comment ref="NAL16" authorId="0" shapeId="0" xr:uid="{09B6F7E3-F966-4866-A151-6DE4E113A5B8}">
      <text>
        <r>
          <rPr>
            <b/>
            <sz val="9"/>
            <color indexed="81"/>
            <rFont val="Tahoma"/>
            <charset val="1"/>
          </rPr>
          <t>Becky Dzingeleski:</t>
        </r>
        <r>
          <rPr>
            <sz val="9"/>
            <color indexed="81"/>
            <rFont val="Tahoma"/>
            <charset val="1"/>
          </rPr>
          <t xml:space="preserve">
Per FOD is a new Unit.  Contributions began in 2018</t>
        </r>
      </text>
    </comment>
    <comment ref="NAP16" authorId="0" shapeId="0" xr:uid="{0766D8C2-BFC6-4DC0-91A5-9022C1FB699A}">
      <text>
        <r>
          <rPr>
            <b/>
            <sz val="9"/>
            <color indexed="81"/>
            <rFont val="Tahoma"/>
            <charset val="1"/>
          </rPr>
          <t>Becky Dzingeleski:</t>
        </r>
        <r>
          <rPr>
            <sz val="9"/>
            <color indexed="81"/>
            <rFont val="Tahoma"/>
            <charset val="1"/>
          </rPr>
          <t xml:space="preserve">
Per FOD is a new Unit.  Contributions began in 2018</t>
        </r>
      </text>
    </comment>
    <comment ref="NAT16" authorId="0" shapeId="0" xr:uid="{ABF0D7C4-3B54-4EE5-8670-2C680DC38DFE}">
      <text>
        <r>
          <rPr>
            <b/>
            <sz val="9"/>
            <color indexed="81"/>
            <rFont val="Tahoma"/>
            <charset val="1"/>
          </rPr>
          <t>Becky Dzingeleski:</t>
        </r>
        <r>
          <rPr>
            <sz val="9"/>
            <color indexed="81"/>
            <rFont val="Tahoma"/>
            <charset val="1"/>
          </rPr>
          <t xml:space="preserve">
Per FOD is a new Unit.  Contributions began in 2018</t>
        </r>
      </text>
    </comment>
    <comment ref="NAX16" authorId="0" shapeId="0" xr:uid="{D5175406-31D5-4025-8CDE-A2198760C970}">
      <text>
        <r>
          <rPr>
            <b/>
            <sz val="9"/>
            <color indexed="81"/>
            <rFont val="Tahoma"/>
            <charset val="1"/>
          </rPr>
          <t>Becky Dzingeleski:</t>
        </r>
        <r>
          <rPr>
            <sz val="9"/>
            <color indexed="81"/>
            <rFont val="Tahoma"/>
            <charset val="1"/>
          </rPr>
          <t xml:space="preserve">
Per FOD is a new Unit.  Contributions began in 2018</t>
        </r>
      </text>
    </comment>
    <comment ref="NBB16" authorId="0" shapeId="0" xr:uid="{16762C58-DF0F-4CEA-94E2-56E639DE0FF9}">
      <text>
        <r>
          <rPr>
            <b/>
            <sz val="9"/>
            <color indexed="81"/>
            <rFont val="Tahoma"/>
            <charset val="1"/>
          </rPr>
          <t>Becky Dzingeleski:</t>
        </r>
        <r>
          <rPr>
            <sz val="9"/>
            <color indexed="81"/>
            <rFont val="Tahoma"/>
            <charset val="1"/>
          </rPr>
          <t xml:space="preserve">
Per FOD is a new Unit.  Contributions began in 2018</t>
        </r>
      </text>
    </comment>
    <comment ref="NBF16" authorId="0" shapeId="0" xr:uid="{65E7D713-8777-43B0-9ECC-A9E0B896208B}">
      <text>
        <r>
          <rPr>
            <b/>
            <sz val="9"/>
            <color indexed="81"/>
            <rFont val="Tahoma"/>
            <charset val="1"/>
          </rPr>
          <t>Becky Dzingeleski:</t>
        </r>
        <r>
          <rPr>
            <sz val="9"/>
            <color indexed="81"/>
            <rFont val="Tahoma"/>
            <charset val="1"/>
          </rPr>
          <t xml:space="preserve">
Per FOD is a new Unit.  Contributions began in 2018</t>
        </r>
      </text>
    </comment>
    <comment ref="NBJ16" authorId="0" shapeId="0" xr:uid="{DE0A2941-B2D1-4F08-B81C-D3E8153101C3}">
      <text>
        <r>
          <rPr>
            <b/>
            <sz val="9"/>
            <color indexed="81"/>
            <rFont val="Tahoma"/>
            <charset val="1"/>
          </rPr>
          <t>Becky Dzingeleski:</t>
        </r>
        <r>
          <rPr>
            <sz val="9"/>
            <color indexed="81"/>
            <rFont val="Tahoma"/>
            <charset val="1"/>
          </rPr>
          <t xml:space="preserve">
Per FOD is a new Unit.  Contributions began in 2018</t>
        </r>
      </text>
    </comment>
    <comment ref="NBN16" authorId="0" shapeId="0" xr:uid="{F4A24425-C59B-4083-886B-C36AE329E62F}">
      <text>
        <r>
          <rPr>
            <b/>
            <sz val="9"/>
            <color indexed="81"/>
            <rFont val="Tahoma"/>
            <charset val="1"/>
          </rPr>
          <t>Becky Dzingeleski:</t>
        </r>
        <r>
          <rPr>
            <sz val="9"/>
            <color indexed="81"/>
            <rFont val="Tahoma"/>
            <charset val="1"/>
          </rPr>
          <t xml:space="preserve">
Per FOD is a new Unit.  Contributions began in 2018</t>
        </r>
      </text>
    </comment>
    <comment ref="NBR16" authorId="0" shapeId="0" xr:uid="{203C507C-D492-418B-A1B3-54EB97CE9D54}">
      <text>
        <r>
          <rPr>
            <b/>
            <sz val="9"/>
            <color indexed="81"/>
            <rFont val="Tahoma"/>
            <charset val="1"/>
          </rPr>
          <t>Becky Dzingeleski:</t>
        </r>
        <r>
          <rPr>
            <sz val="9"/>
            <color indexed="81"/>
            <rFont val="Tahoma"/>
            <charset val="1"/>
          </rPr>
          <t xml:space="preserve">
Per FOD is a new Unit.  Contributions began in 2018</t>
        </r>
      </text>
    </comment>
    <comment ref="NBV16" authorId="0" shapeId="0" xr:uid="{A69E8544-AC3B-4287-A695-81F6789A9A2C}">
      <text>
        <r>
          <rPr>
            <b/>
            <sz val="9"/>
            <color indexed="81"/>
            <rFont val="Tahoma"/>
            <charset val="1"/>
          </rPr>
          <t>Becky Dzingeleski:</t>
        </r>
        <r>
          <rPr>
            <sz val="9"/>
            <color indexed="81"/>
            <rFont val="Tahoma"/>
            <charset val="1"/>
          </rPr>
          <t xml:space="preserve">
Per FOD is a new Unit.  Contributions began in 2018</t>
        </r>
      </text>
    </comment>
    <comment ref="NBZ16" authorId="0" shapeId="0" xr:uid="{D2B6E26F-8F7F-4A58-BB51-09B8A3E879C8}">
      <text>
        <r>
          <rPr>
            <b/>
            <sz val="9"/>
            <color indexed="81"/>
            <rFont val="Tahoma"/>
            <charset val="1"/>
          </rPr>
          <t>Becky Dzingeleski:</t>
        </r>
        <r>
          <rPr>
            <sz val="9"/>
            <color indexed="81"/>
            <rFont val="Tahoma"/>
            <charset val="1"/>
          </rPr>
          <t xml:space="preserve">
Per FOD is a new Unit.  Contributions began in 2018</t>
        </r>
      </text>
    </comment>
    <comment ref="NCD16" authorId="0" shapeId="0" xr:uid="{FEB3B573-E481-4CF5-B39B-617993BC7296}">
      <text>
        <r>
          <rPr>
            <b/>
            <sz val="9"/>
            <color indexed="81"/>
            <rFont val="Tahoma"/>
            <charset val="1"/>
          </rPr>
          <t>Becky Dzingeleski:</t>
        </r>
        <r>
          <rPr>
            <sz val="9"/>
            <color indexed="81"/>
            <rFont val="Tahoma"/>
            <charset val="1"/>
          </rPr>
          <t xml:space="preserve">
Per FOD is a new Unit.  Contributions began in 2018</t>
        </r>
      </text>
    </comment>
    <comment ref="NCH16" authorId="0" shapeId="0" xr:uid="{4CFFD8D4-5327-4D35-BE74-E818D340C308}">
      <text>
        <r>
          <rPr>
            <b/>
            <sz val="9"/>
            <color indexed="81"/>
            <rFont val="Tahoma"/>
            <charset val="1"/>
          </rPr>
          <t>Becky Dzingeleski:</t>
        </r>
        <r>
          <rPr>
            <sz val="9"/>
            <color indexed="81"/>
            <rFont val="Tahoma"/>
            <charset val="1"/>
          </rPr>
          <t xml:space="preserve">
Per FOD is a new Unit.  Contributions began in 2018</t>
        </r>
      </text>
    </comment>
    <comment ref="NCL16" authorId="0" shapeId="0" xr:uid="{74E51AE0-DC34-42BA-B9C5-66A1A3C99024}">
      <text>
        <r>
          <rPr>
            <b/>
            <sz val="9"/>
            <color indexed="81"/>
            <rFont val="Tahoma"/>
            <charset val="1"/>
          </rPr>
          <t>Becky Dzingeleski:</t>
        </r>
        <r>
          <rPr>
            <sz val="9"/>
            <color indexed="81"/>
            <rFont val="Tahoma"/>
            <charset val="1"/>
          </rPr>
          <t xml:space="preserve">
Per FOD is a new Unit.  Contributions began in 2018</t>
        </r>
      </text>
    </comment>
    <comment ref="NCP16" authorId="0" shapeId="0" xr:uid="{39F5C005-ADE0-4F19-A114-CDF77C293EBE}">
      <text>
        <r>
          <rPr>
            <b/>
            <sz val="9"/>
            <color indexed="81"/>
            <rFont val="Tahoma"/>
            <charset val="1"/>
          </rPr>
          <t>Becky Dzingeleski:</t>
        </r>
        <r>
          <rPr>
            <sz val="9"/>
            <color indexed="81"/>
            <rFont val="Tahoma"/>
            <charset val="1"/>
          </rPr>
          <t xml:space="preserve">
Per FOD is a new Unit.  Contributions began in 2018</t>
        </r>
      </text>
    </comment>
    <comment ref="NCT16" authorId="0" shapeId="0" xr:uid="{05C21564-494C-49C0-8EDE-553DB17794CF}">
      <text>
        <r>
          <rPr>
            <b/>
            <sz val="9"/>
            <color indexed="81"/>
            <rFont val="Tahoma"/>
            <charset val="1"/>
          </rPr>
          <t>Becky Dzingeleski:</t>
        </r>
        <r>
          <rPr>
            <sz val="9"/>
            <color indexed="81"/>
            <rFont val="Tahoma"/>
            <charset val="1"/>
          </rPr>
          <t xml:space="preserve">
Per FOD is a new Unit.  Contributions began in 2018</t>
        </r>
      </text>
    </comment>
    <comment ref="NCX16" authorId="0" shapeId="0" xr:uid="{C4995AE5-8A4E-4504-BCC7-6CDFE9CADD51}">
      <text>
        <r>
          <rPr>
            <b/>
            <sz val="9"/>
            <color indexed="81"/>
            <rFont val="Tahoma"/>
            <charset val="1"/>
          </rPr>
          <t>Becky Dzingeleski:</t>
        </r>
        <r>
          <rPr>
            <sz val="9"/>
            <color indexed="81"/>
            <rFont val="Tahoma"/>
            <charset val="1"/>
          </rPr>
          <t xml:space="preserve">
Per FOD is a new Unit.  Contributions began in 2018</t>
        </r>
      </text>
    </comment>
    <comment ref="NDB16" authorId="0" shapeId="0" xr:uid="{2A33198A-AD1B-4E87-802A-16CD1A2FE0B3}">
      <text>
        <r>
          <rPr>
            <b/>
            <sz val="9"/>
            <color indexed="81"/>
            <rFont val="Tahoma"/>
            <charset val="1"/>
          </rPr>
          <t>Becky Dzingeleski:</t>
        </r>
        <r>
          <rPr>
            <sz val="9"/>
            <color indexed="81"/>
            <rFont val="Tahoma"/>
            <charset val="1"/>
          </rPr>
          <t xml:space="preserve">
Per FOD is a new Unit.  Contributions began in 2018</t>
        </r>
      </text>
    </comment>
    <comment ref="NDF16" authorId="0" shapeId="0" xr:uid="{7EFE8691-3FB3-431C-9CFC-635BAE4FC4ED}">
      <text>
        <r>
          <rPr>
            <b/>
            <sz val="9"/>
            <color indexed="81"/>
            <rFont val="Tahoma"/>
            <charset val="1"/>
          </rPr>
          <t>Becky Dzingeleski:</t>
        </r>
        <r>
          <rPr>
            <sz val="9"/>
            <color indexed="81"/>
            <rFont val="Tahoma"/>
            <charset val="1"/>
          </rPr>
          <t xml:space="preserve">
Per FOD is a new Unit.  Contributions began in 2018</t>
        </r>
      </text>
    </comment>
    <comment ref="NDJ16" authorId="0" shapeId="0" xr:uid="{919CFA6C-A14B-471D-B51F-DA45FBBD2C0B}">
      <text>
        <r>
          <rPr>
            <b/>
            <sz val="9"/>
            <color indexed="81"/>
            <rFont val="Tahoma"/>
            <charset val="1"/>
          </rPr>
          <t>Becky Dzingeleski:</t>
        </r>
        <r>
          <rPr>
            <sz val="9"/>
            <color indexed="81"/>
            <rFont val="Tahoma"/>
            <charset val="1"/>
          </rPr>
          <t xml:space="preserve">
Per FOD is a new Unit.  Contributions began in 2018</t>
        </r>
      </text>
    </comment>
    <comment ref="NDN16" authorId="0" shapeId="0" xr:uid="{364427B9-BEC6-4B9C-A93F-C07360BA52FB}">
      <text>
        <r>
          <rPr>
            <b/>
            <sz val="9"/>
            <color indexed="81"/>
            <rFont val="Tahoma"/>
            <charset val="1"/>
          </rPr>
          <t>Becky Dzingeleski:</t>
        </r>
        <r>
          <rPr>
            <sz val="9"/>
            <color indexed="81"/>
            <rFont val="Tahoma"/>
            <charset val="1"/>
          </rPr>
          <t xml:space="preserve">
Per FOD is a new Unit.  Contributions began in 2018</t>
        </r>
      </text>
    </comment>
    <comment ref="NDR16" authorId="0" shapeId="0" xr:uid="{2FDF34C6-1B47-4987-90B4-2B9A867EAC15}">
      <text>
        <r>
          <rPr>
            <b/>
            <sz val="9"/>
            <color indexed="81"/>
            <rFont val="Tahoma"/>
            <charset val="1"/>
          </rPr>
          <t>Becky Dzingeleski:</t>
        </r>
        <r>
          <rPr>
            <sz val="9"/>
            <color indexed="81"/>
            <rFont val="Tahoma"/>
            <charset val="1"/>
          </rPr>
          <t xml:space="preserve">
Per FOD is a new Unit.  Contributions began in 2018</t>
        </r>
      </text>
    </comment>
    <comment ref="NDV16" authorId="0" shapeId="0" xr:uid="{C3051956-75B1-42DE-B4D1-002CB73C3911}">
      <text>
        <r>
          <rPr>
            <b/>
            <sz val="9"/>
            <color indexed="81"/>
            <rFont val="Tahoma"/>
            <charset val="1"/>
          </rPr>
          <t>Becky Dzingeleski:</t>
        </r>
        <r>
          <rPr>
            <sz val="9"/>
            <color indexed="81"/>
            <rFont val="Tahoma"/>
            <charset val="1"/>
          </rPr>
          <t xml:space="preserve">
Per FOD is a new Unit.  Contributions began in 2018</t>
        </r>
      </text>
    </comment>
    <comment ref="NDZ16" authorId="0" shapeId="0" xr:uid="{17303B5F-6288-4690-B11F-0D0D4FBB851D}">
      <text>
        <r>
          <rPr>
            <b/>
            <sz val="9"/>
            <color indexed="81"/>
            <rFont val="Tahoma"/>
            <charset val="1"/>
          </rPr>
          <t>Becky Dzingeleski:</t>
        </r>
        <r>
          <rPr>
            <sz val="9"/>
            <color indexed="81"/>
            <rFont val="Tahoma"/>
            <charset val="1"/>
          </rPr>
          <t xml:space="preserve">
Per FOD is a new Unit.  Contributions began in 2018</t>
        </r>
      </text>
    </comment>
    <comment ref="NED16" authorId="0" shapeId="0" xr:uid="{EAE1CD62-5620-4AC8-B95D-C7AB87951EBB}">
      <text>
        <r>
          <rPr>
            <b/>
            <sz val="9"/>
            <color indexed="81"/>
            <rFont val="Tahoma"/>
            <charset val="1"/>
          </rPr>
          <t>Becky Dzingeleski:</t>
        </r>
        <r>
          <rPr>
            <sz val="9"/>
            <color indexed="81"/>
            <rFont val="Tahoma"/>
            <charset val="1"/>
          </rPr>
          <t xml:space="preserve">
Per FOD is a new Unit.  Contributions began in 2018</t>
        </r>
      </text>
    </comment>
    <comment ref="NEH16" authorId="0" shapeId="0" xr:uid="{141E3B0C-8E7E-4660-89BC-03868C139FD1}">
      <text>
        <r>
          <rPr>
            <b/>
            <sz val="9"/>
            <color indexed="81"/>
            <rFont val="Tahoma"/>
            <charset val="1"/>
          </rPr>
          <t>Becky Dzingeleski:</t>
        </r>
        <r>
          <rPr>
            <sz val="9"/>
            <color indexed="81"/>
            <rFont val="Tahoma"/>
            <charset val="1"/>
          </rPr>
          <t xml:space="preserve">
Per FOD is a new Unit.  Contributions began in 2018</t>
        </r>
      </text>
    </comment>
    <comment ref="NEL16" authorId="0" shapeId="0" xr:uid="{C5112E06-5F20-4097-B19F-95261557C3DF}">
      <text>
        <r>
          <rPr>
            <b/>
            <sz val="9"/>
            <color indexed="81"/>
            <rFont val="Tahoma"/>
            <charset val="1"/>
          </rPr>
          <t>Becky Dzingeleski:</t>
        </r>
        <r>
          <rPr>
            <sz val="9"/>
            <color indexed="81"/>
            <rFont val="Tahoma"/>
            <charset val="1"/>
          </rPr>
          <t xml:space="preserve">
Per FOD is a new Unit.  Contributions began in 2018</t>
        </r>
      </text>
    </comment>
    <comment ref="NEP16" authorId="0" shapeId="0" xr:uid="{BFF5DC41-6B51-4615-BF1F-1BB210C2DE8E}">
      <text>
        <r>
          <rPr>
            <b/>
            <sz val="9"/>
            <color indexed="81"/>
            <rFont val="Tahoma"/>
            <charset val="1"/>
          </rPr>
          <t>Becky Dzingeleski:</t>
        </r>
        <r>
          <rPr>
            <sz val="9"/>
            <color indexed="81"/>
            <rFont val="Tahoma"/>
            <charset val="1"/>
          </rPr>
          <t xml:space="preserve">
Per FOD is a new Unit.  Contributions began in 2018</t>
        </r>
      </text>
    </comment>
    <comment ref="NET16" authorId="0" shapeId="0" xr:uid="{C325E41A-D888-4C40-8C10-D33C1B17A4D6}">
      <text>
        <r>
          <rPr>
            <b/>
            <sz val="9"/>
            <color indexed="81"/>
            <rFont val="Tahoma"/>
            <charset val="1"/>
          </rPr>
          <t>Becky Dzingeleski:</t>
        </r>
        <r>
          <rPr>
            <sz val="9"/>
            <color indexed="81"/>
            <rFont val="Tahoma"/>
            <charset val="1"/>
          </rPr>
          <t xml:space="preserve">
Per FOD is a new Unit.  Contributions began in 2018</t>
        </r>
      </text>
    </comment>
    <comment ref="NEX16" authorId="0" shapeId="0" xr:uid="{EE297851-71F8-4623-8F5C-9E4BAE432071}">
      <text>
        <r>
          <rPr>
            <b/>
            <sz val="9"/>
            <color indexed="81"/>
            <rFont val="Tahoma"/>
            <charset val="1"/>
          </rPr>
          <t>Becky Dzingeleski:</t>
        </r>
        <r>
          <rPr>
            <sz val="9"/>
            <color indexed="81"/>
            <rFont val="Tahoma"/>
            <charset val="1"/>
          </rPr>
          <t xml:space="preserve">
Per FOD is a new Unit.  Contributions began in 2018</t>
        </r>
      </text>
    </comment>
    <comment ref="NFB16" authorId="0" shapeId="0" xr:uid="{B1091AE7-7084-4B98-893A-4CB0BB7C5BBA}">
      <text>
        <r>
          <rPr>
            <b/>
            <sz val="9"/>
            <color indexed="81"/>
            <rFont val="Tahoma"/>
            <charset val="1"/>
          </rPr>
          <t>Becky Dzingeleski:</t>
        </r>
        <r>
          <rPr>
            <sz val="9"/>
            <color indexed="81"/>
            <rFont val="Tahoma"/>
            <charset val="1"/>
          </rPr>
          <t xml:space="preserve">
Per FOD is a new Unit.  Contributions began in 2018</t>
        </r>
      </text>
    </comment>
    <comment ref="NFF16" authorId="0" shapeId="0" xr:uid="{17CB0C0A-6851-4E73-BF46-001F63B63300}">
      <text>
        <r>
          <rPr>
            <b/>
            <sz val="9"/>
            <color indexed="81"/>
            <rFont val="Tahoma"/>
            <charset val="1"/>
          </rPr>
          <t>Becky Dzingeleski:</t>
        </r>
        <r>
          <rPr>
            <sz val="9"/>
            <color indexed="81"/>
            <rFont val="Tahoma"/>
            <charset val="1"/>
          </rPr>
          <t xml:space="preserve">
Per FOD is a new Unit.  Contributions began in 2018</t>
        </r>
      </text>
    </comment>
    <comment ref="NFJ16" authorId="0" shapeId="0" xr:uid="{4780F6F2-DCA4-41EE-87EC-F38ADDE1C4C2}">
      <text>
        <r>
          <rPr>
            <b/>
            <sz val="9"/>
            <color indexed="81"/>
            <rFont val="Tahoma"/>
            <charset val="1"/>
          </rPr>
          <t>Becky Dzingeleski:</t>
        </r>
        <r>
          <rPr>
            <sz val="9"/>
            <color indexed="81"/>
            <rFont val="Tahoma"/>
            <charset val="1"/>
          </rPr>
          <t xml:space="preserve">
Per FOD is a new Unit.  Contributions began in 2018</t>
        </r>
      </text>
    </comment>
    <comment ref="NFN16" authorId="0" shapeId="0" xr:uid="{EEC13FF9-AD30-44A3-AD5F-6940B7B8DE0B}">
      <text>
        <r>
          <rPr>
            <b/>
            <sz val="9"/>
            <color indexed="81"/>
            <rFont val="Tahoma"/>
            <charset val="1"/>
          </rPr>
          <t>Becky Dzingeleski:</t>
        </r>
        <r>
          <rPr>
            <sz val="9"/>
            <color indexed="81"/>
            <rFont val="Tahoma"/>
            <charset val="1"/>
          </rPr>
          <t xml:space="preserve">
Per FOD is a new Unit.  Contributions began in 2018</t>
        </r>
      </text>
    </comment>
    <comment ref="NFR16" authorId="0" shapeId="0" xr:uid="{61CDADC5-2A79-4AFB-9F10-8D0490D39646}">
      <text>
        <r>
          <rPr>
            <b/>
            <sz val="9"/>
            <color indexed="81"/>
            <rFont val="Tahoma"/>
            <charset val="1"/>
          </rPr>
          <t>Becky Dzingeleski:</t>
        </r>
        <r>
          <rPr>
            <sz val="9"/>
            <color indexed="81"/>
            <rFont val="Tahoma"/>
            <charset val="1"/>
          </rPr>
          <t xml:space="preserve">
Per FOD is a new Unit.  Contributions began in 2018</t>
        </r>
      </text>
    </comment>
    <comment ref="NFV16" authorId="0" shapeId="0" xr:uid="{0972F28F-E926-4318-B8DC-32C9C8EFFF47}">
      <text>
        <r>
          <rPr>
            <b/>
            <sz val="9"/>
            <color indexed="81"/>
            <rFont val="Tahoma"/>
            <charset val="1"/>
          </rPr>
          <t>Becky Dzingeleski:</t>
        </r>
        <r>
          <rPr>
            <sz val="9"/>
            <color indexed="81"/>
            <rFont val="Tahoma"/>
            <charset val="1"/>
          </rPr>
          <t xml:space="preserve">
Per FOD is a new Unit.  Contributions began in 2018</t>
        </r>
      </text>
    </comment>
    <comment ref="NFZ16" authorId="0" shapeId="0" xr:uid="{0C24AE68-DA88-4568-B4F3-85ABA459ED80}">
      <text>
        <r>
          <rPr>
            <b/>
            <sz val="9"/>
            <color indexed="81"/>
            <rFont val="Tahoma"/>
            <charset val="1"/>
          </rPr>
          <t>Becky Dzingeleski:</t>
        </r>
        <r>
          <rPr>
            <sz val="9"/>
            <color indexed="81"/>
            <rFont val="Tahoma"/>
            <charset val="1"/>
          </rPr>
          <t xml:space="preserve">
Per FOD is a new Unit.  Contributions began in 2018</t>
        </r>
      </text>
    </comment>
    <comment ref="NGD16" authorId="0" shapeId="0" xr:uid="{AC714796-41DF-4D60-A8E0-A7C8F388087E}">
      <text>
        <r>
          <rPr>
            <b/>
            <sz val="9"/>
            <color indexed="81"/>
            <rFont val="Tahoma"/>
            <charset val="1"/>
          </rPr>
          <t>Becky Dzingeleski:</t>
        </r>
        <r>
          <rPr>
            <sz val="9"/>
            <color indexed="81"/>
            <rFont val="Tahoma"/>
            <charset val="1"/>
          </rPr>
          <t xml:space="preserve">
Per FOD is a new Unit.  Contributions began in 2018</t>
        </r>
      </text>
    </comment>
    <comment ref="NGH16" authorId="0" shapeId="0" xr:uid="{309B38C5-B7DD-447E-9B76-4B30EC1B78C3}">
      <text>
        <r>
          <rPr>
            <b/>
            <sz val="9"/>
            <color indexed="81"/>
            <rFont val="Tahoma"/>
            <charset val="1"/>
          </rPr>
          <t>Becky Dzingeleski:</t>
        </r>
        <r>
          <rPr>
            <sz val="9"/>
            <color indexed="81"/>
            <rFont val="Tahoma"/>
            <charset val="1"/>
          </rPr>
          <t xml:space="preserve">
Per FOD is a new Unit.  Contributions began in 2018</t>
        </r>
      </text>
    </comment>
    <comment ref="NGL16" authorId="0" shapeId="0" xr:uid="{0F3883F6-F7D9-46A2-8402-DF0C8A8F0C29}">
      <text>
        <r>
          <rPr>
            <b/>
            <sz val="9"/>
            <color indexed="81"/>
            <rFont val="Tahoma"/>
            <charset val="1"/>
          </rPr>
          <t>Becky Dzingeleski:</t>
        </r>
        <r>
          <rPr>
            <sz val="9"/>
            <color indexed="81"/>
            <rFont val="Tahoma"/>
            <charset val="1"/>
          </rPr>
          <t xml:space="preserve">
Per FOD is a new Unit.  Contributions began in 2018</t>
        </r>
      </text>
    </comment>
    <comment ref="NGP16" authorId="0" shapeId="0" xr:uid="{306979CD-8A3D-4DA0-9B5E-7680BD2CB7BE}">
      <text>
        <r>
          <rPr>
            <b/>
            <sz val="9"/>
            <color indexed="81"/>
            <rFont val="Tahoma"/>
            <charset val="1"/>
          </rPr>
          <t>Becky Dzingeleski:</t>
        </r>
        <r>
          <rPr>
            <sz val="9"/>
            <color indexed="81"/>
            <rFont val="Tahoma"/>
            <charset val="1"/>
          </rPr>
          <t xml:space="preserve">
Per FOD is a new Unit.  Contributions began in 2018</t>
        </r>
      </text>
    </comment>
    <comment ref="NGT16" authorId="0" shapeId="0" xr:uid="{DBA8C0E0-21F7-464D-9497-9FB540A72A91}">
      <text>
        <r>
          <rPr>
            <b/>
            <sz val="9"/>
            <color indexed="81"/>
            <rFont val="Tahoma"/>
            <charset val="1"/>
          </rPr>
          <t>Becky Dzingeleski:</t>
        </r>
        <r>
          <rPr>
            <sz val="9"/>
            <color indexed="81"/>
            <rFont val="Tahoma"/>
            <charset val="1"/>
          </rPr>
          <t xml:space="preserve">
Per FOD is a new Unit.  Contributions began in 2018</t>
        </r>
      </text>
    </comment>
    <comment ref="NGX16" authorId="0" shapeId="0" xr:uid="{04CD4063-C6AD-41CD-9E5F-C44F8BC69950}">
      <text>
        <r>
          <rPr>
            <b/>
            <sz val="9"/>
            <color indexed="81"/>
            <rFont val="Tahoma"/>
            <charset val="1"/>
          </rPr>
          <t>Becky Dzingeleski:</t>
        </r>
        <r>
          <rPr>
            <sz val="9"/>
            <color indexed="81"/>
            <rFont val="Tahoma"/>
            <charset val="1"/>
          </rPr>
          <t xml:space="preserve">
Per FOD is a new Unit.  Contributions began in 2018</t>
        </r>
      </text>
    </comment>
    <comment ref="NHB16" authorId="0" shapeId="0" xr:uid="{08ED8C90-4E56-4003-ABFF-BD945F97A787}">
      <text>
        <r>
          <rPr>
            <b/>
            <sz val="9"/>
            <color indexed="81"/>
            <rFont val="Tahoma"/>
            <charset val="1"/>
          </rPr>
          <t>Becky Dzingeleski:</t>
        </r>
        <r>
          <rPr>
            <sz val="9"/>
            <color indexed="81"/>
            <rFont val="Tahoma"/>
            <charset val="1"/>
          </rPr>
          <t xml:space="preserve">
Per FOD is a new Unit.  Contributions began in 2018</t>
        </r>
      </text>
    </comment>
    <comment ref="NHF16" authorId="0" shapeId="0" xr:uid="{78F7BF52-1DC9-4244-A21A-E0D2489CE0AE}">
      <text>
        <r>
          <rPr>
            <b/>
            <sz val="9"/>
            <color indexed="81"/>
            <rFont val="Tahoma"/>
            <charset val="1"/>
          </rPr>
          <t>Becky Dzingeleski:</t>
        </r>
        <r>
          <rPr>
            <sz val="9"/>
            <color indexed="81"/>
            <rFont val="Tahoma"/>
            <charset val="1"/>
          </rPr>
          <t xml:space="preserve">
Per FOD is a new Unit.  Contributions began in 2018</t>
        </r>
      </text>
    </comment>
    <comment ref="NHJ16" authorId="0" shapeId="0" xr:uid="{E239897F-059A-4E28-8F4E-0CE6D17C86B9}">
      <text>
        <r>
          <rPr>
            <b/>
            <sz val="9"/>
            <color indexed="81"/>
            <rFont val="Tahoma"/>
            <charset val="1"/>
          </rPr>
          <t>Becky Dzingeleski:</t>
        </r>
        <r>
          <rPr>
            <sz val="9"/>
            <color indexed="81"/>
            <rFont val="Tahoma"/>
            <charset val="1"/>
          </rPr>
          <t xml:space="preserve">
Per FOD is a new Unit.  Contributions began in 2018</t>
        </r>
      </text>
    </comment>
    <comment ref="NHN16" authorId="0" shapeId="0" xr:uid="{0D445358-55DB-4F02-95ED-6163EE38046E}">
      <text>
        <r>
          <rPr>
            <b/>
            <sz val="9"/>
            <color indexed="81"/>
            <rFont val="Tahoma"/>
            <charset val="1"/>
          </rPr>
          <t>Becky Dzingeleski:</t>
        </r>
        <r>
          <rPr>
            <sz val="9"/>
            <color indexed="81"/>
            <rFont val="Tahoma"/>
            <charset val="1"/>
          </rPr>
          <t xml:space="preserve">
Per FOD is a new Unit.  Contributions began in 2018</t>
        </r>
      </text>
    </comment>
    <comment ref="NHR16" authorId="0" shapeId="0" xr:uid="{FA8BFEB1-0F61-4D3D-9F5F-DD6264DDE225}">
      <text>
        <r>
          <rPr>
            <b/>
            <sz val="9"/>
            <color indexed="81"/>
            <rFont val="Tahoma"/>
            <charset val="1"/>
          </rPr>
          <t>Becky Dzingeleski:</t>
        </r>
        <r>
          <rPr>
            <sz val="9"/>
            <color indexed="81"/>
            <rFont val="Tahoma"/>
            <charset val="1"/>
          </rPr>
          <t xml:space="preserve">
Per FOD is a new Unit.  Contributions began in 2018</t>
        </r>
      </text>
    </comment>
    <comment ref="NHV16" authorId="0" shapeId="0" xr:uid="{B7208E91-7549-4695-B447-77B8CA03F494}">
      <text>
        <r>
          <rPr>
            <b/>
            <sz val="9"/>
            <color indexed="81"/>
            <rFont val="Tahoma"/>
            <charset val="1"/>
          </rPr>
          <t>Becky Dzingeleski:</t>
        </r>
        <r>
          <rPr>
            <sz val="9"/>
            <color indexed="81"/>
            <rFont val="Tahoma"/>
            <charset val="1"/>
          </rPr>
          <t xml:space="preserve">
Per FOD is a new Unit.  Contributions began in 2018</t>
        </r>
      </text>
    </comment>
    <comment ref="NHZ16" authorId="0" shapeId="0" xr:uid="{B41FD0E0-2D22-4D00-80EC-4727301BC357}">
      <text>
        <r>
          <rPr>
            <b/>
            <sz val="9"/>
            <color indexed="81"/>
            <rFont val="Tahoma"/>
            <charset val="1"/>
          </rPr>
          <t>Becky Dzingeleski:</t>
        </r>
        <r>
          <rPr>
            <sz val="9"/>
            <color indexed="81"/>
            <rFont val="Tahoma"/>
            <charset val="1"/>
          </rPr>
          <t xml:space="preserve">
Per FOD is a new Unit.  Contributions began in 2018</t>
        </r>
      </text>
    </comment>
    <comment ref="NID16" authorId="0" shapeId="0" xr:uid="{1E2F86E0-F037-4608-81A6-71055E12414A}">
      <text>
        <r>
          <rPr>
            <b/>
            <sz val="9"/>
            <color indexed="81"/>
            <rFont val="Tahoma"/>
            <charset val="1"/>
          </rPr>
          <t>Becky Dzingeleski:</t>
        </r>
        <r>
          <rPr>
            <sz val="9"/>
            <color indexed="81"/>
            <rFont val="Tahoma"/>
            <charset val="1"/>
          </rPr>
          <t xml:space="preserve">
Per FOD is a new Unit.  Contributions began in 2018</t>
        </r>
      </text>
    </comment>
    <comment ref="NIH16" authorId="0" shapeId="0" xr:uid="{709A4599-EC2E-4E46-A458-B3FB3F9FC858}">
      <text>
        <r>
          <rPr>
            <b/>
            <sz val="9"/>
            <color indexed="81"/>
            <rFont val="Tahoma"/>
            <charset val="1"/>
          </rPr>
          <t>Becky Dzingeleski:</t>
        </r>
        <r>
          <rPr>
            <sz val="9"/>
            <color indexed="81"/>
            <rFont val="Tahoma"/>
            <charset val="1"/>
          </rPr>
          <t xml:space="preserve">
Per FOD is a new Unit.  Contributions began in 2018</t>
        </r>
      </text>
    </comment>
    <comment ref="NIL16" authorId="0" shapeId="0" xr:uid="{A416B28A-46D6-477E-A6FE-87F9BC5719E3}">
      <text>
        <r>
          <rPr>
            <b/>
            <sz val="9"/>
            <color indexed="81"/>
            <rFont val="Tahoma"/>
            <charset val="1"/>
          </rPr>
          <t>Becky Dzingeleski:</t>
        </r>
        <r>
          <rPr>
            <sz val="9"/>
            <color indexed="81"/>
            <rFont val="Tahoma"/>
            <charset val="1"/>
          </rPr>
          <t xml:space="preserve">
Per FOD is a new Unit.  Contributions began in 2018</t>
        </r>
      </text>
    </comment>
    <comment ref="NIP16" authorId="0" shapeId="0" xr:uid="{F0241FE9-98E2-4FB8-97B3-B02F5C34A011}">
      <text>
        <r>
          <rPr>
            <b/>
            <sz val="9"/>
            <color indexed="81"/>
            <rFont val="Tahoma"/>
            <charset val="1"/>
          </rPr>
          <t>Becky Dzingeleski:</t>
        </r>
        <r>
          <rPr>
            <sz val="9"/>
            <color indexed="81"/>
            <rFont val="Tahoma"/>
            <charset val="1"/>
          </rPr>
          <t xml:space="preserve">
Per FOD is a new Unit.  Contributions began in 2018</t>
        </r>
      </text>
    </comment>
    <comment ref="NIT16" authorId="0" shapeId="0" xr:uid="{61BA116F-6379-49A6-B481-7252D6F08D63}">
      <text>
        <r>
          <rPr>
            <b/>
            <sz val="9"/>
            <color indexed="81"/>
            <rFont val="Tahoma"/>
            <charset val="1"/>
          </rPr>
          <t>Becky Dzingeleski:</t>
        </r>
        <r>
          <rPr>
            <sz val="9"/>
            <color indexed="81"/>
            <rFont val="Tahoma"/>
            <charset val="1"/>
          </rPr>
          <t xml:space="preserve">
Per FOD is a new Unit.  Contributions began in 2018</t>
        </r>
      </text>
    </comment>
    <comment ref="NIX16" authorId="0" shapeId="0" xr:uid="{3D0FCDFE-61CB-4187-85DD-6F454EB0A83F}">
      <text>
        <r>
          <rPr>
            <b/>
            <sz val="9"/>
            <color indexed="81"/>
            <rFont val="Tahoma"/>
            <charset val="1"/>
          </rPr>
          <t>Becky Dzingeleski:</t>
        </r>
        <r>
          <rPr>
            <sz val="9"/>
            <color indexed="81"/>
            <rFont val="Tahoma"/>
            <charset val="1"/>
          </rPr>
          <t xml:space="preserve">
Per FOD is a new Unit.  Contributions began in 2018</t>
        </r>
      </text>
    </comment>
    <comment ref="NJB16" authorId="0" shapeId="0" xr:uid="{9BA824E5-43DF-4461-96F7-5424CA4ED255}">
      <text>
        <r>
          <rPr>
            <b/>
            <sz val="9"/>
            <color indexed="81"/>
            <rFont val="Tahoma"/>
            <charset val="1"/>
          </rPr>
          <t>Becky Dzingeleski:</t>
        </r>
        <r>
          <rPr>
            <sz val="9"/>
            <color indexed="81"/>
            <rFont val="Tahoma"/>
            <charset val="1"/>
          </rPr>
          <t xml:space="preserve">
Per FOD is a new Unit.  Contributions began in 2018</t>
        </r>
      </text>
    </comment>
    <comment ref="NJF16" authorId="0" shapeId="0" xr:uid="{98FD1A21-D4A5-4D6B-A6E6-7E339C035EE3}">
      <text>
        <r>
          <rPr>
            <b/>
            <sz val="9"/>
            <color indexed="81"/>
            <rFont val="Tahoma"/>
            <charset val="1"/>
          </rPr>
          <t>Becky Dzingeleski:</t>
        </r>
        <r>
          <rPr>
            <sz val="9"/>
            <color indexed="81"/>
            <rFont val="Tahoma"/>
            <charset val="1"/>
          </rPr>
          <t xml:space="preserve">
Per FOD is a new Unit.  Contributions began in 2018</t>
        </r>
      </text>
    </comment>
    <comment ref="NJJ16" authorId="0" shapeId="0" xr:uid="{BAFEAD25-B209-4444-80F0-A64B5FD248B0}">
      <text>
        <r>
          <rPr>
            <b/>
            <sz val="9"/>
            <color indexed="81"/>
            <rFont val="Tahoma"/>
            <charset val="1"/>
          </rPr>
          <t>Becky Dzingeleski:</t>
        </r>
        <r>
          <rPr>
            <sz val="9"/>
            <color indexed="81"/>
            <rFont val="Tahoma"/>
            <charset val="1"/>
          </rPr>
          <t xml:space="preserve">
Per FOD is a new Unit.  Contributions began in 2018</t>
        </r>
      </text>
    </comment>
    <comment ref="NJN16" authorId="0" shapeId="0" xr:uid="{491F427B-E79F-476E-BCFC-E2F567D290AA}">
      <text>
        <r>
          <rPr>
            <b/>
            <sz val="9"/>
            <color indexed="81"/>
            <rFont val="Tahoma"/>
            <charset val="1"/>
          </rPr>
          <t>Becky Dzingeleski:</t>
        </r>
        <r>
          <rPr>
            <sz val="9"/>
            <color indexed="81"/>
            <rFont val="Tahoma"/>
            <charset val="1"/>
          </rPr>
          <t xml:space="preserve">
Per FOD is a new Unit.  Contributions began in 2018</t>
        </r>
      </text>
    </comment>
    <comment ref="NJR16" authorId="0" shapeId="0" xr:uid="{B1569B1F-36F8-4C22-8DB2-7CE124DD89A8}">
      <text>
        <r>
          <rPr>
            <b/>
            <sz val="9"/>
            <color indexed="81"/>
            <rFont val="Tahoma"/>
            <charset val="1"/>
          </rPr>
          <t>Becky Dzingeleski:</t>
        </r>
        <r>
          <rPr>
            <sz val="9"/>
            <color indexed="81"/>
            <rFont val="Tahoma"/>
            <charset val="1"/>
          </rPr>
          <t xml:space="preserve">
Per FOD is a new Unit.  Contributions began in 2018</t>
        </r>
      </text>
    </comment>
    <comment ref="NJV16" authorId="0" shapeId="0" xr:uid="{079FB891-D9E4-4D83-8C93-0A65F949F927}">
      <text>
        <r>
          <rPr>
            <b/>
            <sz val="9"/>
            <color indexed="81"/>
            <rFont val="Tahoma"/>
            <charset val="1"/>
          </rPr>
          <t>Becky Dzingeleski:</t>
        </r>
        <r>
          <rPr>
            <sz val="9"/>
            <color indexed="81"/>
            <rFont val="Tahoma"/>
            <charset val="1"/>
          </rPr>
          <t xml:space="preserve">
Per FOD is a new Unit.  Contributions began in 2018</t>
        </r>
      </text>
    </comment>
    <comment ref="NJZ16" authorId="0" shapeId="0" xr:uid="{06659516-BDC9-4656-AE26-8BE40AD39C23}">
      <text>
        <r>
          <rPr>
            <b/>
            <sz val="9"/>
            <color indexed="81"/>
            <rFont val="Tahoma"/>
            <charset val="1"/>
          </rPr>
          <t>Becky Dzingeleski:</t>
        </r>
        <r>
          <rPr>
            <sz val="9"/>
            <color indexed="81"/>
            <rFont val="Tahoma"/>
            <charset val="1"/>
          </rPr>
          <t xml:space="preserve">
Per FOD is a new Unit.  Contributions began in 2018</t>
        </r>
      </text>
    </comment>
    <comment ref="NKD16" authorId="0" shapeId="0" xr:uid="{FEB8BBC8-87AF-47C2-B710-CF85C3FDB072}">
      <text>
        <r>
          <rPr>
            <b/>
            <sz val="9"/>
            <color indexed="81"/>
            <rFont val="Tahoma"/>
            <charset val="1"/>
          </rPr>
          <t>Becky Dzingeleski:</t>
        </r>
        <r>
          <rPr>
            <sz val="9"/>
            <color indexed="81"/>
            <rFont val="Tahoma"/>
            <charset val="1"/>
          </rPr>
          <t xml:space="preserve">
Per FOD is a new Unit.  Contributions began in 2018</t>
        </r>
      </text>
    </comment>
    <comment ref="NKH16" authorId="0" shapeId="0" xr:uid="{1C948A7F-74F2-4D75-8713-681E8318E468}">
      <text>
        <r>
          <rPr>
            <b/>
            <sz val="9"/>
            <color indexed="81"/>
            <rFont val="Tahoma"/>
            <charset val="1"/>
          </rPr>
          <t>Becky Dzingeleski:</t>
        </r>
        <r>
          <rPr>
            <sz val="9"/>
            <color indexed="81"/>
            <rFont val="Tahoma"/>
            <charset val="1"/>
          </rPr>
          <t xml:space="preserve">
Per FOD is a new Unit.  Contributions began in 2018</t>
        </r>
      </text>
    </comment>
    <comment ref="NKL16" authorId="0" shapeId="0" xr:uid="{453AB1CA-803F-4AEE-8BAB-12FE27A1F5BB}">
      <text>
        <r>
          <rPr>
            <b/>
            <sz val="9"/>
            <color indexed="81"/>
            <rFont val="Tahoma"/>
            <charset val="1"/>
          </rPr>
          <t>Becky Dzingeleski:</t>
        </r>
        <r>
          <rPr>
            <sz val="9"/>
            <color indexed="81"/>
            <rFont val="Tahoma"/>
            <charset val="1"/>
          </rPr>
          <t xml:space="preserve">
Per FOD is a new Unit.  Contributions began in 2018</t>
        </r>
      </text>
    </comment>
    <comment ref="NKP16" authorId="0" shapeId="0" xr:uid="{3F679680-B8D6-41A9-A03A-DFFA6FE217CE}">
      <text>
        <r>
          <rPr>
            <b/>
            <sz val="9"/>
            <color indexed="81"/>
            <rFont val="Tahoma"/>
            <charset val="1"/>
          </rPr>
          <t>Becky Dzingeleski:</t>
        </r>
        <r>
          <rPr>
            <sz val="9"/>
            <color indexed="81"/>
            <rFont val="Tahoma"/>
            <charset val="1"/>
          </rPr>
          <t xml:space="preserve">
Per FOD is a new Unit.  Contributions began in 2018</t>
        </r>
      </text>
    </comment>
    <comment ref="NKT16" authorId="0" shapeId="0" xr:uid="{028B2D68-DE64-490B-B200-5018A0598385}">
      <text>
        <r>
          <rPr>
            <b/>
            <sz val="9"/>
            <color indexed="81"/>
            <rFont val="Tahoma"/>
            <charset val="1"/>
          </rPr>
          <t>Becky Dzingeleski:</t>
        </r>
        <r>
          <rPr>
            <sz val="9"/>
            <color indexed="81"/>
            <rFont val="Tahoma"/>
            <charset val="1"/>
          </rPr>
          <t xml:space="preserve">
Per FOD is a new Unit.  Contributions began in 2018</t>
        </r>
      </text>
    </comment>
    <comment ref="NKX16" authorId="0" shapeId="0" xr:uid="{D5F47153-76BE-4F7C-823C-1C9A984493F6}">
      <text>
        <r>
          <rPr>
            <b/>
            <sz val="9"/>
            <color indexed="81"/>
            <rFont val="Tahoma"/>
            <charset val="1"/>
          </rPr>
          <t>Becky Dzingeleski:</t>
        </r>
        <r>
          <rPr>
            <sz val="9"/>
            <color indexed="81"/>
            <rFont val="Tahoma"/>
            <charset val="1"/>
          </rPr>
          <t xml:space="preserve">
Per FOD is a new Unit.  Contributions began in 2018</t>
        </r>
      </text>
    </comment>
    <comment ref="NLB16" authorId="0" shapeId="0" xr:uid="{614F10F1-4C57-4054-8428-6F17685F86FC}">
      <text>
        <r>
          <rPr>
            <b/>
            <sz val="9"/>
            <color indexed="81"/>
            <rFont val="Tahoma"/>
            <charset val="1"/>
          </rPr>
          <t>Becky Dzingeleski:</t>
        </r>
        <r>
          <rPr>
            <sz val="9"/>
            <color indexed="81"/>
            <rFont val="Tahoma"/>
            <charset val="1"/>
          </rPr>
          <t xml:space="preserve">
Per FOD is a new Unit.  Contributions began in 2018</t>
        </r>
      </text>
    </comment>
    <comment ref="NLF16" authorId="0" shapeId="0" xr:uid="{DB536B80-F62A-4D20-9278-C0827BBC3871}">
      <text>
        <r>
          <rPr>
            <b/>
            <sz val="9"/>
            <color indexed="81"/>
            <rFont val="Tahoma"/>
            <charset val="1"/>
          </rPr>
          <t>Becky Dzingeleski:</t>
        </r>
        <r>
          <rPr>
            <sz val="9"/>
            <color indexed="81"/>
            <rFont val="Tahoma"/>
            <charset val="1"/>
          </rPr>
          <t xml:space="preserve">
Per FOD is a new Unit.  Contributions began in 2018</t>
        </r>
      </text>
    </comment>
    <comment ref="NLJ16" authorId="0" shapeId="0" xr:uid="{BE49D0F1-6642-4A60-886E-47EE431149E4}">
      <text>
        <r>
          <rPr>
            <b/>
            <sz val="9"/>
            <color indexed="81"/>
            <rFont val="Tahoma"/>
            <charset val="1"/>
          </rPr>
          <t>Becky Dzingeleski:</t>
        </r>
        <r>
          <rPr>
            <sz val="9"/>
            <color indexed="81"/>
            <rFont val="Tahoma"/>
            <charset val="1"/>
          </rPr>
          <t xml:space="preserve">
Per FOD is a new Unit.  Contributions began in 2018</t>
        </r>
      </text>
    </comment>
    <comment ref="NLN16" authorId="0" shapeId="0" xr:uid="{65507A31-26ED-406B-8531-3415FFB58992}">
      <text>
        <r>
          <rPr>
            <b/>
            <sz val="9"/>
            <color indexed="81"/>
            <rFont val="Tahoma"/>
            <charset val="1"/>
          </rPr>
          <t>Becky Dzingeleski:</t>
        </r>
        <r>
          <rPr>
            <sz val="9"/>
            <color indexed="81"/>
            <rFont val="Tahoma"/>
            <charset val="1"/>
          </rPr>
          <t xml:space="preserve">
Per FOD is a new Unit.  Contributions began in 2018</t>
        </r>
      </text>
    </comment>
    <comment ref="NLR16" authorId="0" shapeId="0" xr:uid="{EA9D259D-7FCA-4EC1-8B74-FE5FBC35A9A9}">
      <text>
        <r>
          <rPr>
            <b/>
            <sz val="9"/>
            <color indexed="81"/>
            <rFont val="Tahoma"/>
            <charset val="1"/>
          </rPr>
          <t>Becky Dzingeleski:</t>
        </r>
        <r>
          <rPr>
            <sz val="9"/>
            <color indexed="81"/>
            <rFont val="Tahoma"/>
            <charset val="1"/>
          </rPr>
          <t xml:space="preserve">
Per FOD is a new Unit.  Contributions began in 2018</t>
        </r>
      </text>
    </comment>
    <comment ref="NLV16" authorId="0" shapeId="0" xr:uid="{E1C5957F-6005-406D-AFDD-CADAFE3F4938}">
      <text>
        <r>
          <rPr>
            <b/>
            <sz val="9"/>
            <color indexed="81"/>
            <rFont val="Tahoma"/>
            <charset val="1"/>
          </rPr>
          <t>Becky Dzingeleski:</t>
        </r>
        <r>
          <rPr>
            <sz val="9"/>
            <color indexed="81"/>
            <rFont val="Tahoma"/>
            <charset val="1"/>
          </rPr>
          <t xml:space="preserve">
Per FOD is a new Unit.  Contributions began in 2018</t>
        </r>
      </text>
    </comment>
    <comment ref="NLZ16" authorId="0" shapeId="0" xr:uid="{FDCAC7E7-14E1-4E2D-8B0C-B48CCFA9E7E8}">
      <text>
        <r>
          <rPr>
            <b/>
            <sz val="9"/>
            <color indexed="81"/>
            <rFont val="Tahoma"/>
            <charset val="1"/>
          </rPr>
          <t>Becky Dzingeleski:</t>
        </r>
        <r>
          <rPr>
            <sz val="9"/>
            <color indexed="81"/>
            <rFont val="Tahoma"/>
            <charset val="1"/>
          </rPr>
          <t xml:space="preserve">
Per FOD is a new Unit.  Contributions began in 2018</t>
        </r>
      </text>
    </comment>
    <comment ref="NMD16" authorId="0" shapeId="0" xr:uid="{3037EBB4-372E-423C-957A-DEA1A591118F}">
      <text>
        <r>
          <rPr>
            <b/>
            <sz val="9"/>
            <color indexed="81"/>
            <rFont val="Tahoma"/>
            <charset val="1"/>
          </rPr>
          <t>Becky Dzingeleski:</t>
        </r>
        <r>
          <rPr>
            <sz val="9"/>
            <color indexed="81"/>
            <rFont val="Tahoma"/>
            <charset val="1"/>
          </rPr>
          <t xml:space="preserve">
Per FOD is a new Unit.  Contributions began in 2018</t>
        </r>
      </text>
    </comment>
    <comment ref="NMH16" authorId="0" shapeId="0" xr:uid="{B43DA793-AF20-4ED3-A1BC-A2FF76D2B3E3}">
      <text>
        <r>
          <rPr>
            <b/>
            <sz val="9"/>
            <color indexed="81"/>
            <rFont val="Tahoma"/>
            <charset val="1"/>
          </rPr>
          <t>Becky Dzingeleski:</t>
        </r>
        <r>
          <rPr>
            <sz val="9"/>
            <color indexed="81"/>
            <rFont val="Tahoma"/>
            <charset val="1"/>
          </rPr>
          <t xml:space="preserve">
Per FOD is a new Unit.  Contributions began in 2018</t>
        </r>
      </text>
    </comment>
    <comment ref="NML16" authorId="0" shapeId="0" xr:uid="{5B330FFE-8AC5-4D64-9A6B-E927F62EDF29}">
      <text>
        <r>
          <rPr>
            <b/>
            <sz val="9"/>
            <color indexed="81"/>
            <rFont val="Tahoma"/>
            <charset val="1"/>
          </rPr>
          <t>Becky Dzingeleski:</t>
        </r>
        <r>
          <rPr>
            <sz val="9"/>
            <color indexed="81"/>
            <rFont val="Tahoma"/>
            <charset val="1"/>
          </rPr>
          <t xml:space="preserve">
Per FOD is a new Unit.  Contributions began in 2018</t>
        </r>
      </text>
    </comment>
    <comment ref="NMP16" authorId="0" shapeId="0" xr:uid="{C04692FE-BDC7-4D12-8D23-E4EB0B77B1FF}">
      <text>
        <r>
          <rPr>
            <b/>
            <sz val="9"/>
            <color indexed="81"/>
            <rFont val="Tahoma"/>
            <charset val="1"/>
          </rPr>
          <t>Becky Dzingeleski:</t>
        </r>
        <r>
          <rPr>
            <sz val="9"/>
            <color indexed="81"/>
            <rFont val="Tahoma"/>
            <charset val="1"/>
          </rPr>
          <t xml:space="preserve">
Per FOD is a new Unit.  Contributions began in 2018</t>
        </r>
      </text>
    </comment>
    <comment ref="NMT16" authorId="0" shapeId="0" xr:uid="{20970343-1BCF-49DC-9EEF-652FEB309465}">
      <text>
        <r>
          <rPr>
            <b/>
            <sz val="9"/>
            <color indexed="81"/>
            <rFont val="Tahoma"/>
            <charset val="1"/>
          </rPr>
          <t>Becky Dzingeleski:</t>
        </r>
        <r>
          <rPr>
            <sz val="9"/>
            <color indexed="81"/>
            <rFont val="Tahoma"/>
            <charset val="1"/>
          </rPr>
          <t xml:space="preserve">
Per FOD is a new Unit.  Contributions began in 2018</t>
        </r>
      </text>
    </comment>
    <comment ref="NMX16" authorId="0" shapeId="0" xr:uid="{21ECC39A-C941-4C65-9F37-40D55F783D34}">
      <text>
        <r>
          <rPr>
            <b/>
            <sz val="9"/>
            <color indexed="81"/>
            <rFont val="Tahoma"/>
            <charset val="1"/>
          </rPr>
          <t>Becky Dzingeleski:</t>
        </r>
        <r>
          <rPr>
            <sz val="9"/>
            <color indexed="81"/>
            <rFont val="Tahoma"/>
            <charset val="1"/>
          </rPr>
          <t xml:space="preserve">
Per FOD is a new Unit.  Contributions began in 2018</t>
        </r>
      </text>
    </comment>
    <comment ref="NNB16" authorId="0" shapeId="0" xr:uid="{0C0119B9-06C1-42D9-B38B-5ED5E96D4363}">
      <text>
        <r>
          <rPr>
            <b/>
            <sz val="9"/>
            <color indexed="81"/>
            <rFont val="Tahoma"/>
            <charset val="1"/>
          </rPr>
          <t>Becky Dzingeleski:</t>
        </r>
        <r>
          <rPr>
            <sz val="9"/>
            <color indexed="81"/>
            <rFont val="Tahoma"/>
            <charset val="1"/>
          </rPr>
          <t xml:space="preserve">
Per FOD is a new Unit.  Contributions began in 2018</t>
        </r>
      </text>
    </comment>
    <comment ref="NNF16" authorId="0" shapeId="0" xr:uid="{59693569-E0E2-4B29-AA5B-101E1745D379}">
      <text>
        <r>
          <rPr>
            <b/>
            <sz val="9"/>
            <color indexed="81"/>
            <rFont val="Tahoma"/>
            <charset val="1"/>
          </rPr>
          <t>Becky Dzingeleski:</t>
        </r>
        <r>
          <rPr>
            <sz val="9"/>
            <color indexed="81"/>
            <rFont val="Tahoma"/>
            <charset val="1"/>
          </rPr>
          <t xml:space="preserve">
Per FOD is a new Unit.  Contributions began in 2018</t>
        </r>
      </text>
    </comment>
    <comment ref="NNJ16" authorId="0" shapeId="0" xr:uid="{0C087291-A38B-48BF-AE80-35C7BC37B107}">
      <text>
        <r>
          <rPr>
            <b/>
            <sz val="9"/>
            <color indexed="81"/>
            <rFont val="Tahoma"/>
            <charset val="1"/>
          </rPr>
          <t>Becky Dzingeleski:</t>
        </r>
        <r>
          <rPr>
            <sz val="9"/>
            <color indexed="81"/>
            <rFont val="Tahoma"/>
            <charset val="1"/>
          </rPr>
          <t xml:space="preserve">
Per FOD is a new Unit.  Contributions began in 2018</t>
        </r>
      </text>
    </comment>
    <comment ref="NNN16" authorId="0" shapeId="0" xr:uid="{17A605FA-C446-4A3D-B410-7E815CF34ACB}">
      <text>
        <r>
          <rPr>
            <b/>
            <sz val="9"/>
            <color indexed="81"/>
            <rFont val="Tahoma"/>
            <charset val="1"/>
          </rPr>
          <t>Becky Dzingeleski:</t>
        </r>
        <r>
          <rPr>
            <sz val="9"/>
            <color indexed="81"/>
            <rFont val="Tahoma"/>
            <charset val="1"/>
          </rPr>
          <t xml:space="preserve">
Per FOD is a new Unit.  Contributions began in 2018</t>
        </r>
      </text>
    </comment>
    <comment ref="NNR16" authorId="0" shapeId="0" xr:uid="{B279B767-261B-453B-A5DB-C2402331F305}">
      <text>
        <r>
          <rPr>
            <b/>
            <sz val="9"/>
            <color indexed="81"/>
            <rFont val="Tahoma"/>
            <charset val="1"/>
          </rPr>
          <t>Becky Dzingeleski:</t>
        </r>
        <r>
          <rPr>
            <sz val="9"/>
            <color indexed="81"/>
            <rFont val="Tahoma"/>
            <charset val="1"/>
          </rPr>
          <t xml:space="preserve">
Per FOD is a new Unit.  Contributions began in 2018</t>
        </r>
      </text>
    </comment>
    <comment ref="NNV16" authorId="0" shapeId="0" xr:uid="{AF899D7F-D263-447E-A029-38170C40957C}">
      <text>
        <r>
          <rPr>
            <b/>
            <sz val="9"/>
            <color indexed="81"/>
            <rFont val="Tahoma"/>
            <charset val="1"/>
          </rPr>
          <t>Becky Dzingeleski:</t>
        </r>
        <r>
          <rPr>
            <sz val="9"/>
            <color indexed="81"/>
            <rFont val="Tahoma"/>
            <charset val="1"/>
          </rPr>
          <t xml:space="preserve">
Per FOD is a new Unit.  Contributions began in 2018</t>
        </r>
      </text>
    </comment>
    <comment ref="NNZ16" authorId="0" shapeId="0" xr:uid="{9EFD37E5-3965-4AEF-A442-72B96B979826}">
      <text>
        <r>
          <rPr>
            <b/>
            <sz val="9"/>
            <color indexed="81"/>
            <rFont val="Tahoma"/>
            <charset val="1"/>
          </rPr>
          <t>Becky Dzingeleski:</t>
        </r>
        <r>
          <rPr>
            <sz val="9"/>
            <color indexed="81"/>
            <rFont val="Tahoma"/>
            <charset val="1"/>
          </rPr>
          <t xml:space="preserve">
Per FOD is a new Unit.  Contributions began in 2018</t>
        </r>
      </text>
    </comment>
    <comment ref="NOD16" authorId="0" shapeId="0" xr:uid="{9D6C88A1-7F3B-4A5D-A0EF-CDFFF378FAAD}">
      <text>
        <r>
          <rPr>
            <b/>
            <sz val="9"/>
            <color indexed="81"/>
            <rFont val="Tahoma"/>
            <charset val="1"/>
          </rPr>
          <t>Becky Dzingeleski:</t>
        </r>
        <r>
          <rPr>
            <sz val="9"/>
            <color indexed="81"/>
            <rFont val="Tahoma"/>
            <charset val="1"/>
          </rPr>
          <t xml:space="preserve">
Per FOD is a new Unit.  Contributions began in 2018</t>
        </r>
      </text>
    </comment>
    <comment ref="NOH16" authorId="0" shapeId="0" xr:uid="{A1CF75EE-2E3C-4155-9264-1A6579F54AD5}">
      <text>
        <r>
          <rPr>
            <b/>
            <sz val="9"/>
            <color indexed="81"/>
            <rFont val="Tahoma"/>
            <charset val="1"/>
          </rPr>
          <t>Becky Dzingeleski:</t>
        </r>
        <r>
          <rPr>
            <sz val="9"/>
            <color indexed="81"/>
            <rFont val="Tahoma"/>
            <charset val="1"/>
          </rPr>
          <t xml:space="preserve">
Per FOD is a new Unit.  Contributions began in 2018</t>
        </r>
      </text>
    </comment>
    <comment ref="NOL16" authorId="0" shapeId="0" xr:uid="{D997DDC2-5849-4216-8AF2-9D25CD25D213}">
      <text>
        <r>
          <rPr>
            <b/>
            <sz val="9"/>
            <color indexed="81"/>
            <rFont val="Tahoma"/>
            <charset val="1"/>
          </rPr>
          <t>Becky Dzingeleski:</t>
        </r>
        <r>
          <rPr>
            <sz val="9"/>
            <color indexed="81"/>
            <rFont val="Tahoma"/>
            <charset val="1"/>
          </rPr>
          <t xml:space="preserve">
Per FOD is a new Unit.  Contributions began in 2018</t>
        </r>
      </text>
    </comment>
    <comment ref="NOP16" authorId="0" shapeId="0" xr:uid="{9C3223B7-68F2-494C-BC34-8385D6C75A8C}">
      <text>
        <r>
          <rPr>
            <b/>
            <sz val="9"/>
            <color indexed="81"/>
            <rFont val="Tahoma"/>
            <charset val="1"/>
          </rPr>
          <t>Becky Dzingeleski:</t>
        </r>
        <r>
          <rPr>
            <sz val="9"/>
            <color indexed="81"/>
            <rFont val="Tahoma"/>
            <charset val="1"/>
          </rPr>
          <t xml:space="preserve">
Per FOD is a new Unit.  Contributions began in 2018</t>
        </r>
      </text>
    </comment>
    <comment ref="NOT16" authorId="0" shapeId="0" xr:uid="{6C2555AE-2867-4927-99B3-36BB03D9FD3C}">
      <text>
        <r>
          <rPr>
            <b/>
            <sz val="9"/>
            <color indexed="81"/>
            <rFont val="Tahoma"/>
            <charset val="1"/>
          </rPr>
          <t>Becky Dzingeleski:</t>
        </r>
        <r>
          <rPr>
            <sz val="9"/>
            <color indexed="81"/>
            <rFont val="Tahoma"/>
            <charset val="1"/>
          </rPr>
          <t xml:space="preserve">
Per FOD is a new Unit.  Contributions began in 2018</t>
        </r>
      </text>
    </comment>
    <comment ref="NOX16" authorId="0" shapeId="0" xr:uid="{E009A812-D5F3-459E-9400-4DDE6D51A185}">
      <text>
        <r>
          <rPr>
            <b/>
            <sz val="9"/>
            <color indexed="81"/>
            <rFont val="Tahoma"/>
            <charset val="1"/>
          </rPr>
          <t>Becky Dzingeleski:</t>
        </r>
        <r>
          <rPr>
            <sz val="9"/>
            <color indexed="81"/>
            <rFont val="Tahoma"/>
            <charset val="1"/>
          </rPr>
          <t xml:space="preserve">
Per FOD is a new Unit.  Contributions began in 2018</t>
        </r>
      </text>
    </comment>
    <comment ref="NPB16" authorId="0" shapeId="0" xr:uid="{32E6EE47-BEC0-4EBE-8A96-45A11DC20F53}">
      <text>
        <r>
          <rPr>
            <b/>
            <sz val="9"/>
            <color indexed="81"/>
            <rFont val="Tahoma"/>
            <charset val="1"/>
          </rPr>
          <t>Becky Dzingeleski:</t>
        </r>
        <r>
          <rPr>
            <sz val="9"/>
            <color indexed="81"/>
            <rFont val="Tahoma"/>
            <charset val="1"/>
          </rPr>
          <t xml:space="preserve">
Per FOD is a new Unit.  Contributions began in 2018</t>
        </r>
      </text>
    </comment>
    <comment ref="NPF16" authorId="0" shapeId="0" xr:uid="{931CA505-DF03-4D98-B663-F3E3DE72EFE8}">
      <text>
        <r>
          <rPr>
            <b/>
            <sz val="9"/>
            <color indexed="81"/>
            <rFont val="Tahoma"/>
            <charset val="1"/>
          </rPr>
          <t>Becky Dzingeleski:</t>
        </r>
        <r>
          <rPr>
            <sz val="9"/>
            <color indexed="81"/>
            <rFont val="Tahoma"/>
            <charset val="1"/>
          </rPr>
          <t xml:space="preserve">
Per FOD is a new Unit.  Contributions began in 2018</t>
        </r>
      </text>
    </comment>
    <comment ref="NPJ16" authorId="0" shapeId="0" xr:uid="{49C0D609-B8A7-4C36-989A-3E68005CAD07}">
      <text>
        <r>
          <rPr>
            <b/>
            <sz val="9"/>
            <color indexed="81"/>
            <rFont val="Tahoma"/>
            <charset val="1"/>
          </rPr>
          <t>Becky Dzingeleski:</t>
        </r>
        <r>
          <rPr>
            <sz val="9"/>
            <color indexed="81"/>
            <rFont val="Tahoma"/>
            <charset val="1"/>
          </rPr>
          <t xml:space="preserve">
Per FOD is a new Unit.  Contributions began in 2018</t>
        </r>
      </text>
    </comment>
    <comment ref="NPN16" authorId="0" shapeId="0" xr:uid="{99FED8FE-BD64-41E9-AB15-70E10EF92E66}">
      <text>
        <r>
          <rPr>
            <b/>
            <sz val="9"/>
            <color indexed="81"/>
            <rFont val="Tahoma"/>
            <charset val="1"/>
          </rPr>
          <t>Becky Dzingeleski:</t>
        </r>
        <r>
          <rPr>
            <sz val="9"/>
            <color indexed="81"/>
            <rFont val="Tahoma"/>
            <charset val="1"/>
          </rPr>
          <t xml:space="preserve">
Per FOD is a new Unit.  Contributions began in 2018</t>
        </r>
      </text>
    </comment>
    <comment ref="NPR16" authorId="0" shapeId="0" xr:uid="{0CA44F3B-49B8-464B-9A01-3A501A29542B}">
      <text>
        <r>
          <rPr>
            <b/>
            <sz val="9"/>
            <color indexed="81"/>
            <rFont val="Tahoma"/>
            <charset val="1"/>
          </rPr>
          <t>Becky Dzingeleski:</t>
        </r>
        <r>
          <rPr>
            <sz val="9"/>
            <color indexed="81"/>
            <rFont val="Tahoma"/>
            <charset val="1"/>
          </rPr>
          <t xml:space="preserve">
Per FOD is a new Unit.  Contributions began in 2018</t>
        </r>
      </text>
    </comment>
    <comment ref="NPV16" authorId="0" shapeId="0" xr:uid="{43A91594-8818-48DF-934B-8BFE2105DC0D}">
      <text>
        <r>
          <rPr>
            <b/>
            <sz val="9"/>
            <color indexed="81"/>
            <rFont val="Tahoma"/>
            <charset val="1"/>
          </rPr>
          <t>Becky Dzingeleski:</t>
        </r>
        <r>
          <rPr>
            <sz val="9"/>
            <color indexed="81"/>
            <rFont val="Tahoma"/>
            <charset val="1"/>
          </rPr>
          <t xml:space="preserve">
Per FOD is a new Unit.  Contributions began in 2018</t>
        </r>
      </text>
    </comment>
    <comment ref="NPZ16" authorId="0" shapeId="0" xr:uid="{5EE7EBFE-0044-4926-8456-D45822DEE802}">
      <text>
        <r>
          <rPr>
            <b/>
            <sz val="9"/>
            <color indexed="81"/>
            <rFont val="Tahoma"/>
            <charset val="1"/>
          </rPr>
          <t>Becky Dzingeleski:</t>
        </r>
        <r>
          <rPr>
            <sz val="9"/>
            <color indexed="81"/>
            <rFont val="Tahoma"/>
            <charset val="1"/>
          </rPr>
          <t xml:space="preserve">
Per FOD is a new Unit.  Contributions began in 2018</t>
        </r>
      </text>
    </comment>
    <comment ref="NQD16" authorId="0" shapeId="0" xr:uid="{9EC55C74-6C5C-4651-9C50-2D9C854A4006}">
      <text>
        <r>
          <rPr>
            <b/>
            <sz val="9"/>
            <color indexed="81"/>
            <rFont val="Tahoma"/>
            <charset val="1"/>
          </rPr>
          <t>Becky Dzingeleski:</t>
        </r>
        <r>
          <rPr>
            <sz val="9"/>
            <color indexed="81"/>
            <rFont val="Tahoma"/>
            <charset val="1"/>
          </rPr>
          <t xml:space="preserve">
Per FOD is a new Unit.  Contributions began in 2018</t>
        </r>
      </text>
    </comment>
    <comment ref="NQH16" authorId="0" shapeId="0" xr:uid="{A1AA38BE-D675-4D59-9DC6-3A035C325B71}">
      <text>
        <r>
          <rPr>
            <b/>
            <sz val="9"/>
            <color indexed="81"/>
            <rFont val="Tahoma"/>
            <charset val="1"/>
          </rPr>
          <t>Becky Dzingeleski:</t>
        </r>
        <r>
          <rPr>
            <sz val="9"/>
            <color indexed="81"/>
            <rFont val="Tahoma"/>
            <charset val="1"/>
          </rPr>
          <t xml:space="preserve">
Per FOD is a new Unit.  Contributions began in 2018</t>
        </r>
      </text>
    </comment>
    <comment ref="NQL16" authorId="0" shapeId="0" xr:uid="{99BF111B-31D2-4D67-AA66-01EBFFC2EC9C}">
      <text>
        <r>
          <rPr>
            <b/>
            <sz val="9"/>
            <color indexed="81"/>
            <rFont val="Tahoma"/>
            <charset val="1"/>
          </rPr>
          <t>Becky Dzingeleski:</t>
        </r>
        <r>
          <rPr>
            <sz val="9"/>
            <color indexed="81"/>
            <rFont val="Tahoma"/>
            <charset val="1"/>
          </rPr>
          <t xml:space="preserve">
Per FOD is a new Unit.  Contributions began in 2018</t>
        </r>
      </text>
    </comment>
    <comment ref="NQP16" authorId="0" shapeId="0" xr:uid="{B34ECCDF-5520-4127-B445-267380E5D58F}">
      <text>
        <r>
          <rPr>
            <b/>
            <sz val="9"/>
            <color indexed="81"/>
            <rFont val="Tahoma"/>
            <charset val="1"/>
          </rPr>
          <t>Becky Dzingeleski:</t>
        </r>
        <r>
          <rPr>
            <sz val="9"/>
            <color indexed="81"/>
            <rFont val="Tahoma"/>
            <charset val="1"/>
          </rPr>
          <t xml:space="preserve">
Per FOD is a new Unit.  Contributions began in 2018</t>
        </r>
      </text>
    </comment>
    <comment ref="NQT16" authorId="0" shapeId="0" xr:uid="{10CACA1D-89B5-46BE-946C-9344B9184D25}">
      <text>
        <r>
          <rPr>
            <b/>
            <sz val="9"/>
            <color indexed="81"/>
            <rFont val="Tahoma"/>
            <charset val="1"/>
          </rPr>
          <t>Becky Dzingeleski:</t>
        </r>
        <r>
          <rPr>
            <sz val="9"/>
            <color indexed="81"/>
            <rFont val="Tahoma"/>
            <charset val="1"/>
          </rPr>
          <t xml:space="preserve">
Per FOD is a new Unit.  Contributions began in 2018</t>
        </r>
      </text>
    </comment>
    <comment ref="NQX16" authorId="0" shapeId="0" xr:uid="{C98A81A1-0C72-461B-B7F4-24A294623C74}">
      <text>
        <r>
          <rPr>
            <b/>
            <sz val="9"/>
            <color indexed="81"/>
            <rFont val="Tahoma"/>
            <charset val="1"/>
          </rPr>
          <t>Becky Dzingeleski:</t>
        </r>
        <r>
          <rPr>
            <sz val="9"/>
            <color indexed="81"/>
            <rFont val="Tahoma"/>
            <charset val="1"/>
          </rPr>
          <t xml:space="preserve">
Per FOD is a new Unit.  Contributions began in 2018</t>
        </r>
      </text>
    </comment>
    <comment ref="NRB16" authorId="0" shapeId="0" xr:uid="{77DB5D18-867A-4F05-956C-2E85CE4F2ECA}">
      <text>
        <r>
          <rPr>
            <b/>
            <sz val="9"/>
            <color indexed="81"/>
            <rFont val="Tahoma"/>
            <charset val="1"/>
          </rPr>
          <t>Becky Dzingeleski:</t>
        </r>
        <r>
          <rPr>
            <sz val="9"/>
            <color indexed="81"/>
            <rFont val="Tahoma"/>
            <charset val="1"/>
          </rPr>
          <t xml:space="preserve">
Per FOD is a new Unit.  Contributions began in 2018</t>
        </r>
      </text>
    </comment>
    <comment ref="NRF16" authorId="0" shapeId="0" xr:uid="{47A06126-5A54-4A1A-B5BA-3C72B68EC9A9}">
      <text>
        <r>
          <rPr>
            <b/>
            <sz val="9"/>
            <color indexed="81"/>
            <rFont val="Tahoma"/>
            <charset val="1"/>
          </rPr>
          <t>Becky Dzingeleski:</t>
        </r>
        <r>
          <rPr>
            <sz val="9"/>
            <color indexed="81"/>
            <rFont val="Tahoma"/>
            <charset val="1"/>
          </rPr>
          <t xml:space="preserve">
Per FOD is a new Unit.  Contributions began in 2018</t>
        </r>
      </text>
    </comment>
    <comment ref="NRJ16" authorId="0" shapeId="0" xr:uid="{42A59AEB-8B4E-4665-B9D2-08E7CE019697}">
      <text>
        <r>
          <rPr>
            <b/>
            <sz val="9"/>
            <color indexed="81"/>
            <rFont val="Tahoma"/>
            <charset val="1"/>
          </rPr>
          <t>Becky Dzingeleski:</t>
        </r>
        <r>
          <rPr>
            <sz val="9"/>
            <color indexed="81"/>
            <rFont val="Tahoma"/>
            <charset val="1"/>
          </rPr>
          <t xml:space="preserve">
Per FOD is a new Unit.  Contributions began in 2018</t>
        </r>
      </text>
    </comment>
    <comment ref="NRN16" authorId="0" shapeId="0" xr:uid="{1C7A1320-90B5-43E9-8030-7F96C7B4B820}">
      <text>
        <r>
          <rPr>
            <b/>
            <sz val="9"/>
            <color indexed="81"/>
            <rFont val="Tahoma"/>
            <charset val="1"/>
          </rPr>
          <t>Becky Dzingeleski:</t>
        </r>
        <r>
          <rPr>
            <sz val="9"/>
            <color indexed="81"/>
            <rFont val="Tahoma"/>
            <charset val="1"/>
          </rPr>
          <t xml:space="preserve">
Per FOD is a new Unit.  Contributions began in 2018</t>
        </r>
      </text>
    </comment>
    <comment ref="NRR16" authorId="0" shapeId="0" xr:uid="{B1D5FD17-DA38-45F5-ACC9-4FE88E0142C3}">
      <text>
        <r>
          <rPr>
            <b/>
            <sz val="9"/>
            <color indexed="81"/>
            <rFont val="Tahoma"/>
            <charset val="1"/>
          </rPr>
          <t>Becky Dzingeleski:</t>
        </r>
        <r>
          <rPr>
            <sz val="9"/>
            <color indexed="81"/>
            <rFont val="Tahoma"/>
            <charset val="1"/>
          </rPr>
          <t xml:space="preserve">
Per FOD is a new Unit.  Contributions began in 2018</t>
        </r>
      </text>
    </comment>
    <comment ref="NRV16" authorId="0" shapeId="0" xr:uid="{4983568F-0B13-4F29-A19C-4BAEF5969EA0}">
      <text>
        <r>
          <rPr>
            <b/>
            <sz val="9"/>
            <color indexed="81"/>
            <rFont val="Tahoma"/>
            <charset val="1"/>
          </rPr>
          <t>Becky Dzingeleski:</t>
        </r>
        <r>
          <rPr>
            <sz val="9"/>
            <color indexed="81"/>
            <rFont val="Tahoma"/>
            <charset val="1"/>
          </rPr>
          <t xml:space="preserve">
Per FOD is a new Unit.  Contributions began in 2018</t>
        </r>
      </text>
    </comment>
    <comment ref="NRZ16" authorId="0" shapeId="0" xr:uid="{16A4E065-4142-4DAC-80D6-519B5231113C}">
      <text>
        <r>
          <rPr>
            <b/>
            <sz val="9"/>
            <color indexed="81"/>
            <rFont val="Tahoma"/>
            <charset val="1"/>
          </rPr>
          <t>Becky Dzingeleski:</t>
        </r>
        <r>
          <rPr>
            <sz val="9"/>
            <color indexed="81"/>
            <rFont val="Tahoma"/>
            <charset val="1"/>
          </rPr>
          <t xml:space="preserve">
Per FOD is a new Unit.  Contributions began in 2018</t>
        </r>
      </text>
    </comment>
    <comment ref="NSD16" authorId="0" shapeId="0" xr:uid="{71731BDA-9412-43BF-B92E-F45E200924D5}">
      <text>
        <r>
          <rPr>
            <b/>
            <sz val="9"/>
            <color indexed="81"/>
            <rFont val="Tahoma"/>
            <charset val="1"/>
          </rPr>
          <t>Becky Dzingeleski:</t>
        </r>
        <r>
          <rPr>
            <sz val="9"/>
            <color indexed="81"/>
            <rFont val="Tahoma"/>
            <charset val="1"/>
          </rPr>
          <t xml:space="preserve">
Per FOD is a new Unit.  Contributions began in 2018</t>
        </r>
      </text>
    </comment>
    <comment ref="NSH16" authorId="0" shapeId="0" xr:uid="{4F1D5D2D-1758-4EDD-975E-6A9D19115058}">
      <text>
        <r>
          <rPr>
            <b/>
            <sz val="9"/>
            <color indexed="81"/>
            <rFont val="Tahoma"/>
            <charset val="1"/>
          </rPr>
          <t>Becky Dzingeleski:</t>
        </r>
        <r>
          <rPr>
            <sz val="9"/>
            <color indexed="81"/>
            <rFont val="Tahoma"/>
            <charset val="1"/>
          </rPr>
          <t xml:space="preserve">
Per FOD is a new Unit.  Contributions began in 2018</t>
        </r>
      </text>
    </comment>
    <comment ref="NSL16" authorId="0" shapeId="0" xr:uid="{71DE53C4-749A-45D5-A88C-33CB1E691FB0}">
      <text>
        <r>
          <rPr>
            <b/>
            <sz val="9"/>
            <color indexed="81"/>
            <rFont val="Tahoma"/>
            <charset val="1"/>
          </rPr>
          <t>Becky Dzingeleski:</t>
        </r>
        <r>
          <rPr>
            <sz val="9"/>
            <color indexed="81"/>
            <rFont val="Tahoma"/>
            <charset val="1"/>
          </rPr>
          <t xml:space="preserve">
Per FOD is a new Unit.  Contributions began in 2018</t>
        </r>
      </text>
    </comment>
    <comment ref="NSP16" authorId="0" shapeId="0" xr:uid="{D8797887-EA5A-46C0-B17F-D1FAA257DC32}">
      <text>
        <r>
          <rPr>
            <b/>
            <sz val="9"/>
            <color indexed="81"/>
            <rFont val="Tahoma"/>
            <charset val="1"/>
          </rPr>
          <t>Becky Dzingeleski:</t>
        </r>
        <r>
          <rPr>
            <sz val="9"/>
            <color indexed="81"/>
            <rFont val="Tahoma"/>
            <charset val="1"/>
          </rPr>
          <t xml:space="preserve">
Per FOD is a new Unit.  Contributions began in 2018</t>
        </r>
      </text>
    </comment>
    <comment ref="NST16" authorId="0" shapeId="0" xr:uid="{58D6D078-AEC9-40BF-AB70-87128D90A3B5}">
      <text>
        <r>
          <rPr>
            <b/>
            <sz val="9"/>
            <color indexed="81"/>
            <rFont val="Tahoma"/>
            <charset val="1"/>
          </rPr>
          <t>Becky Dzingeleski:</t>
        </r>
        <r>
          <rPr>
            <sz val="9"/>
            <color indexed="81"/>
            <rFont val="Tahoma"/>
            <charset val="1"/>
          </rPr>
          <t xml:space="preserve">
Per FOD is a new Unit.  Contributions began in 2018</t>
        </r>
      </text>
    </comment>
    <comment ref="NSX16" authorId="0" shapeId="0" xr:uid="{F34D9580-BB59-4416-BD9A-571597DCEDC4}">
      <text>
        <r>
          <rPr>
            <b/>
            <sz val="9"/>
            <color indexed="81"/>
            <rFont val="Tahoma"/>
            <charset val="1"/>
          </rPr>
          <t>Becky Dzingeleski:</t>
        </r>
        <r>
          <rPr>
            <sz val="9"/>
            <color indexed="81"/>
            <rFont val="Tahoma"/>
            <charset val="1"/>
          </rPr>
          <t xml:space="preserve">
Per FOD is a new Unit.  Contributions began in 2018</t>
        </r>
      </text>
    </comment>
    <comment ref="NTB16" authorId="0" shapeId="0" xr:uid="{D2D07892-8118-47F3-ACA9-A6DE9BEA3E3C}">
      <text>
        <r>
          <rPr>
            <b/>
            <sz val="9"/>
            <color indexed="81"/>
            <rFont val="Tahoma"/>
            <charset val="1"/>
          </rPr>
          <t>Becky Dzingeleski:</t>
        </r>
        <r>
          <rPr>
            <sz val="9"/>
            <color indexed="81"/>
            <rFont val="Tahoma"/>
            <charset val="1"/>
          </rPr>
          <t xml:space="preserve">
Per FOD is a new Unit.  Contributions began in 2018</t>
        </r>
      </text>
    </comment>
    <comment ref="NTF16" authorId="0" shapeId="0" xr:uid="{B878737F-367E-411F-BB8F-03D314FCE6F9}">
      <text>
        <r>
          <rPr>
            <b/>
            <sz val="9"/>
            <color indexed="81"/>
            <rFont val="Tahoma"/>
            <charset val="1"/>
          </rPr>
          <t>Becky Dzingeleski:</t>
        </r>
        <r>
          <rPr>
            <sz val="9"/>
            <color indexed="81"/>
            <rFont val="Tahoma"/>
            <charset val="1"/>
          </rPr>
          <t xml:space="preserve">
Per FOD is a new Unit.  Contributions began in 2018</t>
        </r>
      </text>
    </comment>
    <comment ref="NTJ16" authorId="0" shapeId="0" xr:uid="{E30590DA-6A1C-44E7-B383-5E7542AC2E60}">
      <text>
        <r>
          <rPr>
            <b/>
            <sz val="9"/>
            <color indexed="81"/>
            <rFont val="Tahoma"/>
            <charset val="1"/>
          </rPr>
          <t>Becky Dzingeleski:</t>
        </r>
        <r>
          <rPr>
            <sz val="9"/>
            <color indexed="81"/>
            <rFont val="Tahoma"/>
            <charset val="1"/>
          </rPr>
          <t xml:space="preserve">
Per FOD is a new Unit.  Contributions began in 2018</t>
        </r>
      </text>
    </comment>
    <comment ref="NTN16" authorId="0" shapeId="0" xr:uid="{E21828CA-7553-4A7D-BEE0-654A0792EF09}">
      <text>
        <r>
          <rPr>
            <b/>
            <sz val="9"/>
            <color indexed="81"/>
            <rFont val="Tahoma"/>
            <charset val="1"/>
          </rPr>
          <t>Becky Dzingeleski:</t>
        </r>
        <r>
          <rPr>
            <sz val="9"/>
            <color indexed="81"/>
            <rFont val="Tahoma"/>
            <charset val="1"/>
          </rPr>
          <t xml:space="preserve">
Per FOD is a new Unit.  Contributions began in 2018</t>
        </r>
      </text>
    </comment>
    <comment ref="NTR16" authorId="0" shapeId="0" xr:uid="{49023B5E-58FE-4ED9-9781-B986D75325CD}">
      <text>
        <r>
          <rPr>
            <b/>
            <sz val="9"/>
            <color indexed="81"/>
            <rFont val="Tahoma"/>
            <charset val="1"/>
          </rPr>
          <t>Becky Dzingeleski:</t>
        </r>
        <r>
          <rPr>
            <sz val="9"/>
            <color indexed="81"/>
            <rFont val="Tahoma"/>
            <charset val="1"/>
          </rPr>
          <t xml:space="preserve">
Per FOD is a new Unit.  Contributions began in 2018</t>
        </r>
      </text>
    </comment>
    <comment ref="NTV16" authorId="0" shapeId="0" xr:uid="{4BAD8B4D-2108-44B0-A776-5E57E1286DDC}">
      <text>
        <r>
          <rPr>
            <b/>
            <sz val="9"/>
            <color indexed="81"/>
            <rFont val="Tahoma"/>
            <charset val="1"/>
          </rPr>
          <t>Becky Dzingeleski:</t>
        </r>
        <r>
          <rPr>
            <sz val="9"/>
            <color indexed="81"/>
            <rFont val="Tahoma"/>
            <charset val="1"/>
          </rPr>
          <t xml:space="preserve">
Per FOD is a new Unit.  Contributions began in 2018</t>
        </r>
      </text>
    </comment>
    <comment ref="NTZ16" authorId="0" shapeId="0" xr:uid="{B702AA24-EFD8-466B-A740-B7298AF71978}">
      <text>
        <r>
          <rPr>
            <b/>
            <sz val="9"/>
            <color indexed="81"/>
            <rFont val="Tahoma"/>
            <charset val="1"/>
          </rPr>
          <t>Becky Dzingeleski:</t>
        </r>
        <r>
          <rPr>
            <sz val="9"/>
            <color indexed="81"/>
            <rFont val="Tahoma"/>
            <charset val="1"/>
          </rPr>
          <t xml:space="preserve">
Per FOD is a new Unit.  Contributions began in 2018</t>
        </r>
      </text>
    </comment>
    <comment ref="NUD16" authorId="0" shapeId="0" xr:uid="{3786CFA4-951A-4951-B82A-4241E7A0213D}">
      <text>
        <r>
          <rPr>
            <b/>
            <sz val="9"/>
            <color indexed="81"/>
            <rFont val="Tahoma"/>
            <charset val="1"/>
          </rPr>
          <t>Becky Dzingeleski:</t>
        </r>
        <r>
          <rPr>
            <sz val="9"/>
            <color indexed="81"/>
            <rFont val="Tahoma"/>
            <charset val="1"/>
          </rPr>
          <t xml:space="preserve">
Per FOD is a new Unit.  Contributions began in 2018</t>
        </r>
      </text>
    </comment>
    <comment ref="NUH16" authorId="0" shapeId="0" xr:uid="{0E8B76B3-4FB0-44DB-A8C6-4F903BA9E93A}">
      <text>
        <r>
          <rPr>
            <b/>
            <sz val="9"/>
            <color indexed="81"/>
            <rFont val="Tahoma"/>
            <charset val="1"/>
          </rPr>
          <t>Becky Dzingeleski:</t>
        </r>
        <r>
          <rPr>
            <sz val="9"/>
            <color indexed="81"/>
            <rFont val="Tahoma"/>
            <charset val="1"/>
          </rPr>
          <t xml:space="preserve">
Per FOD is a new Unit.  Contributions began in 2018</t>
        </r>
      </text>
    </comment>
    <comment ref="NUL16" authorId="0" shapeId="0" xr:uid="{9EB22B9A-138A-4C1E-A6A6-B228FE2982D8}">
      <text>
        <r>
          <rPr>
            <b/>
            <sz val="9"/>
            <color indexed="81"/>
            <rFont val="Tahoma"/>
            <charset val="1"/>
          </rPr>
          <t>Becky Dzingeleski:</t>
        </r>
        <r>
          <rPr>
            <sz val="9"/>
            <color indexed="81"/>
            <rFont val="Tahoma"/>
            <charset val="1"/>
          </rPr>
          <t xml:space="preserve">
Per FOD is a new Unit.  Contributions began in 2018</t>
        </r>
      </text>
    </comment>
    <comment ref="NUP16" authorId="0" shapeId="0" xr:uid="{3BD579CC-7AA1-4720-B69B-6037614F336E}">
      <text>
        <r>
          <rPr>
            <b/>
            <sz val="9"/>
            <color indexed="81"/>
            <rFont val="Tahoma"/>
            <charset val="1"/>
          </rPr>
          <t>Becky Dzingeleski:</t>
        </r>
        <r>
          <rPr>
            <sz val="9"/>
            <color indexed="81"/>
            <rFont val="Tahoma"/>
            <charset val="1"/>
          </rPr>
          <t xml:space="preserve">
Per FOD is a new Unit.  Contributions began in 2018</t>
        </r>
      </text>
    </comment>
    <comment ref="NUT16" authorId="0" shapeId="0" xr:uid="{592B041F-A950-4EDF-B96D-CD5BCAC4744A}">
      <text>
        <r>
          <rPr>
            <b/>
            <sz val="9"/>
            <color indexed="81"/>
            <rFont val="Tahoma"/>
            <charset val="1"/>
          </rPr>
          <t>Becky Dzingeleski:</t>
        </r>
        <r>
          <rPr>
            <sz val="9"/>
            <color indexed="81"/>
            <rFont val="Tahoma"/>
            <charset val="1"/>
          </rPr>
          <t xml:space="preserve">
Per FOD is a new Unit.  Contributions began in 2018</t>
        </r>
      </text>
    </comment>
    <comment ref="NUX16" authorId="0" shapeId="0" xr:uid="{B189CE08-D9A4-4A1C-84C1-529506FD81F4}">
      <text>
        <r>
          <rPr>
            <b/>
            <sz val="9"/>
            <color indexed="81"/>
            <rFont val="Tahoma"/>
            <charset val="1"/>
          </rPr>
          <t>Becky Dzingeleski:</t>
        </r>
        <r>
          <rPr>
            <sz val="9"/>
            <color indexed="81"/>
            <rFont val="Tahoma"/>
            <charset val="1"/>
          </rPr>
          <t xml:space="preserve">
Per FOD is a new Unit.  Contributions began in 2018</t>
        </r>
      </text>
    </comment>
    <comment ref="NVB16" authorId="0" shapeId="0" xr:uid="{29398DA7-0996-450F-959A-B175EB98225E}">
      <text>
        <r>
          <rPr>
            <b/>
            <sz val="9"/>
            <color indexed="81"/>
            <rFont val="Tahoma"/>
            <charset val="1"/>
          </rPr>
          <t>Becky Dzingeleski:</t>
        </r>
        <r>
          <rPr>
            <sz val="9"/>
            <color indexed="81"/>
            <rFont val="Tahoma"/>
            <charset val="1"/>
          </rPr>
          <t xml:space="preserve">
Per FOD is a new Unit.  Contributions began in 2018</t>
        </r>
      </text>
    </comment>
    <comment ref="NVF16" authorId="0" shapeId="0" xr:uid="{41CF5438-A3CE-402E-B1E1-BF9A25CDB399}">
      <text>
        <r>
          <rPr>
            <b/>
            <sz val="9"/>
            <color indexed="81"/>
            <rFont val="Tahoma"/>
            <charset val="1"/>
          </rPr>
          <t>Becky Dzingeleski:</t>
        </r>
        <r>
          <rPr>
            <sz val="9"/>
            <color indexed="81"/>
            <rFont val="Tahoma"/>
            <charset val="1"/>
          </rPr>
          <t xml:space="preserve">
Per FOD is a new Unit.  Contributions began in 2018</t>
        </r>
      </text>
    </comment>
    <comment ref="NVJ16" authorId="0" shapeId="0" xr:uid="{1B7BF0AC-1485-48DB-841C-6565B52F4214}">
      <text>
        <r>
          <rPr>
            <b/>
            <sz val="9"/>
            <color indexed="81"/>
            <rFont val="Tahoma"/>
            <charset val="1"/>
          </rPr>
          <t>Becky Dzingeleski:</t>
        </r>
        <r>
          <rPr>
            <sz val="9"/>
            <color indexed="81"/>
            <rFont val="Tahoma"/>
            <charset val="1"/>
          </rPr>
          <t xml:space="preserve">
Per FOD is a new Unit.  Contributions began in 2018</t>
        </r>
      </text>
    </comment>
    <comment ref="NVN16" authorId="0" shapeId="0" xr:uid="{0873DD09-EEE3-4495-91C7-58B37F2230A5}">
      <text>
        <r>
          <rPr>
            <b/>
            <sz val="9"/>
            <color indexed="81"/>
            <rFont val="Tahoma"/>
            <charset val="1"/>
          </rPr>
          <t>Becky Dzingeleski:</t>
        </r>
        <r>
          <rPr>
            <sz val="9"/>
            <color indexed="81"/>
            <rFont val="Tahoma"/>
            <charset val="1"/>
          </rPr>
          <t xml:space="preserve">
Per FOD is a new Unit.  Contributions began in 2018</t>
        </r>
      </text>
    </comment>
    <comment ref="NVR16" authorId="0" shapeId="0" xr:uid="{2BD0599C-C63D-4936-A85E-E218815207C3}">
      <text>
        <r>
          <rPr>
            <b/>
            <sz val="9"/>
            <color indexed="81"/>
            <rFont val="Tahoma"/>
            <charset val="1"/>
          </rPr>
          <t>Becky Dzingeleski:</t>
        </r>
        <r>
          <rPr>
            <sz val="9"/>
            <color indexed="81"/>
            <rFont val="Tahoma"/>
            <charset val="1"/>
          </rPr>
          <t xml:space="preserve">
Per FOD is a new Unit.  Contributions began in 2018</t>
        </r>
      </text>
    </comment>
    <comment ref="NVV16" authorId="0" shapeId="0" xr:uid="{63EF87A3-3AA8-443C-B2BE-5182D83C4E51}">
      <text>
        <r>
          <rPr>
            <b/>
            <sz val="9"/>
            <color indexed="81"/>
            <rFont val="Tahoma"/>
            <charset val="1"/>
          </rPr>
          <t>Becky Dzingeleski:</t>
        </r>
        <r>
          <rPr>
            <sz val="9"/>
            <color indexed="81"/>
            <rFont val="Tahoma"/>
            <charset val="1"/>
          </rPr>
          <t xml:space="preserve">
Per FOD is a new Unit.  Contributions began in 2018</t>
        </r>
      </text>
    </comment>
    <comment ref="NVZ16" authorId="0" shapeId="0" xr:uid="{32406749-8790-422C-A6DA-25682168C99C}">
      <text>
        <r>
          <rPr>
            <b/>
            <sz val="9"/>
            <color indexed="81"/>
            <rFont val="Tahoma"/>
            <charset val="1"/>
          </rPr>
          <t>Becky Dzingeleski:</t>
        </r>
        <r>
          <rPr>
            <sz val="9"/>
            <color indexed="81"/>
            <rFont val="Tahoma"/>
            <charset val="1"/>
          </rPr>
          <t xml:space="preserve">
Per FOD is a new Unit.  Contributions began in 2018</t>
        </r>
      </text>
    </comment>
    <comment ref="NWD16" authorId="0" shapeId="0" xr:uid="{A6EB0E2C-1659-45F9-A8C6-F0D3857FF63F}">
      <text>
        <r>
          <rPr>
            <b/>
            <sz val="9"/>
            <color indexed="81"/>
            <rFont val="Tahoma"/>
            <charset val="1"/>
          </rPr>
          <t>Becky Dzingeleski:</t>
        </r>
        <r>
          <rPr>
            <sz val="9"/>
            <color indexed="81"/>
            <rFont val="Tahoma"/>
            <charset val="1"/>
          </rPr>
          <t xml:space="preserve">
Per FOD is a new Unit.  Contributions began in 2018</t>
        </r>
      </text>
    </comment>
    <comment ref="NWH16" authorId="0" shapeId="0" xr:uid="{A4ABD7C3-903C-4DBD-AC5B-839901F9FD8C}">
      <text>
        <r>
          <rPr>
            <b/>
            <sz val="9"/>
            <color indexed="81"/>
            <rFont val="Tahoma"/>
            <charset val="1"/>
          </rPr>
          <t>Becky Dzingeleski:</t>
        </r>
        <r>
          <rPr>
            <sz val="9"/>
            <color indexed="81"/>
            <rFont val="Tahoma"/>
            <charset val="1"/>
          </rPr>
          <t xml:space="preserve">
Per FOD is a new Unit.  Contributions began in 2018</t>
        </r>
      </text>
    </comment>
    <comment ref="NWL16" authorId="0" shapeId="0" xr:uid="{6C451747-7090-4A4D-A196-6511DE566F06}">
      <text>
        <r>
          <rPr>
            <b/>
            <sz val="9"/>
            <color indexed="81"/>
            <rFont val="Tahoma"/>
            <charset val="1"/>
          </rPr>
          <t>Becky Dzingeleski:</t>
        </r>
        <r>
          <rPr>
            <sz val="9"/>
            <color indexed="81"/>
            <rFont val="Tahoma"/>
            <charset val="1"/>
          </rPr>
          <t xml:space="preserve">
Per FOD is a new Unit.  Contributions began in 2018</t>
        </r>
      </text>
    </comment>
    <comment ref="NWP16" authorId="0" shapeId="0" xr:uid="{48189ED7-194A-43E3-A165-69EBF21336E8}">
      <text>
        <r>
          <rPr>
            <b/>
            <sz val="9"/>
            <color indexed="81"/>
            <rFont val="Tahoma"/>
            <charset val="1"/>
          </rPr>
          <t>Becky Dzingeleski:</t>
        </r>
        <r>
          <rPr>
            <sz val="9"/>
            <color indexed="81"/>
            <rFont val="Tahoma"/>
            <charset val="1"/>
          </rPr>
          <t xml:space="preserve">
Per FOD is a new Unit.  Contributions began in 2018</t>
        </r>
      </text>
    </comment>
    <comment ref="NWT16" authorId="0" shapeId="0" xr:uid="{DE12F2FA-3D0E-4428-AD31-6403FD846511}">
      <text>
        <r>
          <rPr>
            <b/>
            <sz val="9"/>
            <color indexed="81"/>
            <rFont val="Tahoma"/>
            <charset val="1"/>
          </rPr>
          <t>Becky Dzingeleski:</t>
        </r>
        <r>
          <rPr>
            <sz val="9"/>
            <color indexed="81"/>
            <rFont val="Tahoma"/>
            <charset val="1"/>
          </rPr>
          <t xml:space="preserve">
Per FOD is a new Unit.  Contributions began in 2018</t>
        </r>
      </text>
    </comment>
    <comment ref="NWX16" authorId="0" shapeId="0" xr:uid="{C8CD4C13-4793-4615-85E9-65EFD1F7A986}">
      <text>
        <r>
          <rPr>
            <b/>
            <sz val="9"/>
            <color indexed="81"/>
            <rFont val="Tahoma"/>
            <charset val="1"/>
          </rPr>
          <t>Becky Dzingeleski:</t>
        </r>
        <r>
          <rPr>
            <sz val="9"/>
            <color indexed="81"/>
            <rFont val="Tahoma"/>
            <charset val="1"/>
          </rPr>
          <t xml:space="preserve">
Per FOD is a new Unit.  Contributions began in 2018</t>
        </r>
      </text>
    </comment>
    <comment ref="NXB16" authorId="0" shapeId="0" xr:uid="{483F85DF-6BB2-462C-A405-2EA34EB67883}">
      <text>
        <r>
          <rPr>
            <b/>
            <sz val="9"/>
            <color indexed="81"/>
            <rFont val="Tahoma"/>
            <charset val="1"/>
          </rPr>
          <t>Becky Dzingeleski:</t>
        </r>
        <r>
          <rPr>
            <sz val="9"/>
            <color indexed="81"/>
            <rFont val="Tahoma"/>
            <charset val="1"/>
          </rPr>
          <t xml:space="preserve">
Per FOD is a new Unit.  Contributions began in 2018</t>
        </r>
      </text>
    </comment>
    <comment ref="NXF16" authorId="0" shapeId="0" xr:uid="{9B538AC4-D508-466F-B5D9-F37F5C0201AE}">
      <text>
        <r>
          <rPr>
            <b/>
            <sz val="9"/>
            <color indexed="81"/>
            <rFont val="Tahoma"/>
            <charset val="1"/>
          </rPr>
          <t>Becky Dzingeleski:</t>
        </r>
        <r>
          <rPr>
            <sz val="9"/>
            <color indexed="81"/>
            <rFont val="Tahoma"/>
            <charset val="1"/>
          </rPr>
          <t xml:space="preserve">
Per FOD is a new Unit.  Contributions began in 2018</t>
        </r>
      </text>
    </comment>
    <comment ref="NXJ16" authorId="0" shapeId="0" xr:uid="{CAFCD489-64BC-40F2-A394-15C4B91EE2E5}">
      <text>
        <r>
          <rPr>
            <b/>
            <sz val="9"/>
            <color indexed="81"/>
            <rFont val="Tahoma"/>
            <charset val="1"/>
          </rPr>
          <t>Becky Dzingeleski:</t>
        </r>
        <r>
          <rPr>
            <sz val="9"/>
            <color indexed="81"/>
            <rFont val="Tahoma"/>
            <charset val="1"/>
          </rPr>
          <t xml:space="preserve">
Per FOD is a new Unit.  Contributions began in 2018</t>
        </r>
      </text>
    </comment>
    <comment ref="NXN16" authorId="0" shapeId="0" xr:uid="{984D1195-0180-4CEB-A5D8-34D72488AFEF}">
      <text>
        <r>
          <rPr>
            <b/>
            <sz val="9"/>
            <color indexed="81"/>
            <rFont val="Tahoma"/>
            <charset val="1"/>
          </rPr>
          <t>Becky Dzingeleski:</t>
        </r>
        <r>
          <rPr>
            <sz val="9"/>
            <color indexed="81"/>
            <rFont val="Tahoma"/>
            <charset val="1"/>
          </rPr>
          <t xml:space="preserve">
Per FOD is a new Unit.  Contributions began in 2018</t>
        </r>
      </text>
    </comment>
    <comment ref="NXR16" authorId="0" shapeId="0" xr:uid="{15760AC5-E3CB-4F41-892E-6FEE06D60F92}">
      <text>
        <r>
          <rPr>
            <b/>
            <sz val="9"/>
            <color indexed="81"/>
            <rFont val="Tahoma"/>
            <charset val="1"/>
          </rPr>
          <t>Becky Dzingeleski:</t>
        </r>
        <r>
          <rPr>
            <sz val="9"/>
            <color indexed="81"/>
            <rFont val="Tahoma"/>
            <charset val="1"/>
          </rPr>
          <t xml:space="preserve">
Per FOD is a new Unit.  Contributions began in 2018</t>
        </r>
      </text>
    </comment>
    <comment ref="NXV16" authorId="0" shapeId="0" xr:uid="{2237E820-066B-4ED3-B9D6-4603AD6C3D9E}">
      <text>
        <r>
          <rPr>
            <b/>
            <sz val="9"/>
            <color indexed="81"/>
            <rFont val="Tahoma"/>
            <charset val="1"/>
          </rPr>
          <t>Becky Dzingeleski:</t>
        </r>
        <r>
          <rPr>
            <sz val="9"/>
            <color indexed="81"/>
            <rFont val="Tahoma"/>
            <charset val="1"/>
          </rPr>
          <t xml:space="preserve">
Per FOD is a new Unit.  Contributions began in 2018</t>
        </r>
      </text>
    </comment>
    <comment ref="NXZ16" authorId="0" shapeId="0" xr:uid="{CF54DC29-8EE2-4AE8-BA2C-14D56E6E3F3D}">
      <text>
        <r>
          <rPr>
            <b/>
            <sz val="9"/>
            <color indexed="81"/>
            <rFont val="Tahoma"/>
            <charset val="1"/>
          </rPr>
          <t>Becky Dzingeleski:</t>
        </r>
        <r>
          <rPr>
            <sz val="9"/>
            <color indexed="81"/>
            <rFont val="Tahoma"/>
            <charset val="1"/>
          </rPr>
          <t xml:space="preserve">
Per FOD is a new Unit.  Contributions began in 2018</t>
        </r>
      </text>
    </comment>
    <comment ref="NYD16" authorId="0" shapeId="0" xr:uid="{DD1B28F0-B359-491C-B206-C137990BDA94}">
      <text>
        <r>
          <rPr>
            <b/>
            <sz val="9"/>
            <color indexed="81"/>
            <rFont val="Tahoma"/>
            <charset val="1"/>
          </rPr>
          <t>Becky Dzingeleski:</t>
        </r>
        <r>
          <rPr>
            <sz val="9"/>
            <color indexed="81"/>
            <rFont val="Tahoma"/>
            <charset val="1"/>
          </rPr>
          <t xml:space="preserve">
Per FOD is a new Unit.  Contributions began in 2018</t>
        </r>
      </text>
    </comment>
    <comment ref="NYH16" authorId="0" shapeId="0" xr:uid="{F9617054-F9AA-4262-BF89-CE22E61B026A}">
      <text>
        <r>
          <rPr>
            <b/>
            <sz val="9"/>
            <color indexed="81"/>
            <rFont val="Tahoma"/>
            <charset val="1"/>
          </rPr>
          <t>Becky Dzingeleski:</t>
        </r>
        <r>
          <rPr>
            <sz val="9"/>
            <color indexed="81"/>
            <rFont val="Tahoma"/>
            <charset val="1"/>
          </rPr>
          <t xml:space="preserve">
Per FOD is a new Unit.  Contributions began in 2018</t>
        </r>
      </text>
    </comment>
    <comment ref="NYL16" authorId="0" shapeId="0" xr:uid="{607CA4C4-D957-4DC7-AED2-18135F344AA1}">
      <text>
        <r>
          <rPr>
            <b/>
            <sz val="9"/>
            <color indexed="81"/>
            <rFont val="Tahoma"/>
            <charset val="1"/>
          </rPr>
          <t>Becky Dzingeleski:</t>
        </r>
        <r>
          <rPr>
            <sz val="9"/>
            <color indexed="81"/>
            <rFont val="Tahoma"/>
            <charset val="1"/>
          </rPr>
          <t xml:space="preserve">
Per FOD is a new Unit.  Contributions began in 2018</t>
        </r>
      </text>
    </comment>
    <comment ref="NYP16" authorId="0" shapeId="0" xr:uid="{E632B81C-C704-4CF1-B843-93C1B960B30E}">
      <text>
        <r>
          <rPr>
            <b/>
            <sz val="9"/>
            <color indexed="81"/>
            <rFont val="Tahoma"/>
            <charset val="1"/>
          </rPr>
          <t>Becky Dzingeleski:</t>
        </r>
        <r>
          <rPr>
            <sz val="9"/>
            <color indexed="81"/>
            <rFont val="Tahoma"/>
            <charset val="1"/>
          </rPr>
          <t xml:space="preserve">
Per FOD is a new Unit.  Contributions began in 2018</t>
        </r>
      </text>
    </comment>
    <comment ref="NYT16" authorId="0" shapeId="0" xr:uid="{42BA36E7-7287-420D-AB46-40C7B0ACA4C7}">
      <text>
        <r>
          <rPr>
            <b/>
            <sz val="9"/>
            <color indexed="81"/>
            <rFont val="Tahoma"/>
            <charset val="1"/>
          </rPr>
          <t>Becky Dzingeleski:</t>
        </r>
        <r>
          <rPr>
            <sz val="9"/>
            <color indexed="81"/>
            <rFont val="Tahoma"/>
            <charset val="1"/>
          </rPr>
          <t xml:space="preserve">
Per FOD is a new Unit.  Contributions began in 2018</t>
        </r>
      </text>
    </comment>
    <comment ref="NYX16" authorId="0" shapeId="0" xr:uid="{F1878D0D-2BAC-4D87-B7DE-532D2E891DB9}">
      <text>
        <r>
          <rPr>
            <b/>
            <sz val="9"/>
            <color indexed="81"/>
            <rFont val="Tahoma"/>
            <charset val="1"/>
          </rPr>
          <t>Becky Dzingeleski:</t>
        </r>
        <r>
          <rPr>
            <sz val="9"/>
            <color indexed="81"/>
            <rFont val="Tahoma"/>
            <charset val="1"/>
          </rPr>
          <t xml:space="preserve">
Per FOD is a new Unit.  Contributions began in 2018</t>
        </r>
      </text>
    </comment>
    <comment ref="NZB16" authorId="0" shapeId="0" xr:uid="{374255CE-B52F-431A-B57E-9CD650540934}">
      <text>
        <r>
          <rPr>
            <b/>
            <sz val="9"/>
            <color indexed="81"/>
            <rFont val="Tahoma"/>
            <charset val="1"/>
          </rPr>
          <t>Becky Dzingeleski:</t>
        </r>
        <r>
          <rPr>
            <sz val="9"/>
            <color indexed="81"/>
            <rFont val="Tahoma"/>
            <charset val="1"/>
          </rPr>
          <t xml:space="preserve">
Per FOD is a new Unit.  Contributions began in 2018</t>
        </r>
      </text>
    </comment>
    <comment ref="NZF16" authorId="0" shapeId="0" xr:uid="{1ED7C066-0C3F-4112-AEB7-3306E85A954A}">
      <text>
        <r>
          <rPr>
            <b/>
            <sz val="9"/>
            <color indexed="81"/>
            <rFont val="Tahoma"/>
            <charset val="1"/>
          </rPr>
          <t>Becky Dzingeleski:</t>
        </r>
        <r>
          <rPr>
            <sz val="9"/>
            <color indexed="81"/>
            <rFont val="Tahoma"/>
            <charset val="1"/>
          </rPr>
          <t xml:space="preserve">
Per FOD is a new Unit.  Contributions began in 2018</t>
        </r>
      </text>
    </comment>
    <comment ref="NZJ16" authorId="0" shapeId="0" xr:uid="{0941C426-C342-458F-B60D-CC0DEBD01F12}">
      <text>
        <r>
          <rPr>
            <b/>
            <sz val="9"/>
            <color indexed="81"/>
            <rFont val="Tahoma"/>
            <charset val="1"/>
          </rPr>
          <t>Becky Dzingeleski:</t>
        </r>
        <r>
          <rPr>
            <sz val="9"/>
            <color indexed="81"/>
            <rFont val="Tahoma"/>
            <charset val="1"/>
          </rPr>
          <t xml:space="preserve">
Per FOD is a new Unit.  Contributions began in 2018</t>
        </r>
      </text>
    </comment>
    <comment ref="NZN16" authorId="0" shapeId="0" xr:uid="{B47B910D-1791-4FE0-B2A2-840F38E4EDD4}">
      <text>
        <r>
          <rPr>
            <b/>
            <sz val="9"/>
            <color indexed="81"/>
            <rFont val="Tahoma"/>
            <charset val="1"/>
          </rPr>
          <t>Becky Dzingeleski:</t>
        </r>
        <r>
          <rPr>
            <sz val="9"/>
            <color indexed="81"/>
            <rFont val="Tahoma"/>
            <charset val="1"/>
          </rPr>
          <t xml:space="preserve">
Per FOD is a new Unit.  Contributions began in 2018</t>
        </r>
      </text>
    </comment>
    <comment ref="NZR16" authorId="0" shapeId="0" xr:uid="{BA39134A-1534-4C0F-9991-162410913738}">
      <text>
        <r>
          <rPr>
            <b/>
            <sz val="9"/>
            <color indexed="81"/>
            <rFont val="Tahoma"/>
            <charset val="1"/>
          </rPr>
          <t>Becky Dzingeleski:</t>
        </r>
        <r>
          <rPr>
            <sz val="9"/>
            <color indexed="81"/>
            <rFont val="Tahoma"/>
            <charset val="1"/>
          </rPr>
          <t xml:space="preserve">
Per FOD is a new Unit.  Contributions began in 2018</t>
        </r>
      </text>
    </comment>
    <comment ref="NZV16" authorId="0" shapeId="0" xr:uid="{21D5D7EB-D0EA-4869-A4D3-21E9EC7369BA}">
      <text>
        <r>
          <rPr>
            <b/>
            <sz val="9"/>
            <color indexed="81"/>
            <rFont val="Tahoma"/>
            <charset val="1"/>
          </rPr>
          <t>Becky Dzingeleski:</t>
        </r>
        <r>
          <rPr>
            <sz val="9"/>
            <color indexed="81"/>
            <rFont val="Tahoma"/>
            <charset val="1"/>
          </rPr>
          <t xml:space="preserve">
Per FOD is a new Unit.  Contributions began in 2018</t>
        </r>
      </text>
    </comment>
    <comment ref="NZZ16" authorId="0" shapeId="0" xr:uid="{4BCBA428-C14A-4D49-AAF6-E0E7D5E2E959}">
      <text>
        <r>
          <rPr>
            <b/>
            <sz val="9"/>
            <color indexed="81"/>
            <rFont val="Tahoma"/>
            <charset val="1"/>
          </rPr>
          <t>Becky Dzingeleski:</t>
        </r>
        <r>
          <rPr>
            <sz val="9"/>
            <color indexed="81"/>
            <rFont val="Tahoma"/>
            <charset val="1"/>
          </rPr>
          <t xml:space="preserve">
Per FOD is a new Unit.  Contributions began in 2018</t>
        </r>
      </text>
    </comment>
    <comment ref="OAD16" authorId="0" shapeId="0" xr:uid="{F91472B9-7C78-4F2A-A994-502055ACF535}">
      <text>
        <r>
          <rPr>
            <b/>
            <sz val="9"/>
            <color indexed="81"/>
            <rFont val="Tahoma"/>
            <charset val="1"/>
          </rPr>
          <t>Becky Dzingeleski:</t>
        </r>
        <r>
          <rPr>
            <sz val="9"/>
            <color indexed="81"/>
            <rFont val="Tahoma"/>
            <charset val="1"/>
          </rPr>
          <t xml:space="preserve">
Per FOD is a new Unit.  Contributions began in 2018</t>
        </r>
      </text>
    </comment>
    <comment ref="OAH16" authorId="0" shapeId="0" xr:uid="{CC23C12C-E590-44C4-BD55-3EF34D22302E}">
      <text>
        <r>
          <rPr>
            <b/>
            <sz val="9"/>
            <color indexed="81"/>
            <rFont val="Tahoma"/>
            <charset val="1"/>
          </rPr>
          <t>Becky Dzingeleski:</t>
        </r>
        <r>
          <rPr>
            <sz val="9"/>
            <color indexed="81"/>
            <rFont val="Tahoma"/>
            <charset val="1"/>
          </rPr>
          <t xml:space="preserve">
Per FOD is a new Unit.  Contributions began in 2018</t>
        </r>
      </text>
    </comment>
    <comment ref="OAL16" authorId="0" shapeId="0" xr:uid="{E78F1423-65D9-4384-8B66-3053D60FC0AC}">
      <text>
        <r>
          <rPr>
            <b/>
            <sz val="9"/>
            <color indexed="81"/>
            <rFont val="Tahoma"/>
            <charset val="1"/>
          </rPr>
          <t>Becky Dzingeleski:</t>
        </r>
        <r>
          <rPr>
            <sz val="9"/>
            <color indexed="81"/>
            <rFont val="Tahoma"/>
            <charset val="1"/>
          </rPr>
          <t xml:space="preserve">
Per FOD is a new Unit.  Contributions began in 2018</t>
        </r>
      </text>
    </comment>
    <comment ref="OAP16" authorId="0" shapeId="0" xr:uid="{9987C52B-F353-48D0-8EBC-AF6105F00899}">
      <text>
        <r>
          <rPr>
            <b/>
            <sz val="9"/>
            <color indexed="81"/>
            <rFont val="Tahoma"/>
            <charset val="1"/>
          </rPr>
          <t>Becky Dzingeleski:</t>
        </r>
        <r>
          <rPr>
            <sz val="9"/>
            <color indexed="81"/>
            <rFont val="Tahoma"/>
            <charset val="1"/>
          </rPr>
          <t xml:space="preserve">
Per FOD is a new Unit.  Contributions began in 2018</t>
        </r>
      </text>
    </comment>
    <comment ref="OAT16" authorId="0" shapeId="0" xr:uid="{72D47314-C0F6-4FA2-9806-CD8AD29D2CB0}">
      <text>
        <r>
          <rPr>
            <b/>
            <sz val="9"/>
            <color indexed="81"/>
            <rFont val="Tahoma"/>
            <charset val="1"/>
          </rPr>
          <t>Becky Dzingeleski:</t>
        </r>
        <r>
          <rPr>
            <sz val="9"/>
            <color indexed="81"/>
            <rFont val="Tahoma"/>
            <charset val="1"/>
          </rPr>
          <t xml:space="preserve">
Per FOD is a new Unit.  Contributions began in 2018</t>
        </r>
      </text>
    </comment>
    <comment ref="OAX16" authorId="0" shapeId="0" xr:uid="{27C1B9EB-366D-45D3-854B-311252034270}">
      <text>
        <r>
          <rPr>
            <b/>
            <sz val="9"/>
            <color indexed="81"/>
            <rFont val="Tahoma"/>
            <charset val="1"/>
          </rPr>
          <t>Becky Dzingeleski:</t>
        </r>
        <r>
          <rPr>
            <sz val="9"/>
            <color indexed="81"/>
            <rFont val="Tahoma"/>
            <charset val="1"/>
          </rPr>
          <t xml:space="preserve">
Per FOD is a new Unit.  Contributions began in 2018</t>
        </r>
      </text>
    </comment>
    <comment ref="OBB16" authorId="0" shapeId="0" xr:uid="{243FE44A-0031-4862-BC0E-F83AD0C261B3}">
      <text>
        <r>
          <rPr>
            <b/>
            <sz val="9"/>
            <color indexed="81"/>
            <rFont val="Tahoma"/>
            <charset val="1"/>
          </rPr>
          <t>Becky Dzingeleski:</t>
        </r>
        <r>
          <rPr>
            <sz val="9"/>
            <color indexed="81"/>
            <rFont val="Tahoma"/>
            <charset val="1"/>
          </rPr>
          <t xml:space="preserve">
Per FOD is a new Unit.  Contributions began in 2018</t>
        </r>
      </text>
    </comment>
    <comment ref="OBF16" authorId="0" shapeId="0" xr:uid="{B8A58030-109D-429B-AE4A-0DF177B91F66}">
      <text>
        <r>
          <rPr>
            <b/>
            <sz val="9"/>
            <color indexed="81"/>
            <rFont val="Tahoma"/>
            <charset val="1"/>
          </rPr>
          <t>Becky Dzingeleski:</t>
        </r>
        <r>
          <rPr>
            <sz val="9"/>
            <color indexed="81"/>
            <rFont val="Tahoma"/>
            <charset val="1"/>
          </rPr>
          <t xml:space="preserve">
Per FOD is a new Unit.  Contributions began in 2018</t>
        </r>
      </text>
    </comment>
    <comment ref="OBJ16" authorId="0" shapeId="0" xr:uid="{3636B653-2617-404D-8160-7D34323FFF10}">
      <text>
        <r>
          <rPr>
            <b/>
            <sz val="9"/>
            <color indexed="81"/>
            <rFont val="Tahoma"/>
            <charset val="1"/>
          </rPr>
          <t>Becky Dzingeleski:</t>
        </r>
        <r>
          <rPr>
            <sz val="9"/>
            <color indexed="81"/>
            <rFont val="Tahoma"/>
            <charset val="1"/>
          </rPr>
          <t xml:space="preserve">
Per FOD is a new Unit.  Contributions began in 2018</t>
        </r>
      </text>
    </comment>
    <comment ref="OBN16" authorId="0" shapeId="0" xr:uid="{EB054452-D8A7-48CB-917D-E8903534B1A7}">
      <text>
        <r>
          <rPr>
            <b/>
            <sz val="9"/>
            <color indexed="81"/>
            <rFont val="Tahoma"/>
            <charset val="1"/>
          </rPr>
          <t>Becky Dzingeleski:</t>
        </r>
        <r>
          <rPr>
            <sz val="9"/>
            <color indexed="81"/>
            <rFont val="Tahoma"/>
            <charset val="1"/>
          </rPr>
          <t xml:space="preserve">
Per FOD is a new Unit.  Contributions began in 2018</t>
        </r>
      </text>
    </comment>
    <comment ref="OBR16" authorId="0" shapeId="0" xr:uid="{9C6B56EA-C3BA-4EF9-8EF9-343ABE48110F}">
      <text>
        <r>
          <rPr>
            <b/>
            <sz val="9"/>
            <color indexed="81"/>
            <rFont val="Tahoma"/>
            <charset val="1"/>
          </rPr>
          <t>Becky Dzingeleski:</t>
        </r>
        <r>
          <rPr>
            <sz val="9"/>
            <color indexed="81"/>
            <rFont val="Tahoma"/>
            <charset val="1"/>
          </rPr>
          <t xml:space="preserve">
Per FOD is a new Unit.  Contributions began in 2018</t>
        </r>
      </text>
    </comment>
    <comment ref="OBV16" authorId="0" shapeId="0" xr:uid="{DD78739C-E3D4-4864-8D84-CAF629432505}">
      <text>
        <r>
          <rPr>
            <b/>
            <sz val="9"/>
            <color indexed="81"/>
            <rFont val="Tahoma"/>
            <charset val="1"/>
          </rPr>
          <t>Becky Dzingeleski:</t>
        </r>
        <r>
          <rPr>
            <sz val="9"/>
            <color indexed="81"/>
            <rFont val="Tahoma"/>
            <charset val="1"/>
          </rPr>
          <t xml:space="preserve">
Per FOD is a new Unit.  Contributions began in 2018</t>
        </r>
      </text>
    </comment>
    <comment ref="OBZ16" authorId="0" shapeId="0" xr:uid="{E357A3B5-99CC-460E-9CEC-B1E18132E39F}">
      <text>
        <r>
          <rPr>
            <b/>
            <sz val="9"/>
            <color indexed="81"/>
            <rFont val="Tahoma"/>
            <charset val="1"/>
          </rPr>
          <t>Becky Dzingeleski:</t>
        </r>
        <r>
          <rPr>
            <sz val="9"/>
            <color indexed="81"/>
            <rFont val="Tahoma"/>
            <charset val="1"/>
          </rPr>
          <t xml:space="preserve">
Per FOD is a new Unit.  Contributions began in 2018</t>
        </r>
      </text>
    </comment>
    <comment ref="OCD16" authorId="0" shapeId="0" xr:uid="{E40F312E-FBF9-4A2B-9AF0-558AF3F81FF4}">
      <text>
        <r>
          <rPr>
            <b/>
            <sz val="9"/>
            <color indexed="81"/>
            <rFont val="Tahoma"/>
            <charset val="1"/>
          </rPr>
          <t>Becky Dzingeleski:</t>
        </r>
        <r>
          <rPr>
            <sz val="9"/>
            <color indexed="81"/>
            <rFont val="Tahoma"/>
            <charset val="1"/>
          </rPr>
          <t xml:space="preserve">
Per FOD is a new Unit.  Contributions began in 2018</t>
        </r>
      </text>
    </comment>
    <comment ref="OCH16" authorId="0" shapeId="0" xr:uid="{83C76E75-BCAB-4514-9E4A-C68166653809}">
      <text>
        <r>
          <rPr>
            <b/>
            <sz val="9"/>
            <color indexed="81"/>
            <rFont val="Tahoma"/>
            <charset val="1"/>
          </rPr>
          <t>Becky Dzingeleski:</t>
        </r>
        <r>
          <rPr>
            <sz val="9"/>
            <color indexed="81"/>
            <rFont val="Tahoma"/>
            <charset val="1"/>
          </rPr>
          <t xml:space="preserve">
Per FOD is a new Unit.  Contributions began in 2018</t>
        </r>
      </text>
    </comment>
    <comment ref="OCL16" authorId="0" shapeId="0" xr:uid="{45ABE3D4-2A10-42F8-A600-52A15B697526}">
      <text>
        <r>
          <rPr>
            <b/>
            <sz val="9"/>
            <color indexed="81"/>
            <rFont val="Tahoma"/>
            <charset val="1"/>
          </rPr>
          <t>Becky Dzingeleski:</t>
        </r>
        <r>
          <rPr>
            <sz val="9"/>
            <color indexed="81"/>
            <rFont val="Tahoma"/>
            <charset val="1"/>
          </rPr>
          <t xml:space="preserve">
Per FOD is a new Unit.  Contributions began in 2018</t>
        </r>
      </text>
    </comment>
    <comment ref="OCP16" authorId="0" shapeId="0" xr:uid="{0734575B-753A-43B2-9B8C-1137A74AC4B9}">
      <text>
        <r>
          <rPr>
            <b/>
            <sz val="9"/>
            <color indexed="81"/>
            <rFont val="Tahoma"/>
            <charset val="1"/>
          </rPr>
          <t>Becky Dzingeleski:</t>
        </r>
        <r>
          <rPr>
            <sz val="9"/>
            <color indexed="81"/>
            <rFont val="Tahoma"/>
            <charset val="1"/>
          </rPr>
          <t xml:space="preserve">
Per FOD is a new Unit.  Contributions began in 2018</t>
        </r>
      </text>
    </comment>
    <comment ref="OCT16" authorId="0" shapeId="0" xr:uid="{3E62A0B7-CC36-4DAA-9712-994C558BE3F2}">
      <text>
        <r>
          <rPr>
            <b/>
            <sz val="9"/>
            <color indexed="81"/>
            <rFont val="Tahoma"/>
            <charset val="1"/>
          </rPr>
          <t>Becky Dzingeleski:</t>
        </r>
        <r>
          <rPr>
            <sz val="9"/>
            <color indexed="81"/>
            <rFont val="Tahoma"/>
            <charset val="1"/>
          </rPr>
          <t xml:space="preserve">
Per FOD is a new Unit.  Contributions began in 2018</t>
        </r>
      </text>
    </comment>
    <comment ref="OCX16" authorId="0" shapeId="0" xr:uid="{05AC4735-8438-4AB6-B864-A622265A8D6C}">
      <text>
        <r>
          <rPr>
            <b/>
            <sz val="9"/>
            <color indexed="81"/>
            <rFont val="Tahoma"/>
            <charset val="1"/>
          </rPr>
          <t>Becky Dzingeleski:</t>
        </r>
        <r>
          <rPr>
            <sz val="9"/>
            <color indexed="81"/>
            <rFont val="Tahoma"/>
            <charset val="1"/>
          </rPr>
          <t xml:space="preserve">
Per FOD is a new Unit.  Contributions began in 2018</t>
        </r>
      </text>
    </comment>
    <comment ref="ODB16" authorId="0" shapeId="0" xr:uid="{B0B8846C-0BDC-4406-8325-39169DC3F133}">
      <text>
        <r>
          <rPr>
            <b/>
            <sz val="9"/>
            <color indexed="81"/>
            <rFont val="Tahoma"/>
            <charset val="1"/>
          </rPr>
          <t>Becky Dzingeleski:</t>
        </r>
        <r>
          <rPr>
            <sz val="9"/>
            <color indexed="81"/>
            <rFont val="Tahoma"/>
            <charset val="1"/>
          </rPr>
          <t xml:space="preserve">
Per FOD is a new Unit.  Contributions began in 2018</t>
        </r>
      </text>
    </comment>
    <comment ref="ODF16" authorId="0" shapeId="0" xr:uid="{B5FEE556-8893-467C-9B51-A039FF9E0895}">
      <text>
        <r>
          <rPr>
            <b/>
            <sz val="9"/>
            <color indexed="81"/>
            <rFont val="Tahoma"/>
            <charset val="1"/>
          </rPr>
          <t>Becky Dzingeleski:</t>
        </r>
        <r>
          <rPr>
            <sz val="9"/>
            <color indexed="81"/>
            <rFont val="Tahoma"/>
            <charset val="1"/>
          </rPr>
          <t xml:space="preserve">
Per FOD is a new Unit.  Contributions began in 2018</t>
        </r>
      </text>
    </comment>
    <comment ref="ODJ16" authorId="0" shapeId="0" xr:uid="{1F7EE8E8-961C-44B2-8985-9BDC38689C5A}">
      <text>
        <r>
          <rPr>
            <b/>
            <sz val="9"/>
            <color indexed="81"/>
            <rFont val="Tahoma"/>
            <charset val="1"/>
          </rPr>
          <t>Becky Dzingeleski:</t>
        </r>
        <r>
          <rPr>
            <sz val="9"/>
            <color indexed="81"/>
            <rFont val="Tahoma"/>
            <charset val="1"/>
          </rPr>
          <t xml:space="preserve">
Per FOD is a new Unit.  Contributions began in 2018</t>
        </r>
      </text>
    </comment>
    <comment ref="ODN16" authorId="0" shapeId="0" xr:uid="{0FDE2EFF-A9D4-482C-AB4C-8F9912B5E954}">
      <text>
        <r>
          <rPr>
            <b/>
            <sz val="9"/>
            <color indexed="81"/>
            <rFont val="Tahoma"/>
            <charset val="1"/>
          </rPr>
          <t>Becky Dzingeleski:</t>
        </r>
        <r>
          <rPr>
            <sz val="9"/>
            <color indexed="81"/>
            <rFont val="Tahoma"/>
            <charset val="1"/>
          </rPr>
          <t xml:space="preserve">
Per FOD is a new Unit.  Contributions began in 2018</t>
        </r>
      </text>
    </comment>
    <comment ref="ODR16" authorId="0" shapeId="0" xr:uid="{6DB9485A-065C-43D9-8B1C-550675A4DB0B}">
      <text>
        <r>
          <rPr>
            <b/>
            <sz val="9"/>
            <color indexed="81"/>
            <rFont val="Tahoma"/>
            <charset val="1"/>
          </rPr>
          <t>Becky Dzingeleski:</t>
        </r>
        <r>
          <rPr>
            <sz val="9"/>
            <color indexed="81"/>
            <rFont val="Tahoma"/>
            <charset val="1"/>
          </rPr>
          <t xml:space="preserve">
Per FOD is a new Unit.  Contributions began in 2018</t>
        </r>
      </text>
    </comment>
    <comment ref="ODV16" authorId="0" shapeId="0" xr:uid="{E8914031-71D7-4EF8-AE2C-FFC42ACD0A5E}">
      <text>
        <r>
          <rPr>
            <b/>
            <sz val="9"/>
            <color indexed="81"/>
            <rFont val="Tahoma"/>
            <charset val="1"/>
          </rPr>
          <t>Becky Dzingeleski:</t>
        </r>
        <r>
          <rPr>
            <sz val="9"/>
            <color indexed="81"/>
            <rFont val="Tahoma"/>
            <charset val="1"/>
          </rPr>
          <t xml:space="preserve">
Per FOD is a new Unit.  Contributions began in 2018</t>
        </r>
      </text>
    </comment>
    <comment ref="ODZ16" authorId="0" shapeId="0" xr:uid="{E8080EFE-47FE-455B-AFD5-AF900DCCC8EC}">
      <text>
        <r>
          <rPr>
            <b/>
            <sz val="9"/>
            <color indexed="81"/>
            <rFont val="Tahoma"/>
            <charset val="1"/>
          </rPr>
          <t>Becky Dzingeleski:</t>
        </r>
        <r>
          <rPr>
            <sz val="9"/>
            <color indexed="81"/>
            <rFont val="Tahoma"/>
            <charset val="1"/>
          </rPr>
          <t xml:space="preserve">
Per FOD is a new Unit.  Contributions began in 2018</t>
        </r>
      </text>
    </comment>
    <comment ref="OED16" authorId="0" shapeId="0" xr:uid="{52DFBAAA-3C4C-4182-A59F-FC5AF4747FC0}">
      <text>
        <r>
          <rPr>
            <b/>
            <sz val="9"/>
            <color indexed="81"/>
            <rFont val="Tahoma"/>
            <charset val="1"/>
          </rPr>
          <t>Becky Dzingeleski:</t>
        </r>
        <r>
          <rPr>
            <sz val="9"/>
            <color indexed="81"/>
            <rFont val="Tahoma"/>
            <charset val="1"/>
          </rPr>
          <t xml:space="preserve">
Per FOD is a new Unit.  Contributions began in 2018</t>
        </r>
      </text>
    </comment>
    <comment ref="OEH16" authorId="0" shapeId="0" xr:uid="{312E743D-96F0-4B93-815A-76057F73EF49}">
      <text>
        <r>
          <rPr>
            <b/>
            <sz val="9"/>
            <color indexed="81"/>
            <rFont val="Tahoma"/>
            <charset val="1"/>
          </rPr>
          <t>Becky Dzingeleski:</t>
        </r>
        <r>
          <rPr>
            <sz val="9"/>
            <color indexed="81"/>
            <rFont val="Tahoma"/>
            <charset val="1"/>
          </rPr>
          <t xml:space="preserve">
Per FOD is a new Unit.  Contributions began in 2018</t>
        </r>
      </text>
    </comment>
    <comment ref="OEL16" authorId="0" shapeId="0" xr:uid="{4F828268-9B96-49C0-A555-E62354766CE9}">
      <text>
        <r>
          <rPr>
            <b/>
            <sz val="9"/>
            <color indexed="81"/>
            <rFont val="Tahoma"/>
            <charset val="1"/>
          </rPr>
          <t>Becky Dzingeleski:</t>
        </r>
        <r>
          <rPr>
            <sz val="9"/>
            <color indexed="81"/>
            <rFont val="Tahoma"/>
            <charset val="1"/>
          </rPr>
          <t xml:space="preserve">
Per FOD is a new Unit.  Contributions began in 2018</t>
        </r>
      </text>
    </comment>
    <comment ref="OEP16" authorId="0" shapeId="0" xr:uid="{8653D021-B1C1-463C-81E0-54D66CD435D0}">
      <text>
        <r>
          <rPr>
            <b/>
            <sz val="9"/>
            <color indexed="81"/>
            <rFont val="Tahoma"/>
            <charset val="1"/>
          </rPr>
          <t>Becky Dzingeleski:</t>
        </r>
        <r>
          <rPr>
            <sz val="9"/>
            <color indexed="81"/>
            <rFont val="Tahoma"/>
            <charset val="1"/>
          </rPr>
          <t xml:space="preserve">
Per FOD is a new Unit.  Contributions began in 2018</t>
        </r>
      </text>
    </comment>
    <comment ref="OET16" authorId="0" shapeId="0" xr:uid="{B8CB0049-334A-421B-8F65-B173F7D06A07}">
      <text>
        <r>
          <rPr>
            <b/>
            <sz val="9"/>
            <color indexed="81"/>
            <rFont val="Tahoma"/>
            <charset val="1"/>
          </rPr>
          <t>Becky Dzingeleski:</t>
        </r>
        <r>
          <rPr>
            <sz val="9"/>
            <color indexed="81"/>
            <rFont val="Tahoma"/>
            <charset val="1"/>
          </rPr>
          <t xml:space="preserve">
Per FOD is a new Unit.  Contributions began in 2018</t>
        </r>
      </text>
    </comment>
    <comment ref="OEX16" authorId="0" shapeId="0" xr:uid="{0720755E-FE37-4A00-92DB-13FB9448FDF7}">
      <text>
        <r>
          <rPr>
            <b/>
            <sz val="9"/>
            <color indexed="81"/>
            <rFont val="Tahoma"/>
            <charset val="1"/>
          </rPr>
          <t>Becky Dzingeleski:</t>
        </r>
        <r>
          <rPr>
            <sz val="9"/>
            <color indexed="81"/>
            <rFont val="Tahoma"/>
            <charset val="1"/>
          </rPr>
          <t xml:space="preserve">
Per FOD is a new Unit.  Contributions began in 2018</t>
        </r>
      </text>
    </comment>
    <comment ref="OFB16" authorId="0" shapeId="0" xr:uid="{75F06D18-E856-4752-8F51-73ED9D2566FE}">
      <text>
        <r>
          <rPr>
            <b/>
            <sz val="9"/>
            <color indexed="81"/>
            <rFont val="Tahoma"/>
            <charset val="1"/>
          </rPr>
          <t>Becky Dzingeleski:</t>
        </r>
        <r>
          <rPr>
            <sz val="9"/>
            <color indexed="81"/>
            <rFont val="Tahoma"/>
            <charset val="1"/>
          </rPr>
          <t xml:space="preserve">
Per FOD is a new Unit.  Contributions began in 2018</t>
        </r>
      </text>
    </comment>
    <comment ref="OFF16" authorId="0" shapeId="0" xr:uid="{46C243C2-C6F5-49D0-907C-BC3E08678C4F}">
      <text>
        <r>
          <rPr>
            <b/>
            <sz val="9"/>
            <color indexed="81"/>
            <rFont val="Tahoma"/>
            <charset val="1"/>
          </rPr>
          <t>Becky Dzingeleski:</t>
        </r>
        <r>
          <rPr>
            <sz val="9"/>
            <color indexed="81"/>
            <rFont val="Tahoma"/>
            <charset val="1"/>
          </rPr>
          <t xml:space="preserve">
Per FOD is a new Unit.  Contributions began in 2018</t>
        </r>
      </text>
    </comment>
    <comment ref="OFJ16" authorId="0" shapeId="0" xr:uid="{45718885-7DA4-4025-8607-395D367D2E0D}">
      <text>
        <r>
          <rPr>
            <b/>
            <sz val="9"/>
            <color indexed="81"/>
            <rFont val="Tahoma"/>
            <charset val="1"/>
          </rPr>
          <t>Becky Dzingeleski:</t>
        </r>
        <r>
          <rPr>
            <sz val="9"/>
            <color indexed="81"/>
            <rFont val="Tahoma"/>
            <charset val="1"/>
          </rPr>
          <t xml:space="preserve">
Per FOD is a new Unit.  Contributions began in 2018</t>
        </r>
      </text>
    </comment>
    <comment ref="OFN16" authorId="0" shapeId="0" xr:uid="{82E39B5D-758E-45A4-9AEF-D74E969563CB}">
      <text>
        <r>
          <rPr>
            <b/>
            <sz val="9"/>
            <color indexed="81"/>
            <rFont val="Tahoma"/>
            <charset val="1"/>
          </rPr>
          <t>Becky Dzingeleski:</t>
        </r>
        <r>
          <rPr>
            <sz val="9"/>
            <color indexed="81"/>
            <rFont val="Tahoma"/>
            <charset val="1"/>
          </rPr>
          <t xml:space="preserve">
Per FOD is a new Unit.  Contributions began in 2018</t>
        </r>
      </text>
    </comment>
    <comment ref="OFR16" authorId="0" shapeId="0" xr:uid="{0B9E489F-F37B-43D6-B6D6-08124840814E}">
      <text>
        <r>
          <rPr>
            <b/>
            <sz val="9"/>
            <color indexed="81"/>
            <rFont val="Tahoma"/>
            <charset val="1"/>
          </rPr>
          <t>Becky Dzingeleski:</t>
        </r>
        <r>
          <rPr>
            <sz val="9"/>
            <color indexed="81"/>
            <rFont val="Tahoma"/>
            <charset val="1"/>
          </rPr>
          <t xml:space="preserve">
Per FOD is a new Unit.  Contributions began in 2018</t>
        </r>
      </text>
    </comment>
    <comment ref="OFV16" authorId="0" shapeId="0" xr:uid="{CFFBF796-99E2-4F45-88ED-E323E2347B52}">
      <text>
        <r>
          <rPr>
            <b/>
            <sz val="9"/>
            <color indexed="81"/>
            <rFont val="Tahoma"/>
            <charset val="1"/>
          </rPr>
          <t>Becky Dzingeleski:</t>
        </r>
        <r>
          <rPr>
            <sz val="9"/>
            <color indexed="81"/>
            <rFont val="Tahoma"/>
            <charset val="1"/>
          </rPr>
          <t xml:space="preserve">
Per FOD is a new Unit.  Contributions began in 2018</t>
        </r>
      </text>
    </comment>
    <comment ref="OFZ16" authorId="0" shapeId="0" xr:uid="{B9F076E9-B652-4E1A-9399-38121C5FDBB5}">
      <text>
        <r>
          <rPr>
            <b/>
            <sz val="9"/>
            <color indexed="81"/>
            <rFont val="Tahoma"/>
            <charset val="1"/>
          </rPr>
          <t>Becky Dzingeleski:</t>
        </r>
        <r>
          <rPr>
            <sz val="9"/>
            <color indexed="81"/>
            <rFont val="Tahoma"/>
            <charset val="1"/>
          </rPr>
          <t xml:space="preserve">
Per FOD is a new Unit.  Contributions began in 2018</t>
        </r>
      </text>
    </comment>
    <comment ref="OGD16" authorId="0" shapeId="0" xr:uid="{FC74893B-8F00-4E19-9595-69C98891CF93}">
      <text>
        <r>
          <rPr>
            <b/>
            <sz val="9"/>
            <color indexed="81"/>
            <rFont val="Tahoma"/>
            <charset val="1"/>
          </rPr>
          <t>Becky Dzingeleski:</t>
        </r>
        <r>
          <rPr>
            <sz val="9"/>
            <color indexed="81"/>
            <rFont val="Tahoma"/>
            <charset val="1"/>
          </rPr>
          <t xml:space="preserve">
Per FOD is a new Unit.  Contributions began in 2018</t>
        </r>
      </text>
    </comment>
    <comment ref="OGH16" authorId="0" shapeId="0" xr:uid="{AB38FE8C-14A6-46A1-8AEF-C90AD44A6F84}">
      <text>
        <r>
          <rPr>
            <b/>
            <sz val="9"/>
            <color indexed="81"/>
            <rFont val="Tahoma"/>
            <charset val="1"/>
          </rPr>
          <t>Becky Dzingeleski:</t>
        </r>
        <r>
          <rPr>
            <sz val="9"/>
            <color indexed="81"/>
            <rFont val="Tahoma"/>
            <charset val="1"/>
          </rPr>
          <t xml:space="preserve">
Per FOD is a new Unit.  Contributions began in 2018</t>
        </r>
      </text>
    </comment>
    <comment ref="OGL16" authorId="0" shapeId="0" xr:uid="{8D7A0AF1-D38C-4FD5-97B7-D1F38B273FCE}">
      <text>
        <r>
          <rPr>
            <b/>
            <sz val="9"/>
            <color indexed="81"/>
            <rFont val="Tahoma"/>
            <charset val="1"/>
          </rPr>
          <t>Becky Dzingeleski:</t>
        </r>
        <r>
          <rPr>
            <sz val="9"/>
            <color indexed="81"/>
            <rFont val="Tahoma"/>
            <charset val="1"/>
          </rPr>
          <t xml:space="preserve">
Per FOD is a new Unit.  Contributions began in 2018</t>
        </r>
      </text>
    </comment>
    <comment ref="OGP16" authorId="0" shapeId="0" xr:uid="{66D34420-ED18-4072-A9C4-B8CDCAF8655E}">
      <text>
        <r>
          <rPr>
            <b/>
            <sz val="9"/>
            <color indexed="81"/>
            <rFont val="Tahoma"/>
            <charset val="1"/>
          </rPr>
          <t>Becky Dzingeleski:</t>
        </r>
        <r>
          <rPr>
            <sz val="9"/>
            <color indexed="81"/>
            <rFont val="Tahoma"/>
            <charset val="1"/>
          </rPr>
          <t xml:space="preserve">
Per FOD is a new Unit.  Contributions began in 2018</t>
        </r>
      </text>
    </comment>
    <comment ref="OGT16" authorId="0" shapeId="0" xr:uid="{481DF324-819B-4231-9C17-53481B458ABD}">
      <text>
        <r>
          <rPr>
            <b/>
            <sz val="9"/>
            <color indexed="81"/>
            <rFont val="Tahoma"/>
            <charset val="1"/>
          </rPr>
          <t>Becky Dzingeleski:</t>
        </r>
        <r>
          <rPr>
            <sz val="9"/>
            <color indexed="81"/>
            <rFont val="Tahoma"/>
            <charset val="1"/>
          </rPr>
          <t xml:space="preserve">
Per FOD is a new Unit.  Contributions began in 2018</t>
        </r>
      </text>
    </comment>
    <comment ref="OGX16" authorId="0" shapeId="0" xr:uid="{150D8C9D-605E-4DA4-A426-650B5C5EAA88}">
      <text>
        <r>
          <rPr>
            <b/>
            <sz val="9"/>
            <color indexed="81"/>
            <rFont val="Tahoma"/>
            <charset val="1"/>
          </rPr>
          <t>Becky Dzingeleski:</t>
        </r>
        <r>
          <rPr>
            <sz val="9"/>
            <color indexed="81"/>
            <rFont val="Tahoma"/>
            <charset val="1"/>
          </rPr>
          <t xml:space="preserve">
Per FOD is a new Unit.  Contributions began in 2018</t>
        </r>
      </text>
    </comment>
    <comment ref="OHB16" authorId="0" shapeId="0" xr:uid="{338E9FFB-C635-457F-8E78-5AFE0F962A35}">
      <text>
        <r>
          <rPr>
            <b/>
            <sz val="9"/>
            <color indexed="81"/>
            <rFont val="Tahoma"/>
            <charset val="1"/>
          </rPr>
          <t>Becky Dzingeleski:</t>
        </r>
        <r>
          <rPr>
            <sz val="9"/>
            <color indexed="81"/>
            <rFont val="Tahoma"/>
            <charset val="1"/>
          </rPr>
          <t xml:space="preserve">
Per FOD is a new Unit.  Contributions began in 2018</t>
        </r>
      </text>
    </comment>
    <comment ref="OHF16" authorId="0" shapeId="0" xr:uid="{0F3FB69E-E30B-4609-B6D4-811ADCCD0362}">
      <text>
        <r>
          <rPr>
            <b/>
            <sz val="9"/>
            <color indexed="81"/>
            <rFont val="Tahoma"/>
            <charset val="1"/>
          </rPr>
          <t>Becky Dzingeleski:</t>
        </r>
        <r>
          <rPr>
            <sz val="9"/>
            <color indexed="81"/>
            <rFont val="Tahoma"/>
            <charset val="1"/>
          </rPr>
          <t xml:space="preserve">
Per FOD is a new Unit.  Contributions began in 2018</t>
        </r>
      </text>
    </comment>
    <comment ref="OHJ16" authorId="0" shapeId="0" xr:uid="{5270EC0D-E780-4A7E-92C7-B4657DFEAD1B}">
      <text>
        <r>
          <rPr>
            <b/>
            <sz val="9"/>
            <color indexed="81"/>
            <rFont val="Tahoma"/>
            <charset val="1"/>
          </rPr>
          <t>Becky Dzingeleski:</t>
        </r>
        <r>
          <rPr>
            <sz val="9"/>
            <color indexed="81"/>
            <rFont val="Tahoma"/>
            <charset val="1"/>
          </rPr>
          <t xml:space="preserve">
Per FOD is a new Unit.  Contributions began in 2018</t>
        </r>
      </text>
    </comment>
    <comment ref="OHN16" authorId="0" shapeId="0" xr:uid="{DBCF288C-2E63-47CF-A312-4B21222356DB}">
      <text>
        <r>
          <rPr>
            <b/>
            <sz val="9"/>
            <color indexed="81"/>
            <rFont val="Tahoma"/>
            <charset val="1"/>
          </rPr>
          <t>Becky Dzingeleski:</t>
        </r>
        <r>
          <rPr>
            <sz val="9"/>
            <color indexed="81"/>
            <rFont val="Tahoma"/>
            <charset val="1"/>
          </rPr>
          <t xml:space="preserve">
Per FOD is a new Unit.  Contributions began in 2018</t>
        </r>
      </text>
    </comment>
    <comment ref="OHR16" authorId="0" shapeId="0" xr:uid="{E46D3545-797B-4D2C-9726-E8BF1265F295}">
      <text>
        <r>
          <rPr>
            <b/>
            <sz val="9"/>
            <color indexed="81"/>
            <rFont val="Tahoma"/>
            <charset val="1"/>
          </rPr>
          <t>Becky Dzingeleski:</t>
        </r>
        <r>
          <rPr>
            <sz val="9"/>
            <color indexed="81"/>
            <rFont val="Tahoma"/>
            <charset val="1"/>
          </rPr>
          <t xml:space="preserve">
Per FOD is a new Unit.  Contributions began in 2018</t>
        </r>
      </text>
    </comment>
    <comment ref="OHV16" authorId="0" shapeId="0" xr:uid="{EE53BEBA-2480-4EC9-812E-781DD64D1063}">
      <text>
        <r>
          <rPr>
            <b/>
            <sz val="9"/>
            <color indexed="81"/>
            <rFont val="Tahoma"/>
            <charset val="1"/>
          </rPr>
          <t>Becky Dzingeleski:</t>
        </r>
        <r>
          <rPr>
            <sz val="9"/>
            <color indexed="81"/>
            <rFont val="Tahoma"/>
            <charset val="1"/>
          </rPr>
          <t xml:space="preserve">
Per FOD is a new Unit.  Contributions began in 2018</t>
        </r>
      </text>
    </comment>
    <comment ref="OHZ16" authorId="0" shapeId="0" xr:uid="{756E9301-7632-44F7-9B37-0DF7188724F3}">
      <text>
        <r>
          <rPr>
            <b/>
            <sz val="9"/>
            <color indexed="81"/>
            <rFont val="Tahoma"/>
            <charset val="1"/>
          </rPr>
          <t>Becky Dzingeleski:</t>
        </r>
        <r>
          <rPr>
            <sz val="9"/>
            <color indexed="81"/>
            <rFont val="Tahoma"/>
            <charset val="1"/>
          </rPr>
          <t xml:space="preserve">
Per FOD is a new Unit.  Contributions began in 2018</t>
        </r>
      </text>
    </comment>
    <comment ref="OID16" authorId="0" shapeId="0" xr:uid="{7B394D34-566F-4FCF-B6FA-8A923DFE1F93}">
      <text>
        <r>
          <rPr>
            <b/>
            <sz val="9"/>
            <color indexed="81"/>
            <rFont val="Tahoma"/>
            <charset val="1"/>
          </rPr>
          <t>Becky Dzingeleski:</t>
        </r>
        <r>
          <rPr>
            <sz val="9"/>
            <color indexed="81"/>
            <rFont val="Tahoma"/>
            <charset val="1"/>
          </rPr>
          <t xml:space="preserve">
Per FOD is a new Unit.  Contributions began in 2018</t>
        </r>
      </text>
    </comment>
    <comment ref="OIH16" authorId="0" shapeId="0" xr:uid="{A0303656-F573-4326-8C8E-BAAF2B2B60E1}">
      <text>
        <r>
          <rPr>
            <b/>
            <sz val="9"/>
            <color indexed="81"/>
            <rFont val="Tahoma"/>
            <charset val="1"/>
          </rPr>
          <t>Becky Dzingeleski:</t>
        </r>
        <r>
          <rPr>
            <sz val="9"/>
            <color indexed="81"/>
            <rFont val="Tahoma"/>
            <charset val="1"/>
          </rPr>
          <t xml:space="preserve">
Per FOD is a new Unit.  Contributions began in 2018</t>
        </r>
      </text>
    </comment>
    <comment ref="OIL16" authorId="0" shapeId="0" xr:uid="{FE8D038F-9D22-4BED-88D1-86BEB55B26C1}">
      <text>
        <r>
          <rPr>
            <b/>
            <sz val="9"/>
            <color indexed="81"/>
            <rFont val="Tahoma"/>
            <charset val="1"/>
          </rPr>
          <t>Becky Dzingeleski:</t>
        </r>
        <r>
          <rPr>
            <sz val="9"/>
            <color indexed="81"/>
            <rFont val="Tahoma"/>
            <charset val="1"/>
          </rPr>
          <t xml:space="preserve">
Per FOD is a new Unit.  Contributions began in 2018</t>
        </r>
      </text>
    </comment>
    <comment ref="OIP16" authorId="0" shapeId="0" xr:uid="{78DFBD73-F29E-4009-AB09-C49AD73D5611}">
      <text>
        <r>
          <rPr>
            <b/>
            <sz val="9"/>
            <color indexed="81"/>
            <rFont val="Tahoma"/>
            <charset val="1"/>
          </rPr>
          <t>Becky Dzingeleski:</t>
        </r>
        <r>
          <rPr>
            <sz val="9"/>
            <color indexed="81"/>
            <rFont val="Tahoma"/>
            <charset val="1"/>
          </rPr>
          <t xml:space="preserve">
Per FOD is a new Unit.  Contributions began in 2018</t>
        </r>
      </text>
    </comment>
    <comment ref="OIT16" authorId="0" shapeId="0" xr:uid="{17FD6111-D5BB-4934-8EE5-E69C13B621F4}">
      <text>
        <r>
          <rPr>
            <b/>
            <sz val="9"/>
            <color indexed="81"/>
            <rFont val="Tahoma"/>
            <charset val="1"/>
          </rPr>
          <t>Becky Dzingeleski:</t>
        </r>
        <r>
          <rPr>
            <sz val="9"/>
            <color indexed="81"/>
            <rFont val="Tahoma"/>
            <charset val="1"/>
          </rPr>
          <t xml:space="preserve">
Per FOD is a new Unit.  Contributions began in 2018</t>
        </r>
      </text>
    </comment>
    <comment ref="OIX16" authorId="0" shapeId="0" xr:uid="{1D6AD76B-DD2D-401E-B9FC-8B785CAAB256}">
      <text>
        <r>
          <rPr>
            <b/>
            <sz val="9"/>
            <color indexed="81"/>
            <rFont val="Tahoma"/>
            <charset val="1"/>
          </rPr>
          <t>Becky Dzingeleski:</t>
        </r>
        <r>
          <rPr>
            <sz val="9"/>
            <color indexed="81"/>
            <rFont val="Tahoma"/>
            <charset val="1"/>
          </rPr>
          <t xml:space="preserve">
Per FOD is a new Unit.  Contributions began in 2018</t>
        </r>
      </text>
    </comment>
    <comment ref="OJB16" authorId="0" shapeId="0" xr:uid="{97FFDBE6-1605-4CE3-87E5-FAE130F54A33}">
      <text>
        <r>
          <rPr>
            <b/>
            <sz val="9"/>
            <color indexed="81"/>
            <rFont val="Tahoma"/>
            <charset val="1"/>
          </rPr>
          <t>Becky Dzingeleski:</t>
        </r>
        <r>
          <rPr>
            <sz val="9"/>
            <color indexed="81"/>
            <rFont val="Tahoma"/>
            <charset val="1"/>
          </rPr>
          <t xml:space="preserve">
Per FOD is a new Unit.  Contributions began in 2018</t>
        </r>
      </text>
    </comment>
    <comment ref="OJF16" authorId="0" shapeId="0" xr:uid="{CAD06FE8-DDC5-4146-915C-4C6DB430A489}">
      <text>
        <r>
          <rPr>
            <b/>
            <sz val="9"/>
            <color indexed="81"/>
            <rFont val="Tahoma"/>
            <charset val="1"/>
          </rPr>
          <t>Becky Dzingeleski:</t>
        </r>
        <r>
          <rPr>
            <sz val="9"/>
            <color indexed="81"/>
            <rFont val="Tahoma"/>
            <charset val="1"/>
          </rPr>
          <t xml:space="preserve">
Per FOD is a new Unit.  Contributions began in 2018</t>
        </r>
      </text>
    </comment>
    <comment ref="OJJ16" authorId="0" shapeId="0" xr:uid="{638256EA-ECC8-4DC0-847B-B23174963937}">
      <text>
        <r>
          <rPr>
            <b/>
            <sz val="9"/>
            <color indexed="81"/>
            <rFont val="Tahoma"/>
            <charset val="1"/>
          </rPr>
          <t>Becky Dzingeleski:</t>
        </r>
        <r>
          <rPr>
            <sz val="9"/>
            <color indexed="81"/>
            <rFont val="Tahoma"/>
            <charset val="1"/>
          </rPr>
          <t xml:space="preserve">
Per FOD is a new Unit.  Contributions began in 2018</t>
        </r>
      </text>
    </comment>
    <comment ref="OJN16" authorId="0" shapeId="0" xr:uid="{9AAEACEF-2DF2-440B-840E-191A8A412CF3}">
      <text>
        <r>
          <rPr>
            <b/>
            <sz val="9"/>
            <color indexed="81"/>
            <rFont val="Tahoma"/>
            <charset val="1"/>
          </rPr>
          <t>Becky Dzingeleski:</t>
        </r>
        <r>
          <rPr>
            <sz val="9"/>
            <color indexed="81"/>
            <rFont val="Tahoma"/>
            <charset val="1"/>
          </rPr>
          <t xml:space="preserve">
Per FOD is a new Unit.  Contributions began in 2018</t>
        </r>
      </text>
    </comment>
    <comment ref="OJR16" authorId="0" shapeId="0" xr:uid="{28CF9CCA-89D3-4EC0-B86C-BF81856438F7}">
      <text>
        <r>
          <rPr>
            <b/>
            <sz val="9"/>
            <color indexed="81"/>
            <rFont val="Tahoma"/>
            <charset val="1"/>
          </rPr>
          <t>Becky Dzingeleski:</t>
        </r>
        <r>
          <rPr>
            <sz val="9"/>
            <color indexed="81"/>
            <rFont val="Tahoma"/>
            <charset val="1"/>
          </rPr>
          <t xml:space="preserve">
Per FOD is a new Unit.  Contributions began in 2018</t>
        </r>
      </text>
    </comment>
    <comment ref="OJV16" authorId="0" shapeId="0" xr:uid="{FF348905-E742-467B-A9B3-D23D17AC339B}">
      <text>
        <r>
          <rPr>
            <b/>
            <sz val="9"/>
            <color indexed="81"/>
            <rFont val="Tahoma"/>
            <charset val="1"/>
          </rPr>
          <t>Becky Dzingeleski:</t>
        </r>
        <r>
          <rPr>
            <sz val="9"/>
            <color indexed="81"/>
            <rFont val="Tahoma"/>
            <charset val="1"/>
          </rPr>
          <t xml:space="preserve">
Per FOD is a new Unit.  Contributions began in 2018</t>
        </r>
      </text>
    </comment>
    <comment ref="OJZ16" authorId="0" shapeId="0" xr:uid="{7C250B00-2077-4E17-92BA-821067F3A99E}">
      <text>
        <r>
          <rPr>
            <b/>
            <sz val="9"/>
            <color indexed="81"/>
            <rFont val="Tahoma"/>
            <charset val="1"/>
          </rPr>
          <t>Becky Dzingeleski:</t>
        </r>
        <r>
          <rPr>
            <sz val="9"/>
            <color indexed="81"/>
            <rFont val="Tahoma"/>
            <charset val="1"/>
          </rPr>
          <t xml:space="preserve">
Per FOD is a new Unit.  Contributions began in 2018</t>
        </r>
      </text>
    </comment>
    <comment ref="OKD16" authorId="0" shapeId="0" xr:uid="{A126FF93-44C6-4C84-8C29-73F100EB7D57}">
      <text>
        <r>
          <rPr>
            <b/>
            <sz val="9"/>
            <color indexed="81"/>
            <rFont val="Tahoma"/>
            <charset val="1"/>
          </rPr>
          <t>Becky Dzingeleski:</t>
        </r>
        <r>
          <rPr>
            <sz val="9"/>
            <color indexed="81"/>
            <rFont val="Tahoma"/>
            <charset val="1"/>
          </rPr>
          <t xml:space="preserve">
Per FOD is a new Unit.  Contributions began in 2018</t>
        </r>
      </text>
    </comment>
    <comment ref="OKH16" authorId="0" shapeId="0" xr:uid="{A2CE4827-13BF-475B-907B-ADF290132AB3}">
      <text>
        <r>
          <rPr>
            <b/>
            <sz val="9"/>
            <color indexed="81"/>
            <rFont val="Tahoma"/>
            <charset val="1"/>
          </rPr>
          <t>Becky Dzingeleski:</t>
        </r>
        <r>
          <rPr>
            <sz val="9"/>
            <color indexed="81"/>
            <rFont val="Tahoma"/>
            <charset val="1"/>
          </rPr>
          <t xml:space="preserve">
Per FOD is a new Unit.  Contributions began in 2018</t>
        </r>
      </text>
    </comment>
    <comment ref="OKL16" authorId="0" shapeId="0" xr:uid="{E56C4EDF-19C7-4E3B-A825-2A2A86A70379}">
      <text>
        <r>
          <rPr>
            <b/>
            <sz val="9"/>
            <color indexed="81"/>
            <rFont val="Tahoma"/>
            <charset val="1"/>
          </rPr>
          <t>Becky Dzingeleski:</t>
        </r>
        <r>
          <rPr>
            <sz val="9"/>
            <color indexed="81"/>
            <rFont val="Tahoma"/>
            <charset val="1"/>
          </rPr>
          <t xml:space="preserve">
Per FOD is a new Unit.  Contributions began in 2018</t>
        </r>
      </text>
    </comment>
    <comment ref="OKP16" authorId="0" shapeId="0" xr:uid="{525788A5-6986-4EC0-B4BE-6324E3F2BC6D}">
      <text>
        <r>
          <rPr>
            <b/>
            <sz val="9"/>
            <color indexed="81"/>
            <rFont val="Tahoma"/>
            <charset val="1"/>
          </rPr>
          <t>Becky Dzingeleski:</t>
        </r>
        <r>
          <rPr>
            <sz val="9"/>
            <color indexed="81"/>
            <rFont val="Tahoma"/>
            <charset val="1"/>
          </rPr>
          <t xml:space="preserve">
Per FOD is a new Unit.  Contributions began in 2018</t>
        </r>
      </text>
    </comment>
    <comment ref="OKT16" authorId="0" shapeId="0" xr:uid="{93961D3A-F509-4AA6-A361-0DEE37707D6A}">
      <text>
        <r>
          <rPr>
            <b/>
            <sz val="9"/>
            <color indexed="81"/>
            <rFont val="Tahoma"/>
            <charset val="1"/>
          </rPr>
          <t>Becky Dzingeleski:</t>
        </r>
        <r>
          <rPr>
            <sz val="9"/>
            <color indexed="81"/>
            <rFont val="Tahoma"/>
            <charset val="1"/>
          </rPr>
          <t xml:space="preserve">
Per FOD is a new Unit.  Contributions began in 2018</t>
        </r>
      </text>
    </comment>
    <comment ref="OKX16" authorId="0" shapeId="0" xr:uid="{48D29F57-FD72-4DD7-8E0A-53E17DD522C7}">
      <text>
        <r>
          <rPr>
            <b/>
            <sz val="9"/>
            <color indexed="81"/>
            <rFont val="Tahoma"/>
            <charset val="1"/>
          </rPr>
          <t>Becky Dzingeleski:</t>
        </r>
        <r>
          <rPr>
            <sz val="9"/>
            <color indexed="81"/>
            <rFont val="Tahoma"/>
            <charset val="1"/>
          </rPr>
          <t xml:space="preserve">
Per FOD is a new Unit.  Contributions began in 2018</t>
        </r>
      </text>
    </comment>
    <comment ref="OLB16" authorId="0" shapeId="0" xr:uid="{02AC6A73-49ED-49D1-B819-F9BF9482C494}">
      <text>
        <r>
          <rPr>
            <b/>
            <sz val="9"/>
            <color indexed="81"/>
            <rFont val="Tahoma"/>
            <charset val="1"/>
          </rPr>
          <t>Becky Dzingeleski:</t>
        </r>
        <r>
          <rPr>
            <sz val="9"/>
            <color indexed="81"/>
            <rFont val="Tahoma"/>
            <charset val="1"/>
          </rPr>
          <t xml:space="preserve">
Per FOD is a new Unit.  Contributions began in 2018</t>
        </r>
      </text>
    </comment>
    <comment ref="OLF16" authorId="0" shapeId="0" xr:uid="{0BE70F13-F036-4C2F-8210-827303E57BBC}">
      <text>
        <r>
          <rPr>
            <b/>
            <sz val="9"/>
            <color indexed="81"/>
            <rFont val="Tahoma"/>
            <charset val="1"/>
          </rPr>
          <t>Becky Dzingeleski:</t>
        </r>
        <r>
          <rPr>
            <sz val="9"/>
            <color indexed="81"/>
            <rFont val="Tahoma"/>
            <charset val="1"/>
          </rPr>
          <t xml:space="preserve">
Per FOD is a new Unit.  Contributions began in 2018</t>
        </r>
      </text>
    </comment>
    <comment ref="OLJ16" authorId="0" shapeId="0" xr:uid="{33C74778-9E46-43AF-9B34-967132860525}">
      <text>
        <r>
          <rPr>
            <b/>
            <sz val="9"/>
            <color indexed="81"/>
            <rFont val="Tahoma"/>
            <charset val="1"/>
          </rPr>
          <t>Becky Dzingeleski:</t>
        </r>
        <r>
          <rPr>
            <sz val="9"/>
            <color indexed="81"/>
            <rFont val="Tahoma"/>
            <charset val="1"/>
          </rPr>
          <t xml:space="preserve">
Per FOD is a new Unit.  Contributions began in 2018</t>
        </r>
      </text>
    </comment>
    <comment ref="OLN16" authorId="0" shapeId="0" xr:uid="{571BEAEB-270B-4B6F-8B67-61355AF1AFA8}">
      <text>
        <r>
          <rPr>
            <b/>
            <sz val="9"/>
            <color indexed="81"/>
            <rFont val="Tahoma"/>
            <charset val="1"/>
          </rPr>
          <t>Becky Dzingeleski:</t>
        </r>
        <r>
          <rPr>
            <sz val="9"/>
            <color indexed="81"/>
            <rFont val="Tahoma"/>
            <charset val="1"/>
          </rPr>
          <t xml:space="preserve">
Per FOD is a new Unit.  Contributions began in 2018</t>
        </r>
      </text>
    </comment>
    <comment ref="OLR16" authorId="0" shapeId="0" xr:uid="{4AE561E4-A4F0-46DE-8255-072F9D997311}">
      <text>
        <r>
          <rPr>
            <b/>
            <sz val="9"/>
            <color indexed="81"/>
            <rFont val="Tahoma"/>
            <charset val="1"/>
          </rPr>
          <t>Becky Dzingeleski:</t>
        </r>
        <r>
          <rPr>
            <sz val="9"/>
            <color indexed="81"/>
            <rFont val="Tahoma"/>
            <charset val="1"/>
          </rPr>
          <t xml:space="preserve">
Per FOD is a new Unit.  Contributions began in 2018</t>
        </r>
      </text>
    </comment>
    <comment ref="OLV16" authorId="0" shapeId="0" xr:uid="{DEC92749-3FDA-43C4-B128-9F778E73AD5F}">
      <text>
        <r>
          <rPr>
            <b/>
            <sz val="9"/>
            <color indexed="81"/>
            <rFont val="Tahoma"/>
            <charset val="1"/>
          </rPr>
          <t>Becky Dzingeleski:</t>
        </r>
        <r>
          <rPr>
            <sz val="9"/>
            <color indexed="81"/>
            <rFont val="Tahoma"/>
            <charset val="1"/>
          </rPr>
          <t xml:space="preserve">
Per FOD is a new Unit.  Contributions began in 2018</t>
        </r>
      </text>
    </comment>
    <comment ref="OLZ16" authorId="0" shapeId="0" xr:uid="{121067FB-2E28-4A81-B381-CC8F3DE0313B}">
      <text>
        <r>
          <rPr>
            <b/>
            <sz val="9"/>
            <color indexed="81"/>
            <rFont val="Tahoma"/>
            <charset val="1"/>
          </rPr>
          <t>Becky Dzingeleski:</t>
        </r>
        <r>
          <rPr>
            <sz val="9"/>
            <color indexed="81"/>
            <rFont val="Tahoma"/>
            <charset val="1"/>
          </rPr>
          <t xml:space="preserve">
Per FOD is a new Unit.  Contributions began in 2018</t>
        </r>
      </text>
    </comment>
    <comment ref="OMD16" authorId="0" shapeId="0" xr:uid="{E7062DD3-A9D5-4CE0-9CFE-B3348E61A4D6}">
      <text>
        <r>
          <rPr>
            <b/>
            <sz val="9"/>
            <color indexed="81"/>
            <rFont val="Tahoma"/>
            <charset val="1"/>
          </rPr>
          <t>Becky Dzingeleski:</t>
        </r>
        <r>
          <rPr>
            <sz val="9"/>
            <color indexed="81"/>
            <rFont val="Tahoma"/>
            <charset val="1"/>
          </rPr>
          <t xml:space="preserve">
Per FOD is a new Unit.  Contributions began in 2018</t>
        </r>
      </text>
    </comment>
    <comment ref="OMH16" authorId="0" shapeId="0" xr:uid="{C8959DA3-2F60-4AD8-A958-F9D023ADE557}">
      <text>
        <r>
          <rPr>
            <b/>
            <sz val="9"/>
            <color indexed="81"/>
            <rFont val="Tahoma"/>
            <charset val="1"/>
          </rPr>
          <t>Becky Dzingeleski:</t>
        </r>
        <r>
          <rPr>
            <sz val="9"/>
            <color indexed="81"/>
            <rFont val="Tahoma"/>
            <charset val="1"/>
          </rPr>
          <t xml:space="preserve">
Per FOD is a new Unit.  Contributions began in 2018</t>
        </r>
      </text>
    </comment>
    <comment ref="OML16" authorId="0" shapeId="0" xr:uid="{9D38425B-DAF5-45A8-9A04-DFC0CF42A038}">
      <text>
        <r>
          <rPr>
            <b/>
            <sz val="9"/>
            <color indexed="81"/>
            <rFont val="Tahoma"/>
            <charset val="1"/>
          </rPr>
          <t>Becky Dzingeleski:</t>
        </r>
        <r>
          <rPr>
            <sz val="9"/>
            <color indexed="81"/>
            <rFont val="Tahoma"/>
            <charset val="1"/>
          </rPr>
          <t xml:space="preserve">
Per FOD is a new Unit.  Contributions began in 2018</t>
        </r>
      </text>
    </comment>
    <comment ref="OMP16" authorId="0" shapeId="0" xr:uid="{4655247F-024F-4B67-9FD7-00219169AA0D}">
      <text>
        <r>
          <rPr>
            <b/>
            <sz val="9"/>
            <color indexed="81"/>
            <rFont val="Tahoma"/>
            <charset val="1"/>
          </rPr>
          <t>Becky Dzingeleski:</t>
        </r>
        <r>
          <rPr>
            <sz val="9"/>
            <color indexed="81"/>
            <rFont val="Tahoma"/>
            <charset val="1"/>
          </rPr>
          <t xml:space="preserve">
Per FOD is a new Unit.  Contributions began in 2018</t>
        </r>
      </text>
    </comment>
    <comment ref="OMT16" authorId="0" shapeId="0" xr:uid="{0ABE4429-B2A1-4C65-AF5A-B3CF722DB509}">
      <text>
        <r>
          <rPr>
            <b/>
            <sz val="9"/>
            <color indexed="81"/>
            <rFont val="Tahoma"/>
            <charset val="1"/>
          </rPr>
          <t>Becky Dzingeleski:</t>
        </r>
        <r>
          <rPr>
            <sz val="9"/>
            <color indexed="81"/>
            <rFont val="Tahoma"/>
            <charset val="1"/>
          </rPr>
          <t xml:space="preserve">
Per FOD is a new Unit.  Contributions began in 2018</t>
        </r>
      </text>
    </comment>
    <comment ref="OMX16" authorId="0" shapeId="0" xr:uid="{158E6506-4674-488B-B981-D6D5FE687D74}">
      <text>
        <r>
          <rPr>
            <b/>
            <sz val="9"/>
            <color indexed="81"/>
            <rFont val="Tahoma"/>
            <charset val="1"/>
          </rPr>
          <t>Becky Dzingeleski:</t>
        </r>
        <r>
          <rPr>
            <sz val="9"/>
            <color indexed="81"/>
            <rFont val="Tahoma"/>
            <charset val="1"/>
          </rPr>
          <t xml:space="preserve">
Per FOD is a new Unit.  Contributions began in 2018</t>
        </r>
      </text>
    </comment>
    <comment ref="ONB16" authorId="0" shapeId="0" xr:uid="{512B4BEC-564C-409B-BAFD-CA525D4D583F}">
      <text>
        <r>
          <rPr>
            <b/>
            <sz val="9"/>
            <color indexed="81"/>
            <rFont val="Tahoma"/>
            <charset val="1"/>
          </rPr>
          <t>Becky Dzingeleski:</t>
        </r>
        <r>
          <rPr>
            <sz val="9"/>
            <color indexed="81"/>
            <rFont val="Tahoma"/>
            <charset val="1"/>
          </rPr>
          <t xml:space="preserve">
Per FOD is a new Unit.  Contributions began in 2018</t>
        </r>
      </text>
    </comment>
    <comment ref="ONF16" authorId="0" shapeId="0" xr:uid="{A6CCF12A-AC03-4383-979A-C1A15E31B103}">
      <text>
        <r>
          <rPr>
            <b/>
            <sz val="9"/>
            <color indexed="81"/>
            <rFont val="Tahoma"/>
            <charset val="1"/>
          </rPr>
          <t>Becky Dzingeleski:</t>
        </r>
        <r>
          <rPr>
            <sz val="9"/>
            <color indexed="81"/>
            <rFont val="Tahoma"/>
            <charset val="1"/>
          </rPr>
          <t xml:space="preserve">
Per FOD is a new Unit.  Contributions began in 2018</t>
        </r>
      </text>
    </comment>
    <comment ref="ONJ16" authorId="0" shapeId="0" xr:uid="{CC4399C3-0DE3-4773-ACAC-2829782EBE36}">
      <text>
        <r>
          <rPr>
            <b/>
            <sz val="9"/>
            <color indexed="81"/>
            <rFont val="Tahoma"/>
            <charset val="1"/>
          </rPr>
          <t>Becky Dzingeleski:</t>
        </r>
        <r>
          <rPr>
            <sz val="9"/>
            <color indexed="81"/>
            <rFont val="Tahoma"/>
            <charset val="1"/>
          </rPr>
          <t xml:space="preserve">
Per FOD is a new Unit.  Contributions began in 2018</t>
        </r>
      </text>
    </comment>
    <comment ref="ONN16" authorId="0" shapeId="0" xr:uid="{FDBFBFDC-868D-4FE3-A39A-7A391EE9839C}">
      <text>
        <r>
          <rPr>
            <b/>
            <sz val="9"/>
            <color indexed="81"/>
            <rFont val="Tahoma"/>
            <charset val="1"/>
          </rPr>
          <t>Becky Dzingeleski:</t>
        </r>
        <r>
          <rPr>
            <sz val="9"/>
            <color indexed="81"/>
            <rFont val="Tahoma"/>
            <charset val="1"/>
          </rPr>
          <t xml:space="preserve">
Per FOD is a new Unit.  Contributions began in 2018</t>
        </r>
      </text>
    </comment>
    <comment ref="ONR16" authorId="0" shapeId="0" xr:uid="{81D1C9CF-C650-4B02-8F60-697AB2134D02}">
      <text>
        <r>
          <rPr>
            <b/>
            <sz val="9"/>
            <color indexed="81"/>
            <rFont val="Tahoma"/>
            <charset val="1"/>
          </rPr>
          <t>Becky Dzingeleski:</t>
        </r>
        <r>
          <rPr>
            <sz val="9"/>
            <color indexed="81"/>
            <rFont val="Tahoma"/>
            <charset val="1"/>
          </rPr>
          <t xml:space="preserve">
Per FOD is a new Unit.  Contributions began in 2018</t>
        </r>
      </text>
    </comment>
    <comment ref="ONV16" authorId="0" shapeId="0" xr:uid="{1D5B60E4-111A-480D-B0EF-5448D40AD75B}">
      <text>
        <r>
          <rPr>
            <b/>
            <sz val="9"/>
            <color indexed="81"/>
            <rFont val="Tahoma"/>
            <charset val="1"/>
          </rPr>
          <t>Becky Dzingeleski:</t>
        </r>
        <r>
          <rPr>
            <sz val="9"/>
            <color indexed="81"/>
            <rFont val="Tahoma"/>
            <charset val="1"/>
          </rPr>
          <t xml:space="preserve">
Per FOD is a new Unit.  Contributions began in 2018</t>
        </r>
      </text>
    </comment>
    <comment ref="ONZ16" authorId="0" shapeId="0" xr:uid="{54071D61-192F-4E52-B208-7425EC228E91}">
      <text>
        <r>
          <rPr>
            <b/>
            <sz val="9"/>
            <color indexed="81"/>
            <rFont val="Tahoma"/>
            <charset val="1"/>
          </rPr>
          <t>Becky Dzingeleski:</t>
        </r>
        <r>
          <rPr>
            <sz val="9"/>
            <color indexed="81"/>
            <rFont val="Tahoma"/>
            <charset val="1"/>
          </rPr>
          <t xml:space="preserve">
Per FOD is a new Unit.  Contributions began in 2018</t>
        </r>
      </text>
    </comment>
    <comment ref="OOD16" authorId="0" shapeId="0" xr:uid="{1024A91F-B42D-4F4F-AE02-CD90A21CD159}">
      <text>
        <r>
          <rPr>
            <b/>
            <sz val="9"/>
            <color indexed="81"/>
            <rFont val="Tahoma"/>
            <charset val="1"/>
          </rPr>
          <t>Becky Dzingeleski:</t>
        </r>
        <r>
          <rPr>
            <sz val="9"/>
            <color indexed="81"/>
            <rFont val="Tahoma"/>
            <charset val="1"/>
          </rPr>
          <t xml:space="preserve">
Per FOD is a new Unit.  Contributions began in 2018</t>
        </r>
      </text>
    </comment>
    <comment ref="OOH16" authorId="0" shapeId="0" xr:uid="{4A27A02B-A439-4BC8-94B3-8DA0968889E5}">
      <text>
        <r>
          <rPr>
            <b/>
            <sz val="9"/>
            <color indexed="81"/>
            <rFont val="Tahoma"/>
            <charset val="1"/>
          </rPr>
          <t>Becky Dzingeleski:</t>
        </r>
        <r>
          <rPr>
            <sz val="9"/>
            <color indexed="81"/>
            <rFont val="Tahoma"/>
            <charset val="1"/>
          </rPr>
          <t xml:space="preserve">
Per FOD is a new Unit.  Contributions began in 2018</t>
        </r>
      </text>
    </comment>
    <comment ref="OOL16" authorId="0" shapeId="0" xr:uid="{EB83D726-428C-4F96-AEC6-BE0B0B26D216}">
      <text>
        <r>
          <rPr>
            <b/>
            <sz val="9"/>
            <color indexed="81"/>
            <rFont val="Tahoma"/>
            <charset val="1"/>
          </rPr>
          <t>Becky Dzingeleski:</t>
        </r>
        <r>
          <rPr>
            <sz val="9"/>
            <color indexed="81"/>
            <rFont val="Tahoma"/>
            <charset val="1"/>
          </rPr>
          <t xml:space="preserve">
Per FOD is a new Unit.  Contributions began in 2018</t>
        </r>
      </text>
    </comment>
    <comment ref="OOP16" authorId="0" shapeId="0" xr:uid="{F2B090B2-47F2-483C-BC83-DB055EE8D2AF}">
      <text>
        <r>
          <rPr>
            <b/>
            <sz val="9"/>
            <color indexed="81"/>
            <rFont val="Tahoma"/>
            <charset val="1"/>
          </rPr>
          <t>Becky Dzingeleski:</t>
        </r>
        <r>
          <rPr>
            <sz val="9"/>
            <color indexed="81"/>
            <rFont val="Tahoma"/>
            <charset val="1"/>
          </rPr>
          <t xml:space="preserve">
Per FOD is a new Unit.  Contributions began in 2018</t>
        </r>
      </text>
    </comment>
    <comment ref="OOT16" authorId="0" shapeId="0" xr:uid="{87345214-02A7-4F6F-90BD-C8A7A43886B6}">
      <text>
        <r>
          <rPr>
            <b/>
            <sz val="9"/>
            <color indexed="81"/>
            <rFont val="Tahoma"/>
            <charset val="1"/>
          </rPr>
          <t>Becky Dzingeleski:</t>
        </r>
        <r>
          <rPr>
            <sz val="9"/>
            <color indexed="81"/>
            <rFont val="Tahoma"/>
            <charset val="1"/>
          </rPr>
          <t xml:space="preserve">
Per FOD is a new Unit.  Contributions began in 2018</t>
        </r>
      </text>
    </comment>
    <comment ref="OOX16" authorId="0" shapeId="0" xr:uid="{360CB93C-718B-4541-BF13-76F5377FB9B4}">
      <text>
        <r>
          <rPr>
            <b/>
            <sz val="9"/>
            <color indexed="81"/>
            <rFont val="Tahoma"/>
            <charset val="1"/>
          </rPr>
          <t>Becky Dzingeleski:</t>
        </r>
        <r>
          <rPr>
            <sz val="9"/>
            <color indexed="81"/>
            <rFont val="Tahoma"/>
            <charset val="1"/>
          </rPr>
          <t xml:space="preserve">
Per FOD is a new Unit.  Contributions began in 2018</t>
        </r>
      </text>
    </comment>
    <comment ref="OPB16" authorId="0" shapeId="0" xr:uid="{8399D155-8BAC-4798-8899-51BDFA93775A}">
      <text>
        <r>
          <rPr>
            <b/>
            <sz val="9"/>
            <color indexed="81"/>
            <rFont val="Tahoma"/>
            <charset val="1"/>
          </rPr>
          <t>Becky Dzingeleski:</t>
        </r>
        <r>
          <rPr>
            <sz val="9"/>
            <color indexed="81"/>
            <rFont val="Tahoma"/>
            <charset val="1"/>
          </rPr>
          <t xml:space="preserve">
Per FOD is a new Unit.  Contributions began in 2018</t>
        </r>
      </text>
    </comment>
    <comment ref="OPF16" authorId="0" shapeId="0" xr:uid="{848D517B-1A55-41F8-A952-7F30B06C2DD6}">
      <text>
        <r>
          <rPr>
            <b/>
            <sz val="9"/>
            <color indexed="81"/>
            <rFont val="Tahoma"/>
            <charset val="1"/>
          </rPr>
          <t>Becky Dzingeleski:</t>
        </r>
        <r>
          <rPr>
            <sz val="9"/>
            <color indexed="81"/>
            <rFont val="Tahoma"/>
            <charset val="1"/>
          </rPr>
          <t xml:space="preserve">
Per FOD is a new Unit.  Contributions began in 2018</t>
        </r>
      </text>
    </comment>
    <comment ref="OPJ16" authorId="0" shapeId="0" xr:uid="{0F51F699-5D47-4702-ABD1-3B6F893FA98B}">
      <text>
        <r>
          <rPr>
            <b/>
            <sz val="9"/>
            <color indexed="81"/>
            <rFont val="Tahoma"/>
            <charset val="1"/>
          </rPr>
          <t>Becky Dzingeleski:</t>
        </r>
        <r>
          <rPr>
            <sz val="9"/>
            <color indexed="81"/>
            <rFont val="Tahoma"/>
            <charset val="1"/>
          </rPr>
          <t xml:space="preserve">
Per FOD is a new Unit.  Contributions began in 2018</t>
        </r>
      </text>
    </comment>
    <comment ref="OPN16" authorId="0" shapeId="0" xr:uid="{8EC41EF4-C550-4A4B-A762-4D4280405CF1}">
      <text>
        <r>
          <rPr>
            <b/>
            <sz val="9"/>
            <color indexed="81"/>
            <rFont val="Tahoma"/>
            <charset val="1"/>
          </rPr>
          <t>Becky Dzingeleski:</t>
        </r>
        <r>
          <rPr>
            <sz val="9"/>
            <color indexed="81"/>
            <rFont val="Tahoma"/>
            <charset val="1"/>
          </rPr>
          <t xml:space="preserve">
Per FOD is a new Unit.  Contributions began in 2018</t>
        </r>
      </text>
    </comment>
    <comment ref="OPR16" authorId="0" shapeId="0" xr:uid="{6CD7AB2E-165E-48C8-B0D2-D9347A03DF25}">
      <text>
        <r>
          <rPr>
            <b/>
            <sz val="9"/>
            <color indexed="81"/>
            <rFont val="Tahoma"/>
            <charset val="1"/>
          </rPr>
          <t>Becky Dzingeleski:</t>
        </r>
        <r>
          <rPr>
            <sz val="9"/>
            <color indexed="81"/>
            <rFont val="Tahoma"/>
            <charset val="1"/>
          </rPr>
          <t xml:space="preserve">
Per FOD is a new Unit.  Contributions began in 2018</t>
        </r>
      </text>
    </comment>
    <comment ref="OPV16" authorId="0" shapeId="0" xr:uid="{8B87A12A-3E4F-4ED5-A022-E6F5F0F8C2D3}">
      <text>
        <r>
          <rPr>
            <b/>
            <sz val="9"/>
            <color indexed="81"/>
            <rFont val="Tahoma"/>
            <charset val="1"/>
          </rPr>
          <t>Becky Dzingeleski:</t>
        </r>
        <r>
          <rPr>
            <sz val="9"/>
            <color indexed="81"/>
            <rFont val="Tahoma"/>
            <charset val="1"/>
          </rPr>
          <t xml:space="preserve">
Per FOD is a new Unit.  Contributions began in 2018</t>
        </r>
      </text>
    </comment>
    <comment ref="OPZ16" authorId="0" shapeId="0" xr:uid="{993957D2-6CC9-4B90-A1B7-57A64BDB2FC5}">
      <text>
        <r>
          <rPr>
            <b/>
            <sz val="9"/>
            <color indexed="81"/>
            <rFont val="Tahoma"/>
            <charset val="1"/>
          </rPr>
          <t>Becky Dzingeleski:</t>
        </r>
        <r>
          <rPr>
            <sz val="9"/>
            <color indexed="81"/>
            <rFont val="Tahoma"/>
            <charset val="1"/>
          </rPr>
          <t xml:space="preserve">
Per FOD is a new Unit.  Contributions began in 2018</t>
        </r>
      </text>
    </comment>
    <comment ref="OQD16" authorId="0" shapeId="0" xr:uid="{7AB6EEA7-3446-4058-A73D-B058B1FB64F4}">
      <text>
        <r>
          <rPr>
            <b/>
            <sz val="9"/>
            <color indexed="81"/>
            <rFont val="Tahoma"/>
            <charset val="1"/>
          </rPr>
          <t>Becky Dzingeleski:</t>
        </r>
        <r>
          <rPr>
            <sz val="9"/>
            <color indexed="81"/>
            <rFont val="Tahoma"/>
            <charset val="1"/>
          </rPr>
          <t xml:space="preserve">
Per FOD is a new Unit.  Contributions began in 2018</t>
        </r>
      </text>
    </comment>
    <comment ref="OQH16" authorId="0" shapeId="0" xr:uid="{99042D4D-3AC2-4AA7-83FD-7D60F575E30A}">
      <text>
        <r>
          <rPr>
            <b/>
            <sz val="9"/>
            <color indexed="81"/>
            <rFont val="Tahoma"/>
            <charset val="1"/>
          </rPr>
          <t>Becky Dzingeleski:</t>
        </r>
        <r>
          <rPr>
            <sz val="9"/>
            <color indexed="81"/>
            <rFont val="Tahoma"/>
            <charset val="1"/>
          </rPr>
          <t xml:space="preserve">
Per FOD is a new Unit.  Contributions began in 2018</t>
        </r>
      </text>
    </comment>
    <comment ref="OQL16" authorId="0" shapeId="0" xr:uid="{C093C1C1-6C29-417B-840F-3BED60CC394E}">
      <text>
        <r>
          <rPr>
            <b/>
            <sz val="9"/>
            <color indexed="81"/>
            <rFont val="Tahoma"/>
            <charset val="1"/>
          </rPr>
          <t>Becky Dzingeleski:</t>
        </r>
        <r>
          <rPr>
            <sz val="9"/>
            <color indexed="81"/>
            <rFont val="Tahoma"/>
            <charset val="1"/>
          </rPr>
          <t xml:space="preserve">
Per FOD is a new Unit.  Contributions began in 2018</t>
        </r>
      </text>
    </comment>
    <comment ref="OQP16" authorId="0" shapeId="0" xr:uid="{4FF05B59-9301-411A-A7F7-BD10299AAE15}">
      <text>
        <r>
          <rPr>
            <b/>
            <sz val="9"/>
            <color indexed="81"/>
            <rFont val="Tahoma"/>
            <charset val="1"/>
          </rPr>
          <t>Becky Dzingeleski:</t>
        </r>
        <r>
          <rPr>
            <sz val="9"/>
            <color indexed="81"/>
            <rFont val="Tahoma"/>
            <charset val="1"/>
          </rPr>
          <t xml:space="preserve">
Per FOD is a new Unit.  Contributions began in 2018</t>
        </r>
      </text>
    </comment>
    <comment ref="OQT16" authorId="0" shapeId="0" xr:uid="{D65EB23D-B8B7-4E65-B15E-6797F5D90013}">
      <text>
        <r>
          <rPr>
            <b/>
            <sz val="9"/>
            <color indexed="81"/>
            <rFont val="Tahoma"/>
            <charset val="1"/>
          </rPr>
          <t>Becky Dzingeleski:</t>
        </r>
        <r>
          <rPr>
            <sz val="9"/>
            <color indexed="81"/>
            <rFont val="Tahoma"/>
            <charset val="1"/>
          </rPr>
          <t xml:space="preserve">
Per FOD is a new Unit.  Contributions began in 2018</t>
        </r>
      </text>
    </comment>
    <comment ref="OQX16" authorId="0" shapeId="0" xr:uid="{5327442C-8943-41E7-AB4F-6048C72021C3}">
      <text>
        <r>
          <rPr>
            <b/>
            <sz val="9"/>
            <color indexed="81"/>
            <rFont val="Tahoma"/>
            <charset val="1"/>
          </rPr>
          <t>Becky Dzingeleski:</t>
        </r>
        <r>
          <rPr>
            <sz val="9"/>
            <color indexed="81"/>
            <rFont val="Tahoma"/>
            <charset val="1"/>
          </rPr>
          <t xml:space="preserve">
Per FOD is a new Unit.  Contributions began in 2018</t>
        </r>
      </text>
    </comment>
    <comment ref="ORB16" authorId="0" shapeId="0" xr:uid="{0C5CED37-0BDD-4A13-9D40-749B31E116D9}">
      <text>
        <r>
          <rPr>
            <b/>
            <sz val="9"/>
            <color indexed="81"/>
            <rFont val="Tahoma"/>
            <charset val="1"/>
          </rPr>
          <t>Becky Dzingeleski:</t>
        </r>
        <r>
          <rPr>
            <sz val="9"/>
            <color indexed="81"/>
            <rFont val="Tahoma"/>
            <charset val="1"/>
          </rPr>
          <t xml:space="preserve">
Per FOD is a new Unit.  Contributions began in 2018</t>
        </r>
      </text>
    </comment>
    <comment ref="ORF16" authorId="0" shapeId="0" xr:uid="{10433252-B34E-4C91-B744-72EDA84AFD0C}">
      <text>
        <r>
          <rPr>
            <b/>
            <sz val="9"/>
            <color indexed="81"/>
            <rFont val="Tahoma"/>
            <charset val="1"/>
          </rPr>
          <t>Becky Dzingeleski:</t>
        </r>
        <r>
          <rPr>
            <sz val="9"/>
            <color indexed="81"/>
            <rFont val="Tahoma"/>
            <charset val="1"/>
          </rPr>
          <t xml:space="preserve">
Per FOD is a new Unit.  Contributions began in 2018</t>
        </r>
      </text>
    </comment>
    <comment ref="ORJ16" authorId="0" shapeId="0" xr:uid="{564D56E1-84C5-466E-93BD-001683029728}">
      <text>
        <r>
          <rPr>
            <b/>
            <sz val="9"/>
            <color indexed="81"/>
            <rFont val="Tahoma"/>
            <charset val="1"/>
          </rPr>
          <t>Becky Dzingeleski:</t>
        </r>
        <r>
          <rPr>
            <sz val="9"/>
            <color indexed="81"/>
            <rFont val="Tahoma"/>
            <charset val="1"/>
          </rPr>
          <t xml:space="preserve">
Per FOD is a new Unit.  Contributions began in 2018</t>
        </r>
      </text>
    </comment>
    <comment ref="ORN16" authorId="0" shapeId="0" xr:uid="{C283D315-0567-4697-9A55-9C3C2CC647EF}">
      <text>
        <r>
          <rPr>
            <b/>
            <sz val="9"/>
            <color indexed="81"/>
            <rFont val="Tahoma"/>
            <charset val="1"/>
          </rPr>
          <t>Becky Dzingeleski:</t>
        </r>
        <r>
          <rPr>
            <sz val="9"/>
            <color indexed="81"/>
            <rFont val="Tahoma"/>
            <charset val="1"/>
          </rPr>
          <t xml:space="preserve">
Per FOD is a new Unit.  Contributions began in 2018</t>
        </r>
      </text>
    </comment>
    <comment ref="ORR16" authorId="0" shapeId="0" xr:uid="{B89DA0D3-3F71-4044-A21F-F7422E938454}">
      <text>
        <r>
          <rPr>
            <b/>
            <sz val="9"/>
            <color indexed="81"/>
            <rFont val="Tahoma"/>
            <charset val="1"/>
          </rPr>
          <t>Becky Dzingeleski:</t>
        </r>
        <r>
          <rPr>
            <sz val="9"/>
            <color indexed="81"/>
            <rFont val="Tahoma"/>
            <charset val="1"/>
          </rPr>
          <t xml:space="preserve">
Per FOD is a new Unit.  Contributions began in 2018</t>
        </r>
      </text>
    </comment>
    <comment ref="ORV16" authorId="0" shapeId="0" xr:uid="{7A26668D-D878-4B49-9913-C749F972E7C5}">
      <text>
        <r>
          <rPr>
            <b/>
            <sz val="9"/>
            <color indexed="81"/>
            <rFont val="Tahoma"/>
            <charset val="1"/>
          </rPr>
          <t>Becky Dzingeleski:</t>
        </r>
        <r>
          <rPr>
            <sz val="9"/>
            <color indexed="81"/>
            <rFont val="Tahoma"/>
            <charset val="1"/>
          </rPr>
          <t xml:space="preserve">
Per FOD is a new Unit.  Contributions began in 2018</t>
        </r>
      </text>
    </comment>
    <comment ref="ORZ16" authorId="0" shapeId="0" xr:uid="{4EBCE1CA-9DEA-46D5-9B7E-EEDF4440783E}">
      <text>
        <r>
          <rPr>
            <b/>
            <sz val="9"/>
            <color indexed="81"/>
            <rFont val="Tahoma"/>
            <charset val="1"/>
          </rPr>
          <t>Becky Dzingeleski:</t>
        </r>
        <r>
          <rPr>
            <sz val="9"/>
            <color indexed="81"/>
            <rFont val="Tahoma"/>
            <charset val="1"/>
          </rPr>
          <t xml:space="preserve">
Per FOD is a new Unit.  Contributions began in 2018</t>
        </r>
      </text>
    </comment>
    <comment ref="OSD16" authorId="0" shapeId="0" xr:uid="{B06B1D74-D453-4369-8144-840E805CBFA7}">
      <text>
        <r>
          <rPr>
            <b/>
            <sz val="9"/>
            <color indexed="81"/>
            <rFont val="Tahoma"/>
            <charset val="1"/>
          </rPr>
          <t>Becky Dzingeleski:</t>
        </r>
        <r>
          <rPr>
            <sz val="9"/>
            <color indexed="81"/>
            <rFont val="Tahoma"/>
            <charset val="1"/>
          </rPr>
          <t xml:space="preserve">
Per FOD is a new Unit.  Contributions began in 2018</t>
        </r>
      </text>
    </comment>
    <comment ref="OSH16" authorId="0" shapeId="0" xr:uid="{AD676594-A4B8-4081-9132-B2E8F2D51BEC}">
      <text>
        <r>
          <rPr>
            <b/>
            <sz val="9"/>
            <color indexed="81"/>
            <rFont val="Tahoma"/>
            <charset val="1"/>
          </rPr>
          <t>Becky Dzingeleski:</t>
        </r>
        <r>
          <rPr>
            <sz val="9"/>
            <color indexed="81"/>
            <rFont val="Tahoma"/>
            <charset val="1"/>
          </rPr>
          <t xml:space="preserve">
Per FOD is a new Unit.  Contributions began in 2018</t>
        </r>
      </text>
    </comment>
    <comment ref="OSL16" authorId="0" shapeId="0" xr:uid="{DAE7CFE0-4365-44A5-98AA-ACCACFADEFE9}">
      <text>
        <r>
          <rPr>
            <b/>
            <sz val="9"/>
            <color indexed="81"/>
            <rFont val="Tahoma"/>
            <charset val="1"/>
          </rPr>
          <t>Becky Dzingeleski:</t>
        </r>
        <r>
          <rPr>
            <sz val="9"/>
            <color indexed="81"/>
            <rFont val="Tahoma"/>
            <charset val="1"/>
          </rPr>
          <t xml:space="preserve">
Per FOD is a new Unit.  Contributions began in 2018</t>
        </r>
      </text>
    </comment>
    <comment ref="OSP16" authorId="0" shapeId="0" xr:uid="{3C491D0C-2459-44E3-ABD3-9CD7676BC7ED}">
      <text>
        <r>
          <rPr>
            <b/>
            <sz val="9"/>
            <color indexed="81"/>
            <rFont val="Tahoma"/>
            <charset val="1"/>
          </rPr>
          <t>Becky Dzingeleski:</t>
        </r>
        <r>
          <rPr>
            <sz val="9"/>
            <color indexed="81"/>
            <rFont val="Tahoma"/>
            <charset val="1"/>
          </rPr>
          <t xml:space="preserve">
Per FOD is a new Unit.  Contributions began in 2018</t>
        </r>
      </text>
    </comment>
    <comment ref="OST16" authorId="0" shapeId="0" xr:uid="{F46D54AB-D7D3-4504-AAE6-ECFC004D7295}">
      <text>
        <r>
          <rPr>
            <b/>
            <sz val="9"/>
            <color indexed="81"/>
            <rFont val="Tahoma"/>
            <charset val="1"/>
          </rPr>
          <t>Becky Dzingeleski:</t>
        </r>
        <r>
          <rPr>
            <sz val="9"/>
            <color indexed="81"/>
            <rFont val="Tahoma"/>
            <charset val="1"/>
          </rPr>
          <t xml:space="preserve">
Per FOD is a new Unit.  Contributions began in 2018</t>
        </r>
      </text>
    </comment>
    <comment ref="OSX16" authorId="0" shapeId="0" xr:uid="{524A027D-7FBF-4902-95E3-44046F8908C2}">
      <text>
        <r>
          <rPr>
            <b/>
            <sz val="9"/>
            <color indexed="81"/>
            <rFont val="Tahoma"/>
            <charset val="1"/>
          </rPr>
          <t>Becky Dzingeleski:</t>
        </r>
        <r>
          <rPr>
            <sz val="9"/>
            <color indexed="81"/>
            <rFont val="Tahoma"/>
            <charset val="1"/>
          </rPr>
          <t xml:space="preserve">
Per FOD is a new Unit.  Contributions began in 2018</t>
        </r>
      </text>
    </comment>
    <comment ref="OTB16" authorId="0" shapeId="0" xr:uid="{A258B454-0E7B-4A30-B11B-5E6132AB18E2}">
      <text>
        <r>
          <rPr>
            <b/>
            <sz val="9"/>
            <color indexed="81"/>
            <rFont val="Tahoma"/>
            <charset val="1"/>
          </rPr>
          <t>Becky Dzingeleski:</t>
        </r>
        <r>
          <rPr>
            <sz val="9"/>
            <color indexed="81"/>
            <rFont val="Tahoma"/>
            <charset val="1"/>
          </rPr>
          <t xml:space="preserve">
Per FOD is a new Unit.  Contributions began in 2018</t>
        </r>
      </text>
    </comment>
    <comment ref="OTF16" authorId="0" shapeId="0" xr:uid="{BC7BE572-87BD-480C-B870-2EBD5D68582D}">
      <text>
        <r>
          <rPr>
            <b/>
            <sz val="9"/>
            <color indexed="81"/>
            <rFont val="Tahoma"/>
            <charset val="1"/>
          </rPr>
          <t>Becky Dzingeleski:</t>
        </r>
        <r>
          <rPr>
            <sz val="9"/>
            <color indexed="81"/>
            <rFont val="Tahoma"/>
            <charset val="1"/>
          </rPr>
          <t xml:space="preserve">
Per FOD is a new Unit.  Contributions began in 2018</t>
        </r>
      </text>
    </comment>
    <comment ref="OTJ16" authorId="0" shapeId="0" xr:uid="{AF25DBE8-BCFD-4309-9C3B-2716526F3CF9}">
      <text>
        <r>
          <rPr>
            <b/>
            <sz val="9"/>
            <color indexed="81"/>
            <rFont val="Tahoma"/>
            <charset val="1"/>
          </rPr>
          <t>Becky Dzingeleski:</t>
        </r>
        <r>
          <rPr>
            <sz val="9"/>
            <color indexed="81"/>
            <rFont val="Tahoma"/>
            <charset val="1"/>
          </rPr>
          <t xml:space="preserve">
Per FOD is a new Unit.  Contributions began in 2018</t>
        </r>
      </text>
    </comment>
    <comment ref="OTN16" authorId="0" shapeId="0" xr:uid="{1759B4C8-F516-41A6-A9A1-7840134888BE}">
      <text>
        <r>
          <rPr>
            <b/>
            <sz val="9"/>
            <color indexed="81"/>
            <rFont val="Tahoma"/>
            <charset val="1"/>
          </rPr>
          <t>Becky Dzingeleski:</t>
        </r>
        <r>
          <rPr>
            <sz val="9"/>
            <color indexed="81"/>
            <rFont val="Tahoma"/>
            <charset val="1"/>
          </rPr>
          <t xml:space="preserve">
Per FOD is a new Unit.  Contributions began in 2018</t>
        </r>
      </text>
    </comment>
    <comment ref="OTR16" authorId="0" shapeId="0" xr:uid="{EA41C387-DA51-41AF-A650-D3F598F09AF6}">
      <text>
        <r>
          <rPr>
            <b/>
            <sz val="9"/>
            <color indexed="81"/>
            <rFont val="Tahoma"/>
            <charset val="1"/>
          </rPr>
          <t>Becky Dzingeleski:</t>
        </r>
        <r>
          <rPr>
            <sz val="9"/>
            <color indexed="81"/>
            <rFont val="Tahoma"/>
            <charset val="1"/>
          </rPr>
          <t xml:space="preserve">
Per FOD is a new Unit.  Contributions began in 2018</t>
        </r>
      </text>
    </comment>
    <comment ref="OTV16" authorId="0" shapeId="0" xr:uid="{15C4376C-C445-4844-95D4-F2D045DC8DBC}">
      <text>
        <r>
          <rPr>
            <b/>
            <sz val="9"/>
            <color indexed="81"/>
            <rFont val="Tahoma"/>
            <charset val="1"/>
          </rPr>
          <t>Becky Dzingeleski:</t>
        </r>
        <r>
          <rPr>
            <sz val="9"/>
            <color indexed="81"/>
            <rFont val="Tahoma"/>
            <charset val="1"/>
          </rPr>
          <t xml:space="preserve">
Per FOD is a new Unit.  Contributions began in 2018</t>
        </r>
      </text>
    </comment>
    <comment ref="OTZ16" authorId="0" shapeId="0" xr:uid="{92967CC4-4524-493E-B844-30083FF1097F}">
      <text>
        <r>
          <rPr>
            <b/>
            <sz val="9"/>
            <color indexed="81"/>
            <rFont val="Tahoma"/>
            <charset val="1"/>
          </rPr>
          <t>Becky Dzingeleski:</t>
        </r>
        <r>
          <rPr>
            <sz val="9"/>
            <color indexed="81"/>
            <rFont val="Tahoma"/>
            <charset val="1"/>
          </rPr>
          <t xml:space="preserve">
Per FOD is a new Unit.  Contributions began in 2018</t>
        </r>
      </text>
    </comment>
    <comment ref="OUD16" authorId="0" shapeId="0" xr:uid="{038212B7-7CB2-4335-831D-BBC47EC9FC91}">
      <text>
        <r>
          <rPr>
            <b/>
            <sz val="9"/>
            <color indexed="81"/>
            <rFont val="Tahoma"/>
            <charset val="1"/>
          </rPr>
          <t>Becky Dzingeleski:</t>
        </r>
        <r>
          <rPr>
            <sz val="9"/>
            <color indexed="81"/>
            <rFont val="Tahoma"/>
            <charset val="1"/>
          </rPr>
          <t xml:space="preserve">
Per FOD is a new Unit.  Contributions began in 2018</t>
        </r>
      </text>
    </comment>
    <comment ref="OUH16" authorId="0" shapeId="0" xr:uid="{40F3872F-3BB9-4738-9EA3-91302CF5EEF6}">
      <text>
        <r>
          <rPr>
            <b/>
            <sz val="9"/>
            <color indexed="81"/>
            <rFont val="Tahoma"/>
            <charset val="1"/>
          </rPr>
          <t>Becky Dzingeleski:</t>
        </r>
        <r>
          <rPr>
            <sz val="9"/>
            <color indexed="81"/>
            <rFont val="Tahoma"/>
            <charset val="1"/>
          </rPr>
          <t xml:space="preserve">
Per FOD is a new Unit.  Contributions began in 2018</t>
        </r>
      </text>
    </comment>
    <comment ref="OUL16" authorId="0" shapeId="0" xr:uid="{20A50750-5148-4AA6-9BBA-C209574464D3}">
      <text>
        <r>
          <rPr>
            <b/>
            <sz val="9"/>
            <color indexed="81"/>
            <rFont val="Tahoma"/>
            <charset val="1"/>
          </rPr>
          <t>Becky Dzingeleski:</t>
        </r>
        <r>
          <rPr>
            <sz val="9"/>
            <color indexed="81"/>
            <rFont val="Tahoma"/>
            <charset val="1"/>
          </rPr>
          <t xml:space="preserve">
Per FOD is a new Unit.  Contributions began in 2018</t>
        </r>
      </text>
    </comment>
    <comment ref="OUP16" authorId="0" shapeId="0" xr:uid="{DB493148-EEEA-4FA9-AB13-07C7D5684804}">
      <text>
        <r>
          <rPr>
            <b/>
            <sz val="9"/>
            <color indexed="81"/>
            <rFont val="Tahoma"/>
            <charset val="1"/>
          </rPr>
          <t>Becky Dzingeleski:</t>
        </r>
        <r>
          <rPr>
            <sz val="9"/>
            <color indexed="81"/>
            <rFont val="Tahoma"/>
            <charset val="1"/>
          </rPr>
          <t xml:space="preserve">
Per FOD is a new Unit.  Contributions began in 2018</t>
        </r>
      </text>
    </comment>
    <comment ref="OUT16" authorId="0" shapeId="0" xr:uid="{8E587756-1DEC-4F4D-8CEB-F988D66C7F7D}">
      <text>
        <r>
          <rPr>
            <b/>
            <sz val="9"/>
            <color indexed="81"/>
            <rFont val="Tahoma"/>
            <charset val="1"/>
          </rPr>
          <t>Becky Dzingeleski:</t>
        </r>
        <r>
          <rPr>
            <sz val="9"/>
            <color indexed="81"/>
            <rFont val="Tahoma"/>
            <charset val="1"/>
          </rPr>
          <t xml:space="preserve">
Per FOD is a new Unit.  Contributions began in 2018</t>
        </r>
      </text>
    </comment>
    <comment ref="OUX16" authorId="0" shapeId="0" xr:uid="{DF97746A-F1FB-44F9-8A6B-9C7349A8F3AA}">
      <text>
        <r>
          <rPr>
            <b/>
            <sz val="9"/>
            <color indexed="81"/>
            <rFont val="Tahoma"/>
            <charset val="1"/>
          </rPr>
          <t>Becky Dzingeleski:</t>
        </r>
        <r>
          <rPr>
            <sz val="9"/>
            <color indexed="81"/>
            <rFont val="Tahoma"/>
            <charset val="1"/>
          </rPr>
          <t xml:space="preserve">
Per FOD is a new Unit.  Contributions began in 2018</t>
        </r>
      </text>
    </comment>
    <comment ref="OVB16" authorId="0" shapeId="0" xr:uid="{CBCE2AAE-9547-4D6A-A495-85DAE41F7BD8}">
      <text>
        <r>
          <rPr>
            <b/>
            <sz val="9"/>
            <color indexed="81"/>
            <rFont val="Tahoma"/>
            <charset val="1"/>
          </rPr>
          <t>Becky Dzingeleski:</t>
        </r>
        <r>
          <rPr>
            <sz val="9"/>
            <color indexed="81"/>
            <rFont val="Tahoma"/>
            <charset val="1"/>
          </rPr>
          <t xml:space="preserve">
Per FOD is a new Unit.  Contributions began in 2018</t>
        </r>
      </text>
    </comment>
    <comment ref="OVF16" authorId="0" shapeId="0" xr:uid="{2A827219-CC8C-4C11-B5B6-FEA7C09C1056}">
      <text>
        <r>
          <rPr>
            <b/>
            <sz val="9"/>
            <color indexed="81"/>
            <rFont val="Tahoma"/>
            <charset val="1"/>
          </rPr>
          <t>Becky Dzingeleski:</t>
        </r>
        <r>
          <rPr>
            <sz val="9"/>
            <color indexed="81"/>
            <rFont val="Tahoma"/>
            <charset val="1"/>
          </rPr>
          <t xml:space="preserve">
Per FOD is a new Unit.  Contributions began in 2018</t>
        </r>
      </text>
    </comment>
    <comment ref="OVJ16" authorId="0" shapeId="0" xr:uid="{AFEDF380-A476-42D6-870F-DFC38DAA6894}">
      <text>
        <r>
          <rPr>
            <b/>
            <sz val="9"/>
            <color indexed="81"/>
            <rFont val="Tahoma"/>
            <charset val="1"/>
          </rPr>
          <t>Becky Dzingeleski:</t>
        </r>
        <r>
          <rPr>
            <sz val="9"/>
            <color indexed="81"/>
            <rFont val="Tahoma"/>
            <charset val="1"/>
          </rPr>
          <t xml:space="preserve">
Per FOD is a new Unit.  Contributions began in 2018</t>
        </r>
      </text>
    </comment>
    <comment ref="OVN16" authorId="0" shapeId="0" xr:uid="{606694E2-C5A0-4569-8E33-25A808384F01}">
      <text>
        <r>
          <rPr>
            <b/>
            <sz val="9"/>
            <color indexed="81"/>
            <rFont val="Tahoma"/>
            <charset val="1"/>
          </rPr>
          <t>Becky Dzingeleski:</t>
        </r>
        <r>
          <rPr>
            <sz val="9"/>
            <color indexed="81"/>
            <rFont val="Tahoma"/>
            <charset val="1"/>
          </rPr>
          <t xml:space="preserve">
Per FOD is a new Unit.  Contributions began in 2018</t>
        </r>
      </text>
    </comment>
    <comment ref="OVR16" authorId="0" shapeId="0" xr:uid="{4F619D01-82F9-4584-B0AD-6120B1746F39}">
      <text>
        <r>
          <rPr>
            <b/>
            <sz val="9"/>
            <color indexed="81"/>
            <rFont val="Tahoma"/>
            <charset val="1"/>
          </rPr>
          <t>Becky Dzingeleski:</t>
        </r>
        <r>
          <rPr>
            <sz val="9"/>
            <color indexed="81"/>
            <rFont val="Tahoma"/>
            <charset val="1"/>
          </rPr>
          <t xml:space="preserve">
Per FOD is a new Unit.  Contributions began in 2018</t>
        </r>
      </text>
    </comment>
    <comment ref="OVV16" authorId="0" shapeId="0" xr:uid="{ACC55B72-6864-40BE-B431-4FB179D5810E}">
      <text>
        <r>
          <rPr>
            <b/>
            <sz val="9"/>
            <color indexed="81"/>
            <rFont val="Tahoma"/>
            <charset val="1"/>
          </rPr>
          <t>Becky Dzingeleski:</t>
        </r>
        <r>
          <rPr>
            <sz val="9"/>
            <color indexed="81"/>
            <rFont val="Tahoma"/>
            <charset val="1"/>
          </rPr>
          <t xml:space="preserve">
Per FOD is a new Unit.  Contributions began in 2018</t>
        </r>
      </text>
    </comment>
    <comment ref="OVZ16" authorId="0" shapeId="0" xr:uid="{1D12D5DD-97D0-429C-AF3F-B00377CE43CE}">
      <text>
        <r>
          <rPr>
            <b/>
            <sz val="9"/>
            <color indexed="81"/>
            <rFont val="Tahoma"/>
            <charset val="1"/>
          </rPr>
          <t>Becky Dzingeleski:</t>
        </r>
        <r>
          <rPr>
            <sz val="9"/>
            <color indexed="81"/>
            <rFont val="Tahoma"/>
            <charset val="1"/>
          </rPr>
          <t xml:space="preserve">
Per FOD is a new Unit.  Contributions began in 2018</t>
        </r>
      </text>
    </comment>
    <comment ref="OWD16" authorId="0" shapeId="0" xr:uid="{F372F496-5A9C-43F7-BBC9-FA5911852945}">
      <text>
        <r>
          <rPr>
            <b/>
            <sz val="9"/>
            <color indexed="81"/>
            <rFont val="Tahoma"/>
            <charset val="1"/>
          </rPr>
          <t>Becky Dzingeleski:</t>
        </r>
        <r>
          <rPr>
            <sz val="9"/>
            <color indexed="81"/>
            <rFont val="Tahoma"/>
            <charset val="1"/>
          </rPr>
          <t xml:space="preserve">
Per FOD is a new Unit.  Contributions began in 2018</t>
        </r>
      </text>
    </comment>
    <comment ref="OWH16" authorId="0" shapeId="0" xr:uid="{B7A1DE6D-7E59-4ED3-A298-E32CC37C28E7}">
      <text>
        <r>
          <rPr>
            <b/>
            <sz val="9"/>
            <color indexed="81"/>
            <rFont val="Tahoma"/>
            <charset val="1"/>
          </rPr>
          <t>Becky Dzingeleski:</t>
        </r>
        <r>
          <rPr>
            <sz val="9"/>
            <color indexed="81"/>
            <rFont val="Tahoma"/>
            <charset val="1"/>
          </rPr>
          <t xml:space="preserve">
Per FOD is a new Unit.  Contributions began in 2018</t>
        </r>
      </text>
    </comment>
    <comment ref="OWL16" authorId="0" shapeId="0" xr:uid="{3C86B5EA-D703-4183-9519-61B1FB7DF093}">
      <text>
        <r>
          <rPr>
            <b/>
            <sz val="9"/>
            <color indexed="81"/>
            <rFont val="Tahoma"/>
            <charset val="1"/>
          </rPr>
          <t>Becky Dzingeleski:</t>
        </r>
        <r>
          <rPr>
            <sz val="9"/>
            <color indexed="81"/>
            <rFont val="Tahoma"/>
            <charset val="1"/>
          </rPr>
          <t xml:space="preserve">
Per FOD is a new Unit.  Contributions began in 2018</t>
        </r>
      </text>
    </comment>
    <comment ref="OWP16" authorId="0" shapeId="0" xr:uid="{E16C459F-1821-4175-B56C-756FF8CF9305}">
      <text>
        <r>
          <rPr>
            <b/>
            <sz val="9"/>
            <color indexed="81"/>
            <rFont val="Tahoma"/>
            <charset val="1"/>
          </rPr>
          <t>Becky Dzingeleski:</t>
        </r>
        <r>
          <rPr>
            <sz val="9"/>
            <color indexed="81"/>
            <rFont val="Tahoma"/>
            <charset val="1"/>
          </rPr>
          <t xml:space="preserve">
Per FOD is a new Unit.  Contributions began in 2018</t>
        </r>
      </text>
    </comment>
    <comment ref="OWT16" authorId="0" shapeId="0" xr:uid="{C045163F-3A15-4F93-85EB-B6A68B1B9F31}">
      <text>
        <r>
          <rPr>
            <b/>
            <sz val="9"/>
            <color indexed="81"/>
            <rFont val="Tahoma"/>
            <charset val="1"/>
          </rPr>
          <t>Becky Dzingeleski:</t>
        </r>
        <r>
          <rPr>
            <sz val="9"/>
            <color indexed="81"/>
            <rFont val="Tahoma"/>
            <charset val="1"/>
          </rPr>
          <t xml:space="preserve">
Per FOD is a new Unit.  Contributions began in 2018</t>
        </r>
      </text>
    </comment>
    <comment ref="OWX16" authorId="0" shapeId="0" xr:uid="{78C9D113-7723-4D09-BF0B-F8EC1E2D8DCA}">
      <text>
        <r>
          <rPr>
            <b/>
            <sz val="9"/>
            <color indexed="81"/>
            <rFont val="Tahoma"/>
            <charset val="1"/>
          </rPr>
          <t>Becky Dzingeleski:</t>
        </r>
        <r>
          <rPr>
            <sz val="9"/>
            <color indexed="81"/>
            <rFont val="Tahoma"/>
            <charset val="1"/>
          </rPr>
          <t xml:space="preserve">
Per FOD is a new Unit.  Contributions began in 2018</t>
        </r>
      </text>
    </comment>
    <comment ref="OXB16" authorId="0" shapeId="0" xr:uid="{F574ACD7-C101-4EDA-8F7A-D670AF229B72}">
      <text>
        <r>
          <rPr>
            <b/>
            <sz val="9"/>
            <color indexed="81"/>
            <rFont val="Tahoma"/>
            <charset val="1"/>
          </rPr>
          <t>Becky Dzingeleski:</t>
        </r>
        <r>
          <rPr>
            <sz val="9"/>
            <color indexed="81"/>
            <rFont val="Tahoma"/>
            <charset val="1"/>
          </rPr>
          <t xml:space="preserve">
Per FOD is a new Unit.  Contributions began in 2018</t>
        </r>
      </text>
    </comment>
    <comment ref="OXF16" authorId="0" shapeId="0" xr:uid="{B20C2EF8-4808-4923-858C-07EB7FA8D3D7}">
      <text>
        <r>
          <rPr>
            <b/>
            <sz val="9"/>
            <color indexed="81"/>
            <rFont val="Tahoma"/>
            <charset val="1"/>
          </rPr>
          <t>Becky Dzingeleski:</t>
        </r>
        <r>
          <rPr>
            <sz val="9"/>
            <color indexed="81"/>
            <rFont val="Tahoma"/>
            <charset val="1"/>
          </rPr>
          <t xml:space="preserve">
Per FOD is a new Unit.  Contributions began in 2018</t>
        </r>
      </text>
    </comment>
    <comment ref="OXJ16" authorId="0" shapeId="0" xr:uid="{3197D5DA-9FBC-4C42-94B0-26ACA621647A}">
      <text>
        <r>
          <rPr>
            <b/>
            <sz val="9"/>
            <color indexed="81"/>
            <rFont val="Tahoma"/>
            <charset val="1"/>
          </rPr>
          <t>Becky Dzingeleski:</t>
        </r>
        <r>
          <rPr>
            <sz val="9"/>
            <color indexed="81"/>
            <rFont val="Tahoma"/>
            <charset val="1"/>
          </rPr>
          <t xml:space="preserve">
Per FOD is a new Unit.  Contributions began in 2018</t>
        </r>
      </text>
    </comment>
    <comment ref="OXN16" authorId="0" shapeId="0" xr:uid="{9031B44E-B9EC-479D-9719-D353C84ECCB7}">
      <text>
        <r>
          <rPr>
            <b/>
            <sz val="9"/>
            <color indexed="81"/>
            <rFont val="Tahoma"/>
            <charset val="1"/>
          </rPr>
          <t>Becky Dzingeleski:</t>
        </r>
        <r>
          <rPr>
            <sz val="9"/>
            <color indexed="81"/>
            <rFont val="Tahoma"/>
            <charset val="1"/>
          </rPr>
          <t xml:space="preserve">
Per FOD is a new Unit.  Contributions began in 2018</t>
        </r>
      </text>
    </comment>
    <comment ref="OXR16" authorId="0" shapeId="0" xr:uid="{9C5A85FE-C871-4445-ADE8-DF9AB00733B9}">
      <text>
        <r>
          <rPr>
            <b/>
            <sz val="9"/>
            <color indexed="81"/>
            <rFont val="Tahoma"/>
            <charset val="1"/>
          </rPr>
          <t>Becky Dzingeleski:</t>
        </r>
        <r>
          <rPr>
            <sz val="9"/>
            <color indexed="81"/>
            <rFont val="Tahoma"/>
            <charset val="1"/>
          </rPr>
          <t xml:space="preserve">
Per FOD is a new Unit.  Contributions began in 2018</t>
        </r>
      </text>
    </comment>
    <comment ref="OXV16" authorId="0" shapeId="0" xr:uid="{53A0154F-E685-4BD1-990C-A0A512564E58}">
      <text>
        <r>
          <rPr>
            <b/>
            <sz val="9"/>
            <color indexed="81"/>
            <rFont val="Tahoma"/>
            <charset val="1"/>
          </rPr>
          <t>Becky Dzingeleski:</t>
        </r>
        <r>
          <rPr>
            <sz val="9"/>
            <color indexed="81"/>
            <rFont val="Tahoma"/>
            <charset val="1"/>
          </rPr>
          <t xml:space="preserve">
Per FOD is a new Unit.  Contributions began in 2018</t>
        </r>
      </text>
    </comment>
    <comment ref="OXZ16" authorId="0" shapeId="0" xr:uid="{FCA708E1-35A8-4612-8A6C-58E2936BAE88}">
      <text>
        <r>
          <rPr>
            <b/>
            <sz val="9"/>
            <color indexed="81"/>
            <rFont val="Tahoma"/>
            <charset val="1"/>
          </rPr>
          <t>Becky Dzingeleski:</t>
        </r>
        <r>
          <rPr>
            <sz val="9"/>
            <color indexed="81"/>
            <rFont val="Tahoma"/>
            <charset val="1"/>
          </rPr>
          <t xml:space="preserve">
Per FOD is a new Unit.  Contributions began in 2018</t>
        </r>
      </text>
    </comment>
    <comment ref="OYD16" authorId="0" shapeId="0" xr:uid="{DDBDC337-F273-4E3B-99B5-0D8CF5F37B77}">
      <text>
        <r>
          <rPr>
            <b/>
            <sz val="9"/>
            <color indexed="81"/>
            <rFont val="Tahoma"/>
            <charset val="1"/>
          </rPr>
          <t>Becky Dzingeleski:</t>
        </r>
        <r>
          <rPr>
            <sz val="9"/>
            <color indexed="81"/>
            <rFont val="Tahoma"/>
            <charset val="1"/>
          </rPr>
          <t xml:space="preserve">
Per FOD is a new Unit.  Contributions began in 2018</t>
        </r>
      </text>
    </comment>
    <comment ref="OYH16" authorId="0" shapeId="0" xr:uid="{1F8EE3B9-C5D4-4E03-AC4E-A2CEDF3F445A}">
      <text>
        <r>
          <rPr>
            <b/>
            <sz val="9"/>
            <color indexed="81"/>
            <rFont val="Tahoma"/>
            <charset val="1"/>
          </rPr>
          <t>Becky Dzingeleski:</t>
        </r>
        <r>
          <rPr>
            <sz val="9"/>
            <color indexed="81"/>
            <rFont val="Tahoma"/>
            <charset val="1"/>
          </rPr>
          <t xml:space="preserve">
Per FOD is a new Unit.  Contributions began in 2018</t>
        </r>
      </text>
    </comment>
    <comment ref="OYL16" authorId="0" shapeId="0" xr:uid="{08572A55-8D30-4B67-96E1-5C0A90B976F9}">
      <text>
        <r>
          <rPr>
            <b/>
            <sz val="9"/>
            <color indexed="81"/>
            <rFont val="Tahoma"/>
            <charset val="1"/>
          </rPr>
          <t>Becky Dzingeleski:</t>
        </r>
        <r>
          <rPr>
            <sz val="9"/>
            <color indexed="81"/>
            <rFont val="Tahoma"/>
            <charset val="1"/>
          </rPr>
          <t xml:space="preserve">
Per FOD is a new Unit.  Contributions began in 2018</t>
        </r>
      </text>
    </comment>
    <comment ref="OYP16" authorId="0" shapeId="0" xr:uid="{1C01EAA2-0283-4C34-8DC9-3CD2140A12D1}">
      <text>
        <r>
          <rPr>
            <b/>
            <sz val="9"/>
            <color indexed="81"/>
            <rFont val="Tahoma"/>
            <charset val="1"/>
          </rPr>
          <t>Becky Dzingeleski:</t>
        </r>
        <r>
          <rPr>
            <sz val="9"/>
            <color indexed="81"/>
            <rFont val="Tahoma"/>
            <charset val="1"/>
          </rPr>
          <t xml:space="preserve">
Per FOD is a new Unit.  Contributions began in 2018</t>
        </r>
      </text>
    </comment>
    <comment ref="OYT16" authorId="0" shapeId="0" xr:uid="{49192F95-86CC-4A92-BAB5-DD918A106108}">
      <text>
        <r>
          <rPr>
            <b/>
            <sz val="9"/>
            <color indexed="81"/>
            <rFont val="Tahoma"/>
            <charset val="1"/>
          </rPr>
          <t>Becky Dzingeleski:</t>
        </r>
        <r>
          <rPr>
            <sz val="9"/>
            <color indexed="81"/>
            <rFont val="Tahoma"/>
            <charset val="1"/>
          </rPr>
          <t xml:space="preserve">
Per FOD is a new Unit.  Contributions began in 2018</t>
        </r>
      </text>
    </comment>
    <comment ref="OYX16" authorId="0" shapeId="0" xr:uid="{2425A60C-B704-459D-98DA-CD619D1D1773}">
      <text>
        <r>
          <rPr>
            <b/>
            <sz val="9"/>
            <color indexed="81"/>
            <rFont val="Tahoma"/>
            <charset val="1"/>
          </rPr>
          <t>Becky Dzingeleski:</t>
        </r>
        <r>
          <rPr>
            <sz val="9"/>
            <color indexed="81"/>
            <rFont val="Tahoma"/>
            <charset val="1"/>
          </rPr>
          <t xml:space="preserve">
Per FOD is a new Unit.  Contributions began in 2018</t>
        </r>
      </text>
    </comment>
    <comment ref="OZB16" authorId="0" shapeId="0" xr:uid="{8FBFA1BC-5DAD-4998-94DC-2DB3D9562FBC}">
      <text>
        <r>
          <rPr>
            <b/>
            <sz val="9"/>
            <color indexed="81"/>
            <rFont val="Tahoma"/>
            <charset val="1"/>
          </rPr>
          <t>Becky Dzingeleski:</t>
        </r>
        <r>
          <rPr>
            <sz val="9"/>
            <color indexed="81"/>
            <rFont val="Tahoma"/>
            <charset val="1"/>
          </rPr>
          <t xml:space="preserve">
Per FOD is a new Unit.  Contributions began in 2018</t>
        </r>
      </text>
    </comment>
    <comment ref="OZF16" authorId="0" shapeId="0" xr:uid="{6072F43F-18DC-423F-B07F-8DBF4EBCED0C}">
      <text>
        <r>
          <rPr>
            <b/>
            <sz val="9"/>
            <color indexed="81"/>
            <rFont val="Tahoma"/>
            <charset val="1"/>
          </rPr>
          <t>Becky Dzingeleski:</t>
        </r>
        <r>
          <rPr>
            <sz val="9"/>
            <color indexed="81"/>
            <rFont val="Tahoma"/>
            <charset val="1"/>
          </rPr>
          <t xml:space="preserve">
Per FOD is a new Unit.  Contributions began in 2018</t>
        </r>
      </text>
    </comment>
    <comment ref="OZJ16" authorId="0" shapeId="0" xr:uid="{323F7019-0803-4BA7-A6FF-7C38238B6E74}">
      <text>
        <r>
          <rPr>
            <b/>
            <sz val="9"/>
            <color indexed="81"/>
            <rFont val="Tahoma"/>
            <charset val="1"/>
          </rPr>
          <t>Becky Dzingeleski:</t>
        </r>
        <r>
          <rPr>
            <sz val="9"/>
            <color indexed="81"/>
            <rFont val="Tahoma"/>
            <charset val="1"/>
          </rPr>
          <t xml:space="preserve">
Per FOD is a new Unit.  Contributions began in 2018</t>
        </r>
      </text>
    </comment>
    <comment ref="OZN16" authorId="0" shapeId="0" xr:uid="{D7FAA35C-415C-4FEE-B29C-ED26BC1E123A}">
      <text>
        <r>
          <rPr>
            <b/>
            <sz val="9"/>
            <color indexed="81"/>
            <rFont val="Tahoma"/>
            <charset val="1"/>
          </rPr>
          <t>Becky Dzingeleski:</t>
        </r>
        <r>
          <rPr>
            <sz val="9"/>
            <color indexed="81"/>
            <rFont val="Tahoma"/>
            <charset val="1"/>
          </rPr>
          <t xml:space="preserve">
Per FOD is a new Unit.  Contributions began in 2018</t>
        </r>
      </text>
    </comment>
    <comment ref="OZR16" authorId="0" shapeId="0" xr:uid="{91927B3E-995B-4FFB-979E-12DF561C3644}">
      <text>
        <r>
          <rPr>
            <b/>
            <sz val="9"/>
            <color indexed="81"/>
            <rFont val="Tahoma"/>
            <charset val="1"/>
          </rPr>
          <t>Becky Dzingeleski:</t>
        </r>
        <r>
          <rPr>
            <sz val="9"/>
            <color indexed="81"/>
            <rFont val="Tahoma"/>
            <charset val="1"/>
          </rPr>
          <t xml:space="preserve">
Per FOD is a new Unit.  Contributions began in 2018</t>
        </r>
      </text>
    </comment>
    <comment ref="OZV16" authorId="0" shapeId="0" xr:uid="{0C99A27C-FB18-4052-8371-AE1F3AC27FB2}">
      <text>
        <r>
          <rPr>
            <b/>
            <sz val="9"/>
            <color indexed="81"/>
            <rFont val="Tahoma"/>
            <charset val="1"/>
          </rPr>
          <t>Becky Dzingeleski:</t>
        </r>
        <r>
          <rPr>
            <sz val="9"/>
            <color indexed="81"/>
            <rFont val="Tahoma"/>
            <charset val="1"/>
          </rPr>
          <t xml:space="preserve">
Per FOD is a new Unit.  Contributions began in 2018</t>
        </r>
      </text>
    </comment>
    <comment ref="OZZ16" authorId="0" shapeId="0" xr:uid="{ECEB7F83-4EA6-4754-9503-D1C491596822}">
      <text>
        <r>
          <rPr>
            <b/>
            <sz val="9"/>
            <color indexed="81"/>
            <rFont val="Tahoma"/>
            <charset val="1"/>
          </rPr>
          <t>Becky Dzingeleski:</t>
        </r>
        <r>
          <rPr>
            <sz val="9"/>
            <color indexed="81"/>
            <rFont val="Tahoma"/>
            <charset val="1"/>
          </rPr>
          <t xml:space="preserve">
Per FOD is a new Unit.  Contributions began in 2018</t>
        </r>
      </text>
    </comment>
    <comment ref="PAD16" authorId="0" shapeId="0" xr:uid="{9C2B021C-FFFB-4987-9CF4-3F570C5547A7}">
      <text>
        <r>
          <rPr>
            <b/>
            <sz val="9"/>
            <color indexed="81"/>
            <rFont val="Tahoma"/>
            <charset val="1"/>
          </rPr>
          <t>Becky Dzingeleski:</t>
        </r>
        <r>
          <rPr>
            <sz val="9"/>
            <color indexed="81"/>
            <rFont val="Tahoma"/>
            <charset val="1"/>
          </rPr>
          <t xml:space="preserve">
Per FOD is a new Unit.  Contributions began in 2018</t>
        </r>
      </text>
    </comment>
    <comment ref="PAH16" authorId="0" shapeId="0" xr:uid="{37AFF8FD-2CB9-4163-B20E-366A7C0468F5}">
      <text>
        <r>
          <rPr>
            <b/>
            <sz val="9"/>
            <color indexed="81"/>
            <rFont val="Tahoma"/>
            <charset val="1"/>
          </rPr>
          <t>Becky Dzingeleski:</t>
        </r>
        <r>
          <rPr>
            <sz val="9"/>
            <color indexed="81"/>
            <rFont val="Tahoma"/>
            <charset val="1"/>
          </rPr>
          <t xml:space="preserve">
Per FOD is a new Unit.  Contributions began in 2018</t>
        </r>
      </text>
    </comment>
    <comment ref="PAL16" authorId="0" shapeId="0" xr:uid="{A0D183E8-651F-4F6A-B0E5-47A62B5BA2FE}">
      <text>
        <r>
          <rPr>
            <b/>
            <sz val="9"/>
            <color indexed="81"/>
            <rFont val="Tahoma"/>
            <charset val="1"/>
          </rPr>
          <t>Becky Dzingeleski:</t>
        </r>
        <r>
          <rPr>
            <sz val="9"/>
            <color indexed="81"/>
            <rFont val="Tahoma"/>
            <charset val="1"/>
          </rPr>
          <t xml:space="preserve">
Per FOD is a new Unit.  Contributions began in 2018</t>
        </r>
      </text>
    </comment>
    <comment ref="PAP16" authorId="0" shapeId="0" xr:uid="{2EA16FF6-FD0E-4F94-9ADA-A98EB3B50B6E}">
      <text>
        <r>
          <rPr>
            <b/>
            <sz val="9"/>
            <color indexed="81"/>
            <rFont val="Tahoma"/>
            <charset val="1"/>
          </rPr>
          <t>Becky Dzingeleski:</t>
        </r>
        <r>
          <rPr>
            <sz val="9"/>
            <color indexed="81"/>
            <rFont val="Tahoma"/>
            <charset val="1"/>
          </rPr>
          <t xml:space="preserve">
Per FOD is a new Unit.  Contributions began in 2018</t>
        </r>
      </text>
    </comment>
    <comment ref="PAT16" authorId="0" shapeId="0" xr:uid="{A507D79E-EEE9-459A-A6A8-7D6D6BFE1AE5}">
      <text>
        <r>
          <rPr>
            <b/>
            <sz val="9"/>
            <color indexed="81"/>
            <rFont val="Tahoma"/>
            <charset val="1"/>
          </rPr>
          <t>Becky Dzingeleski:</t>
        </r>
        <r>
          <rPr>
            <sz val="9"/>
            <color indexed="81"/>
            <rFont val="Tahoma"/>
            <charset val="1"/>
          </rPr>
          <t xml:space="preserve">
Per FOD is a new Unit.  Contributions began in 2018</t>
        </r>
      </text>
    </comment>
    <comment ref="PAX16" authorId="0" shapeId="0" xr:uid="{891E2965-E83D-4939-8051-17913A03FBB6}">
      <text>
        <r>
          <rPr>
            <b/>
            <sz val="9"/>
            <color indexed="81"/>
            <rFont val="Tahoma"/>
            <charset val="1"/>
          </rPr>
          <t>Becky Dzingeleski:</t>
        </r>
        <r>
          <rPr>
            <sz val="9"/>
            <color indexed="81"/>
            <rFont val="Tahoma"/>
            <charset val="1"/>
          </rPr>
          <t xml:space="preserve">
Per FOD is a new Unit.  Contributions began in 2018</t>
        </r>
      </text>
    </comment>
    <comment ref="PBB16" authorId="0" shapeId="0" xr:uid="{3918078F-49C1-4441-A441-8C371719CB6C}">
      <text>
        <r>
          <rPr>
            <b/>
            <sz val="9"/>
            <color indexed="81"/>
            <rFont val="Tahoma"/>
            <charset val="1"/>
          </rPr>
          <t>Becky Dzingeleski:</t>
        </r>
        <r>
          <rPr>
            <sz val="9"/>
            <color indexed="81"/>
            <rFont val="Tahoma"/>
            <charset val="1"/>
          </rPr>
          <t xml:space="preserve">
Per FOD is a new Unit.  Contributions began in 2018</t>
        </r>
      </text>
    </comment>
    <comment ref="PBF16" authorId="0" shapeId="0" xr:uid="{CFB3BCE4-8ACA-4B2A-9498-EB63DA659EC9}">
      <text>
        <r>
          <rPr>
            <b/>
            <sz val="9"/>
            <color indexed="81"/>
            <rFont val="Tahoma"/>
            <charset val="1"/>
          </rPr>
          <t>Becky Dzingeleski:</t>
        </r>
        <r>
          <rPr>
            <sz val="9"/>
            <color indexed="81"/>
            <rFont val="Tahoma"/>
            <charset val="1"/>
          </rPr>
          <t xml:space="preserve">
Per FOD is a new Unit.  Contributions began in 2018</t>
        </r>
      </text>
    </comment>
    <comment ref="PBJ16" authorId="0" shapeId="0" xr:uid="{BDF88B18-9518-46ED-B40D-778B20FC1118}">
      <text>
        <r>
          <rPr>
            <b/>
            <sz val="9"/>
            <color indexed="81"/>
            <rFont val="Tahoma"/>
            <charset val="1"/>
          </rPr>
          <t>Becky Dzingeleski:</t>
        </r>
        <r>
          <rPr>
            <sz val="9"/>
            <color indexed="81"/>
            <rFont val="Tahoma"/>
            <charset val="1"/>
          </rPr>
          <t xml:space="preserve">
Per FOD is a new Unit.  Contributions began in 2018</t>
        </r>
      </text>
    </comment>
    <comment ref="PBN16" authorId="0" shapeId="0" xr:uid="{80FDCA8D-042F-4EAF-B669-D66C38B96AFD}">
      <text>
        <r>
          <rPr>
            <b/>
            <sz val="9"/>
            <color indexed="81"/>
            <rFont val="Tahoma"/>
            <charset val="1"/>
          </rPr>
          <t>Becky Dzingeleski:</t>
        </r>
        <r>
          <rPr>
            <sz val="9"/>
            <color indexed="81"/>
            <rFont val="Tahoma"/>
            <charset val="1"/>
          </rPr>
          <t xml:space="preserve">
Per FOD is a new Unit.  Contributions began in 2018</t>
        </r>
      </text>
    </comment>
    <comment ref="PBR16" authorId="0" shapeId="0" xr:uid="{B0C2943A-FC4A-4359-A2F7-9B24E52607DE}">
      <text>
        <r>
          <rPr>
            <b/>
            <sz val="9"/>
            <color indexed="81"/>
            <rFont val="Tahoma"/>
            <charset val="1"/>
          </rPr>
          <t>Becky Dzingeleski:</t>
        </r>
        <r>
          <rPr>
            <sz val="9"/>
            <color indexed="81"/>
            <rFont val="Tahoma"/>
            <charset val="1"/>
          </rPr>
          <t xml:space="preserve">
Per FOD is a new Unit.  Contributions began in 2018</t>
        </r>
      </text>
    </comment>
    <comment ref="PBV16" authorId="0" shapeId="0" xr:uid="{822B4544-64E9-403C-B12C-5B191D66C30E}">
      <text>
        <r>
          <rPr>
            <b/>
            <sz val="9"/>
            <color indexed="81"/>
            <rFont val="Tahoma"/>
            <charset val="1"/>
          </rPr>
          <t>Becky Dzingeleski:</t>
        </r>
        <r>
          <rPr>
            <sz val="9"/>
            <color indexed="81"/>
            <rFont val="Tahoma"/>
            <charset val="1"/>
          </rPr>
          <t xml:space="preserve">
Per FOD is a new Unit.  Contributions began in 2018</t>
        </r>
      </text>
    </comment>
    <comment ref="PBZ16" authorId="0" shapeId="0" xr:uid="{9C8F5B8B-7857-4259-BB5D-FF3C3754933D}">
      <text>
        <r>
          <rPr>
            <b/>
            <sz val="9"/>
            <color indexed="81"/>
            <rFont val="Tahoma"/>
            <charset val="1"/>
          </rPr>
          <t>Becky Dzingeleski:</t>
        </r>
        <r>
          <rPr>
            <sz val="9"/>
            <color indexed="81"/>
            <rFont val="Tahoma"/>
            <charset val="1"/>
          </rPr>
          <t xml:space="preserve">
Per FOD is a new Unit.  Contributions began in 2018</t>
        </r>
      </text>
    </comment>
    <comment ref="PCD16" authorId="0" shapeId="0" xr:uid="{7CC8341D-CB0C-423B-96A1-7934494FE6FB}">
      <text>
        <r>
          <rPr>
            <b/>
            <sz val="9"/>
            <color indexed="81"/>
            <rFont val="Tahoma"/>
            <charset val="1"/>
          </rPr>
          <t>Becky Dzingeleski:</t>
        </r>
        <r>
          <rPr>
            <sz val="9"/>
            <color indexed="81"/>
            <rFont val="Tahoma"/>
            <charset val="1"/>
          </rPr>
          <t xml:space="preserve">
Per FOD is a new Unit.  Contributions began in 2018</t>
        </r>
      </text>
    </comment>
    <comment ref="PCH16" authorId="0" shapeId="0" xr:uid="{B348D7CB-6895-47BC-8E7B-9F0B9F900CB3}">
      <text>
        <r>
          <rPr>
            <b/>
            <sz val="9"/>
            <color indexed="81"/>
            <rFont val="Tahoma"/>
            <charset val="1"/>
          </rPr>
          <t>Becky Dzingeleski:</t>
        </r>
        <r>
          <rPr>
            <sz val="9"/>
            <color indexed="81"/>
            <rFont val="Tahoma"/>
            <charset val="1"/>
          </rPr>
          <t xml:space="preserve">
Per FOD is a new Unit.  Contributions began in 2018</t>
        </r>
      </text>
    </comment>
    <comment ref="PCL16" authorId="0" shapeId="0" xr:uid="{B5EADA9D-4EF4-40D0-A548-36C461E5FF35}">
      <text>
        <r>
          <rPr>
            <b/>
            <sz val="9"/>
            <color indexed="81"/>
            <rFont val="Tahoma"/>
            <charset val="1"/>
          </rPr>
          <t>Becky Dzingeleski:</t>
        </r>
        <r>
          <rPr>
            <sz val="9"/>
            <color indexed="81"/>
            <rFont val="Tahoma"/>
            <charset val="1"/>
          </rPr>
          <t xml:space="preserve">
Per FOD is a new Unit.  Contributions began in 2018</t>
        </r>
      </text>
    </comment>
    <comment ref="PCP16" authorId="0" shapeId="0" xr:uid="{DF84D2A5-3EE9-4852-A31C-0D7A0792DD31}">
      <text>
        <r>
          <rPr>
            <b/>
            <sz val="9"/>
            <color indexed="81"/>
            <rFont val="Tahoma"/>
            <charset val="1"/>
          </rPr>
          <t>Becky Dzingeleski:</t>
        </r>
        <r>
          <rPr>
            <sz val="9"/>
            <color indexed="81"/>
            <rFont val="Tahoma"/>
            <charset val="1"/>
          </rPr>
          <t xml:space="preserve">
Per FOD is a new Unit.  Contributions began in 2018</t>
        </r>
      </text>
    </comment>
    <comment ref="PCT16" authorId="0" shapeId="0" xr:uid="{8E5863DE-4BE2-4515-8847-83180DB73B46}">
      <text>
        <r>
          <rPr>
            <b/>
            <sz val="9"/>
            <color indexed="81"/>
            <rFont val="Tahoma"/>
            <charset val="1"/>
          </rPr>
          <t>Becky Dzingeleski:</t>
        </r>
        <r>
          <rPr>
            <sz val="9"/>
            <color indexed="81"/>
            <rFont val="Tahoma"/>
            <charset val="1"/>
          </rPr>
          <t xml:space="preserve">
Per FOD is a new Unit.  Contributions began in 2018</t>
        </r>
      </text>
    </comment>
    <comment ref="PCX16" authorId="0" shapeId="0" xr:uid="{C81E853B-A17D-41A5-82D5-6162252494D6}">
      <text>
        <r>
          <rPr>
            <b/>
            <sz val="9"/>
            <color indexed="81"/>
            <rFont val="Tahoma"/>
            <charset val="1"/>
          </rPr>
          <t>Becky Dzingeleski:</t>
        </r>
        <r>
          <rPr>
            <sz val="9"/>
            <color indexed="81"/>
            <rFont val="Tahoma"/>
            <charset val="1"/>
          </rPr>
          <t xml:space="preserve">
Per FOD is a new Unit.  Contributions began in 2018</t>
        </r>
      </text>
    </comment>
    <comment ref="PDB16" authorId="0" shapeId="0" xr:uid="{2AEB200B-00F0-4E49-95E6-F00A78BB0338}">
      <text>
        <r>
          <rPr>
            <b/>
            <sz val="9"/>
            <color indexed="81"/>
            <rFont val="Tahoma"/>
            <charset val="1"/>
          </rPr>
          <t>Becky Dzingeleski:</t>
        </r>
        <r>
          <rPr>
            <sz val="9"/>
            <color indexed="81"/>
            <rFont val="Tahoma"/>
            <charset val="1"/>
          </rPr>
          <t xml:space="preserve">
Per FOD is a new Unit.  Contributions began in 2018</t>
        </r>
      </text>
    </comment>
    <comment ref="PDF16" authorId="0" shapeId="0" xr:uid="{1B3F315A-2DA8-414B-B609-06E2441E81E7}">
      <text>
        <r>
          <rPr>
            <b/>
            <sz val="9"/>
            <color indexed="81"/>
            <rFont val="Tahoma"/>
            <charset val="1"/>
          </rPr>
          <t>Becky Dzingeleski:</t>
        </r>
        <r>
          <rPr>
            <sz val="9"/>
            <color indexed="81"/>
            <rFont val="Tahoma"/>
            <charset val="1"/>
          </rPr>
          <t xml:space="preserve">
Per FOD is a new Unit.  Contributions began in 2018</t>
        </r>
      </text>
    </comment>
    <comment ref="PDJ16" authorId="0" shapeId="0" xr:uid="{59C4BC18-4BD0-4167-A295-5B93FBEE3623}">
      <text>
        <r>
          <rPr>
            <b/>
            <sz val="9"/>
            <color indexed="81"/>
            <rFont val="Tahoma"/>
            <charset val="1"/>
          </rPr>
          <t>Becky Dzingeleski:</t>
        </r>
        <r>
          <rPr>
            <sz val="9"/>
            <color indexed="81"/>
            <rFont val="Tahoma"/>
            <charset val="1"/>
          </rPr>
          <t xml:space="preserve">
Per FOD is a new Unit.  Contributions began in 2018</t>
        </r>
      </text>
    </comment>
    <comment ref="PDN16" authorId="0" shapeId="0" xr:uid="{C99700A2-1054-42CD-A636-4EB9F10E0A21}">
      <text>
        <r>
          <rPr>
            <b/>
            <sz val="9"/>
            <color indexed="81"/>
            <rFont val="Tahoma"/>
            <charset val="1"/>
          </rPr>
          <t>Becky Dzingeleski:</t>
        </r>
        <r>
          <rPr>
            <sz val="9"/>
            <color indexed="81"/>
            <rFont val="Tahoma"/>
            <charset val="1"/>
          </rPr>
          <t xml:space="preserve">
Per FOD is a new Unit.  Contributions began in 2018</t>
        </r>
      </text>
    </comment>
    <comment ref="PDR16" authorId="0" shapeId="0" xr:uid="{2E044DD1-74E9-4DEA-8850-85DEAA11E3DF}">
      <text>
        <r>
          <rPr>
            <b/>
            <sz val="9"/>
            <color indexed="81"/>
            <rFont val="Tahoma"/>
            <charset val="1"/>
          </rPr>
          <t>Becky Dzingeleski:</t>
        </r>
        <r>
          <rPr>
            <sz val="9"/>
            <color indexed="81"/>
            <rFont val="Tahoma"/>
            <charset val="1"/>
          </rPr>
          <t xml:space="preserve">
Per FOD is a new Unit.  Contributions began in 2018</t>
        </r>
      </text>
    </comment>
    <comment ref="PDV16" authorId="0" shapeId="0" xr:uid="{D551E5E8-086D-4642-A100-C783B091E4C5}">
      <text>
        <r>
          <rPr>
            <b/>
            <sz val="9"/>
            <color indexed="81"/>
            <rFont val="Tahoma"/>
            <charset val="1"/>
          </rPr>
          <t>Becky Dzingeleski:</t>
        </r>
        <r>
          <rPr>
            <sz val="9"/>
            <color indexed="81"/>
            <rFont val="Tahoma"/>
            <charset val="1"/>
          </rPr>
          <t xml:space="preserve">
Per FOD is a new Unit.  Contributions began in 2018</t>
        </r>
      </text>
    </comment>
    <comment ref="PDZ16" authorId="0" shapeId="0" xr:uid="{13E60D68-E10D-4D3A-9E52-4677758C6CC7}">
      <text>
        <r>
          <rPr>
            <b/>
            <sz val="9"/>
            <color indexed="81"/>
            <rFont val="Tahoma"/>
            <charset val="1"/>
          </rPr>
          <t>Becky Dzingeleski:</t>
        </r>
        <r>
          <rPr>
            <sz val="9"/>
            <color indexed="81"/>
            <rFont val="Tahoma"/>
            <charset val="1"/>
          </rPr>
          <t xml:space="preserve">
Per FOD is a new Unit.  Contributions began in 2018</t>
        </r>
      </text>
    </comment>
    <comment ref="PED16" authorId="0" shapeId="0" xr:uid="{0BEC2F74-CD1D-4B57-8095-D18CAC040811}">
      <text>
        <r>
          <rPr>
            <b/>
            <sz val="9"/>
            <color indexed="81"/>
            <rFont val="Tahoma"/>
            <charset val="1"/>
          </rPr>
          <t>Becky Dzingeleski:</t>
        </r>
        <r>
          <rPr>
            <sz val="9"/>
            <color indexed="81"/>
            <rFont val="Tahoma"/>
            <charset val="1"/>
          </rPr>
          <t xml:space="preserve">
Per FOD is a new Unit.  Contributions began in 2018</t>
        </r>
      </text>
    </comment>
    <comment ref="PEH16" authorId="0" shapeId="0" xr:uid="{7FD6D108-F1D2-4342-A16B-F6AFC382BB4A}">
      <text>
        <r>
          <rPr>
            <b/>
            <sz val="9"/>
            <color indexed="81"/>
            <rFont val="Tahoma"/>
            <charset val="1"/>
          </rPr>
          <t>Becky Dzingeleski:</t>
        </r>
        <r>
          <rPr>
            <sz val="9"/>
            <color indexed="81"/>
            <rFont val="Tahoma"/>
            <charset val="1"/>
          </rPr>
          <t xml:space="preserve">
Per FOD is a new Unit.  Contributions began in 2018</t>
        </r>
      </text>
    </comment>
    <comment ref="PEL16" authorId="0" shapeId="0" xr:uid="{7E050858-E722-4630-A0C7-194AB76858C8}">
      <text>
        <r>
          <rPr>
            <b/>
            <sz val="9"/>
            <color indexed="81"/>
            <rFont val="Tahoma"/>
            <charset val="1"/>
          </rPr>
          <t>Becky Dzingeleski:</t>
        </r>
        <r>
          <rPr>
            <sz val="9"/>
            <color indexed="81"/>
            <rFont val="Tahoma"/>
            <charset val="1"/>
          </rPr>
          <t xml:space="preserve">
Per FOD is a new Unit.  Contributions began in 2018</t>
        </r>
      </text>
    </comment>
    <comment ref="PEP16" authorId="0" shapeId="0" xr:uid="{DB04D7DC-2C92-4A2A-8FBC-1345D23AC90F}">
      <text>
        <r>
          <rPr>
            <b/>
            <sz val="9"/>
            <color indexed="81"/>
            <rFont val="Tahoma"/>
            <charset val="1"/>
          </rPr>
          <t>Becky Dzingeleski:</t>
        </r>
        <r>
          <rPr>
            <sz val="9"/>
            <color indexed="81"/>
            <rFont val="Tahoma"/>
            <charset val="1"/>
          </rPr>
          <t xml:space="preserve">
Per FOD is a new Unit.  Contributions began in 2018</t>
        </r>
      </text>
    </comment>
    <comment ref="PET16" authorId="0" shapeId="0" xr:uid="{A0C54A95-F0CA-49C6-BAB1-918E2F1E9DD0}">
      <text>
        <r>
          <rPr>
            <b/>
            <sz val="9"/>
            <color indexed="81"/>
            <rFont val="Tahoma"/>
            <charset val="1"/>
          </rPr>
          <t>Becky Dzingeleski:</t>
        </r>
        <r>
          <rPr>
            <sz val="9"/>
            <color indexed="81"/>
            <rFont val="Tahoma"/>
            <charset val="1"/>
          </rPr>
          <t xml:space="preserve">
Per FOD is a new Unit.  Contributions began in 2018</t>
        </r>
      </text>
    </comment>
    <comment ref="PEX16" authorId="0" shapeId="0" xr:uid="{55FEF510-39F5-4177-9F18-1D273E6437AB}">
      <text>
        <r>
          <rPr>
            <b/>
            <sz val="9"/>
            <color indexed="81"/>
            <rFont val="Tahoma"/>
            <charset val="1"/>
          </rPr>
          <t>Becky Dzingeleski:</t>
        </r>
        <r>
          <rPr>
            <sz val="9"/>
            <color indexed="81"/>
            <rFont val="Tahoma"/>
            <charset val="1"/>
          </rPr>
          <t xml:space="preserve">
Per FOD is a new Unit.  Contributions began in 2018</t>
        </r>
      </text>
    </comment>
    <comment ref="PFB16" authorId="0" shapeId="0" xr:uid="{DB9E408F-4537-469D-B74B-6BF26E80A37B}">
      <text>
        <r>
          <rPr>
            <b/>
            <sz val="9"/>
            <color indexed="81"/>
            <rFont val="Tahoma"/>
            <charset val="1"/>
          </rPr>
          <t>Becky Dzingeleski:</t>
        </r>
        <r>
          <rPr>
            <sz val="9"/>
            <color indexed="81"/>
            <rFont val="Tahoma"/>
            <charset val="1"/>
          </rPr>
          <t xml:space="preserve">
Per FOD is a new Unit.  Contributions began in 2018</t>
        </r>
      </text>
    </comment>
    <comment ref="PFF16" authorId="0" shapeId="0" xr:uid="{15A66DE8-FA1A-43A9-AF32-AE0CCA10E59B}">
      <text>
        <r>
          <rPr>
            <b/>
            <sz val="9"/>
            <color indexed="81"/>
            <rFont val="Tahoma"/>
            <charset val="1"/>
          </rPr>
          <t>Becky Dzingeleski:</t>
        </r>
        <r>
          <rPr>
            <sz val="9"/>
            <color indexed="81"/>
            <rFont val="Tahoma"/>
            <charset val="1"/>
          </rPr>
          <t xml:space="preserve">
Per FOD is a new Unit.  Contributions began in 2018</t>
        </r>
      </text>
    </comment>
    <comment ref="PFJ16" authorId="0" shapeId="0" xr:uid="{668F7581-8C7E-4737-889B-2A3E3BD43F1D}">
      <text>
        <r>
          <rPr>
            <b/>
            <sz val="9"/>
            <color indexed="81"/>
            <rFont val="Tahoma"/>
            <charset val="1"/>
          </rPr>
          <t>Becky Dzingeleski:</t>
        </r>
        <r>
          <rPr>
            <sz val="9"/>
            <color indexed="81"/>
            <rFont val="Tahoma"/>
            <charset val="1"/>
          </rPr>
          <t xml:space="preserve">
Per FOD is a new Unit.  Contributions began in 2018</t>
        </r>
      </text>
    </comment>
    <comment ref="PFN16" authorId="0" shapeId="0" xr:uid="{4D004C28-116A-47BD-A2EC-A8D3F2F56B74}">
      <text>
        <r>
          <rPr>
            <b/>
            <sz val="9"/>
            <color indexed="81"/>
            <rFont val="Tahoma"/>
            <charset val="1"/>
          </rPr>
          <t>Becky Dzingeleski:</t>
        </r>
        <r>
          <rPr>
            <sz val="9"/>
            <color indexed="81"/>
            <rFont val="Tahoma"/>
            <charset val="1"/>
          </rPr>
          <t xml:space="preserve">
Per FOD is a new Unit.  Contributions began in 2018</t>
        </r>
      </text>
    </comment>
    <comment ref="PFR16" authorId="0" shapeId="0" xr:uid="{D719F5AC-D9C4-4D02-B355-3BEF3A37CF2F}">
      <text>
        <r>
          <rPr>
            <b/>
            <sz val="9"/>
            <color indexed="81"/>
            <rFont val="Tahoma"/>
            <charset val="1"/>
          </rPr>
          <t>Becky Dzingeleski:</t>
        </r>
        <r>
          <rPr>
            <sz val="9"/>
            <color indexed="81"/>
            <rFont val="Tahoma"/>
            <charset val="1"/>
          </rPr>
          <t xml:space="preserve">
Per FOD is a new Unit.  Contributions began in 2018</t>
        </r>
      </text>
    </comment>
    <comment ref="PFV16" authorId="0" shapeId="0" xr:uid="{90C1631C-4EDC-430C-A976-51781F7E1D72}">
      <text>
        <r>
          <rPr>
            <b/>
            <sz val="9"/>
            <color indexed="81"/>
            <rFont val="Tahoma"/>
            <charset val="1"/>
          </rPr>
          <t>Becky Dzingeleski:</t>
        </r>
        <r>
          <rPr>
            <sz val="9"/>
            <color indexed="81"/>
            <rFont val="Tahoma"/>
            <charset val="1"/>
          </rPr>
          <t xml:space="preserve">
Per FOD is a new Unit.  Contributions began in 2018</t>
        </r>
      </text>
    </comment>
    <comment ref="PFZ16" authorId="0" shapeId="0" xr:uid="{1F043716-FCDC-4CDC-9815-E0686EEB4937}">
      <text>
        <r>
          <rPr>
            <b/>
            <sz val="9"/>
            <color indexed="81"/>
            <rFont val="Tahoma"/>
            <charset val="1"/>
          </rPr>
          <t>Becky Dzingeleski:</t>
        </r>
        <r>
          <rPr>
            <sz val="9"/>
            <color indexed="81"/>
            <rFont val="Tahoma"/>
            <charset val="1"/>
          </rPr>
          <t xml:space="preserve">
Per FOD is a new Unit.  Contributions began in 2018</t>
        </r>
      </text>
    </comment>
    <comment ref="PGD16" authorId="0" shapeId="0" xr:uid="{97439D0A-9087-42AF-B376-5E5CFB19D910}">
      <text>
        <r>
          <rPr>
            <b/>
            <sz val="9"/>
            <color indexed="81"/>
            <rFont val="Tahoma"/>
            <charset val="1"/>
          </rPr>
          <t>Becky Dzingeleski:</t>
        </r>
        <r>
          <rPr>
            <sz val="9"/>
            <color indexed="81"/>
            <rFont val="Tahoma"/>
            <charset val="1"/>
          </rPr>
          <t xml:space="preserve">
Per FOD is a new Unit.  Contributions began in 2018</t>
        </r>
      </text>
    </comment>
    <comment ref="PGH16" authorId="0" shapeId="0" xr:uid="{E3680B0E-DEEF-407C-9007-7C0FD2637F4A}">
      <text>
        <r>
          <rPr>
            <b/>
            <sz val="9"/>
            <color indexed="81"/>
            <rFont val="Tahoma"/>
            <charset val="1"/>
          </rPr>
          <t>Becky Dzingeleski:</t>
        </r>
        <r>
          <rPr>
            <sz val="9"/>
            <color indexed="81"/>
            <rFont val="Tahoma"/>
            <charset val="1"/>
          </rPr>
          <t xml:space="preserve">
Per FOD is a new Unit.  Contributions began in 2018</t>
        </r>
      </text>
    </comment>
    <comment ref="PGL16" authorId="0" shapeId="0" xr:uid="{2A48306B-7666-4B9D-BC66-42A43A550861}">
      <text>
        <r>
          <rPr>
            <b/>
            <sz val="9"/>
            <color indexed="81"/>
            <rFont val="Tahoma"/>
            <charset val="1"/>
          </rPr>
          <t>Becky Dzingeleski:</t>
        </r>
        <r>
          <rPr>
            <sz val="9"/>
            <color indexed="81"/>
            <rFont val="Tahoma"/>
            <charset val="1"/>
          </rPr>
          <t xml:space="preserve">
Per FOD is a new Unit.  Contributions began in 2018</t>
        </r>
      </text>
    </comment>
    <comment ref="PGP16" authorId="0" shapeId="0" xr:uid="{F9D202C7-09B4-49FF-968A-3C2538727DE6}">
      <text>
        <r>
          <rPr>
            <b/>
            <sz val="9"/>
            <color indexed="81"/>
            <rFont val="Tahoma"/>
            <charset val="1"/>
          </rPr>
          <t>Becky Dzingeleski:</t>
        </r>
        <r>
          <rPr>
            <sz val="9"/>
            <color indexed="81"/>
            <rFont val="Tahoma"/>
            <charset val="1"/>
          </rPr>
          <t xml:space="preserve">
Per FOD is a new Unit.  Contributions began in 2018</t>
        </r>
      </text>
    </comment>
    <comment ref="PGT16" authorId="0" shapeId="0" xr:uid="{BA05F20F-0802-49DE-AF91-9AF3E0DC997C}">
      <text>
        <r>
          <rPr>
            <b/>
            <sz val="9"/>
            <color indexed="81"/>
            <rFont val="Tahoma"/>
            <charset val="1"/>
          </rPr>
          <t>Becky Dzingeleski:</t>
        </r>
        <r>
          <rPr>
            <sz val="9"/>
            <color indexed="81"/>
            <rFont val="Tahoma"/>
            <charset val="1"/>
          </rPr>
          <t xml:space="preserve">
Per FOD is a new Unit.  Contributions began in 2018</t>
        </r>
      </text>
    </comment>
    <comment ref="PGX16" authorId="0" shapeId="0" xr:uid="{EF68CEA8-9B63-40E6-8348-BE2253ABAB0F}">
      <text>
        <r>
          <rPr>
            <b/>
            <sz val="9"/>
            <color indexed="81"/>
            <rFont val="Tahoma"/>
            <charset val="1"/>
          </rPr>
          <t>Becky Dzingeleski:</t>
        </r>
        <r>
          <rPr>
            <sz val="9"/>
            <color indexed="81"/>
            <rFont val="Tahoma"/>
            <charset val="1"/>
          </rPr>
          <t xml:space="preserve">
Per FOD is a new Unit.  Contributions began in 2018</t>
        </r>
      </text>
    </comment>
    <comment ref="PHB16" authorId="0" shapeId="0" xr:uid="{77A10560-89D6-4D25-9F4B-FC2C5EFA3D8B}">
      <text>
        <r>
          <rPr>
            <b/>
            <sz val="9"/>
            <color indexed="81"/>
            <rFont val="Tahoma"/>
            <charset val="1"/>
          </rPr>
          <t>Becky Dzingeleski:</t>
        </r>
        <r>
          <rPr>
            <sz val="9"/>
            <color indexed="81"/>
            <rFont val="Tahoma"/>
            <charset val="1"/>
          </rPr>
          <t xml:space="preserve">
Per FOD is a new Unit.  Contributions began in 2018</t>
        </r>
      </text>
    </comment>
    <comment ref="PHF16" authorId="0" shapeId="0" xr:uid="{BEBF5F59-4F3F-4204-B243-904C24345E1F}">
      <text>
        <r>
          <rPr>
            <b/>
            <sz val="9"/>
            <color indexed="81"/>
            <rFont val="Tahoma"/>
            <charset val="1"/>
          </rPr>
          <t>Becky Dzingeleski:</t>
        </r>
        <r>
          <rPr>
            <sz val="9"/>
            <color indexed="81"/>
            <rFont val="Tahoma"/>
            <charset val="1"/>
          </rPr>
          <t xml:space="preserve">
Per FOD is a new Unit.  Contributions began in 2018</t>
        </r>
      </text>
    </comment>
    <comment ref="PHJ16" authorId="0" shapeId="0" xr:uid="{6EC6B413-3A71-44E0-BED3-8A21D9D765E0}">
      <text>
        <r>
          <rPr>
            <b/>
            <sz val="9"/>
            <color indexed="81"/>
            <rFont val="Tahoma"/>
            <charset val="1"/>
          </rPr>
          <t>Becky Dzingeleski:</t>
        </r>
        <r>
          <rPr>
            <sz val="9"/>
            <color indexed="81"/>
            <rFont val="Tahoma"/>
            <charset val="1"/>
          </rPr>
          <t xml:space="preserve">
Per FOD is a new Unit.  Contributions began in 2018</t>
        </r>
      </text>
    </comment>
    <comment ref="PHN16" authorId="0" shapeId="0" xr:uid="{F5850D13-9677-4BF7-A5D4-A37C7209A4B6}">
      <text>
        <r>
          <rPr>
            <b/>
            <sz val="9"/>
            <color indexed="81"/>
            <rFont val="Tahoma"/>
            <charset val="1"/>
          </rPr>
          <t>Becky Dzingeleski:</t>
        </r>
        <r>
          <rPr>
            <sz val="9"/>
            <color indexed="81"/>
            <rFont val="Tahoma"/>
            <charset val="1"/>
          </rPr>
          <t xml:space="preserve">
Per FOD is a new Unit.  Contributions began in 2018</t>
        </r>
      </text>
    </comment>
    <comment ref="PHR16" authorId="0" shapeId="0" xr:uid="{C05A6304-C668-4E8B-BB4E-A7E7A704CACE}">
      <text>
        <r>
          <rPr>
            <b/>
            <sz val="9"/>
            <color indexed="81"/>
            <rFont val="Tahoma"/>
            <charset val="1"/>
          </rPr>
          <t>Becky Dzingeleski:</t>
        </r>
        <r>
          <rPr>
            <sz val="9"/>
            <color indexed="81"/>
            <rFont val="Tahoma"/>
            <charset val="1"/>
          </rPr>
          <t xml:space="preserve">
Per FOD is a new Unit.  Contributions began in 2018</t>
        </r>
      </text>
    </comment>
    <comment ref="PHV16" authorId="0" shapeId="0" xr:uid="{275D8F1D-D13E-41C7-B7E2-8FFEC1152DFC}">
      <text>
        <r>
          <rPr>
            <b/>
            <sz val="9"/>
            <color indexed="81"/>
            <rFont val="Tahoma"/>
            <charset val="1"/>
          </rPr>
          <t>Becky Dzingeleski:</t>
        </r>
        <r>
          <rPr>
            <sz val="9"/>
            <color indexed="81"/>
            <rFont val="Tahoma"/>
            <charset val="1"/>
          </rPr>
          <t xml:space="preserve">
Per FOD is a new Unit.  Contributions began in 2018</t>
        </r>
      </text>
    </comment>
    <comment ref="PHZ16" authorId="0" shapeId="0" xr:uid="{3F5A8EDC-FFCD-4C7C-8A22-C7DACDFE7536}">
      <text>
        <r>
          <rPr>
            <b/>
            <sz val="9"/>
            <color indexed="81"/>
            <rFont val="Tahoma"/>
            <charset val="1"/>
          </rPr>
          <t>Becky Dzingeleski:</t>
        </r>
        <r>
          <rPr>
            <sz val="9"/>
            <color indexed="81"/>
            <rFont val="Tahoma"/>
            <charset val="1"/>
          </rPr>
          <t xml:space="preserve">
Per FOD is a new Unit.  Contributions began in 2018</t>
        </r>
      </text>
    </comment>
    <comment ref="PID16" authorId="0" shapeId="0" xr:uid="{3238313F-2F12-420A-A061-312721D31E4F}">
      <text>
        <r>
          <rPr>
            <b/>
            <sz val="9"/>
            <color indexed="81"/>
            <rFont val="Tahoma"/>
            <charset val="1"/>
          </rPr>
          <t>Becky Dzingeleski:</t>
        </r>
        <r>
          <rPr>
            <sz val="9"/>
            <color indexed="81"/>
            <rFont val="Tahoma"/>
            <charset val="1"/>
          </rPr>
          <t xml:space="preserve">
Per FOD is a new Unit.  Contributions began in 2018</t>
        </r>
      </text>
    </comment>
    <comment ref="PIH16" authorId="0" shapeId="0" xr:uid="{97428B8F-91C0-44FD-B059-543936310BB7}">
      <text>
        <r>
          <rPr>
            <b/>
            <sz val="9"/>
            <color indexed="81"/>
            <rFont val="Tahoma"/>
            <charset val="1"/>
          </rPr>
          <t>Becky Dzingeleski:</t>
        </r>
        <r>
          <rPr>
            <sz val="9"/>
            <color indexed="81"/>
            <rFont val="Tahoma"/>
            <charset val="1"/>
          </rPr>
          <t xml:space="preserve">
Per FOD is a new Unit.  Contributions began in 2018</t>
        </r>
      </text>
    </comment>
    <comment ref="PIL16" authorId="0" shapeId="0" xr:uid="{FC64008B-3A33-43F9-A812-B45A8FB475D0}">
      <text>
        <r>
          <rPr>
            <b/>
            <sz val="9"/>
            <color indexed="81"/>
            <rFont val="Tahoma"/>
            <charset val="1"/>
          </rPr>
          <t>Becky Dzingeleski:</t>
        </r>
        <r>
          <rPr>
            <sz val="9"/>
            <color indexed="81"/>
            <rFont val="Tahoma"/>
            <charset val="1"/>
          </rPr>
          <t xml:space="preserve">
Per FOD is a new Unit.  Contributions began in 2018</t>
        </r>
      </text>
    </comment>
    <comment ref="PIP16" authorId="0" shapeId="0" xr:uid="{C9D66522-0CAE-4C9A-AF81-C41F477A8FCA}">
      <text>
        <r>
          <rPr>
            <b/>
            <sz val="9"/>
            <color indexed="81"/>
            <rFont val="Tahoma"/>
            <charset val="1"/>
          </rPr>
          <t>Becky Dzingeleski:</t>
        </r>
        <r>
          <rPr>
            <sz val="9"/>
            <color indexed="81"/>
            <rFont val="Tahoma"/>
            <charset val="1"/>
          </rPr>
          <t xml:space="preserve">
Per FOD is a new Unit.  Contributions began in 2018</t>
        </r>
      </text>
    </comment>
    <comment ref="PIT16" authorId="0" shapeId="0" xr:uid="{F54F9899-E7D8-4BAE-8E0D-6B583798A793}">
      <text>
        <r>
          <rPr>
            <b/>
            <sz val="9"/>
            <color indexed="81"/>
            <rFont val="Tahoma"/>
            <charset val="1"/>
          </rPr>
          <t>Becky Dzingeleski:</t>
        </r>
        <r>
          <rPr>
            <sz val="9"/>
            <color indexed="81"/>
            <rFont val="Tahoma"/>
            <charset val="1"/>
          </rPr>
          <t xml:space="preserve">
Per FOD is a new Unit.  Contributions began in 2018</t>
        </r>
      </text>
    </comment>
    <comment ref="PIX16" authorId="0" shapeId="0" xr:uid="{77C176E7-C7FC-42A6-94BA-6CCF4B38C804}">
      <text>
        <r>
          <rPr>
            <b/>
            <sz val="9"/>
            <color indexed="81"/>
            <rFont val="Tahoma"/>
            <charset val="1"/>
          </rPr>
          <t>Becky Dzingeleski:</t>
        </r>
        <r>
          <rPr>
            <sz val="9"/>
            <color indexed="81"/>
            <rFont val="Tahoma"/>
            <charset val="1"/>
          </rPr>
          <t xml:space="preserve">
Per FOD is a new Unit.  Contributions began in 2018</t>
        </r>
      </text>
    </comment>
    <comment ref="PJB16" authorId="0" shapeId="0" xr:uid="{D1A15E1D-B088-469C-8FD9-232B43473C8F}">
      <text>
        <r>
          <rPr>
            <b/>
            <sz val="9"/>
            <color indexed="81"/>
            <rFont val="Tahoma"/>
            <charset val="1"/>
          </rPr>
          <t>Becky Dzingeleski:</t>
        </r>
        <r>
          <rPr>
            <sz val="9"/>
            <color indexed="81"/>
            <rFont val="Tahoma"/>
            <charset val="1"/>
          </rPr>
          <t xml:space="preserve">
Per FOD is a new Unit.  Contributions began in 2018</t>
        </r>
      </text>
    </comment>
    <comment ref="PJF16" authorId="0" shapeId="0" xr:uid="{3759A7D8-6C99-4639-B80E-B8A5B97C9859}">
      <text>
        <r>
          <rPr>
            <b/>
            <sz val="9"/>
            <color indexed="81"/>
            <rFont val="Tahoma"/>
            <charset val="1"/>
          </rPr>
          <t>Becky Dzingeleski:</t>
        </r>
        <r>
          <rPr>
            <sz val="9"/>
            <color indexed="81"/>
            <rFont val="Tahoma"/>
            <charset val="1"/>
          </rPr>
          <t xml:space="preserve">
Per FOD is a new Unit.  Contributions began in 2018</t>
        </r>
      </text>
    </comment>
    <comment ref="PJJ16" authorId="0" shapeId="0" xr:uid="{94A4A105-CA8B-4E52-AAF1-A1339FDBDB0C}">
      <text>
        <r>
          <rPr>
            <b/>
            <sz val="9"/>
            <color indexed="81"/>
            <rFont val="Tahoma"/>
            <charset val="1"/>
          </rPr>
          <t>Becky Dzingeleski:</t>
        </r>
        <r>
          <rPr>
            <sz val="9"/>
            <color indexed="81"/>
            <rFont val="Tahoma"/>
            <charset val="1"/>
          </rPr>
          <t xml:space="preserve">
Per FOD is a new Unit.  Contributions began in 2018</t>
        </r>
      </text>
    </comment>
    <comment ref="PJN16" authorId="0" shapeId="0" xr:uid="{13413BAC-F3D1-4120-9EBE-EF603099F5CD}">
      <text>
        <r>
          <rPr>
            <b/>
            <sz val="9"/>
            <color indexed="81"/>
            <rFont val="Tahoma"/>
            <charset val="1"/>
          </rPr>
          <t>Becky Dzingeleski:</t>
        </r>
        <r>
          <rPr>
            <sz val="9"/>
            <color indexed="81"/>
            <rFont val="Tahoma"/>
            <charset val="1"/>
          </rPr>
          <t xml:space="preserve">
Per FOD is a new Unit.  Contributions began in 2018</t>
        </r>
      </text>
    </comment>
    <comment ref="PJR16" authorId="0" shapeId="0" xr:uid="{ECBE1819-CFB8-4729-9217-78195F53E888}">
      <text>
        <r>
          <rPr>
            <b/>
            <sz val="9"/>
            <color indexed="81"/>
            <rFont val="Tahoma"/>
            <charset val="1"/>
          </rPr>
          <t>Becky Dzingeleski:</t>
        </r>
        <r>
          <rPr>
            <sz val="9"/>
            <color indexed="81"/>
            <rFont val="Tahoma"/>
            <charset val="1"/>
          </rPr>
          <t xml:space="preserve">
Per FOD is a new Unit.  Contributions began in 2018</t>
        </r>
      </text>
    </comment>
    <comment ref="PJV16" authorId="0" shapeId="0" xr:uid="{97BAD17F-F9ED-4694-BD8A-103786737E7F}">
      <text>
        <r>
          <rPr>
            <b/>
            <sz val="9"/>
            <color indexed="81"/>
            <rFont val="Tahoma"/>
            <charset val="1"/>
          </rPr>
          <t>Becky Dzingeleski:</t>
        </r>
        <r>
          <rPr>
            <sz val="9"/>
            <color indexed="81"/>
            <rFont val="Tahoma"/>
            <charset val="1"/>
          </rPr>
          <t xml:space="preserve">
Per FOD is a new Unit.  Contributions began in 2018</t>
        </r>
      </text>
    </comment>
    <comment ref="PJZ16" authorId="0" shapeId="0" xr:uid="{B7D44F36-28F3-4CE5-BF8B-7AEA479B48E0}">
      <text>
        <r>
          <rPr>
            <b/>
            <sz val="9"/>
            <color indexed="81"/>
            <rFont val="Tahoma"/>
            <charset val="1"/>
          </rPr>
          <t>Becky Dzingeleski:</t>
        </r>
        <r>
          <rPr>
            <sz val="9"/>
            <color indexed="81"/>
            <rFont val="Tahoma"/>
            <charset val="1"/>
          </rPr>
          <t xml:space="preserve">
Per FOD is a new Unit.  Contributions began in 2018</t>
        </r>
      </text>
    </comment>
    <comment ref="PKD16" authorId="0" shapeId="0" xr:uid="{5FCC02A1-58A8-422C-B2F5-51605955343D}">
      <text>
        <r>
          <rPr>
            <b/>
            <sz val="9"/>
            <color indexed="81"/>
            <rFont val="Tahoma"/>
            <charset val="1"/>
          </rPr>
          <t>Becky Dzingeleski:</t>
        </r>
        <r>
          <rPr>
            <sz val="9"/>
            <color indexed="81"/>
            <rFont val="Tahoma"/>
            <charset val="1"/>
          </rPr>
          <t xml:space="preserve">
Per FOD is a new Unit.  Contributions began in 2018</t>
        </r>
      </text>
    </comment>
    <comment ref="PKH16" authorId="0" shapeId="0" xr:uid="{C71F3E35-C16C-438E-A8BA-90BAF9B6C430}">
      <text>
        <r>
          <rPr>
            <b/>
            <sz val="9"/>
            <color indexed="81"/>
            <rFont val="Tahoma"/>
            <charset val="1"/>
          </rPr>
          <t>Becky Dzingeleski:</t>
        </r>
        <r>
          <rPr>
            <sz val="9"/>
            <color indexed="81"/>
            <rFont val="Tahoma"/>
            <charset val="1"/>
          </rPr>
          <t xml:space="preserve">
Per FOD is a new Unit.  Contributions began in 2018</t>
        </r>
      </text>
    </comment>
    <comment ref="PKL16" authorId="0" shapeId="0" xr:uid="{B6F0F5BB-DFC4-439D-85CD-11F7858C31E8}">
      <text>
        <r>
          <rPr>
            <b/>
            <sz val="9"/>
            <color indexed="81"/>
            <rFont val="Tahoma"/>
            <charset val="1"/>
          </rPr>
          <t>Becky Dzingeleski:</t>
        </r>
        <r>
          <rPr>
            <sz val="9"/>
            <color indexed="81"/>
            <rFont val="Tahoma"/>
            <charset val="1"/>
          </rPr>
          <t xml:space="preserve">
Per FOD is a new Unit.  Contributions began in 2018</t>
        </r>
      </text>
    </comment>
    <comment ref="PKP16" authorId="0" shapeId="0" xr:uid="{E61FC564-1F80-4F78-B909-3AFA159E544B}">
      <text>
        <r>
          <rPr>
            <b/>
            <sz val="9"/>
            <color indexed="81"/>
            <rFont val="Tahoma"/>
            <charset val="1"/>
          </rPr>
          <t>Becky Dzingeleski:</t>
        </r>
        <r>
          <rPr>
            <sz val="9"/>
            <color indexed="81"/>
            <rFont val="Tahoma"/>
            <charset val="1"/>
          </rPr>
          <t xml:space="preserve">
Per FOD is a new Unit.  Contributions began in 2018</t>
        </r>
      </text>
    </comment>
    <comment ref="PKT16" authorId="0" shapeId="0" xr:uid="{A0A30766-F58C-48F9-9645-0ABEAA25CF54}">
      <text>
        <r>
          <rPr>
            <b/>
            <sz val="9"/>
            <color indexed="81"/>
            <rFont val="Tahoma"/>
            <charset val="1"/>
          </rPr>
          <t>Becky Dzingeleski:</t>
        </r>
        <r>
          <rPr>
            <sz val="9"/>
            <color indexed="81"/>
            <rFont val="Tahoma"/>
            <charset val="1"/>
          </rPr>
          <t xml:space="preserve">
Per FOD is a new Unit.  Contributions began in 2018</t>
        </r>
      </text>
    </comment>
    <comment ref="PKX16" authorId="0" shapeId="0" xr:uid="{3262EBA8-D5F5-47FE-89B0-BCC11D69C5F7}">
      <text>
        <r>
          <rPr>
            <b/>
            <sz val="9"/>
            <color indexed="81"/>
            <rFont val="Tahoma"/>
            <charset val="1"/>
          </rPr>
          <t>Becky Dzingeleski:</t>
        </r>
        <r>
          <rPr>
            <sz val="9"/>
            <color indexed="81"/>
            <rFont val="Tahoma"/>
            <charset val="1"/>
          </rPr>
          <t xml:space="preserve">
Per FOD is a new Unit.  Contributions began in 2018</t>
        </r>
      </text>
    </comment>
    <comment ref="PLB16" authorId="0" shapeId="0" xr:uid="{65373A9A-0959-4F93-A6D7-3E8B164E4F8C}">
      <text>
        <r>
          <rPr>
            <b/>
            <sz val="9"/>
            <color indexed="81"/>
            <rFont val="Tahoma"/>
            <charset val="1"/>
          </rPr>
          <t>Becky Dzingeleski:</t>
        </r>
        <r>
          <rPr>
            <sz val="9"/>
            <color indexed="81"/>
            <rFont val="Tahoma"/>
            <charset val="1"/>
          </rPr>
          <t xml:space="preserve">
Per FOD is a new Unit.  Contributions began in 2018</t>
        </r>
      </text>
    </comment>
    <comment ref="PLF16" authorId="0" shapeId="0" xr:uid="{03223AEB-63D0-40AF-995F-10E4F217A900}">
      <text>
        <r>
          <rPr>
            <b/>
            <sz val="9"/>
            <color indexed="81"/>
            <rFont val="Tahoma"/>
            <charset val="1"/>
          </rPr>
          <t>Becky Dzingeleski:</t>
        </r>
        <r>
          <rPr>
            <sz val="9"/>
            <color indexed="81"/>
            <rFont val="Tahoma"/>
            <charset val="1"/>
          </rPr>
          <t xml:space="preserve">
Per FOD is a new Unit.  Contributions began in 2018</t>
        </r>
      </text>
    </comment>
    <comment ref="PLJ16" authorId="0" shapeId="0" xr:uid="{FF8A8BE2-36E4-4033-ADF5-618E388CC374}">
      <text>
        <r>
          <rPr>
            <b/>
            <sz val="9"/>
            <color indexed="81"/>
            <rFont val="Tahoma"/>
            <charset val="1"/>
          </rPr>
          <t>Becky Dzingeleski:</t>
        </r>
        <r>
          <rPr>
            <sz val="9"/>
            <color indexed="81"/>
            <rFont val="Tahoma"/>
            <charset val="1"/>
          </rPr>
          <t xml:space="preserve">
Per FOD is a new Unit.  Contributions began in 2018</t>
        </r>
      </text>
    </comment>
    <comment ref="PLN16" authorId="0" shapeId="0" xr:uid="{8B26EF9D-8B14-455E-B998-6F8AC713162E}">
      <text>
        <r>
          <rPr>
            <b/>
            <sz val="9"/>
            <color indexed="81"/>
            <rFont val="Tahoma"/>
            <charset val="1"/>
          </rPr>
          <t>Becky Dzingeleski:</t>
        </r>
        <r>
          <rPr>
            <sz val="9"/>
            <color indexed="81"/>
            <rFont val="Tahoma"/>
            <charset val="1"/>
          </rPr>
          <t xml:space="preserve">
Per FOD is a new Unit.  Contributions began in 2018</t>
        </r>
      </text>
    </comment>
    <comment ref="PLR16" authorId="0" shapeId="0" xr:uid="{5D59F031-745B-4F50-8F34-C46E52DF08B0}">
      <text>
        <r>
          <rPr>
            <b/>
            <sz val="9"/>
            <color indexed="81"/>
            <rFont val="Tahoma"/>
            <charset val="1"/>
          </rPr>
          <t>Becky Dzingeleski:</t>
        </r>
        <r>
          <rPr>
            <sz val="9"/>
            <color indexed="81"/>
            <rFont val="Tahoma"/>
            <charset val="1"/>
          </rPr>
          <t xml:space="preserve">
Per FOD is a new Unit.  Contributions began in 2018</t>
        </r>
      </text>
    </comment>
    <comment ref="PLV16" authorId="0" shapeId="0" xr:uid="{0F7B8A67-281B-41A8-9C55-FDE41C4DF04F}">
      <text>
        <r>
          <rPr>
            <b/>
            <sz val="9"/>
            <color indexed="81"/>
            <rFont val="Tahoma"/>
            <charset val="1"/>
          </rPr>
          <t>Becky Dzingeleski:</t>
        </r>
        <r>
          <rPr>
            <sz val="9"/>
            <color indexed="81"/>
            <rFont val="Tahoma"/>
            <charset val="1"/>
          </rPr>
          <t xml:space="preserve">
Per FOD is a new Unit.  Contributions began in 2018</t>
        </r>
      </text>
    </comment>
    <comment ref="PLZ16" authorId="0" shapeId="0" xr:uid="{70F41B57-8ECE-4E73-820E-131DED2EE17B}">
      <text>
        <r>
          <rPr>
            <b/>
            <sz val="9"/>
            <color indexed="81"/>
            <rFont val="Tahoma"/>
            <charset val="1"/>
          </rPr>
          <t>Becky Dzingeleski:</t>
        </r>
        <r>
          <rPr>
            <sz val="9"/>
            <color indexed="81"/>
            <rFont val="Tahoma"/>
            <charset val="1"/>
          </rPr>
          <t xml:space="preserve">
Per FOD is a new Unit.  Contributions began in 2018</t>
        </r>
      </text>
    </comment>
    <comment ref="PMD16" authorId="0" shapeId="0" xr:uid="{3DA82908-E6ED-4D59-BEF1-2366D0A98B95}">
      <text>
        <r>
          <rPr>
            <b/>
            <sz val="9"/>
            <color indexed="81"/>
            <rFont val="Tahoma"/>
            <charset val="1"/>
          </rPr>
          <t>Becky Dzingeleski:</t>
        </r>
        <r>
          <rPr>
            <sz val="9"/>
            <color indexed="81"/>
            <rFont val="Tahoma"/>
            <charset val="1"/>
          </rPr>
          <t xml:space="preserve">
Per FOD is a new Unit.  Contributions began in 2018</t>
        </r>
      </text>
    </comment>
    <comment ref="PMH16" authorId="0" shapeId="0" xr:uid="{295B690C-5398-45ED-9FCC-6605C16C547D}">
      <text>
        <r>
          <rPr>
            <b/>
            <sz val="9"/>
            <color indexed="81"/>
            <rFont val="Tahoma"/>
            <charset val="1"/>
          </rPr>
          <t>Becky Dzingeleski:</t>
        </r>
        <r>
          <rPr>
            <sz val="9"/>
            <color indexed="81"/>
            <rFont val="Tahoma"/>
            <charset val="1"/>
          </rPr>
          <t xml:space="preserve">
Per FOD is a new Unit.  Contributions began in 2018</t>
        </r>
      </text>
    </comment>
    <comment ref="PML16" authorId="0" shapeId="0" xr:uid="{7F55BC70-1A4B-4567-A15B-2E1FB4BAC90C}">
      <text>
        <r>
          <rPr>
            <b/>
            <sz val="9"/>
            <color indexed="81"/>
            <rFont val="Tahoma"/>
            <charset val="1"/>
          </rPr>
          <t>Becky Dzingeleski:</t>
        </r>
        <r>
          <rPr>
            <sz val="9"/>
            <color indexed="81"/>
            <rFont val="Tahoma"/>
            <charset val="1"/>
          </rPr>
          <t xml:space="preserve">
Per FOD is a new Unit.  Contributions began in 2018</t>
        </r>
      </text>
    </comment>
    <comment ref="PMP16" authorId="0" shapeId="0" xr:uid="{126C0FD4-875B-4BD5-9F54-3F18DD2F8A41}">
      <text>
        <r>
          <rPr>
            <b/>
            <sz val="9"/>
            <color indexed="81"/>
            <rFont val="Tahoma"/>
            <charset val="1"/>
          </rPr>
          <t>Becky Dzingeleski:</t>
        </r>
        <r>
          <rPr>
            <sz val="9"/>
            <color indexed="81"/>
            <rFont val="Tahoma"/>
            <charset val="1"/>
          </rPr>
          <t xml:space="preserve">
Per FOD is a new Unit.  Contributions began in 2018</t>
        </r>
      </text>
    </comment>
    <comment ref="PMT16" authorId="0" shapeId="0" xr:uid="{59C8C7AC-C20B-4EE7-9E63-9E2F3039C09A}">
      <text>
        <r>
          <rPr>
            <b/>
            <sz val="9"/>
            <color indexed="81"/>
            <rFont val="Tahoma"/>
            <charset val="1"/>
          </rPr>
          <t>Becky Dzingeleski:</t>
        </r>
        <r>
          <rPr>
            <sz val="9"/>
            <color indexed="81"/>
            <rFont val="Tahoma"/>
            <charset val="1"/>
          </rPr>
          <t xml:space="preserve">
Per FOD is a new Unit.  Contributions began in 2018</t>
        </r>
      </text>
    </comment>
    <comment ref="PMX16" authorId="0" shapeId="0" xr:uid="{D0584900-F215-4018-8B09-89311114D64A}">
      <text>
        <r>
          <rPr>
            <b/>
            <sz val="9"/>
            <color indexed="81"/>
            <rFont val="Tahoma"/>
            <charset val="1"/>
          </rPr>
          <t>Becky Dzingeleski:</t>
        </r>
        <r>
          <rPr>
            <sz val="9"/>
            <color indexed="81"/>
            <rFont val="Tahoma"/>
            <charset val="1"/>
          </rPr>
          <t xml:space="preserve">
Per FOD is a new Unit.  Contributions began in 2018</t>
        </r>
      </text>
    </comment>
    <comment ref="PNB16" authorId="0" shapeId="0" xr:uid="{E1A6EAB5-3612-4647-8DDA-60B8A9741189}">
      <text>
        <r>
          <rPr>
            <b/>
            <sz val="9"/>
            <color indexed="81"/>
            <rFont val="Tahoma"/>
            <charset val="1"/>
          </rPr>
          <t>Becky Dzingeleski:</t>
        </r>
        <r>
          <rPr>
            <sz val="9"/>
            <color indexed="81"/>
            <rFont val="Tahoma"/>
            <charset val="1"/>
          </rPr>
          <t xml:space="preserve">
Per FOD is a new Unit.  Contributions began in 2018</t>
        </r>
      </text>
    </comment>
    <comment ref="PNF16" authorId="0" shapeId="0" xr:uid="{E6A1B93F-E83B-41B9-AB67-A0E983CCE675}">
      <text>
        <r>
          <rPr>
            <b/>
            <sz val="9"/>
            <color indexed="81"/>
            <rFont val="Tahoma"/>
            <charset val="1"/>
          </rPr>
          <t>Becky Dzingeleski:</t>
        </r>
        <r>
          <rPr>
            <sz val="9"/>
            <color indexed="81"/>
            <rFont val="Tahoma"/>
            <charset val="1"/>
          </rPr>
          <t xml:space="preserve">
Per FOD is a new Unit.  Contributions began in 2018</t>
        </r>
      </text>
    </comment>
    <comment ref="PNJ16" authorId="0" shapeId="0" xr:uid="{5541354C-5216-4EFE-83DB-40DF82F5567F}">
      <text>
        <r>
          <rPr>
            <b/>
            <sz val="9"/>
            <color indexed="81"/>
            <rFont val="Tahoma"/>
            <charset val="1"/>
          </rPr>
          <t>Becky Dzingeleski:</t>
        </r>
        <r>
          <rPr>
            <sz val="9"/>
            <color indexed="81"/>
            <rFont val="Tahoma"/>
            <charset val="1"/>
          </rPr>
          <t xml:space="preserve">
Per FOD is a new Unit.  Contributions began in 2018</t>
        </r>
      </text>
    </comment>
    <comment ref="PNN16" authorId="0" shapeId="0" xr:uid="{E60BAC40-337C-4BC4-A780-356E1A06FAEE}">
      <text>
        <r>
          <rPr>
            <b/>
            <sz val="9"/>
            <color indexed="81"/>
            <rFont val="Tahoma"/>
            <charset val="1"/>
          </rPr>
          <t>Becky Dzingeleski:</t>
        </r>
        <r>
          <rPr>
            <sz val="9"/>
            <color indexed="81"/>
            <rFont val="Tahoma"/>
            <charset val="1"/>
          </rPr>
          <t xml:space="preserve">
Per FOD is a new Unit.  Contributions began in 2018</t>
        </r>
      </text>
    </comment>
    <comment ref="PNR16" authorId="0" shapeId="0" xr:uid="{7DD223EE-EBE6-457C-9819-47E3C7F5F2E0}">
      <text>
        <r>
          <rPr>
            <b/>
            <sz val="9"/>
            <color indexed="81"/>
            <rFont val="Tahoma"/>
            <charset val="1"/>
          </rPr>
          <t>Becky Dzingeleski:</t>
        </r>
        <r>
          <rPr>
            <sz val="9"/>
            <color indexed="81"/>
            <rFont val="Tahoma"/>
            <charset val="1"/>
          </rPr>
          <t xml:space="preserve">
Per FOD is a new Unit.  Contributions began in 2018</t>
        </r>
      </text>
    </comment>
    <comment ref="PNV16" authorId="0" shapeId="0" xr:uid="{BC7330F0-FB17-4A68-90D8-E535DCD6B512}">
      <text>
        <r>
          <rPr>
            <b/>
            <sz val="9"/>
            <color indexed="81"/>
            <rFont val="Tahoma"/>
            <charset val="1"/>
          </rPr>
          <t>Becky Dzingeleski:</t>
        </r>
        <r>
          <rPr>
            <sz val="9"/>
            <color indexed="81"/>
            <rFont val="Tahoma"/>
            <charset val="1"/>
          </rPr>
          <t xml:space="preserve">
Per FOD is a new Unit.  Contributions began in 2018</t>
        </r>
      </text>
    </comment>
    <comment ref="PNZ16" authorId="0" shapeId="0" xr:uid="{96CEA034-58D8-4FDB-A1F6-C96354E3E402}">
      <text>
        <r>
          <rPr>
            <b/>
            <sz val="9"/>
            <color indexed="81"/>
            <rFont val="Tahoma"/>
            <charset val="1"/>
          </rPr>
          <t>Becky Dzingeleski:</t>
        </r>
        <r>
          <rPr>
            <sz val="9"/>
            <color indexed="81"/>
            <rFont val="Tahoma"/>
            <charset val="1"/>
          </rPr>
          <t xml:space="preserve">
Per FOD is a new Unit.  Contributions began in 2018</t>
        </r>
      </text>
    </comment>
    <comment ref="POD16" authorId="0" shapeId="0" xr:uid="{1C3D8751-1A04-4316-8D96-6CDC3DEA9F00}">
      <text>
        <r>
          <rPr>
            <b/>
            <sz val="9"/>
            <color indexed="81"/>
            <rFont val="Tahoma"/>
            <charset val="1"/>
          </rPr>
          <t>Becky Dzingeleski:</t>
        </r>
        <r>
          <rPr>
            <sz val="9"/>
            <color indexed="81"/>
            <rFont val="Tahoma"/>
            <charset val="1"/>
          </rPr>
          <t xml:space="preserve">
Per FOD is a new Unit.  Contributions began in 2018</t>
        </r>
      </text>
    </comment>
    <comment ref="POH16" authorId="0" shapeId="0" xr:uid="{2C214AD8-2AC3-47F4-AB30-5CF5E746C36E}">
      <text>
        <r>
          <rPr>
            <b/>
            <sz val="9"/>
            <color indexed="81"/>
            <rFont val="Tahoma"/>
            <charset val="1"/>
          </rPr>
          <t>Becky Dzingeleski:</t>
        </r>
        <r>
          <rPr>
            <sz val="9"/>
            <color indexed="81"/>
            <rFont val="Tahoma"/>
            <charset val="1"/>
          </rPr>
          <t xml:space="preserve">
Per FOD is a new Unit.  Contributions began in 2018</t>
        </r>
      </text>
    </comment>
    <comment ref="POL16" authorId="0" shapeId="0" xr:uid="{6BD74C4C-69BC-44E4-93AA-4B0FA5C9EA00}">
      <text>
        <r>
          <rPr>
            <b/>
            <sz val="9"/>
            <color indexed="81"/>
            <rFont val="Tahoma"/>
            <charset val="1"/>
          </rPr>
          <t>Becky Dzingeleski:</t>
        </r>
        <r>
          <rPr>
            <sz val="9"/>
            <color indexed="81"/>
            <rFont val="Tahoma"/>
            <charset val="1"/>
          </rPr>
          <t xml:space="preserve">
Per FOD is a new Unit.  Contributions began in 2018</t>
        </r>
      </text>
    </comment>
    <comment ref="POP16" authorId="0" shapeId="0" xr:uid="{7EC1D153-9582-4329-81BF-1417A6727C96}">
      <text>
        <r>
          <rPr>
            <b/>
            <sz val="9"/>
            <color indexed="81"/>
            <rFont val="Tahoma"/>
            <charset val="1"/>
          </rPr>
          <t>Becky Dzingeleski:</t>
        </r>
        <r>
          <rPr>
            <sz val="9"/>
            <color indexed="81"/>
            <rFont val="Tahoma"/>
            <charset val="1"/>
          </rPr>
          <t xml:space="preserve">
Per FOD is a new Unit.  Contributions began in 2018</t>
        </r>
      </text>
    </comment>
    <comment ref="POT16" authorId="0" shapeId="0" xr:uid="{F604CBA3-8F79-462F-BBF8-4EAF5FDF675B}">
      <text>
        <r>
          <rPr>
            <b/>
            <sz val="9"/>
            <color indexed="81"/>
            <rFont val="Tahoma"/>
            <charset val="1"/>
          </rPr>
          <t>Becky Dzingeleski:</t>
        </r>
        <r>
          <rPr>
            <sz val="9"/>
            <color indexed="81"/>
            <rFont val="Tahoma"/>
            <charset val="1"/>
          </rPr>
          <t xml:space="preserve">
Per FOD is a new Unit.  Contributions began in 2018</t>
        </r>
      </text>
    </comment>
    <comment ref="POX16" authorId="0" shapeId="0" xr:uid="{539660EB-B2DD-44EE-9E6E-093D8195D6FE}">
      <text>
        <r>
          <rPr>
            <b/>
            <sz val="9"/>
            <color indexed="81"/>
            <rFont val="Tahoma"/>
            <charset val="1"/>
          </rPr>
          <t>Becky Dzingeleski:</t>
        </r>
        <r>
          <rPr>
            <sz val="9"/>
            <color indexed="81"/>
            <rFont val="Tahoma"/>
            <charset val="1"/>
          </rPr>
          <t xml:space="preserve">
Per FOD is a new Unit.  Contributions began in 2018</t>
        </r>
      </text>
    </comment>
    <comment ref="PPB16" authorId="0" shapeId="0" xr:uid="{5981C89B-E23A-4752-B56B-23191C776FA8}">
      <text>
        <r>
          <rPr>
            <b/>
            <sz val="9"/>
            <color indexed="81"/>
            <rFont val="Tahoma"/>
            <charset val="1"/>
          </rPr>
          <t>Becky Dzingeleski:</t>
        </r>
        <r>
          <rPr>
            <sz val="9"/>
            <color indexed="81"/>
            <rFont val="Tahoma"/>
            <charset val="1"/>
          </rPr>
          <t xml:space="preserve">
Per FOD is a new Unit.  Contributions began in 2018</t>
        </r>
      </text>
    </comment>
    <comment ref="PPF16" authorId="0" shapeId="0" xr:uid="{C87CA043-09F4-431D-9BCF-5676CEABEA4D}">
      <text>
        <r>
          <rPr>
            <b/>
            <sz val="9"/>
            <color indexed="81"/>
            <rFont val="Tahoma"/>
            <charset val="1"/>
          </rPr>
          <t>Becky Dzingeleski:</t>
        </r>
        <r>
          <rPr>
            <sz val="9"/>
            <color indexed="81"/>
            <rFont val="Tahoma"/>
            <charset val="1"/>
          </rPr>
          <t xml:space="preserve">
Per FOD is a new Unit.  Contributions began in 2018</t>
        </r>
      </text>
    </comment>
    <comment ref="PPJ16" authorId="0" shapeId="0" xr:uid="{87DA3E00-2335-4A5D-B38D-3223B81C5631}">
      <text>
        <r>
          <rPr>
            <b/>
            <sz val="9"/>
            <color indexed="81"/>
            <rFont val="Tahoma"/>
            <charset val="1"/>
          </rPr>
          <t>Becky Dzingeleski:</t>
        </r>
        <r>
          <rPr>
            <sz val="9"/>
            <color indexed="81"/>
            <rFont val="Tahoma"/>
            <charset val="1"/>
          </rPr>
          <t xml:space="preserve">
Per FOD is a new Unit.  Contributions began in 2018</t>
        </r>
      </text>
    </comment>
    <comment ref="PPN16" authorId="0" shapeId="0" xr:uid="{5CD5E7B2-D3D2-41F7-BE0F-04255834626C}">
      <text>
        <r>
          <rPr>
            <b/>
            <sz val="9"/>
            <color indexed="81"/>
            <rFont val="Tahoma"/>
            <charset val="1"/>
          </rPr>
          <t>Becky Dzingeleski:</t>
        </r>
        <r>
          <rPr>
            <sz val="9"/>
            <color indexed="81"/>
            <rFont val="Tahoma"/>
            <charset val="1"/>
          </rPr>
          <t xml:space="preserve">
Per FOD is a new Unit.  Contributions began in 2018</t>
        </r>
      </text>
    </comment>
    <comment ref="PPR16" authorId="0" shapeId="0" xr:uid="{AD7D3CEE-6BAE-41C6-AC18-CEF485759D40}">
      <text>
        <r>
          <rPr>
            <b/>
            <sz val="9"/>
            <color indexed="81"/>
            <rFont val="Tahoma"/>
            <charset val="1"/>
          </rPr>
          <t>Becky Dzingeleski:</t>
        </r>
        <r>
          <rPr>
            <sz val="9"/>
            <color indexed="81"/>
            <rFont val="Tahoma"/>
            <charset val="1"/>
          </rPr>
          <t xml:space="preserve">
Per FOD is a new Unit.  Contributions began in 2018</t>
        </r>
      </text>
    </comment>
    <comment ref="PPV16" authorId="0" shapeId="0" xr:uid="{EBCAEE76-3AC9-458A-862A-D7E73A2502C7}">
      <text>
        <r>
          <rPr>
            <b/>
            <sz val="9"/>
            <color indexed="81"/>
            <rFont val="Tahoma"/>
            <charset val="1"/>
          </rPr>
          <t>Becky Dzingeleski:</t>
        </r>
        <r>
          <rPr>
            <sz val="9"/>
            <color indexed="81"/>
            <rFont val="Tahoma"/>
            <charset val="1"/>
          </rPr>
          <t xml:space="preserve">
Per FOD is a new Unit.  Contributions began in 2018</t>
        </r>
      </text>
    </comment>
    <comment ref="PPZ16" authorId="0" shapeId="0" xr:uid="{9A91E5FB-1519-4506-9F8E-668435471E83}">
      <text>
        <r>
          <rPr>
            <b/>
            <sz val="9"/>
            <color indexed="81"/>
            <rFont val="Tahoma"/>
            <charset val="1"/>
          </rPr>
          <t>Becky Dzingeleski:</t>
        </r>
        <r>
          <rPr>
            <sz val="9"/>
            <color indexed="81"/>
            <rFont val="Tahoma"/>
            <charset val="1"/>
          </rPr>
          <t xml:space="preserve">
Per FOD is a new Unit.  Contributions began in 2018</t>
        </r>
      </text>
    </comment>
    <comment ref="PQD16" authorId="0" shapeId="0" xr:uid="{264C469F-D4E9-4952-B3D9-0326E0B061B0}">
      <text>
        <r>
          <rPr>
            <b/>
            <sz val="9"/>
            <color indexed="81"/>
            <rFont val="Tahoma"/>
            <charset val="1"/>
          </rPr>
          <t>Becky Dzingeleski:</t>
        </r>
        <r>
          <rPr>
            <sz val="9"/>
            <color indexed="81"/>
            <rFont val="Tahoma"/>
            <charset val="1"/>
          </rPr>
          <t xml:space="preserve">
Per FOD is a new Unit.  Contributions began in 2018</t>
        </r>
      </text>
    </comment>
    <comment ref="PQH16" authorId="0" shapeId="0" xr:uid="{CEBA5402-2256-400A-909B-339E2EEBA107}">
      <text>
        <r>
          <rPr>
            <b/>
            <sz val="9"/>
            <color indexed="81"/>
            <rFont val="Tahoma"/>
            <charset val="1"/>
          </rPr>
          <t>Becky Dzingeleski:</t>
        </r>
        <r>
          <rPr>
            <sz val="9"/>
            <color indexed="81"/>
            <rFont val="Tahoma"/>
            <charset val="1"/>
          </rPr>
          <t xml:space="preserve">
Per FOD is a new Unit.  Contributions began in 2018</t>
        </r>
      </text>
    </comment>
    <comment ref="PQL16" authorId="0" shapeId="0" xr:uid="{0B5BD101-16AB-4CA5-8279-0887FE5D7592}">
      <text>
        <r>
          <rPr>
            <b/>
            <sz val="9"/>
            <color indexed="81"/>
            <rFont val="Tahoma"/>
            <charset val="1"/>
          </rPr>
          <t>Becky Dzingeleski:</t>
        </r>
        <r>
          <rPr>
            <sz val="9"/>
            <color indexed="81"/>
            <rFont val="Tahoma"/>
            <charset val="1"/>
          </rPr>
          <t xml:space="preserve">
Per FOD is a new Unit.  Contributions began in 2018</t>
        </r>
      </text>
    </comment>
    <comment ref="PQP16" authorId="0" shapeId="0" xr:uid="{CB8F4C49-809C-4252-9F94-2DEB105D8F1F}">
      <text>
        <r>
          <rPr>
            <b/>
            <sz val="9"/>
            <color indexed="81"/>
            <rFont val="Tahoma"/>
            <charset val="1"/>
          </rPr>
          <t>Becky Dzingeleski:</t>
        </r>
        <r>
          <rPr>
            <sz val="9"/>
            <color indexed="81"/>
            <rFont val="Tahoma"/>
            <charset val="1"/>
          </rPr>
          <t xml:space="preserve">
Per FOD is a new Unit.  Contributions began in 2018</t>
        </r>
      </text>
    </comment>
    <comment ref="PQT16" authorId="0" shapeId="0" xr:uid="{0C97EEB3-984A-4B3A-A141-7201D74ADA29}">
      <text>
        <r>
          <rPr>
            <b/>
            <sz val="9"/>
            <color indexed="81"/>
            <rFont val="Tahoma"/>
            <charset val="1"/>
          </rPr>
          <t>Becky Dzingeleski:</t>
        </r>
        <r>
          <rPr>
            <sz val="9"/>
            <color indexed="81"/>
            <rFont val="Tahoma"/>
            <charset val="1"/>
          </rPr>
          <t xml:space="preserve">
Per FOD is a new Unit.  Contributions began in 2018</t>
        </r>
      </text>
    </comment>
    <comment ref="PQX16" authorId="0" shapeId="0" xr:uid="{75EC56D7-A35C-4893-AEB1-927E660876B2}">
      <text>
        <r>
          <rPr>
            <b/>
            <sz val="9"/>
            <color indexed="81"/>
            <rFont val="Tahoma"/>
            <charset val="1"/>
          </rPr>
          <t>Becky Dzingeleski:</t>
        </r>
        <r>
          <rPr>
            <sz val="9"/>
            <color indexed="81"/>
            <rFont val="Tahoma"/>
            <charset val="1"/>
          </rPr>
          <t xml:space="preserve">
Per FOD is a new Unit.  Contributions began in 2018</t>
        </r>
      </text>
    </comment>
    <comment ref="PRB16" authorId="0" shapeId="0" xr:uid="{7854B2E4-FDE1-499C-A05D-65A43AEAF008}">
      <text>
        <r>
          <rPr>
            <b/>
            <sz val="9"/>
            <color indexed="81"/>
            <rFont val="Tahoma"/>
            <charset val="1"/>
          </rPr>
          <t>Becky Dzingeleski:</t>
        </r>
        <r>
          <rPr>
            <sz val="9"/>
            <color indexed="81"/>
            <rFont val="Tahoma"/>
            <charset val="1"/>
          </rPr>
          <t xml:space="preserve">
Per FOD is a new Unit.  Contributions began in 2018</t>
        </r>
      </text>
    </comment>
    <comment ref="PRF16" authorId="0" shapeId="0" xr:uid="{AE63EC0F-5750-4086-9075-D6CCBBE4A935}">
      <text>
        <r>
          <rPr>
            <b/>
            <sz val="9"/>
            <color indexed="81"/>
            <rFont val="Tahoma"/>
            <charset val="1"/>
          </rPr>
          <t>Becky Dzingeleski:</t>
        </r>
        <r>
          <rPr>
            <sz val="9"/>
            <color indexed="81"/>
            <rFont val="Tahoma"/>
            <charset val="1"/>
          </rPr>
          <t xml:space="preserve">
Per FOD is a new Unit.  Contributions began in 2018</t>
        </r>
      </text>
    </comment>
    <comment ref="PRJ16" authorId="0" shapeId="0" xr:uid="{51209F9A-F35E-4E24-BF01-C35866AC892B}">
      <text>
        <r>
          <rPr>
            <b/>
            <sz val="9"/>
            <color indexed="81"/>
            <rFont val="Tahoma"/>
            <charset val="1"/>
          </rPr>
          <t>Becky Dzingeleski:</t>
        </r>
        <r>
          <rPr>
            <sz val="9"/>
            <color indexed="81"/>
            <rFont val="Tahoma"/>
            <charset val="1"/>
          </rPr>
          <t xml:space="preserve">
Per FOD is a new Unit.  Contributions began in 2018</t>
        </r>
      </text>
    </comment>
    <comment ref="PRN16" authorId="0" shapeId="0" xr:uid="{91417B49-6D8E-406F-9650-F92C1B08C617}">
      <text>
        <r>
          <rPr>
            <b/>
            <sz val="9"/>
            <color indexed="81"/>
            <rFont val="Tahoma"/>
            <charset val="1"/>
          </rPr>
          <t>Becky Dzingeleski:</t>
        </r>
        <r>
          <rPr>
            <sz val="9"/>
            <color indexed="81"/>
            <rFont val="Tahoma"/>
            <charset val="1"/>
          </rPr>
          <t xml:space="preserve">
Per FOD is a new Unit.  Contributions began in 2018</t>
        </r>
      </text>
    </comment>
    <comment ref="PRR16" authorId="0" shapeId="0" xr:uid="{E8E38242-B995-477A-86F7-1F700FC525EA}">
      <text>
        <r>
          <rPr>
            <b/>
            <sz val="9"/>
            <color indexed="81"/>
            <rFont val="Tahoma"/>
            <charset val="1"/>
          </rPr>
          <t>Becky Dzingeleski:</t>
        </r>
        <r>
          <rPr>
            <sz val="9"/>
            <color indexed="81"/>
            <rFont val="Tahoma"/>
            <charset val="1"/>
          </rPr>
          <t xml:space="preserve">
Per FOD is a new Unit.  Contributions began in 2018</t>
        </r>
      </text>
    </comment>
    <comment ref="PRV16" authorId="0" shapeId="0" xr:uid="{5D86364D-E81D-499C-8A1E-623A66D24665}">
      <text>
        <r>
          <rPr>
            <b/>
            <sz val="9"/>
            <color indexed="81"/>
            <rFont val="Tahoma"/>
            <charset val="1"/>
          </rPr>
          <t>Becky Dzingeleski:</t>
        </r>
        <r>
          <rPr>
            <sz val="9"/>
            <color indexed="81"/>
            <rFont val="Tahoma"/>
            <charset val="1"/>
          </rPr>
          <t xml:space="preserve">
Per FOD is a new Unit.  Contributions began in 2018</t>
        </r>
      </text>
    </comment>
    <comment ref="PRZ16" authorId="0" shapeId="0" xr:uid="{A041E8EF-BD8F-4647-A97D-3496640BCD57}">
      <text>
        <r>
          <rPr>
            <b/>
            <sz val="9"/>
            <color indexed="81"/>
            <rFont val="Tahoma"/>
            <charset val="1"/>
          </rPr>
          <t>Becky Dzingeleski:</t>
        </r>
        <r>
          <rPr>
            <sz val="9"/>
            <color indexed="81"/>
            <rFont val="Tahoma"/>
            <charset val="1"/>
          </rPr>
          <t xml:space="preserve">
Per FOD is a new Unit.  Contributions began in 2018</t>
        </r>
      </text>
    </comment>
    <comment ref="PSD16" authorId="0" shapeId="0" xr:uid="{8214AD32-BEED-4146-9BEF-BF1BDE72ED1C}">
      <text>
        <r>
          <rPr>
            <b/>
            <sz val="9"/>
            <color indexed="81"/>
            <rFont val="Tahoma"/>
            <charset val="1"/>
          </rPr>
          <t>Becky Dzingeleski:</t>
        </r>
        <r>
          <rPr>
            <sz val="9"/>
            <color indexed="81"/>
            <rFont val="Tahoma"/>
            <charset val="1"/>
          </rPr>
          <t xml:space="preserve">
Per FOD is a new Unit.  Contributions began in 2018</t>
        </r>
      </text>
    </comment>
    <comment ref="PSH16" authorId="0" shapeId="0" xr:uid="{8DE79DAB-CD55-4CF8-93CB-66469851C3D1}">
      <text>
        <r>
          <rPr>
            <b/>
            <sz val="9"/>
            <color indexed="81"/>
            <rFont val="Tahoma"/>
            <charset val="1"/>
          </rPr>
          <t>Becky Dzingeleski:</t>
        </r>
        <r>
          <rPr>
            <sz val="9"/>
            <color indexed="81"/>
            <rFont val="Tahoma"/>
            <charset val="1"/>
          </rPr>
          <t xml:space="preserve">
Per FOD is a new Unit.  Contributions began in 2018</t>
        </r>
      </text>
    </comment>
    <comment ref="PSL16" authorId="0" shapeId="0" xr:uid="{1C78186B-5F70-4F0F-8B40-332E5E11E1E9}">
      <text>
        <r>
          <rPr>
            <b/>
            <sz val="9"/>
            <color indexed="81"/>
            <rFont val="Tahoma"/>
            <charset val="1"/>
          </rPr>
          <t>Becky Dzingeleski:</t>
        </r>
        <r>
          <rPr>
            <sz val="9"/>
            <color indexed="81"/>
            <rFont val="Tahoma"/>
            <charset val="1"/>
          </rPr>
          <t xml:space="preserve">
Per FOD is a new Unit.  Contributions began in 2018</t>
        </r>
      </text>
    </comment>
    <comment ref="PSP16" authorId="0" shapeId="0" xr:uid="{D7E162FE-6372-4360-BEA5-5188F4AAB8AA}">
      <text>
        <r>
          <rPr>
            <b/>
            <sz val="9"/>
            <color indexed="81"/>
            <rFont val="Tahoma"/>
            <charset val="1"/>
          </rPr>
          <t>Becky Dzingeleski:</t>
        </r>
        <r>
          <rPr>
            <sz val="9"/>
            <color indexed="81"/>
            <rFont val="Tahoma"/>
            <charset val="1"/>
          </rPr>
          <t xml:space="preserve">
Per FOD is a new Unit.  Contributions began in 2018</t>
        </r>
      </text>
    </comment>
    <comment ref="PST16" authorId="0" shapeId="0" xr:uid="{56CF57B8-9592-40AC-A004-BF64634556F3}">
      <text>
        <r>
          <rPr>
            <b/>
            <sz val="9"/>
            <color indexed="81"/>
            <rFont val="Tahoma"/>
            <charset val="1"/>
          </rPr>
          <t>Becky Dzingeleski:</t>
        </r>
        <r>
          <rPr>
            <sz val="9"/>
            <color indexed="81"/>
            <rFont val="Tahoma"/>
            <charset val="1"/>
          </rPr>
          <t xml:space="preserve">
Per FOD is a new Unit.  Contributions began in 2018</t>
        </r>
      </text>
    </comment>
    <comment ref="PSX16" authorId="0" shapeId="0" xr:uid="{0DC2DF57-0EE7-4314-80E9-CD02DFAD577A}">
      <text>
        <r>
          <rPr>
            <b/>
            <sz val="9"/>
            <color indexed="81"/>
            <rFont val="Tahoma"/>
            <charset val="1"/>
          </rPr>
          <t>Becky Dzingeleski:</t>
        </r>
        <r>
          <rPr>
            <sz val="9"/>
            <color indexed="81"/>
            <rFont val="Tahoma"/>
            <charset val="1"/>
          </rPr>
          <t xml:space="preserve">
Per FOD is a new Unit.  Contributions began in 2018</t>
        </r>
      </text>
    </comment>
    <comment ref="PTB16" authorId="0" shapeId="0" xr:uid="{B9276145-388C-4D3B-BA10-12C3BCC5262F}">
      <text>
        <r>
          <rPr>
            <b/>
            <sz val="9"/>
            <color indexed="81"/>
            <rFont val="Tahoma"/>
            <charset val="1"/>
          </rPr>
          <t>Becky Dzingeleski:</t>
        </r>
        <r>
          <rPr>
            <sz val="9"/>
            <color indexed="81"/>
            <rFont val="Tahoma"/>
            <charset val="1"/>
          </rPr>
          <t xml:space="preserve">
Per FOD is a new Unit.  Contributions began in 2018</t>
        </r>
      </text>
    </comment>
    <comment ref="PTF16" authorId="0" shapeId="0" xr:uid="{94B8BB40-2242-4D2B-856D-E775442BDA2B}">
      <text>
        <r>
          <rPr>
            <b/>
            <sz val="9"/>
            <color indexed="81"/>
            <rFont val="Tahoma"/>
            <charset val="1"/>
          </rPr>
          <t>Becky Dzingeleski:</t>
        </r>
        <r>
          <rPr>
            <sz val="9"/>
            <color indexed="81"/>
            <rFont val="Tahoma"/>
            <charset val="1"/>
          </rPr>
          <t xml:space="preserve">
Per FOD is a new Unit.  Contributions began in 2018</t>
        </r>
      </text>
    </comment>
    <comment ref="PTJ16" authorId="0" shapeId="0" xr:uid="{8350FBB2-1D7E-4186-9A08-4AB13018DD8B}">
      <text>
        <r>
          <rPr>
            <b/>
            <sz val="9"/>
            <color indexed="81"/>
            <rFont val="Tahoma"/>
            <charset val="1"/>
          </rPr>
          <t>Becky Dzingeleski:</t>
        </r>
        <r>
          <rPr>
            <sz val="9"/>
            <color indexed="81"/>
            <rFont val="Tahoma"/>
            <charset val="1"/>
          </rPr>
          <t xml:space="preserve">
Per FOD is a new Unit.  Contributions began in 2018</t>
        </r>
      </text>
    </comment>
    <comment ref="PTN16" authorId="0" shapeId="0" xr:uid="{81326046-7D40-4877-8EB7-9600134822EF}">
      <text>
        <r>
          <rPr>
            <b/>
            <sz val="9"/>
            <color indexed="81"/>
            <rFont val="Tahoma"/>
            <charset val="1"/>
          </rPr>
          <t>Becky Dzingeleski:</t>
        </r>
        <r>
          <rPr>
            <sz val="9"/>
            <color indexed="81"/>
            <rFont val="Tahoma"/>
            <charset val="1"/>
          </rPr>
          <t xml:space="preserve">
Per FOD is a new Unit.  Contributions began in 2018</t>
        </r>
      </text>
    </comment>
    <comment ref="PTR16" authorId="0" shapeId="0" xr:uid="{FD34FB61-B7BF-41BC-91B9-CBE966E44D5D}">
      <text>
        <r>
          <rPr>
            <b/>
            <sz val="9"/>
            <color indexed="81"/>
            <rFont val="Tahoma"/>
            <charset val="1"/>
          </rPr>
          <t>Becky Dzingeleski:</t>
        </r>
        <r>
          <rPr>
            <sz val="9"/>
            <color indexed="81"/>
            <rFont val="Tahoma"/>
            <charset val="1"/>
          </rPr>
          <t xml:space="preserve">
Per FOD is a new Unit.  Contributions began in 2018</t>
        </r>
      </text>
    </comment>
    <comment ref="PTV16" authorId="0" shapeId="0" xr:uid="{AE991016-ED77-4040-AB77-BCE65BCD488D}">
      <text>
        <r>
          <rPr>
            <b/>
            <sz val="9"/>
            <color indexed="81"/>
            <rFont val="Tahoma"/>
            <charset val="1"/>
          </rPr>
          <t>Becky Dzingeleski:</t>
        </r>
        <r>
          <rPr>
            <sz val="9"/>
            <color indexed="81"/>
            <rFont val="Tahoma"/>
            <charset val="1"/>
          </rPr>
          <t xml:space="preserve">
Per FOD is a new Unit.  Contributions began in 2018</t>
        </r>
      </text>
    </comment>
    <comment ref="PTZ16" authorId="0" shapeId="0" xr:uid="{B78850FE-9416-481C-95F2-67903034AD74}">
      <text>
        <r>
          <rPr>
            <b/>
            <sz val="9"/>
            <color indexed="81"/>
            <rFont val="Tahoma"/>
            <charset val="1"/>
          </rPr>
          <t>Becky Dzingeleski:</t>
        </r>
        <r>
          <rPr>
            <sz val="9"/>
            <color indexed="81"/>
            <rFont val="Tahoma"/>
            <charset val="1"/>
          </rPr>
          <t xml:space="preserve">
Per FOD is a new Unit.  Contributions began in 2018</t>
        </r>
      </text>
    </comment>
    <comment ref="PUD16" authorId="0" shapeId="0" xr:uid="{88783D6B-4C0C-4B1E-AA38-3F03E8ED4945}">
      <text>
        <r>
          <rPr>
            <b/>
            <sz val="9"/>
            <color indexed="81"/>
            <rFont val="Tahoma"/>
            <charset val="1"/>
          </rPr>
          <t>Becky Dzingeleski:</t>
        </r>
        <r>
          <rPr>
            <sz val="9"/>
            <color indexed="81"/>
            <rFont val="Tahoma"/>
            <charset val="1"/>
          </rPr>
          <t xml:space="preserve">
Per FOD is a new Unit.  Contributions began in 2018</t>
        </r>
      </text>
    </comment>
    <comment ref="PUH16" authorId="0" shapeId="0" xr:uid="{9E55D683-E3EF-4152-A967-DC42A3BC5D2E}">
      <text>
        <r>
          <rPr>
            <b/>
            <sz val="9"/>
            <color indexed="81"/>
            <rFont val="Tahoma"/>
            <charset val="1"/>
          </rPr>
          <t>Becky Dzingeleski:</t>
        </r>
        <r>
          <rPr>
            <sz val="9"/>
            <color indexed="81"/>
            <rFont val="Tahoma"/>
            <charset val="1"/>
          </rPr>
          <t xml:space="preserve">
Per FOD is a new Unit.  Contributions began in 2018</t>
        </r>
      </text>
    </comment>
    <comment ref="PUL16" authorId="0" shapeId="0" xr:uid="{5B83A1B9-60FE-4234-AA18-66A454A11BB6}">
      <text>
        <r>
          <rPr>
            <b/>
            <sz val="9"/>
            <color indexed="81"/>
            <rFont val="Tahoma"/>
            <charset val="1"/>
          </rPr>
          <t>Becky Dzingeleski:</t>
        </r>
        <r>
          <rPr>
            <sz val="9"/>
            <color indexed="81"/>
            <rFont val="Tahoma"/>
            <charset val="1"/>
          </rPr>
          <t xml:space="preserve">
Per FOD is a new Unit.  Contributions began in 2018</t>
        </r>
      </text>
    </comment>
    <comment ref="PUP16" authorId="0" shapeId="0" xr:uid="{063EECCF-1019-418C-8910-E56A708FF8A1}">
      <text>
        <r>
          <rPr>
            <b/>
            <sz val="9"/>
            <color indexed="81"/>
            <rFont val="Tahoma"/>
            <charset val="1"/>
          </rPr>
          <t>Becky Dzingeleski:</t>
        </r>
        <r>
          <rPr>
            <sz val="9"/>
            <color indexed="81"/>
            <rFont val="Tahoma"/>
            <charset val="1"/>
          </rPr>
          <t xml:space="preserve">
Per FOD is a new Unit.  Contributions began in 2018</t>
        </r>
      </text>
    </comment>
    <comment ref="PUT16" authorId="0" shapeId="0" xr:uid="{02897B04-1B03-4541-97C4-AF49D2759DB4}">
      <text>
        <r>
          <rPr>
            <b/>
            <sz val="9"/>
            <color indexed="81"/>
            <rFont val="Tahoma"/>
            <charset val="1"/>
          </rPr>
          <t>Becky Dzingeleski:</t>
        </r>
        <r>
          <rPr>
            <sz val="9"/>
            <color indexed="81"/>
            <rFont val="Tahoma"/>
            <charset val="1"/>
          </rPr>
          <t xml:space="preserve">
Per FOD is a new Unit.  Contributions began in 2018</t>
        </r>
      </text>
    </comment>
    <comment ref="PUX16" authorId="0" shapeId="0" xr:uid="{11D12D4D-5DF0-4773-BBA2-64629CC6C1BC}">
      <text>
        <r>
          <rPr>
            <b/>
            <sz val="9"/>
            <color indexed="81"/>
            <rFont val="Tahoma"/>
            <charset val="1"/>
          </rPr>
          <t>Becky Dzingeleski:</t>
        </r>
        <r>
          <rPr>
            <sz val="9"/>
            <color indexed="81"/>
            <rFont val="Tahoma"/>
            <charset val="1"/>
          </rPr>
          <t xml:space="preserve">
Per FOD is a new Unit.  Contributions began in 2018</t>
        </r>
      </text>
    </comment>
    <comment ref="PVB16" authorId="0" shapeId="0" xr:uid="{BAED8070-16EF-4CD1-BE0F-BA3D4A02B718}">
      <text>
        <r>
          <rPr>
            <b/>
            <sz val="9"/>
            <color indexed="81"/>
            <rFont val="Tahoma"/>
            <charset val="1"/>
          </rPr>
          <t>Becky Dzingeleski:</t>
        </r>
        <r>
          <rPr>
            <sz val="9"/>
            <color indexed="81"/>
            <rFont val="Tahoma"/>
            <charset val="1"/>
          </rPr>
          <t xml:space="preserve">
Per FOD is a new Unit.  Contributions began in 2018</t>
        </r>
      </text>
    </comment>
    <comment ref="PVF16" authorId="0" shapeId="0" xr:uid="{91C426EC-EEED-449F-A682-5CF2DE46CD2D}">
      <text>
        <r>
          <rPr>
            <b/>
            <sz val="9"/>
            <color indexed="81"/>
            <rFont val="Tahoma"/>
            <charset val="1"/>
          </rPr>
          <t>Becky Dzingeleski:</t>
        </r>
        <r>
          <rPr>
            <sz val="9"/>
            <color indexed="81"/>
            <rFont val="Tahoma"/>
            <charset val="1"/>
          </rPr>
          <t xml:space="preserve">
Per FOD is a new Unit.  Contributions began in 2018</t>
        </r>
      </text>
    </comment>
    <comment ref="PVJ16" authorId="0" shapeId="0" xr:uid="{C2B6A461-B493-4B2C-BA00-CCED6F1B0A9B}">
      <text>
        <r>
          <rPr>
            <b/>
            <sz val="9"/>
            <color indexed="81"/>
            <rFont val="Tahoma"/>
            <charset val="1"/>
          </rPr>
          <t>Becky Dzingeleski:</t>
        </r>
        <r>
          <rPr>
            <sz val="9"/>
            <color indexed="81"/>
            <rFont val="Tahoma"/>
            <charset val="1"/>
          </rPr>
          <t xml:space="preserve">
Per FOD is a new Unit.  Contributions began in 2018</t>
        </r>
      </text>
    </comment>
    <comment ref="PVN16" authorId="0" shapeId="0" xr:uid="{E58B5038-8EA0-4917-9ABB-C481B0C017F8}">
      <text>
        <r>
          <rPr>
            <b/>
            <sz val="9"/>
            <color indexed="81"/>
            <rFont val="Tahoma"/>
            <charset val="1"/>
          </rPr>
          <t>Becky Dzingeleski:</t>
        </r>
        <r>
          <rPr>
            <sz val="9"/>
            <color indexed="81"/>
            <rFont val="Tahoma"/>
            <charset val="1"/>
          </rPr>
          <t xml:space="preserve">
Per FOD is a new Unit.  Contributions began in 2018</t>
        </r>
      </text>
    </comment>
    <comment ref="PVR16" authorId="0" shapeId="0" xr:uid="{E8270EF9-7BEF-445C-BB0F-F62A8DFD231A}">
      <text>
        <r>
          <rPr>
            <b/>
            <sz val="9"/>
            <color indexed="81"/>
            <rFont val="Tahoma"/>
            <charset val="1"/>
          </rPr>
          <t>Becky Dzingeleski:</t>
        </r>
        <r>
          <rPr>
            <sz val="9"/>
            <color indexed="81"/>
            <rFont val="Tahoma"/>
            <charset val="1"/>
          </rPr>
          <t xml:space="preserve">
Per FOD is a new Unit.  Contributions began in 2018</t>
        </r>
      </text>
    </comment>
    <comment ref="PVV16" authorId="0" shapeId="0" xr:uid="{B0C2DA7C-99E8-41A1-ACAD-E3D1B5C92DBA}">
      <text>
        <r>
          <rPr>
            <b/>
            <sz val="9"/>
            <color indexed="81"/>
            <rFont val="Tahoma"/>
            <charset val="1"/>
          </rPr>
          <t>Becky Dzingeleski:</t>
        </r>
        <r>
          <rPr>
            <sz val="9"/>
            <color indexed="81"/>
            <rFont val="Tahoma"/>
            <charset val="1"/>
          </rPr>
          <t xml:space="preserve">
Per FOD is a new Unit.  Contributions began in 2018</t>
        </r>
      </text>
    </comment>
    <comment ref="PVZ16" authorId="0" shapeId="0" xr:uid="{CDFB6ECF-873F-4EEE-9D6D-28448FFA4DAA}">
      <text>
        <r>
          <rPr>
            <b/>
            <sz val="9"/>
            <color indexed="81"/>
            <rFont val="Tahoma"/>
            <charset val="1"/>
          </rPr>
          <t>Becky Dzingeleski:</t>
        </r>
        <r>
          <rPr>
            <sz val="9"/>
            <color indexed="81"/>
            <rFont val="Tahoma"/>
            <charset val="1"/>
          </rPr>
          <t xml:space="preserve">
Per FOD is a new Unit.  Contributions began in 2018</t>
        </r>
      </text>
    </comment>
    <comment ref="PWD16" authorId="0" shapeId="0" xr:uid="{6A6A1FF1-D407-4AC3-BF4C-54ECC65B375C}">
      <text>
        <r>
          <rPr>
            <b/>
            <sz val="9"/>
            <color indexed="81"/>
            <rFont val="Tahoma"/>
            <charset val="1"/>
          </rPr>
          <t>Becky Dzingeleski:</t>
        </r>
        <r>
          <rPr>
            <sz val="9"/>
            <color indexed="81"/>
            <rFont val="Tahoma"/>
            <charset val="1"/>
          </rPr>
          <t xml:space="preserve">
Per FOD is a new Unit.  Contributions began in 2018</t>
        </r>
      </text>
    </comment>
    <comment ref="PWH16" authorId="0" shapeId="0" xr:uid="{2596A0AA-8640-40EA-8126-A1F54FEF633F}">
      <text>
        <r>
          <rPr>
            <b/>
            <sz val="9"/>
            <color indexed="81"/>
            <rFont val="Tahoma"/>
            <charset val="1"/>
          </rPr>
          <t>Becky Dzingeleski:</t>
        </r>
        <r>
          <rPr>
            <sz val="9"/>
            <color indexed="81"/>
            <rFont val="Tahoma"/>
            <charset val="1"/>
          </rPr>
          <t xml:space="preserve">
Per FOD is a new Unit.  Contributions began in 2018</t>
        </r>
      </text>
    </comment>
    <comment ref="PWL16" authorId="0" shapeId="0" xr:uid="{EF715571-C04C-45AA-88ED-135205583BFF}">
      <text>
        <r>
          <rPr>
            <b/>
            <sz val="9"/>
            <color indexed="81"/>
            <rFont val="Tahoma"/>
            <charset val="1"/>
          </rPr>
          <t>Becky Dzingeleski:</t>
        </r>
        <r>
          <rPr>
            <sz val="9"/>
            <color indexed="81"/>
            <rFont val="Tahoma"/>
            <charset val="1"/>
          </rPr>
          <t xml:space="preserve">
Per FOD is a new Unit.  Contributions began in 2018</t>
        </r>
      </text>
    </comment>
    <comment ref="PWP16" authorId="0" shapeId="0" xr:uid="{C329B452-895A-4A1D-8C91-4EF996DBB3CD}">
      <text>
        <r>
          <rPr>
            <b/>
            <sz val="9"/>
            <color indexed="81"/>
            <rFont val="Tahoma"/>
            <charset val="1"/>
          </rPr>
          <t>Becky Dzingeleski:</t>
        </r>
        <r>
          <rPr>
            <sz val="9"/>
            <color indexed="81"/>
            <rFont val="Tahoma"/>
            <charset val="1"/>
          </rPr>
          <t xml:space="preserve">
Per FOD is a new Unit.  Contributions began in 2018</t>
        </r>
      </text>
    </comment>
    <comment ref="PWT16" authorId="0" shapeId="0" xr:uid="{F04A946C-DA29-44B4-852B-92B22D87610A}">
      <text>
        <r>
          <rPr>
            <b/>
            <sz val="9"/>
            <color indexed="81"/>
            <rFont val="Tahoma"/>
            <charset val="1"/>
          </rPr>
          <t>Becky Dzingeleski:</t>
        </r>
        <r>
          <rPr>
            <sz val="9"/>
            <color indexed="81"/>
            <rFont val="Tahoma"/>
            <charset val="1"/>
          </rPr>
          <t xml:space="preserve">
Per FOD is a new Unit.  Contributions began in 2018</t>
        </r>
      </text>
    </comment>
    <comment ref="PWX16" authorId="0" shapeId="0" xr:uid="{12C42D2E-8596-4D15-BA1E-D891EDA7DD5B}">
      <text>
        <r>
          <rPr>
            <b/>
            <sz val="9"/>
            <color indexed="81"/>
            <rFont val="Tahoma"/>
            <charset val="1"/>
          </rPr>
          <t>Becky Dzingeleski:</t>
        </r>
        <r>
          <rPr>
            <sz val="9"/>
            <color indexed="81"/>
            <rFont val="Tahoma"/>
            <charset val="1"/>
          </rPr>
          <t xml:space="preserve">
Per FOD is a new Unit.  Contributions began in 2018</t>
        </r>
      </text>
    </comment>
    <comment ref="PXB16" authorId="0" shapeId="0" xr:uid="{F43AB64E-FCC2-44EB-B7E4-21EB27104288}">
      <text>
        <r>
          <rPr>
            <b/>
            <sz val="9"/>
            <color indexed="81"/>
            <rFont val="Tahoma"/>
            <charset val="1"/>
          </rPr>
          <t>Becky Dzingeleski:</t>
        </r>
        <r>
          <rPr>
            <sz val="9"/>
            <color indexed="81"/>
            <rFont val="Tahoma"/>
            <charset val="1"/>
          </rPr>
          <t xml:space="preserve">
Per FOD is a new Unit.  Contributions began in 2018</t>
        </r>
      </text>
    </comment>
    <comment ref="PXF16" authorId="0" shapeId="0" xr:uid="{C687730E-BAFA-4D92-BD03-3D7B97F1E59A}">
      <text>
        <r>
          <rPr>
            <b/>
            <sz val="9"/>
            <color indexed="81"/>
            <rFont val="Tahoma"/>
            <charset val="1"/>
          </rPr>
          <t>Becky Dzingeleski:</t>
        </r>
        <r>
          <rPr>
            <sz val="9"/>
            <color indexed="81"/>
            <rFont val="Tahoma"/>
            <charset val="1"/>
          </rPr>
          <t xml:space="preserve">
Per FOD is a new Unit.  Contributions began in 2018</t>
        </r>
      </text>
    </comment>
    <comment ref="PXJ16" authorId="0" shapeId="0" xr:uid="{F29A7087-A363-436C-84F9-7BFCA44F17CB}">
      <text>
        <r>
          <rPr>
            <b/>
            <sz val="9"/>
            <color indexed="81"/>
            <rFont val="Tahoma"/>
            <charset val="1"/>
          </rPr>
          <t>Becky Dzingeleski:</t>
        </r>
        <r>
          <rPr>
            <sz val="9"/>
            <color indexed="81"/>
            <rFont val="Tahoma"/>
            <charset val="1"/>
          </rPr>
          <t xml:space="preserve">
Per FOD is a new Unit.  Contributions began in 2018</t>
        </r>
      </text>
    </comment>
    <comment ref="PXN16" authorId="0" shapeId="0" xr:uid="{84BA2ACB-C1CA-456C-B719-C3F4A0A3B39B}">
      <text>
        <r>
          <rPr>
            <b/>
            <sz val="9"/>
            <color indexed="81"/>
            <rFont val="Tahoma"/>
            <charset val="1"/>
          </rPr>
          <t>Becky Dzingeleski:</t>
        </r>
        <r>
          <rPr>
            <sz val="9"/>
            <color indexed="81"/>
            <rFont val="Tahoma"/>
            <charset val="1"/>
          </rPr>
          <t xml:space="preserve">
Per FOD is a new Unit.  Contributions began in 2018</t>
        </r>
      </text>
    </comment>
    <comment ref="PXR16" authorId="0" shapeId="0" xr:uid="{F91D4DA8-31C2-4991-879C-C8F9FF319A03}">
      <text>
        <r>
          <rPr>
            <b/>
            <sz val="9"/>
            <color indexed="81"/>
            <rFont val="Tahoma"/>
            <charset val="1"/>
          </rPr>
          <t>Becky Dzingeleski:</t>
        </r>
        <r>
          <rPr>
            <sz val="9"/>
            <color indexed="81"/>
            <rFont val="Tahoma"/>
            <charset val="1"/>
          </rPr>
          <t xml:space="preserve">
Per FOD is a new Unit.  Contributions began in 2018</t>
        </r>
      </text>
    </comment>
    <comment ref="PXV16" authorId="0" shapeId="0" xr:uid="{DC39378C-807F-40CF-9E14-BA49CE673F8F}">
      <text>
        <r>
          <rPr>
            <b/>
            <sz val="9"/>
            <color indexed="81"/>
            <rFont val="Tahoma"/>
            <charset val="1"/>
          </rPr>
          <t>Becky Dzingeleski:</t>
        </r>
        <r>
          <rPr>
            <sz val="9"/>
            <color indexed="81"/>
            <rFont val="Tahoma"/>
            <charset val="1"/>
          </rPr>
          <t xml:space="preserve">
Per FOD is a new Unit.  Contributions began in 2018</t>
        </r>
      </text>
    </comment>
    <comment ref="PXZ16" authorId="0" shapeId="0" xr:uid="{2324CCB8-514F-4653-9298-B06D53AF1C68}">
      <text>
        <r>
          <rPr>
            <b/>
            <sz val="9"/>
            <color indexed="81"/>
            <rFont val="Tahoma"/>
            <charset val="1"/>
          </rPr>
          <t>Becky Dzingeleski:</t>
        </r>
        <r>
          <rPr>
            <sz val="9"/>
            <color indexed="81"/>
            <rFont val="Tahoma"/>
            <charset val="1"/>
          </rPr>
          <t xml:space="preserve">
Per FOD is a new Unit.  Contributions began in 2018</t>
        </r>
      </text>
    </comment>
    <comment ref="PYD16" authorId="0" shapeId="0" xr:uid="{71508F00-6BA0-4AAE-8494-0330769FBC51}">
      <text>
        <r>
          <rPr>
            <b/>
            <sz val="9"/>
            <color indexed="81"/>
            <rFont val="Tahoma"/>
            <charset val="1"/>
          </rPr>
          <t>Becky Dzingeleski:</t>
        </r>
        <r>
          <rPr>
            <sz val="9"/>
            <color indexed="81"/>
            <rFont val="Tahoma"/>
            <charset val="1"/>
          </rPr>
          <t xml:space="preserve">
Per FOD is a new Unit.  Contributions began in 2018</t>
        </r>
      </text>
    </comment>
    <comment ref="PYH16" authorId="0" shapeId="0" xr:uid="{E90E98B6-2319-4868-81A3-E26D7AE9D0E7}">
      <text>
        <r>
          <rPr>
            <b/>
            <sz val="9"/>
            <color indexed="81"/>
            <rFont val="Tahoma"/>
            <charset val="1"/>
          </rPr>
          <t>Becky Dzingeleski:</t>
        </r>
        <r>
          <rPr>
            <sz val="9"/>
            <color indexed="81"/>
            <rFont val="Tahoma"/>
            <charset val="1"/>
          </rPr>
          <t xml:space="preserve">
Per FOD is a new Unit.  Contributions began in 2018</t>
        </r>
      </text>
    </comment>
    <comment ref="PYL16" authorId="0" shapeId="0" xr:uid="{56DF89F6-7502-41BF-9F50-AA525366A09C}">
      <text>
        <r>
          <rPr>
            <b/>
            <sz val="9"/>
            <color indexed="81"/>
            <rFont val="Tahoma"/>
            <charset val="1"/>
          </rPr>
          <t>Becky Dzingeleski:</t>
        </r>
        <r>
          <rPr>
            <sz val="9"/>
            <color indexed="81"/>
            <rFont val="Tahoma"/>
            <charset val="1"/>
          </rPr>
          <t xml:space="preserve">
Per FOD is a new Unit.  Contributions began in 2018</t>
        </r>
      </text>
    </comment>
    <comment ref="PYP16" authorId="0" shapeId="0" xr:uid="{FD1C7729-9C16-47EE-A684-227E5455636D}">
      <text>
        <r>
          <rPr>
            <b/>
            <sz val="9"/>
            <color indexed="81"/>
            <rFont val="Tahoma"/>
            <charset val="1"/>
          </rPr>
          <t>Becky Dzingeleski:</t>
        </r>
        <r>
          <rPr>
            <sz val="9"/>
            <color indexed="81"/>
            <rFont val="Tahoma"/>
            <charset val="1"/>
          </rPr>
          <t xml:space="preserve">
Per FOD is a new Unit.  Contributions began in 2018</t>
        </r>
      </text>
    </comment>
    <comment ref="PYT16" authorId="0" shapeId="0" xr:uid="{DED5E022-B31D-4694-94BD-E5AE54D91942}">
      <text>
        <r>
          <rPr>
            <b/>
            <sz val="9"/>
            <color indexed="81"/>
            <rFont val="Tahoma"/>
            <charset val="1"/>
          </rPr>
          <t>Becky Dzingeleski:</t>
        </r>
        <r>
          <rPr>
            <sz val="9"/>
            <color indexed="81"/>
            <rFont val="Tahoma"/>
            <charset val="1"/>
          </rPr>
          <t xml:space="preserve">
Per FOD is a new Unit.  Contributions began in 2018</t>
        </r>
      </text>
    </comment>
    <comment ref="PYX16" authorId="0" shapeId="0" xr:uid="{10BC694C-DFC3-440F-B67A-6279344C2DB6}">
      <text>
        <r>
          <rPr>
            <b/>
            <sz val="9"/>
            <color indexed="81"/>
            <rFont val="Tahoma"/>
            <charset val="1"/>
          </rPr>
          <t>Becky Dzingeleski:</t>
        </r>
        <r>
          <rPr>
            <sz val="9"/>
            <color indexed="81"/>
            <rFont val="Tahoma"/>
            <charset val="1"/>
          </rPr>
          <t xml:space="preserve">
Per FOD is a new Unit.  Contributions began in 2018</t>
        </r>
      </text>
    </comment>
    <comment ref="PZB16" authorId="0" shapeId="0" xr:uid="{E370E430-02D9-4F13-A7D4-A63823751AFB}">
      <text>
        <r>
          <rPr>
            <b/>
            <sz val="9"/>
            <color indexed="81"/>
            <rFont val="Tahoma"/>
            <charset val="1"/>
          </rPr>
          <t>Becky Dzingeleski:</t>
        </r>
        <r>
          <rPr>
            <sz val="9"/>
            <color indexed="81"/>
            <rFont val="Tahoma"/>
            <charset val="1"/>
          </rPr>
          <t xml:space="preserve">
Per FOD is a new Unit.  Contributions began in 2018</t>
        </r>
      </text>
    </comment>
    <comment ref="PZF16" authorId="0" shapeId="0" xr:uid="{0163AE59-EFFE-477F-A5D1-AC69CC99287B}">
      <text>
        <r>
          <rPr>
            <b/>
            <sz val="9"/>
            <color indexed="81"/>
            <rFont val="Tahoma"/>
            <charset val="1"/>
          </rPr>
          <t>Becky Dzingeleski:</t>
        </r>
        <r>
          <rPr>
            <sz val="9"/>
            <color indexed="81"/>
            <rFont val="Tahoma"/>
            <charset val="1"/>
          </rPr>
          <t xml:space="preserve">
Per FOD is a new Unit.  Contributions began in 2018</t>
        </r>
      </text>
    </comment>
    <comment ref="PZJ16" authorId="0" shapeId="0" xr:uid="{A627F7A4-47BF-40EA-B468-957EF97B78C1}">
      <text>
        <r>
          <rPr>
            <b/>
            <sz val="9"/>
            <color indexed="81"/>
            <rFont val="Tahoma"/>
            <charset val="1"/>
          </rPr>
          <t>Becky Dzingeleski:</t>
        </r>
        <r>
          <rPr>
            <sz val="9"/>
            <color indexed="81"/>
            <rFont val="Tahoma"/>
            <charset val="1"/>
          </rPr>
          <t xml:space="preserve">
Per FOD is a new Unit.  Contributions began in 2018</t>
        </r>
      </text>
    </comment>
    <comment ref="PZN16" authorId="0" shapeId="0" xr:uid="{BBFB1CAC-95AB-4E36-8E8E-6C60E93A5A14}">
      <text>
        <r>
          <rPr>
            <b/>
            <sz val="9"/>
            <color indexed="81"/>
            <rFont val="Tahoma"/>
            <charset val="1"/>
          </rPr>
          <t>Becky Dzingeleski:</t>
        </r>
        <r>
          <rPr>
            <sz val="9"/>
            <color indexed="81"/>
            <rFont val="Tahoma"/>
            <charset val="1"/>
          </rPr>
          <t xml:space="preserve">
Per FOD is a new Unit.  Contributions began in 2018</t>
        </r>
      </text>
    </comment>
    <comment ref="PZR16" authorId="0" shapeId="0" xr:uid="{BFC68CD1-5FF3-4675-AE85-D57E90D119AD}">
      <text>
        <r>
          <rPr>
            <b/>
            <sz val="9"/>
            <color indexed="81"/>
            <rFont val="Tahoma"/>
            <charset val="1"/>
          </rPr>
          <t>Becky Dzingeleski:</t>
        </r>
        <r>
          <rPr>
            <sz val="9"/>
            <color indexed="81"/>
            <rFont val="Tahoma"/>
            <charset val="1"/>
          </rPr>
          <t xml:space="preserve">
Per FOD is a new Unit.  Contributions began in 2018</t>
        </r>
      </text>
    </comment>
    <comment ref="PZV16" authorId="0" shapeId="0" xr:uid="{27DC2CAE-52DF-4567-9AF8-672163672138}">
      <text>
        <r>
          <rPr>
            <b/>
            <sz val="9"/>
            <color indexed="81"/>
            <rFont val="Tahoma"/>
            <charset val="1"/>
          </rPr>
          <t>Becky Dzingeleski:</t>
        </r>
        <r>
          <rPr>
            <sz val="9"/>
            <color indexed="81"/>
            <rFont val="Tahoma"/>
            <charset val="1"/>
          </rPr>
          <t xml:space="preserve">
Per FOD is a new Unit.  Contributions began in 2018</t>
        </r>
      </text>
    </comment>
    <comment ref="PZZ16" authorId="0" shapeId="0" xr:uid="{CCF4A82C-EE79-4511-8E61-CD39B47FDFD6}">
      <text>
        <r>
          <rPr>
            <b/>
            <sz val="9"/>
            <color indexed="81"/>
            <rFont val="Tahoma"/>
            <charset val="1"/>
          </rPr>
          <t>Becky Dzingeleski:</t>
        </r>
        <r>
          <rPr>
            <sz val="9"/>
            <color indexed="81"/>
            <rFont val="Tahoma"/>
            <charset val="1"/>
          </rPr>
          <t xml:space="preserve">
Per FOD is a new Unit.  Contributions began in 2018</t>
        </r>
      </text>
    </comment>
    <comment ref="QAD16" authorId="0" shapeId="0" xr:uid="{5910C450-BB6B-48AF-BFE6-DECDA316676D}">
      <text>
        <r>
          <rPr>
            <b/>
            <sz val="9"/>
            <color indexed="81"/>
            <rFont val="Tahoma"/>
            <charset val="1"/>
          </rPr>
          <t>Becky Dzingeleski:</t>
        </r>
        <r>
          <rPr>
            <sz val="9"/>
            <color indexed="81"/>
            <rFont val="Tahoma"/>
            <charset val="1"/>
          </rPr>
          <t xml:space="preserve">
Per FOD is a new Unit.  Contributions began in 2018</t>
        </r>
      </text>
    </comment>
    <comment ref="QAH16" authorId="0" shapeId="0" xr:uid="{55AF86CF-E8E5-4226-86B5-4EB73190A4EE}">
      <text>
        <r>
          <rPr>
            <b/>
            <sz val="9"/>
            <color indexed="81"/>
            <rFont val="Tahoma"/>
            <charset val="1"/>
          </rPr>
          <t>Becky Dzingeleski:</t>
        </r>
        <r>
          <rPr>
            <sz val="9"/>
            <color indexed="81"/>
            <rFont val="Tahoma"/>
            <charset val="1"/>
          </rPr>
          <t xml:space="preserve">
Per FOD is a new Unit.  Contributions began in 2018</t>
        </r>
      </text>
    </comment>
    <comment ref="QAL16" authorId="0" shapeId="0" xr:uid="{F91435D2-D14D-42C8-B76E-3A0D54219531}">
      <text>
        <r>
          <rPr>
            <b/>
            <sz val="9"/>
            <color indexed="81"/>
            <rFont val="Tahoma"/>
            <charset val="1"/>
          </rPr>
          <t>Becky Dzingeleski:</t>
        </r>
        <r>
          <rPr>
            <sz val="9"/>
            <color indexed="81"/>
            <rFont val="Tahoma"/>
            <charset val="1"/>
          </rPr>
          <t xml:space="preserve">
Per FOD is a new Unit.  Contributions began in 2018</t>
        </r>
      </text>
    </comment>
    <comment ref="QAP16" authorId="0" shapeId="0" xr:uid="{98ADD094-BA55-4DBF-AFCA-D1F19C9E4ABB}">
      <text>
        <r>
          <rPr>
            <b/>
            <sz val="9"/>
            <color indexed="81"/>
            <rFont val="Tahoma"/>
            <charset val="1"/>
          </rPr>
          <t>Becky Dzingeleski:</t>
        </r>
        <r>
          <rPr>
            <sz val="9"/>
            <color indexed="81"/>
            <rFont val="Tahoma"/>
            <charset val="1"/>
          </rPr>
          <t xml:space="preserve">
Per FOD is a new Unit.  Contributions began in 2018</t>
        </r>
      </text>
    </comment>
    <comment ref="QAT16" authorId="0" shapeId="0" xr:uid="{DBBDDDCC-C56B-4681-AE8D-A02A1DEB0C2F}">
      <text>
        <r>
          <rPr>
            <b/>
            <sz val="9"/>
            <color indexed="81"/>
            <rFont val="Tahoma"/>
            <charset val="1"/>
          </rPr>
          <t>Becky Dzingeleski:</t>
        </r>
        <r>
          <rPr>
            <sz val="9"/>
            <color indexed="81"/>
            <rFont val="Tahoma"/>
            <charset val="1"/>
          </rPr>
          <t xml:space="preserve">
Per FOD is a new Unit.  Contributions began in 2018</t>
        </r>
      </text>
    </comment>
    <comment ref="QAX16" authorId="0" shapeId="0" xr:uid="{EF1629FD-0AD2-47C8-A127-35B3E12B6D7E}">
      <text>
        <r>
          <rPr>
            <b/>
            <sz val="9"/>
            <color indexed="81"/>
            <rFont val="Tahoma"/>
            <charset val="1"/>
          </rPr>
          <t>Becky Dzingeleski:</t>
        </r>
        <r>
          <rPr>
            <sz val="9"/>
            <color indexed="81"/>
            <rFont val="Tahoma"/>
            <charset val="1"/>
          </rPr>
          <t xml:space="preserve">
Per FOD is a new Unit.  Contributions began in 2018</t>
        </r>
      </text>
    </comment>
    <comment ref="QBB16" authorId="0" shapeId="0" xr:uid="{7C4E87B9-3104-49B0-BB08-09BC31F8BBF0}">
      <text>
        <r>
          <rPr>
            <b/>
            <sz val="9"/>
            <color indexed="81"/>
            <rFont val="Tahoma"/>
            <charset val="1"/>
          </rPr>
          <t>Becky Dzingeleski:</t>
        </r>
        <r>
          <rPr>
            <sz val="9"/>
            <color indexed="81"/>
            <rFont val="Tahoma"/>
            <charset val="1"/>
          </rPr>
          <t xml:space="preserve">
Per FOD is a new Unit.  Contributions began in 2018</t>
        </r>
      </text>
    </comment>
    <comment ref="QBF16" authorId="0" shapeId="0" xr:uid="{DF9A56AC-0FB2-48BF-B395-5151EDB73E21}">
      <text>
        <r>
          <rPr>
            <b/>
            <sz val="9"/>
            <color indexed="81"/>
            <rFont val="Tahoma"/>
            <charset val="1"/>
          </rPr>
          <t>Becky Dzingeleski:</t>
        </r>
        <r>
          <rPr>
            <sz val="9"/>
            <color indexed="81"/>
            <rFont val="Tahoma"/>
            <charset val="1"/>
          </rPr>
          <t xml:space="preserve">
Per FOD is a new Unit.  Contributions began in 2018</t>
        </r>
      </text>
    </comment>
    <comment ref="QBJ16" authorId="0" shapeId="0" xr:uid="{459026BA-E7BE-491F-8DC1-0BDB80899A1F}">
      <text>
        <r>
          <rPr>
            <b/>
            <sz val="9"/>
            <color indexed="81"/>
            <rFont val="Tahoma"/>
            <charset val="1"/>
          </rPr>
          <t>Becky Dzingeleski:</t>
        </r>
        <r>
          <rPr>
            <sz val="9"/>
            <color indexed="81"/>
            <rFont val="Tahoma"/>
            <charset val="1"/>
          </rPr>
          <t xml:space="preserve">
Per FOD is a new Unit.  Contributions began in 2018</t>
        </r>
      </text>
    </comment>
    <comment ref="QBN16" authorId="0" shapeId="0" xr:uid="{76622D52-E87F-402D-91C0-D50771C7F109}">
      <text>
        <r>
          <rPr>
            <b/>
            <sz val="9"/>
            <color indexed="81"/>
            <rFont val="Tahoma"/>
            <charset val="1"/>
          </rPr>
          <t>Becky Dzingeleski:</t>
        </r>
        <r>
          <rPr>
            <sz val="9"/>
            <color indexed="81"/>
            <rFont val="Tahoma"/>
            <charset val="1"/>
          </rPr>
          <t xml:space="preserve">
Per FOD is a new Unit.  Contributions began in 2018</t>
        </r>
      </text>
    </comment>
    <comment ref="QBR16" authorId="0" shapeId="0" xr:uid="{54EAF4D4-A813-42EE-AE27-567B446C0BB0}">
      <text>
        <r>
          <rPr>
            <b/>
            <sz val="9"/>
            <color indexed="81"/>
            <rFont val="Tahoma"/>
            <charset val="1"/>
          </rPr>
          <t>Becky Dzingeleski:</t>
        </r>
        <r>
          <rPr>
            <sz val="9"/>
            <color indexed="81"/>
            <rFont val="Tahoma"/>
            <charset val="1"/>
          </rPr>
          <t xml:space="preserve">
Per FOD is a new Unit.  Contributions began in 2018</t>
        </r>
      </text>
    </comment>
    <comment ref="QBV16" authorId="0" shapeId="0" xr:uid="{50205269-4B6C-4D1F-BEFB-A5AFEF740014}">
      <text>
        <r>
          <rPr>
            <b/>
            <sz val="9"/>
            <color indexed="81"/>
            <rFont val="Tahoma"/>
            <charset val="1"/>
          </rPr>
          <t>Becky Dzingeleski:</t>
        </r>
        <r>
          <rPr>
            <sz val="9"/>
            <color indexed="81"/>
            <rFont val="Tahoma"/>
            <charset val="1"/>
          </rPr>
          <t xml:space="preserve">
Per FOD is a new Unit.  Contributions began in 2018</t>
        </r>
      </text>
    </comment>
    <comment ref="QBZ16" authorId="0" shapeId="0" xr:uid="{5EAB6AAF-4EFE-48EE-8839-C3E6047A706F}">
      <text>
        <r>
          <rPr>
            <b/>
            <sz val="9"/>
            <color indexed="81"/>
            <rFont val="Tahoma"/>
            <charset val="1"/>
          </rPr>
          <t>Becky Dzingeleski:</t>
        </r>
        <r>
          <rPr>
            <sz val="9"/>
            <color indexed="81"/>
            <rFont val="Tahoma"/>
            <charset val="1"/>
          </rPr>
          <t xml:space="preserve">
Per FOD is a new Unit.  Contributions began in 2018</t>
        </r>
      </text>
    </comment>
    <comment ref="QCD16" authorId="0" shapeId="0" xr:uid="{208052FB-EFF6-456F-BA51-177C7E6D4F4B}">
      <text>
        <r>
          <rPr>
            <b/>
            <sz val="9"/>
            <color indexed="81"/>
            <rFont val="Tahoma"/>
            <charset val="1"/>
          </rPr>
          <t>Becky Dzingeleski:</t>
        </r>
        <r>
          <rPr>
            <sz val="9"/>
            <color indexed="81"/>
            <rFont val="Tahoma"/>
            <charset val="1"/>
          </rPr>
          <t xml:space="preserve">
Per FOD is a new Unit.  Contributions began in 2018</t>
        </r>
      </text>
    </comment>
    <comment ref="QCH16" authorId="0" shapeId="0" xr:uid="{6A060555-2852-4BF4-9EE0-378DF9D65BA3}">
      <text>
        <r>
          <rPr>
            <b/>
            <sz val="9"/>
            <color indexed="81"/>
            <rFont val="Tahoma"/>
            <charset val="1"/>
          </rPr>
          <t>Becky Dzingeleski:</t>
        </r>
        <r>
          <rPr>
            <sz val="9"/>
            <color indexed="81"/>
            <rFont val="Tahoma"/>
            <charset val="1"/>
          </rPr>
          <t xml:space="preserve">
Per FOD is a new Unit.  Contributions began in 2018</t>
        </r>
      </text>
    </comment>
    <comment ref="QCL16" authorId="0" shapeId="0" xr:uid="{CD5839C2-98FF-462C-AFBB-7EA489B4347C}">
      <text>
        <r>
          <rPr>
            <b/>
            <sz val="9"/>
            <color indexed="81"/>
            <rFont val="Tahoma"/>
            <charset val="1"/>
          </rPr>
          <t>Becky Dzingeleski:</t>
        </r>
        <r>
          <rPr>
            <sz val="9"/>
            <color indexed="81"/>
            <rFont val="Tahoma"/>
            <charset val="1"/>
          </rPr>
          <t xml:space="preserve">
Per FOD is a new Unit.  Contributions began in 2018</t>
        </r>
      </text>
    </comment>
    <comment ref="QCP16" authorId="0" shapeId="0" xr:uid="{41282E20-BDD4-4138-A6A8-259CB48ABDBE}">
      <text>
        <r>
          <rPr>
            <b/>
            <sz val="9"/>
            <color indexed="81"/>
            <rFont val="Tahoma"/>
            <charset val="1"/>
          </rPr>
          <t>Becky Dzingeleski:</t>
        </r>
        <r>
          <rPr>
            <sz val="9"/>
            <color indexed="81"/>
            <rFont val="Tahoma"/>
            <charset val="1"/>
          </rPr>
          <t xml:space="preserve">
Per FOD is a new Unit.  Contributions began in 2018</t>
        </r>
      </text>
    </comment>
    <comment ref="QCT16" authorId="0" shapeId="0" xr:uid="{0D5FC8CF-39BF-48BD-8385-E38911A9619D}">
      <text>
        <r>
          <rPr>
            <b/>
            <sz val="9"/>
            <color indexed="81"/>
            <rFont val="Tahoma"/>
            <charset val="1"/>
          </rPr>
          <t>Becky Dzingeleski:</t>
        </r>
        <r>
          <rPr>
            <sz val="9"/>
            <color indexed="81"/>
            <rFont val="Tahoma"/>
            <charset val="1"/>
          </rPr>
          <t xml:space="preserve">
Per FOD is a new Unit.  Contributions began in 2018</t>
        </r>
      </text>
    </comment>
    <comment ref="QCX16" authorId="0" shapeId="0" xr:uid="{8435C592-91E3-413B-B032-A593F0C91658}">
      <text>
        <r>
          <rPr>
            <b/>
            <sz val="9"/>
            <color indexed="81"/>
            <rFont val="Tahoma"/>
            <charset val="1"/>
          </rPr>
          <t>Becky Dzingeleski:</t>
        </r>
        <r>
          <rPr>
            <sz val="9"/>
            <color indexed="81"/>
            <rFont val="Tahoma"/>
            <charset val="1"/>
          </rPr>
          <t xml:space="preserve">
Per FOD is a new Unit.  Contributions began in 2018</t>
        </r>
      </text>
    </comment>
    <comment ref="QDB16" authorId="0" shapeId="0" xr:uid="{F4C777F6-B0BA-4DFB-8010-1A52C49CC151}">
      <text>
        <r>
          <rPr>
            <b/>
            <sz val="9"/>
            <color indexed="81"/>
            <rFont val="Tahoma"/>
            <charset val="1"/>
          </rPr>
          <t>Becky Dzingeleski:</t>
        </r>
        <r>
          <rPr>
            <sz val="9"/>
            <color indexed="81"/>
            <rFont val="Tahoma"/>
            <charset val="1"/>
          </rPr>
          <t xml:space="preserve">
Per FOD is a new Unit.  Contributions began in 2018</t>
        </r>
      </text>
    </comment>
    <comment ref="QDF16" authorId="0" shapeId="0" xr:uid="{335EA28D-FE25-4C58-8B1D-F134DCDFFF59}">
      <text>
        <r>
          <rPr>
            <b/>
            <sz val="9"/>
            <color indexed="81"/>
            <rFont val="Tahoma"/>
            <charset val="1"/>
          </rPr>
          <t>Becky Dzingeleski:</t>
        </r>
        <r>
          <rPr>
            <sz val="9"/>
            <color indexed="81"/>
            <rFont val="Tahoma"/>
            <charset val="1"/>
          </rPr>
          <t xml:space="preserve">
Per FOD is a new Unit.  Contributions began in 2018</t>
        </r>
      </text>
    </comment>
    <comment ref="QDJ16" authorId="0" shapeId="0" xr:uid="{2BA9B1DD-6303-4C7D-B20E-A126D0BE8846}">
      <text>
        <r>
          <rPr>
            <b/>
            <sz val="9"/>
            <color indexed="81"/>
            <rFont val="Tahoma"/>
            <charset val="1"/>
          </rPr>
          <t>Becky Dzingeleski:</t>
        </r>
        <r>
          <rPr>
            <sz val="9"/>
            <color indexed="81"/>
            <rFont val="Tahoma"/>
            <charset val="1"/>
          </rPr>
          <t xml:space="preserve">
Per FOD is a new Unit.  Contributions began in 2018</t>
        </r>
      </text>
    </comment>
    <comment ref="QDN16" authorId="0" shapeId="0" xr:uid="{F5C60CB7-3DAE-48FD-BF01-5834CB7F30DD}">
      <text>
        <r>
          <rPr>
            <b/>
            <sz val="9"/>
            <color indexed="81"/>
            <rFont val="Tahoma"/>
            <charset val="1"/>
          </rPr>
          <t>Becky Dzingeleski:</t>
        </r>
        <r>
          <rPr>
            <sz val="9"/>
            <color indexed="81"/>
            <rFont val="Tahoma"/>
            <charset val="1"/>
          </rPr>
          <t xml:space="preserve">
Per FOD is a new Unit.  Contributions began in 2018</t>
        </r>
      </text>
    </comment>
    <comment ref="QDR16" authorId="0" shapeId="0" xr:uid="{9EC116C3-959D-4062-9FD7-A7CB0C0CD290}">
      <text>
        <r>
          <rPr>
            <b/>
            <sz val="9"/>
            <color indexed="81"/>
            <rFont val="Tahoma"/>
            <charset val="1"/>
          </rPr>
          <t>Becky Dzingeleski:</t>
        </r>
        <r>
          <rPr>
            <sz val="9"/>
            <color indexed="81"/>
            <rFont val="Tahoma"/>
            <charset val="1"/>
          </rPr>
          <t xml:space="preserve">
Per FOD is a new Unit.  Contributions began in 2018</t>
        </r>
      </text>
    </comment>
    <comment ref="QDV16" authorId="0" shapeId="0" xr:uid="{012380A8-8A9A-4012-BF33-5DF2AE9894A6}">
      <text>
        <r>
          <rPr>
            <b/>
            <sz val="9"/>
            <color indexed="81"/>
            <rFont val="Tahoma"/>
            <charset val="1"/>
          </rPr>
          <t>Becky Dzingeleski:</t>
        </r>
        <r>
          <rPr>
            <sz val="9"/>
            <color indexed="81"/>
            <rFont val="Tahoma"/>
            <charset val="1"/>
          </rPr>
          <t xml:space="preserve">
Per FOD is a new Unit.  Contributions began in 2018</t>
        </r>
      </text>
    </comment>
    <comment ref="QDZ16" authorId="0" shapeId="0" xr:uid="{B282A9F7-890E-409A-BD74-DB7B13C29432}">
      <text>
        <r>
          <rPr>
            <b/>
            <sz val="9"/>
            <color indexed="81"/>
            <rFont val="Tahoma"/>
            <charset val="1"/>
          </rPr>
          <t>Becky Dzingeleski:</t>
        </r>
        <r>
          <rPr>
            <sz val="9"/>
            <color indexed="81"/>
            <rFont val="Tahoma"/>
            <charset val="1"/>
          </rPr>
          <t xml:space="preserve">
Per FOD is a new Unit.  Contributions began in 2018</t>
        </r>
      </text>
    </comment>
    <comment ref="QED16" authorId="0" shapeId="0" xr:uid="{828AF37E-C0E3-4003-A696-F7BB8506518B}">
      <text>
        <r>
          <rPr>
            <b/>
            <sz val="9"/>
            <color indexed="81"/>
            <rFont val="Tahoma"/>
            <charset val="1"/>
          </rPr>
          <t>Becky Dzingeleski:</t>
        </r>
        <r>
          <rPr>
            <sz val="9"/>
            <color indexed="81"/>
            <rFont val="Tahoma"/>
            <charset val="1"/>
          </rPr>
          <t xml:space="preserve">
Per FOD is a new Unit.  Contributions began in 2018</t>
        </r>
      </text>
    </comment>
    <comment ref="QEH16" authorId="0" shapeId="0" xr:uid="{FCC7B0A0-C5B6-42A3-BB95-91AFFAE5D8F2}">
      <text>
        <r>
          <rPr>
            <b/>
            <sz val="9"/>
            <color indexed="81"/>
            <rFont val="Tahoma"/>
            <charset val="1"/>
          </rPr>
          <t>Becky Dzingeleski:</t>
        </r>
        <r>
          <rPr>
            <sz val="9"/>
            <color indexed="81"/>
            <rFont val="Tahoma"/>
            <charset val="1"/>
          </rPr>
          <t xml:space="preserve">
Per FOD is a new Unit.  Contributions began in 2018</t>
        </r>
      </text>
    </comment>
    <comment ref="QEL16" authorId="0" shapeId="0" xr:uid="{13A0EEC9-941B-4316-8B1B-79449B955CE8}">
      <text>
        <r>
          <rPr>
            <b/>
            <sz val="9"/>
            <color indexed="81"/>
            <rFont val="Tahoma"/>
            <charset val="1"/>
          </rPr>
          <t>Becky Dzingeleski:</t>
        </r>
        <r>
          <rPr>
            <sz val="9"/>
            <color indexed="81"/>
            <rFont val="Tahoma"/>
            <charset val="1"/>
          </rPr>
          <t xml:space="preserve">
Per FOD is a new Unit.  Contributions began in 2018</t>
        </r>
      </text>
    </comment>
    <comment ref="QEP16" authorId="0" shapeId="0" xr:uid="{004764E5-0F4C-423B-AAB2-D22C7DD94A88}">
      <text>
        <r>
          <rPr>
            <b/>
            <sz val="9"/>
            <color indexed="81"/>
            <rFont val="Tahoma"/>
            <charset val="1"/>
          </rPr>
          <t>Becky Dzingeleski:</t>
        </r>
        <r>
          <rPr>
            <sz val="9"/>
            <color indexed="81"/>
            <rFont val="Tahoma"/>
            <charset val="1"/>
          </rPr>
          <t xml:space="preserve">
Per FOD is a new Unit.  Contributions began in 2018</t>
        </r>
      </text>
    </comment>
    <comment ref="QET16" authorId="0" shapeId="0" xr:uid="{F976EA04-0E19-407C-B8BD-BB694B4ADEDE}">
      <text>
        <r>
          <rPr>
            <b/>
            <sz val="9"/>
            <color indexed="81"/>
            <rFont val="Tahoma"/>
            <charset val="1"/>
          </rPr>
          <t>Becky Dzingeleski:</t>
        </r>
        <r>
          <rPr>
            <sz val="9"/>
            <color indexed="81"/>
            <rFont val="Tahoma"/>
            <charset val="1"/>
          </rPr>
          <t xml:space="preserve">
Per FOD is a new Unit.  Contributions began in 2018</t>
        </r>
      </text>
    </comment>
    <comment ref="QEX16" authorId="0" shapeId="0" xr:uid="{809D25D9-852E-4D04-8013-97E185C90391}">
      <text>
        <r>
          <rPr>
            <b/>
            <sz val="9"/>
            <color indexed="81"/>
            <rFont val="Tahoma"/>
            <charset val="1"/>
          </rPr>
          <t>Becky Dzingeleski:</t>
        </r>
        <r>
          <rPr>
            <sz val="9"/>
            <color indexed="81"/>
            <rFont val="Tahoma"/>
            <charset val="1"/>
          </rPr>
          <t xml:space="preserve">
Per FOD is a new Unit.  Contributions began in 2018</t>
        </r>
      </text>
    </comment>
    <comment ref="QFB16" authorId="0" shapeId="0" xr:uid="{948802D9-A1FD-48FA-835A-00F8957D852B}">
      <text>
        <r>
          <rPr>
            <b/>
            <sz val="9"/>
            <color indexed="81"/>
            <rFont val="Tahoma"/>
            <charset val="1"/>
          </rPr>
          <t>Becky Dzingeleski:</t>
        </r>
        <r>
          <rPr>
            <sz val="9"/>
            <color indexed="81"/>
            <rFont val="Tahoma"/>
            <charset val="1"/>
          </rPr>
          <t xml:space="preserve">
Per FOD is a new Unit.  Contributions began in 2018</t>
        </r>
      </text>
    </comment>
    <comment ref="QFF16" authorId="0" shapeId="0" xr:uid="{2FE44A0B-0823-4E6D-9030-04257AB03122}">
      <text>
        <r>
          <rPr>
            <b/>
            <sz val="9"/>
            <color indexed="81"/>
            <rFont val="Tahoma"/>
            <charset val="1"/>
          </rPr>
          <t>Becky Dzingeleski:</t>
        </r>
        <r>
          <rPr>
            <sz val="9"/>
            <color indexed="81"/>
            <rFont val="Tahoma"/>
            <charset val="1"/>
          </rPr>
          <t xml:space="preserve">
Per FOD is a new Unit.  Contributions began in 2018</t>
        </r>
      </text>
    </comment>
    <comment ref="QFJ16" authorId="0" shapeId="0" xr:uid="{CBC98027-3486-495E-9B5F-0CE076D58152}">
      <text>
        <r>
          <rPr>
            <b/>
            <sz val="9"/>
            <color indexed="81"/>
            <rFont val="Tahoma"/>
            <charset val="1"/>
          </rPr>
          <t>Becky Dzingeleski:</t>
        </r>
        <r>
          <rPr>
            <sz val="9"/>
            <color indexed="81"/>
            <rFont val="Tahoma"/>
            <charset val="1"/>
          </rPr>
          <t xml:space="preserve">
Per FOD is a new Unit.  Contributions began in 2018</t>
        </r>
      </text>
    </comment>
    <comment ref="QFN16" authorId="0" shapeId="0" xr:uid="{F825AF4B-0A44-4C56-96D2-1FB5C9C6964A}">
      <text>
        <r>
          <rPr>
            <b/>
            <sz val="9"/>
            <color indexed="81"/>
            <rFont val="Tahoma"/>
            <charset val="1"/>
          </rPr>
          <t>Becky Dzingeleski:</t>
        </r>
        <r>
          <rPr>
            <sz val="9"/>
            <color indexed="81"/>
            <rFont val="Tahoma"/>
            <charset val="1"/>
          </rPr>
          <t xml:space="preserve">
Per FOD is a new Unit.  Contributions began in 2018</t>
        </r>
      </text>
    </comment>
    <comment ref="QFR16" authorId="0" shapeId="0" xr:uid="{A304E95A-D289-43B8-B17D-DF0E32C361EA}">
      <text>
        <r>
          <rPr>
            <b/>
            <sz val="9"/>
            <color indexed="81"/>
            <rFont val="Tahoma"/>
            <charset val="1"/>
          </rPr>
          <t>Becky Dzingeleski:</t>
        </r>
        <r>
          <rPr>
            <sz val="9"/>
            <color indexed="81"/>
            <rFont val="Tahoma"/>
            <charset val="1"/>
          </rPr>
          <t xml:space="preserve">
Per FOD is a new Unit.  Contributions began in 2018</t>
        </r>
      </text>
    </comment>
    <comment ref="QFV16" authorId="0" shapeId="0" xr:uid="{7CB512D8-CF0E-4AF8-95A4-5C96D6B13163}">
      <text>
        <r>
          <rPr>
            <b/>
            <sz val="9"/>
            <color indexed="81"/>
            <rFont val="Tahoma"/>
            <charset val="1"/>
          </rPr>
          <t>Becky Dzingeleski:</t>
        </r>
        <r>
          <rPr>
            <sz val="9"/>
            <color indexed="81"/>
            <rFont val="Tahoma"/>
            <charset val="1"/>
          </rPr>
          <t xml:space="preserve">
Per FOD is a new Unit.  Contributions began in 2018</t>
        </r>
      </text>
    </comment>
    <comment ref="QFZ16" authorId="0" shapeId="0" xr:uid="{B1634B73-BE85-47D5-BF21-A5E0E28BBBAE}">
      <text>
        <r>
          <rPr>
            <b/>
            <sz val="9"/>
            <color indexed="81"/>
            <rFont val="Tahoma"/>
            <charset val="1"/>
          </rPr>
          <t>Becky Dzingeleski:</t>
        </r>
        <r>
          <rPr>
            <sz val="9"/>
            <color indexed="81"/>
            <rFont val="Tahoma"/>
            <charset val="1"/>
          </rPr>
          <t xml:space="preserve">
Per FOD is a new Unit.  Contributions began in 2018</t>
        </r>
      </text>
    </comment>
    <comment ref="QGD16" authorId="0" shapeId="0" xr:uid="{4236B5E7-784F-4641-8C7E-BA738E631057}">
      <text>
        <r>
          <rPr>
            <b/>
            <sz val="9"/>
            <color indexed="81"/>
            <rFont val="Tahoma"/>
            <charset val="1"/>
          </rPr>
          <t>Becky Dzingeleski:</t>
        </r>
        <r>
          <rPr>
            <sz val="9"/>
            <color indexed="81"/>
            <rFont val="Tahoma"/>
            <charset val="1"/>
          </rPr>
          <t xml:space="preserve">
Per FOD is a new Unit.  Contributions began in 2018</t>
        </r>
      </text>
    </comment>
    <comment ref="QGH16" authorId="0" shapeId="0" xr:uid="{2087DDAD-D875-48D8-AAEF-3D8BB1B275CE}">
      <text>
        <r>
          <rPr>
            <b/>
            <sz val="9"/>
            <color indexed="81"/>
            <rFont val="Tahoma"/>
            <charset val="1"/>
          </rPr>
          <t>Becky Dzingeleski:</t>
        </r>
        <r>
          <rPr>
            <sz val="9"/>
            <color indexed="81"/>
            <rFont val="Tahoma"/>
            <charset val="1"/>
          </rPr>
          <t xml:space="preserve">
Per FOD is a new Unit.  Contributions began in 2018</t>
        </r>
      </text>
    </comment>
    <comment ref="QGL16" authorId="0" shapeId="0" xr:uid="{5B80256D-EB52-4A86-A433-E82DF70D211E}">
      <text>
        <r>
          <rPr>
            <b/>
            <sz val="9"/>
            <color indexed="81"/>
            <rFont val="Tahoma"/>
            <charset val="1"/>
          </rPr>
          <t>Becky Dzingeleski:</t>
        </r>
        <r>
          <rPr>
            <sz val="9"/>
            <color indexed="81"/>
            <rFont val="Tahoma"/>
            <charset val="1"/>
          </rPr>
          <t xml:space="preserve">
Per FOD is a new Unit.  Contributions began in 2018</t>
        </r>
      </text>
    </comment>
    <comment ref="QGP16" authorId="0" shapeId="0" xr:uid="{72EAEA34-5060-4C23-AC31-46E294B75669}">
      <text>
        <r>
          <rPr>
            <b/>
            <sz val="9"/>
            <color indexed="81"/>
            <rFont val="Tahoma"/>
            <charset val="1"/>
          </rPr>
          <t>Becky Dzingeleski:</t>
        </r>
        <r>
          <rPr>
            <sz val="9"/>
            <color indexed="81"/>
            <rFont val="Tahoma"/>
            <charset val="1"/>
          </rPr>
          <t xml:space="preserve">
Per FOD is a new Unit.  Contributions began in 2018</t>
        </r>
      </text>
    </comment>
    <comment ref="QGT16" authorId="0" shapeId="0" xr:uid="{ABDEDD9F-C905-4868-A59E-4E65799F92F0}">
      <text>
        <r>
          <rPr>
            <b/>
            <sz val="9"/>
            <color indexed="81"/>
            <rFont val="Tahoma"/>
            <charset val="1"/>
          </rPr>
          <t>Becky Dzingeleski:</t>
        </r>
        <r>
          <rPr>
            <sz val="9"/>
            <color indexed="81"/>
            <rFont val="Tahoma"/>
            <charset val="1"/>
          </rPr>
          <t xml:space="preserve">
Per FOD is a new Unit.  Contributions began in 2018</t>
        </r>
      </text>
    </comment>
    <comment ref="QGX16" authorId="0" shapeId="0" xr:uid="{D905BB6A-F0CC-4CEA-8CC0-E6FCD41D6E88}">
      <text>
        <r>
          <rPr>
            <b/>
            <sz val="9"/>
            <color indexed="81"/>
            <rFont val="Tahoma"/>
            <charset val="1"/>
          </rPr>
          <t>Becky Dzingeleski:</t>
        </r>
        <r>
          <rPr>
            <sz val="9"/>
            <color indexed="81"/>
            <rFont val="Tahoma"/>
            <charset val="1"/>
          </rPr>
          <t xml:space="preserve">
Per FOD is a new Unit.  Contributions began in 2018</t>
        </r>
      </text>
    </comment>
    <comment ref="QHB16" authorId="0" shapeId="0" xr:uid="{3A459B59-7AD7-49FA-9163-E01F5F24C64E}">
      <text>
        <r>
          <rPr>
            <b/>
            <sz val="9"/>
            <color indexed="81"/>
            <rFont val="Tahoma"/>
            <charset val="1"/>
          </rPr>
          <t>Becky Dzingeleski:</t>
        </r>
        <r>
          <rPr>
            <sz val="9"/>
            <color indexed="81"/>
            <rFont val="Tahoma"/>
            <charset val="1"/>
          </rPr>
          <t xml:space="preserve">
Per FOD is a new Unit.  Contributions began in 2018</t>
        </r>
      </text>
    </comment>
    <comment ref="QHF16" authorId="0" shapeId="0" xr:uid="{256EEA84-5946-46EE-A538-E2AF264B6E90}">
      <text>
        <r>
          <rPr>
            <b/>
            <sz val="9"/>
            <color indexed="81"/>
            <rFont val="Tahoma"/>
            <charset val="1"/>
          </rPr>
          <t>Becky Dzingeleski:</t>
        </r>
        <r>
          <rPr>
            <sz val="9"/>
            <color indexed="81"/>
            <rFont val="Tahoma"/>
            <charset val="1"/>
          </rPr>
          <t xml:space="preserve">
Per FOD is a new Unit.  Contributions began in 2018</t>
        </r>
      </text>
    </comment>
    <comment ref="QHJ16" authorId="0" shapeId="0" xr:uid="{8FF063E8-6B3E-4FD0-A8AF-1860EB68D697}">
      <text>
        <r>
          <rPr>
            <b/>
            <sz val="9"/>
            <color indexed="81"/>
            <rFont val="Tahoma"/>
            <charset val="1"/>
          </rPr>
          <t>Becky Dzingeleski:</t>
        </r>
        <r>
          <rPr>
            <sz val="9"/>
            <color indexed="81"/>
            <rFont val="Tahoma"/>
            <charset val="1"/>
          </rPr>
          <t xml:space="preserve">
Per FOD is a new Unit.  Contributions began in 2018</t>
        </r>
      </text>
    </comment>
    <comment ref="QHN16" authorId="0" shapeId="0" xr:uid="{76F2A729-9CE8-4FCE-9BE7-672816F852B8}">
      <text>
        <r>
          <rPr>
            <b/>
            <sz val="9"/>
            <color indexed="81"/>
            <rFont val="Tahoma"/>
            <charset val="1"/>
          </rPr>
          <t>Becky Dzingeleski:</t>
        </r>
        <r>
          <rPr>
            <sz val="9"/>
            <color indexed="81"/>
            <rFont val="Tahoma"/>
            <charset val="1"/>
          </rPr>
          <t xml:space="preserve">
Per FOD is a new Unit.  Contributions began in 2018</t>
        </r>
      </text>
    </comment>
    <comment ref="QHR16" authorId="0" shapeId="0" xr:uid="{729C4366-9E05-43FD-BFC0-F545C5992153}">
      <text>
        <r>
          <rPr>
            <b/>
            <sz val="9"/>
            <color indexed="81"/>
            <rFont val="Tahoma"/>
            <charset val="1"/>
          </rPr>
          <t>Becky Dzingeleski:</t>
        </r>
        <r>
          <rPr>
            <sz val="9"/>
            <color indexed="81"/>
            <rFont val="Tahoma"/>
            <charset val="1"/>
          </rPr>
          <t xml:space="preserve">
Per FOD is a new Unit.  Contributions began in 2018</t>
        </r>
      </text>
    </comment>
    <comment ref="QHV16" authorId="0" shapeId="0" xr:uid="{7139F0DA-A42C-43A6-951A-F4D3DD3DB155}">
      <text>
        <r>
          <rPr>
            <b/>
            <sz val="9"/>
            <color indexed="81"/>
            <rFont val="Tahoma"/>
            <charset val="1"/>
          </rPr>
          <t>Becky Dzingeleski:</t>
        </r>
        <r>
          <rPr>
            <sz val="9"/>
            <color indexed="81"/>
            <rFont val="Tahoma"/>
            <charset val="1"/>
          </rPr>
          <t xml:space="preserve">
Per FOD is a new Unit.  Contributions began in 2018</t>
        </r>
      </text>
    </comment>
    <comment ref="QHZ16" authorId="0" shapeId="0" xr:uid="{7F095E1F-F51D-4B76-B476-3C2DBDA41BEA}">
      <text>
        <r>
          <rPr>
            <b/>
            <sz val="9"/>
            <color indexed="81"/>
            <rFont val="Tahoma"/>
            <charset val="1"/>
          </rPr>
          <t>Becky Dzingeleski:</t>
        </r>
        <r>
          <rPr>
            <sz val="9"/>
            <color indexed="81"/>
            <rFont val="Tahoma"/>
            <charset val="1"/>
          </rPr>
          <t xml:space="preserve">
Per FOD is a new Unit.  Contributions began in 2018</t>
        </r>
      </text>
    </comment>
    <comment ref="QID16" authorId="0" shapeId="0" xr:uid="{635E3A57-B008-46CA-8D29-63EF22889B0F}">
      <text>
        <r>
          <rPr>
            <b/>
            <sz val="9"/>
            <color indexed="81"/>
            <rFont val="Tahoma"/>
            <charset val="1"/>
          </rPr>
          <t>Becky Dzingeleski:</t>
        </r>
        <r>
          <rPr>
            <sz val="9"/>
            <color indexed="81"/>
            <rFont val="Tahoma"/>
            <charset val="1"/>
          </rPr>
          <t xml:space="preserve">
Per FOD is a new Unit.  Contributions began in 2018</t>
        </r>
      </text>
    </comment>
    <comment ref="QIH16" authorId="0" shapeId="0" xr:uid="{F3040DBF-4F84-492F-90D0-2D1DBB71125E}">
      <text>
        <r>
          <rPr>
            <b/>
            <sz val="9"/>
            <color indexed="81"/>
            <rFont val="Tahoma"/>
            <charset val="1"/>
          </rPr>
          <t>Becky Dzingeleski:</t>
        </r>
        <r>
          <rPr>
            <sz val="9"/>
            <color indexed="81"/>
            <rFont val="Tahoma"/>
            <charset val="1"/>
          </rPr>
          <t xml:space="preserve">
Per FOD is a new Unit.  Contributions began in 2018</t>
        </r>
      </text>
    </comment>
    <comment ref="QIL16" authorId="0" shapeId="0" xr:uid="{89B88B83-3916-4BAE-9E6B-17C6B9EB791B}">
      <text>
        <r>
          <rPr>
            <b/>
            <sz val="9"/>
            <color indexed="81"/>
            <rFont val="Tahoma"/>
            <charset val="1"/>
          </rPr>
          <t>Becky Dzingeleski:</t>
        </r>
        <r>
          <rPr>
            <sz val="9"/>
            <color indexed="81"/>
            <rFont val="Tahoma"/>
            <charset val="1"/>
          </rPr>
          <t xml:space="preserve">
Per FOD is a new Unit.  Contributions began in 2018</t>
        </r>
      </text>
    </comment>
    <comment ref="QIP16" authorId="0" shapeId="0" xr:uid="{00B6BFE7-DD6A-408C-8FDD-4F316A254071}">
      <text>
        <r>
          <rPr>
            <b/>
            <sz val="9"/>
            <color indexed="81"/>
            <rFont val="Tahoma"/>
            <charset val="1"/>
          </rPr>
          <t>Becky Dzingeleski:</t>
        </r>
        <r>
          <rPr>
            <sz val="9"/>
            <color indexed="81"/>
            <rFont val="Tahoma"/>
            <charset val="1"/>
          </rPr>
          <t xml:space="preserve">
Per FOD is a new Unit.  Contributions began in 2018</t>
        </r>
      </text>
    </comment>
    <comment ref="QIT16" authorId="0" shapeId="0" xr:uid="{D937BB5F-21E5-4D99-B9B4-FFB25CC08673}">
      <text>
        <r>
          <rPr>
            <b/>
            <sz val="9"/>
            <color indexed="81"/>
            <rFont val="Tahoma"/>
            <charset val="1"/>
          </rPr>
          <t>Becky Dzingeleski:</t>
        </r>
        <r>
          <rPr>
            <sz val="9"/>
            <color indexed="81"/>
            <rFont val="Tahoma"/>
            <charset val="1"/>
          </rPr>
          <t xml:space="preserve">
Per FOD is a new Unit.  Contributions began in 2018</t>
        </r>
      </text>
    </comment>
    <comment ref="QIX16" authorId="0" shapeId="0" xr:uid="{9D727786-DA7A-458C-A36B-66B1ED44AA40}">
      <text>
        <r>
          <rPr>
            <b/>
            <sz val="9"/>
            <color indexed="81"/>
            <rFont val="Tahoma"/>
            <charset val="1"/>
          </rPr>
          <t>Becky Dzingeleski:</t>
        </r>
        <r>
          <rPr>
            <sz val="9"/>
            <color indexed="81"/>
            <rFont val="Tahoma"/>
            <charset val="1"/>
          </rPr>
          <t xml:space="preserve">
Per FOD is a new Unit.  Contributions began in 2018</t>
        </r>
      </text>
    </comment>
    <comment ref="QJB16" authorId="0" shapeId="0" xr:uid="{1251D1B5-2EEB-4334-9D0F-8D863295A0C6}">
      <text>
        <r>
          <rPr>
            <b/>
            <sz val="9"/>
            <color indexed="81"/>
            <rFont val="Tahoma"/>
            <charset val="1"/>
          </rPr>
          <t>Becky Dzingeleski:</t>
        </r>
        <r>
          <rPr>
            <sz val="9"/>
            <color indexed="81"/>
            <rFont val="Tahoma"/>
            <charset val="1"/>
          </rPr>
          <t xml:space="preserve">
Per FOD is a new Unit.  Contributions began in 2018</t>
        </r>
      </text>
    </comment>
    <comment ref="QJF16" authorId="0" shapeId="0" xr:uid="{39BA16A0-A023-4B8D-8A6B-36B052A5E9C0}">
      <text>
        <r>
          <rPr>
            <b/>
            <sz val="9"/>
            <color indexed="81"/>
            <rFont val="Tahoma"/>
            <charset val="1"/>
          </rPr>
          <t>Becky Dzingeleski:</t>
        </r>
        <r>
          <rPr>
            <sz val="9"/>
            <color indexed="81"/>
            <rFont val="Tahoma"/>
            <charset val="1"/>
          </rPr>
          <t xml:space="preserve">
Per FOD is a new Unit.  Contributions began in 2018</t>
        </r>
      </text>
    </comment>
    <comment ref="QJJ16" authorId="0" shapeId="0" xr:uid="{244DA498-69F4-4239-9C93-9D878D0CED57}">
      <text>
        <r>
          <rPr>
            <b/>
            <sz val="9"/>
            <color indexed="81"/>
            <rFont val="Tahoma"/>
            <charset val="1"/>
          </rPr>
          <t>Becky Dzingeleski:</t>
        </r>
        <r>
          <rPr>
            <sz val="9"/>
            <color indexed="81"/>
            <rFont val="Tahoma"/>
            <charset val="1"/>
          </rPr>
          <t xml:space="preserve">
Per FOD is a new Unit.  Contributions began in 2018</t>
        </r>
      </text>
    </comment>
    <comment ref="QJN16" authorId="0" shapeId="0" xr:uid="{FD654761-D8AF-46AC-9470-924697258569}">
      <text>
        <r>
          <rPr>
            <b/>
            <sz val="9"/>
            <color indexed="81"/>
            <rFont val="Tahoma"/>
            <charset val="1"/>
          </rPr>
          <t>Becky Dzingeleski:</t>
        </r>
        <r>
          <rPr>
            <sz val="9"/>
            <color indexed="81"/>
            <rFont val="Tahoma"/>
            <charset val="1"/>
          </rPr>
          <t xml:space="preserve">
Per FOD is a new Unit.  Contributions began in 2018</t>
        </r>
      </text>
    </comment>
    <comment ref="QJR16" authorId="0" shapeId="0" xr:uid="{531BEDDA-D782-48B2-BA54-6F2D8FAC11D3}">
      <text>
        <r>
          <rPr>
            <b/>
            <sz val="9"/>
            <color indexed="81"/>
            <rFont val="Tahoma"/>
            <charset val="1"/>
          </rPr>
          <t>Becky Dzingeleski:</t>
        </r>
        <r>
          <rPr>
            <sz val="9"/>
            <color indexed="81"/>
            <rFont val="Tahoma"/>
            <charset val="1"/>
          </rPr>
          <t xml:space="preserve">
Per FOD is a new Unit.  Contributions began in 2018</t>
        </r>
      </text>
    </comment>
    <comment ref="QJV16" authorId="0" shapeId="0" xr:uid="{226B7BEC-B957-4632-880F-7FFA198D167B}">
      <text>
        <r>
          <rPr>
            <b/>
            <sz val="9"/>
            <color indexed="81"/>
            <rFont val="Tahoma"/>
            <charset val="1"/>
          </rPr>
          <t>Becky Dzingeleski:</t>
        </r>
        <r>
          <rPr>
            <sz val="9"/>
            <color indexed="81"/>
            <rFont val="Tahoma"/>
            <charset val="1"/>
          </rPr>
          <t xml:space="preserve">
Per FOD is a new Unit.  Contributions began in 2018</t>
        </r>
      </text>
    </comment>
    <comment ref="QJZ16" authorId="0" shapeId="0" xr:uid="{3C4F27F6-C792-444C-9517-945DD2DB617E}">
      <text>
        <r>
          <rPr>
            <b/>
            <sz val="9"/>
            <color indexed="81"/>
            <rFont val="Tahoma"/>
            <charset val="1"/>
          </rPr>
          <t>Becky Dzingeleski:</t>
        </r>
        <r>
          <rPr>
            <sz val="9"/>
            <color indexed="81"/>
            <rFont val="Tahoma"/>
            <charset val="1"/>
          </rPr>
          <t xml:space="preserve">
Per FOD is a new Unit.  Contributions began in 2018</t>
        </r>
      </text>
    </comment>
    <comment ref="QKD16" authorId="0" shapeId="0" xr:uid="{1A5FD480-2063-4B56-B022-6A6BB3CF1B1B}">
      <text>
        <r>
          <rPr>
            <b/>
            <sz val="9"/>
            <color indexed="81"/>
            <rFont val="Tahoma"/>
            <charset val="1"/>
          </rPr>
          <t>Becky Dzingeleski:</t>
        </r>
        <r>
          <rPr>
            <sz val="9"/>
            <color indexed="81"/>
            <rFont val="Tahoma"/>
            <charset val="1"/>
          </rPr>
          <t xml:space="preserve">
Per FOD is a new Unit.  Contributions began in 2018</t>
        </r>
      </text>
    </comment>
    <comment ref="QKH16" authorId="0" shapeId="0" xr:uid="{0611362D-6B5A-47A1-A530-375945F7C24C}">
      <text>
        <r>
          <rPr>
            <b/>
            <sz val="9"/>
            <color indexed="81"/>
            <rFont val="Tahoma"/>
            <charset val="1"/>
          </rPr>
          <t>Becky Dzingeleski:</t>
        </r>
        <r>
          <rPr>
            <sz val="9"/>
            <color indexed="81"/>
            <rFont val="Tahoma"/>
            <charset val="1"/>
          </rPr>
          <t xml:space="preserve">
Per FOD is a new Unit.  Contributions began in 2018</t>
        </r>
      </text>
    </comment>
    <comment ref="QKL16" authorId="0" shapeId="0" xr:uid="{9EBE9445-BEC3-48B9-A8CC-05574670E60F}">
      <text>
        <r>
          <rPr>
            <b/>
            <sz val="9"/>
            <color indexed="81"/>
            <rFont val="Tahoma"/>
            <charset val="1"/>
          </rPr>
          <t>Becky Dzingeleski:</t>
        </r>
        <r>
          <rPr>
            <sz val="9"/>
            <color indexed="81"/>
            <rFont val="Tahoma"/>
            <charset val="1"/>
          </rPr>
          <t xml:space="preserve">
Per FOD is a new Unit.  Contributions began in 2018</t>
        </r>
      </text>
    </comment>
    <comment ref="QKP16" authorId="0" shapeId="0" xr:uid="{82392493-53DF-45EF-A1AE-750FD819EAF0}">
      <text>
        <r>
          <rPr>
            <b/>
            <sz val="9"/>
            <color indexed="81"/>
            <rFont val="Tahoma"/>
            <charset val="1"/>
          </rPr>
          <t>Becky Dzingeleski:</t>
        </r>
        <r>
          <rPr>
            <sz val="9"/>
            <color indexed="81"/>
            <rFont val="Tahoma"/>
            <charset val="1"/>
          </rPr>
          <t xml:space="preserve">
Per FOD is a new Unit.  Contributions began in 2018</t>
        </r>
      </text>
    </comment>
    <comment ref="QKT16" authorId="0" shapeId="0" xr:uid="{ED03ABCD-99DB-42FD-9721-B3ACAA6FAEA5}">
      <text>
        <r>
          <rPr>
            <b/>
            <sz val="9"/>
            <color indexed="81"/>
            <rFont val="Tahoma"/>
            <charset val="1"/>
          </rPr>
          <t>Becky Dzingeleski:</t>
        </r>
        <r>
          <rPr>
            <sz val="9"/>
            <color indexed="81"/>
            <rFont val="Tahoma"/>
            <charset val="1"/>
          </rPr>
          <t xml:space="preserve">
Per FOD is a new Unit.  Contributions began in 2018</t>
        </r>
      </text>
    </comment>
    <comment ref="QKX16" authorId="0" shapeId="0" xr:uid="{D5500B92-1632-44AE-BCFB-FBFB5A2F3D4B}">
      <text>
        <r>
          <rPr>
            <b/>
            <sz val="9"/>
            <color indexed="81"/>
            <rFont val="Tahoma"/>
            <charset val="1"/>
          </rPr>
          <t>Becky Dzingeleski:</t>
        </r>
        <r>
          <rPr>
            <sz val="9"/>
            <color indexed="81"/>
            <rFont val="Tahoma"/>
            <charset val="1"/>
          </rPr>
          <t xml:space="preserve">
Per FOD is a new Unit.  Contributions began in 2018</t>
        </r>
      </text>
    </comment>
    <comment ref="QLB16" authorId="0" shapeId="0" xr:uid="{5BCE2923-9835-4652-BF32-D2EB39B5198C}">
      <text>
        <r>
          <rPr>
            <b/>
            <sz val="9"/>
            <color indexed="81"/>
            <rFont val="Tahoma"/>
            <charset val="1"/>
          </rPr>
          <t>Becky Dzingeleski:</t>
        </r>
        <r>
          <rPr>
            <sz val="9"/>
            <color indexed="81"/>
            <rFont val="Tahoma"/>
            <charset val="1"/>
          </rPr>
          <t xml:space="preserve">
Per FOD is a new Unit.  Contributions began in 2018</t>
        </r>
      </text>
    </comment>
    <comment ref="QLF16" authorId="0" shapeId="0" xr:uid="{00C8338C-8736-4F34-A7B2-2C430E3456E3}">
      <text>
        <r>
          <rPr>
            <b/>
            <sz val="9"/>
            <color indexed="81"/>
            <rFont val="Tahoma"/>
            <charset val="1"/>
          </rPr>
          <t>Becky Dzingeleski:</t>
        </r>
        <r>
          <rPr>
            <sz val="9"/>
            <color indexed="81"/>
            <rFont val="Tahoma"/>
            <charset val="1"/>
          </rPr>
          <t xml:space="preserve">
Per FOD is a new Unit.  Contributions began in 2018</t>
        </r>
      </text>
    </comment>
    <comment ref="QLJ16" authorId="0" shapeId="0" xr:uid="{FD07B869-53EC-4AF3-A8EA-22A87C295A27}">
      <text>
        <r>
          <rPr>
            <b/>
            <sz val="9"/>
            <color indexed="81"/>
            <rFont val="Tahoma"/>
            <charset val="1"/>
          </rPr>
          <t>Becky Dzingeleski:</t>
        </r>
        <r>
          <rPr>
            <sz val="9"/>
            <color indexed="81"/>
            <rFont val="Tahoma"/>
            <charset val="1"/>
          </rPr>
          <t xml:space="preserve">
Per FOD is a new Unit.  Contributions began in 2018</t>
        </r>
      </text>
    </comment>
    <comment ref="QLN16" authorId="0" shapeId="0" xr:uid="{CFCC1E30-626D-4BB7-8D39-B34AE7F277C6}">
      <text>
        <r>
          <rPr>
            <b/>
            <sz val="9"/>
            <color indexed="81"/>
            <rFont val="Tahoma"/>
            <charset val="1"/>
          </rPr>
          <t>Becky Dzingeleski:</t>
        </r>
        <r>
          <rPr>
            <sz val="9"/>
            <color indexed="81"/>
            <rFont val="Tahoma"/>
            <charset val="1"/>
          </rPr>
          <t xml:space="preserve">
Per FOD is a new Unit.  Contributions began in 2018</t>
        </r>
      </text>
    </comment>
    <comment ref="QLR16" authorId="0" shapeId="0" xr:uid="{69A38821-2029-4501-9804-A0F9A9A0327B}">
      <text>
        <r>
          <rPr>
            <b/>
            <sz val="9"/>
            <color indexed="81"/>
            <rFont val="Tahoma"/>
            <charset val="1"/>
          </rPr>
          <t>Becky Dzingeleski:</t>
        </r>
        <r>
          <rPr>
            <sz val="9"/>
            <color indexed="81"/>
            <rFont val="Tahoma"/>
            <charset val="1"/>
          </rPr>
          <t xml:space="preserve">
Per FOD is a new Unit.  Contributions began in 2018</t>
        </r>
      </text>
    </comment>
    <comment ref="QLV16" authorId="0" shapeId="0" xr:uid="{15B01DB3-2D8F-400B-A0AB-4AFB73BF886E}">
      <text>
        <r>
          <rPr>
            <b/>
            <sz val="9"/>
            <color indexed="81"/>
            <rFont val="Tahoma"/>
            <charset val="1"/>
          </rPr>
          <t>Becky Dzingeleski:</t>
        </r>
        <r>
          <rPr>
            <sz val="9"/>
            <color indexed="81"/>
            <rFont val="Tahoma"/>
            <charset val="1"/>
          </rPr>
          <t xml:space="preserve">
Per FOD is a new Unit.  Contributions began in 2018</t>
        </r>
      </text>
    </comment>
    <comment ref="QLZ16" authorId="0" shapeId="0" xr:uid="{36053529-56D1-4FE3-A486-DE92B8593323}">
      <text>
        <r>
          <rPr>
            <b/>
            <sz val="9"/>
            <color indexed="81"/>
            <rFont val="Tahoma"/>
            <charset val="1"/>
          </rPr>
          <t>Becky Dzingeleski:</t>
        </r>
        <r>
          <rPr>
            <sz val="9"/>
            <color indexed="81"/>
            <rFont val="Tahoma"/>
            <charset val="1"/>
          </rPr>
          <t xml:space="preserve">
Per FOD is a new Unit.  Contributions began in 2018</t>
        </r>
      </text>
    </comment>
    <comment ref="QMD16" authorId="0" shapeId="0" xr:uid="{E88F6D87-ACCF-4FB9-A7C1-562EB4B058D5}">
      <text>
        <r>
          <rPr>
            <b/>
            <sz val="9"/>
            <color indexed="81"/>
            <rFont val="Tahoma"/>
            <charset val="1"/>
          </rPr>
          <t>Becky Dzingeleski:</t>
        </r>
        <r>
          <rPr>
            <sz val="9"/>
            <color indexed="81"/>
            <rFont val="Tahoma"/>
            <charset val="1"/>
          </rPr>
          <t xml:space="preserve">
Per FOD is a new Unit.  Contributions began in 2018</t>
        </r>
      </text>
    </comment>
    <comment ref="QMH16" authorId="0" shapeId="0" xr:uid="{7CC623B8-7AD2-4348-9B9D-F7CD284E5C40}">
      <text>
        <r>
          <rPr>
            <b/>
            <sz val="9"/>
            <color indexed="81"/>
            <rFont val="Tahoma"/>
            <charset val="1"/>
          </rPr>
          <t>Becky Dzingeleski:</t>
        </r>
        <r>
          <rPr>
            <sz val="9"/>
            <color indexed="81"/>
            <rFont val="Tahoma"/>
            <charset val="1"/>
          </rPr>
          <t xml:space="preserve">
Per FOD is a new Unit.  Contributions began in 2018</t>
        </r>
      </text>
    </comment>
    <comment ref="QML16" authorId="0" shapeId="0" xr:uid="{54E06C2B-14C0-48CC-AD5A-AB1E72C22BAE}">
      <text>
        <r>
          <rPr>
            <b/>
            <sz val="9"/>
            <color indexed="81"/>
            <rFont val="Tahoma"/>
            <charset val="1"/>
          </rPr>
          <t>Becky Dzingeleski:</t>
        </r>
        <r>
          <rPr>
            <sz val="9"/>
            <color indexed="81"/>
            <rFont val="Tahoma"/>
            <charset val="1"/>
          </rPr>
          <t xml:space="preserve">
Per FOD is a new Unit.  Contributions began in 2018</t>
        </r>
      </text>
    </comment>
    <comment ref="QMP16" authorId="0" shapeId="0" xr:uid="{7E6DB1E4-3E8D-4E1A-9893-EA55723273D3}">
      <text>
        <r>
          <rPr>
            <b/>
            <sz val="9"/>
            <color indexed="81"/>
            <rFont val="Tahoma"/>
            <charset val="1"/>
          </rPr>
          <t>Becky Dzingeleski:</t>
        </r>
        <r>
          <rPr>
            <sz val="9"/>
            <color indexed="81"/>
            <rFont val="Tahoma"/>
            <charset val="1"/>
          </rPr>
          <t xml:space="preserve">
Per FOD is a new Unit.  Contributions began in 2018</t>
        </r>
      </text>
    </comment>
    <comment ref="QMT16" authorId="0" shapeId="0" xr:uid="{5B0CF7CB-2EFF-47EA-A81C-7716B080A1A7}">
      <text>
        <r>
          <rPr>
            <b/>
            <sz val="9"/>
            <color indexed="81"/>
            <rFont val="Tahoma"/>
            <charset val="1"/>
          </rPr>
          <t>Becky Dzingeleski:</t>
        </r>
        <r>
          <rPr>
            <sz val="9"/>
            <color indexed="81"/>
            <rFont val="Tahoma"/>
            <charset val="1"/>
          </rPr>
          <t xml:space="preserve">
Per FOD is a new Unit.  Contributions began in 2018</t>
        </r>
      </text>
    </comment>
    <comment ref="QMX16" authorId="0" shapeId="0" xr:uid="{E37DDE98-7738-4D01-801E-C4261037EB29}">
      <text>
        <r>
          <rPr>
            <b/>
            <sz val="9"/>
            <color indexed="81"/>
            <rFont val="Tahoma"/>
            <charset val="1"/>
          </rPr>
          <t>Becky Dzingeleski:</t>
        </r>
        <r>
          <rPr>
            <sz val="9"/>
            <color indexed="81"/>
            <rFont val="Tahoma"/>
            <charset val="1"/>
          </rPr>
          <t xml:space="preserve">
Per FOD is a new Unit.  Contributions began in 2018</t>
        </r>
      </text>
    </comment>
    <comment ref="QNB16" authorId="0" shapeId="0" xr:uid="{3453E4A1-30BE-4E31-B4F9-4EB5A7622688}">
      <text>
        <r>
          <rPr>
            <b/>
            <sz val="9"/>
            <color indexed="81"/>
            <rFont val="Tahoma"/>
            <charset val="1"/>
          </rPr>
          <t>Becky Dzingeleski:</t>
        </r>
        <r>
          <rPr>
            <sz val="9"/>
            <color indexed="81"/>
            <rFont val="Tahoma"/>
            <charset val="1"/>
          </rPr>
          <t xml:space="preserve">
Per FOD is a new Unit.  Contributions began in 2018</t>
        </r>
      </text>
    </comment>
    <comment ref="QNF16" authorId="0" shapeId="0" xr:uid="{86A7B347-1D0B-40F9-B0A1-F72DCAC7F4BD}">
      <text>
        <r>
          <rPr>
            <b/>
            <sz val="9"/>
            <color indexed="81"/>
            <rFont val="Tahoma"/>
            <charset val="1"/>
          </rPr>
          <t>Becky Dzingeleski:</t>
        </r>
        <r>
          <rPr>
            <sz val="9"/>
            <color indexed="81"/>
            <rFont val="Tahoma"/>
            <charset val="1"/>
          </rPr>
          <t xml:space="preserve">
Per FOD is a new Unit.  Contributions began in 2018</t>
        </r>
      </text>
    </comment>
    <comment ref="QNJ16" authorId="0" shapeId="0" xr:uid="{820BEAF4-17A9-4348-A233-C15779B55CFB}">
      <text>
        <r>
          <rPr>
            <b/>
            <sz val="9"/>
            <color indexed="81"/>
            <rFont val="Tahoma"/>
            <charset val="1"/>
          </rPr>
          <t>Becky Dzingeleski:</t>
        </r>
        <r>
          <rPr>
            <sz val="9"/>
            <color indexed="81"/>
            <rFont val="Tahoma"/>
            <charset val="1"/>
          </rPr>
          <t xml:space="preserve">
Per FOD is a new Unit.  Contributions began in 2018</t>
        </r>
      </text>
    </comment>
    <comment ref="QNN16" authorId="0" shapeId="0" xr:uid="{67982FAA-ADD1-474E-A966-0B5198C60B95}">
      <text>
        <r>
          <rPr>
            <b/>
            <sz val="9"/>
            <color indexed="81"/>
            <rFont val="Tahoma"/>
            <charset val="1"/>
          </rPr>
          <t>Becky Dzingeleski:</t>
        </r>
        <r>
          <rPr>
            <sz val="9"/>
            <color indexed="81"/>
            <rFont val="Tahoma"/>
            <charset val="1"/>
          </rPr>
          <t xml:space="preserve">
Per FOD is a new Unit.  Contributions began in 2018</t>
        </r>
      </text>
    </comment>
    <comment ref="QNR16" authorId="0" shapeId="0" xr:uid="{7EB701D9-72E3-4B7A-B55E-D52F9906AA10}">
      <text>
        <r>
          <rPr>
            <b/>
            <sz val="9"/>
            <color indexed="81"/>
            <rFont val="Tahoma"/>
            <charset val="1"/>
          </rPr>
          <t>Becky Dzingeleski:</t>
        </r>
        <r>
          <rPr>
            <sz val="9"/>
            <color indexed="81"/>
            <rFont val="Tahoma"/>
            <charset val="1"/>
          </rPr>
          <t xml:space="preserve">
Per FOD is a new Unit.  Contributions began in 2018</t>
        </r>
      </text>
    </comment>
    <comment ref="QNV16" authorId="0" shapeId="0" xr:uid="{19FBD6DC-58FA-4AF0-8761-9B110045096E}">
      <text>
        <r>
          <rPr>
            <b/>
            <sz val="9"/>
            <color indexed="81"/>
            <rFont val="Tahoma"/>
            <charset val="1"/>
          </rPr>
          <t>Becky Dzingeleski:</t>
        </r>
        <r>
          <rPr>
            <sz val="9"/>
            <color indexed="81"/>
            <rFont val="Tahoma"/>
            <charset val="1"/>
          </rPr>
          <t xml:space="preserve">
Per FOD is a new Unit.  Contributions began in 2018</t>
        </r>
      </text>
    </comment>
    <comment ref="QNZ16" authorId="0" shapeId="0" xr:uid="{20DF9026-BC8B-4021-8310-EC530A9E34E1}">
      <text>
        <r>
          <rPr>
            <b/>
            <sz val="9"/>
            <color indexed="81"/>
            <rFont val="Tahoma"/>
            <charset val="1"/>
          </rPr>
          <t>Becky Dzingeleski:</t>
        </r>
        <r>
          <rPr>
            <sz val="9"/>
            <color indexed="81"/>
            <rFont val="Tahoma"/>
            <charset val="1"/>
          </rPr>
          <t xml:space="preserve">
Per FOD is a new Unit.  Contributions began in 2018</t>
        </r>
      </text>
    </comment>
    <comment ref="QOD16" authorId="0" shapeId="0" xr:uid="{8138A9A8-84F2-4FDA-A368-236111B0F3C5}">
      <text>
        <r>
          <rPr>
            <b/>
            <sz val="9"/>
            <color indexed="81"/>
            <rFont val="Tahoma"/>
            <charset val="1"/>
          </rPr>
          <t>Becky Dzingeleski:</t>
        </r>
        <r>
          <rPr>
            <sz val="9"/>
            <color indexed="81"/>
            <rFont val="Tahoma"/>
            <charset val="1"/>
          </rPr>
          <t xml:space="preserve">
Per FOD is a new Unit.  Contributions began in 2018</t>
        </r>
      </text>
    </comment>
    <comment ref="QOH16" authorId="0" shapeId="0" xr:uid="{22F6DF7C-08FC-4D50-A6A3-07C5DC6999DF}">
      <text>
        <r>
          <rPr>
            <b/>
            <sz val="9"/>
            <color indexed="81"/>
            <rFont val="Tahoma"/>
            <charset val="1"/>
          </rPr>
          <t>Becky Dzingeleski:</t>
        </r>
        <r>
          <rPr>
            <sz val="9"/>
            <color indexed="81"/>
            <rFont val="Tahoma"/>
            <charset val="1"/>
          </rPr>
          <t xml:space="preserve">
Per FOD is a new Unit.  Contributions began in 2018</t>
        </r>
      </text>
    </comment>
    <comment ref="QOL16" authorId="0" shapeId="0" xr:uid="{77060658-BBAB-494D-B818-691A87A7D257}">
      <text>
        <r>
          <rPr>
            <b/>
            <sz val="9"/>
            <color indexed="81"/>
            <rFont val="Tahoma"/>
            <charset val="1"/>
          </rPr>
          <t>Becky Dzingeleski:</t>
        </r>
        <r>
          <rPr>
            <sz val="9"/>
            <color indexed="81"/>
            <rFont val="Tahoma"/>
            <charset val="1"/>
          </rPr>
          <t xml:space="preserve">
Per FOD is a new Unit.  Contributions began in 2018</t>
        </r>
      </text>
    </comment>
    <comment ref="QOP16" authorId="0" shapeId="0" xr:uid="{D91CBFE9-5E04-483A-B54A-BAA950031854}">
      <text>
        <r>
          <rPr>
            <b/>
            <sz val="9"/>
            <color indexed="81"/>
            <rFont val="Tahoma"/>
            <charset val="1"/>
          </rPr>
          <t>Becky Dzingeleski:</t>
        </r>
        <r>
          <rPr>
            <sz val="9"/>
            <color indexed="81"/>
            <rFont val="Tahoma"/>
            <charset val="1"/>
          </rPr>
          <t xml:space="preserve">
Per FOD is a new Unit.  Contributions began in 2018</t>
        </r>
      </text>
    </comment>
    <comment ref="QOT16" authorId="0" shapeId="0" xr:uid="{A552307A-6904-4779-BE99-5EE53A177271}">
      <text>
        <r>
          <rPr>
            <b/>
            <sz val="9"/>
            <color indexed="81"/>
            <rFont val="Tahoma"/>
            <charset val="1"/>
          </rPr>
          <t>Becky Dzingeleski:</t>
        </r>
        <r>
          <rPr>
            <sz val="9"/>
            <color indexed="81"/>
            <rFont val="Tahoma"/>
            <charset val="1"/>
          </rPr>
          <t xml:space="preserve">
Per FOD is a new Unit.  Contributions began in 2018</t>
        </r>
      </text>
    </comment>
    <comment ref="QOX16" authorId="0" shapeId="0" xr:uid="{A5A1E1BE-8E9A-4B58-A9AF-1CC91F0FE23C}">
      <text>
        <r>
          <rPr>
            <b/>
            <sz val="9"/>
            <color indexed="81"/>
            <rFont val="Tahoma"/>
            <charset val="1"/>
          </rPr>
          <t>Becky Dzingeleski:</t>
        </r>
        <r>
          <rPr>
            <sz val="9"/>
            <color indexed="81"/>
            <rFont val="Tahoma"/>
            <charset val="1"/>
          </rPr>
          <t xml:space="preserve">
Per FOD is a new Unit.  Contributions began in 2018</t>
        </r>
      </text>
    </comment>
    <comment ref="QPB16" authorId="0" shapeId="0" xr:uid="{E719E436-A02C-4771-8916-D9D54EE18C10}">
      <text>
        <r>
          <rPr>
            <b/>
            <sz val="9"/>
            <color indexed="81"/>
            <rFont val="Tahoma"/>
            <charset val="1"/>
          </rPr>
          <t>Becky Dzingeleski:</t>
        </r>
        <r>
          <rPr>
            <sz val="9"/>
            <color indexed="81"/>
            <rFont val="Tahoma"/>
            <charset val="1"/>
          </rPr>
          <t xml:space="preserve">
Per FOD is a new Unit.  Contributions began in 2018</t>
        </r>
      </text>
    </comment>
    <comment ref="QPF16" authorId="0" shapeId="0" xr:uid="{94DB380C-D5EA-4BF5-B9EE-82D1416C0009}">
      <text>
        <r>
          <rPr>
            <b/>
            <sz val="9"/>
            <color indexed="81"/>
            <rFont val="Tahoma"/>
            <charset val="1"/>
          </rPr>
          <t>Becky Dzingeleski:</t>
        </r>
        <r>
          <rPr>
            <sz val="9"/>
            <color indexed="81"/>
            <rFont val="Tahoma"/>
            <charset val="1"/>
          </rPr>
          <t xml:space="preserve">
Per FOD is a new Unit.  Contributions began in 2018</t>
        </r>
      </text>
    </comment>
    <comment ref="QPJ16" authorId="0" shapeId="0" xr:uid="{3695AE69-361C-4D4B-B072-2BF21883232D}">
      <text>
        <r>
          <rPr>
            <b/>
            <sz val="9"/>
            <color indexed="81"/>
            <rFont val="Tahoma"/>
            <charset val="1"/>
          </rPr>
          <t>Becky Dzingeleski:</t>
        </r>
        <r>
          <rPr>
            <sz val="9"/>
            <color indexed="81"/>
            <rFont val="Tahoma"/>
            <charset val="1"/>
          </rPr>
          <t xml:space="preserve">
Per FOD is a new Unit.  Contributions began in 2018</t>
        </r>
      </text>
    </comment>
    <comment ref="QPN16" authorId="0" shapeId="0" xr:uid="{89DD078B-C895-46AA-874D-695685251588}">
      <text>
        <r>
          <rPr>
            <b/>
            <sz val="9"/>
            <color indexed="81"/>
            <rFont val="Tahoma"/>
            <charset val="1"/>
          </rPr>
          <t>Becky Dzingeleski:</t>
        </r>
        <r>
          <rPr>
            <sz val="9"/>
            <color indexed="81"/>
            <rFont val="Tahoma"/>
            <charset val="1"/>
          </rPr>
          <t xml:space="preserve">
Per FOD is a new Unit.  Contributions began in 2018</t>
        </r>
      </text>
    </comment>
    <comment ref="QPR16" authorId="0" shapeId="0" xr:uid="{8C131693-916E-4F3A-8B64-8550FE64B50B}">
      <text>
        <r>
          <rPr>
            <b/>
            <sz val="9"/>
            <color indexed="81"/>
            <rFont val="Tahoma"/>
            <charset val="1"/>
          </rPr>
          <t>Becky Dzingeleski:</t>
        </r>
        <r>
          <rPr>
            <sz val="9"/>
            <color indexed="81"/>
            <rFont val="Tahoma"/>
            <charset val="1"/>
          </rPr>
          <t xml:space="preserve">
Per FOD is a new Unit.  Contributions began in 2018</t>
        </r>
      </text>
    </comment>
    <comment ref="QPV16" authorId="0" shapeId="0" xr:uid="{EE31A3D4-F272-439D-A5CC-243AD14A5F75}">
      <text>
        <r>
          <rPr>
            <b/>
            <sz val="9"/>
            <color indexed="81"/>
            <rFont val="Tahoma"/>
            <charset val="1"/>
          </rPr>
          <t>Becky Dzingeleski:</t>
        </r>
        <r>
          <rPr>
            <sz val="9"/>
            <color indexed="81"/>
            <rFont val="Tahoma"/>
            <charset val="1"/>
          </rPr>
          <t xml:space="preserve">
Per FOD is a new Unit.  Contributions began in 2018</t>
        </r>
      </text>
    </comment>
    <comment ref="QPZ16" authorId="0" shapeId="0" xr:uid="{53109EF2-0004-4A79-ACA3-0663412A4453}">
      <text>
        <r>
          <rPr>
            <b/>
            <sz val="9"/>
            <color indexed="81"/>
            <rFont val="Tahoma"/>
            <charset val="1"/>
          </rPr>
          <t>Becky Dzingeleski:</t>
        </r>
        <r>
          <rPr>
            <sz val="9"/>
            <color indexed="81"/>
            <rFont val="Tahoma"/>
            <charset val="1"/>
          </rPr>
          <t xml:space="preserve">
Per FOD is a new Unit.  Contributions began in 2018</t>
        </r>
      </text>
    </comment>
    <comment ref="QQD16" authorId="0" shapeId="0" xr:uid="{0A68E54E-FD0A-4B75-B208-4214AA87A001}">
      <text>
        <r>
          <rPr>
            <b/>
            <sz val="9"/>
            <color indexed="81"/>
            <rFont val="Tahoma"/>
            <charset val="1"/>
          </rPr>
          <t>Becky Dzingeleski:</t>
        </r>
        <r>
          <rPr>
            <sz val="9"/>
            <color indexed="81"/>
            <rFont val="Tahoma"/>
            <charset val="1"/>
          </rPr>
          <t xml:space="preserve">
Per FOD is a new Unit.  Contributions began in 2018</t>
        </r>
      </text>
    </comment>
    <comment ref="QQH16" authorId="0" shapeId="0" xr:uid="{344B7F4E-FA9B-48E2-9976-4E79C74DB775}">
      <text>
        <r>
          <rPr>
            <b/>
            <sz val="9"/>
            <color indexed="81"/>
            <rFont val="Tahoma"/>
            <charset val="1"/>
          </rPr>
          <t>Becky Dzingeleski:</t>
        </r>
        <r>
          <rPr>
            <sz val="9"/>
            <color indexed="81"/>
            <rFont val="Tahoma"/>
            <charset val="1"/>
          </rPr>
          <t xml:space="preserve">
Per FOD is a new Unit.  Contributions began in 2018</t>
        </r>
      </text>
    </comment>
    <comment ref="QQL16" authorId="0" shapeId="0" xr:uid="{19F32358-C461-4B5D-B78F-50709C17A688}">
      <text>
        <r>
          <rPr>
            <b/>
            <sz val="9"/>
            <color indexed="81"/>
            <rFont val="Tahoma"/>
            <charset val="1"/>
          </rPr>
          <t>Becky Dzingeleski:</t>
        </r>
        <r>
          <rPr>
            <sz val="9"/>
            <color indexed="81"/>
            <rFont val="Tahoma"/>
            <charset val="1"/>
          </rPr>
          <t xml:space="preserve">
Per FOD is a new Unit.  Contributions began in 2018</t>
        </r>
      </text>
    </comment>
    <comment ref="QQP16" authorId="0" shapeId="0" xr:uid="{1E025B88-8DC3-4674-8488-17B05219243F}">
      <text>
        <r>
          <rPr>
            <b/>
            <sz val="9"/>
            <color indexed="81"/>
            <rFont val="Tahoma"/>
            <charset val="1"/>
          </rPr>
          <t>Becky Dzingeleski:</t>
        </r>
        <r>
          <rPr>
            <sz val="9"/>
            <color indexed="81"/>
            <rFont val="Tahoma"/>
            <charset val="1"/>
          </rPr>
          <t xml:space="preserve">
Per FOD is a new Unit.  Contributions began in 2018</t>
        </r>
      </text>
    </comment>
    <comment ref="QQT16" authorId="0" shapeId="0" xr:uid="{B98B6DEA-C7F7-442B-AAA5-3CEEA9226005}">
      <text>
        <r>
          <rPr>
            <b/>
            <sz val="9"/>
            <color indexed="81"/>
            <rFont val="Tahoma"/>
            <charset val="1"/>
          </rPr>
          <t>Becky Dzingeleski:</t>
        </r>
        <r>
          <rPr>
            <sz val="9"/>
            <color indexed="81"/>
            <rFont val="Tahoma"/>
            <charset val="1"/>
          </rPr>
          <t xml:space="preserve">
Per FOD is a new Unit.  Contributions began in 2018</t>
        </r>
      </text>
    </comment>
    <comment ref="QQX16" authorId="0" shapeId="0" xr:uid="{86403901-EEA4-42CC-B8F6-E3862D960EFB}">
      <text>
        <r>
          <rPr>
            <b/>
            <sz val="9"/>
            <color indexed="81"/>
            <rFont val="Tahoma"/>
            <charset val="1"/>
          </rPr>
          <t>Becky Dzingeleski:</t>
        </r>
        <r>
          <rPr>
            <sz val="9"/>
            <color indexed="81"/>
            <rFont val="Tahoma"/>
            <charset val="1"/>
          </rPr>
          <t xml:space="preserve">
Per FOD is a new Unit.  Contributions began in 2018</t>
        </r>
      </text>
    </comment>
    <comment ref="QRB16" authorId="0" shapeId="0" xr:uid="{478489DA-0D2D-4880-8615-0B2204C1957F}">
      <text>
        <r>
          <rPr>
            <b/>
            <sz val="9"/>
            <color indexed="81"/>
            <rFont val="Tahoma"/>
            <charset val="1"/>
          </rPr>
          <t>Becky Dzingeleski:</t>
        </r>
        <r>
          <rPr>
            <sz val="9"/>
            <color indexed="81"/>
            <rFont val="Tahoma"/>
            <charset val="1"/>
          </rPr>
          <t xml:space="preserve">
Per FOD is a new Unit.  Contributions began in 2018</t>
        </r>
      </text>
    </comment>
    <comment ref="QRF16" authorId="0" shapeId="0" xr:uid="{ADBE39B9-51AD-433D-84AD-264047772458}">
      <text>
        <r>
          <rPr>
            <b/>
            <sz val="9"/>
            <color indexed="81"/>
            <rFont val="Tahoma"/>
            <charset val="1"/>
          </rPr>
          <t>Becky Dzingeleski:</t>
        </r>
        <r>
          <rPr>
            <sz val="9"/>
            <color indexed="81"/>
            <rFont val="Tahoma"/>
            <charset val="1"/>
          </rPr>
          <t xml:space="preserve">
Per FOD is a new Unit.  Contributions began in 2018</t>
        </r>
      </text>
    </comment>
    <comment ref="QRJ16" authorId="0" shapeId="0" xr:uid="{30AD5941-58BE-45C7-931B-B065234158D4}">
      <text>
        <r>
          <rPr>
            <b/>
            <sz val="9"/>
            <color indexed="81"/>
            <rFont val="Tahoma"/>
            <charset val="1"/>
          </rPr>
          <t>Becky Dzingeleski:</t>
        </r>
        <r>
          <rPr>
            <sz val="9"/>
            <color indexed="81"/>
            <rFont val="Tahoma"/>
            <charset val="1"/>
          </rPr>
          <t xml:space="preserve">
Per FOD is a new Unit.  Contributions began in 2018</t>
        </r>
      </text>
    </comment>
    <comment ref="QRN16" authorId="0" shapeId="0" xr:uid="{8FEEA2FB-C2A8-42F4-AAB2-53ABF522E7B3}">
      <text>
        <r>
          <rPr>
            <b/>
            <sz val="9"/>
            <color indexed="81"/>
            <rFont val="Tahoma"/>
            <charset val="1"/>
          </rPr>
          <t>Becky Dzingeleski:</t>
        </r>
        <r>
          <rPr>
            <sz val="9"/>
            <color indexed="81"/>
            <rFont val="Tahoma"/>
            <charset val="1"/>
          </rPr>
          <t xml:space="preserve">
Per FOD is a new Unit.  Contributions began in 2018</t>
        </r>
      </text>
    </comment>
    <comment ref="QRR16" authorId="0" shapeId="0" xr:uid="{58098E39-9B47-4EAD-8807-B9AF04CD4536}">
      <text>
        <r>
          <rPr>
            <b/>
            <sz val="9"/>
            <color indexed="81"/>
            <rFont val="Tahoma"/>
            <charset val="1"/>
          </rPr>
          <t>Becky Dzingeleski:</t>
        </r>
        <r>
          <rPr>
            <sz val="9"/>
            <color indexed="81"/>
            <rFont val="Tahoma"/>
            <charset val="1"/>
          </rPr>
          <t xml:space="preserve">
Per FOD is a new Unit.  Contributions began in 2018</t>
        </r>
      </text>
    </comment>
    <comment ref="QRV16" authorId="0" shapeId="0" xr:uid="{51C1CFBA-8092-438C-8A74-694FB56AB72C}">
      <text>
        <r>
          <rPr>
            <b/>
            <sz val="9"/>
            <color indexed="81"/>
            <rFont val="Tahoma"/>
            <charset val="1"/>
          </rPr>
          <t>Becky Dzingeleski:</t>
        </r>
        <r>
          <rPr>
            <sz val="9"/>
            <color indexed="81"/>
            <rFont val="Tahoma"/>
            <charset val="1"/>
          </rPr>
          <t xml:space="preserve">
Per FOD is a new Unit.  Contributions began in 2018</t>
        </r>
      </text>
    </comment>
    <comment ref="QRZ16" authorId="0" shapeId="0" xr:uid="{39E5C512-FAB0-4D75-94F3-E37275EBDD09}">
      <text>
        <r>
          <rPr>
            <b/>
            <sz val="9"/>
            <color indexed="81"/>
            <rFont val="Tahoma"/>
            <charset val="1"/>
          </rPr>
          <t>Becky Dzingeleski:</t>
        </r>
        <r>
          <rPr>
            <sz val="9"/>
            <color indexed="81"/>
            <rFont val="Tahoma"/>
            <charset val="1"/>
          </rPr>
          <t xml:space="preserve">
Per FOD is a new Unit.  Contributions began in 2018</t>
        </r>
      </text>
    </comment>
    <comment ref="QSD16" authorId="0" shapeId="0" xr:uid="{1056CD0C-2491-4E36-9FEC-B5E1768D21B3}">
      <text>
        <r>
          <rPr>
            <b/>
            <sz val="9"/>
            <color indexed="81"/>
            <rFont val="Tahoma"/>
            <charset val="1"/>
          </rPr>
          <t>Becky Dzingeleski:</t>
        </r>
        <r>
          <rPr>
            <sz val="9"/>
            <color indexed="81"/>
            <rFont val="Tahoma"/>
            <charset val="1"/>
          </rPr>
          <t xml:space="preserve">
Per FOD is a new Unit.  Contributions began in 2018</t>
        </r>
      </text>
    </comment>
    <comment ref="QSH16" authorId="0" shapeId="0" xr:uid="{C0617990-2594-47D8-A8A5-7F738F389387}">
      <text>
        <r>
          <rPr>
            <b/>
            <sz val="9"/>
            <color indexed="81"/>
            <rFont val="Tahoma"/>
            <charset val="1"/>
          </rPr>
          <t>Becky Dzingeleski:</t>
        </r>
        <r>
          <rPr>
            <sz val="9"/>
            <color indexed="81"/>
            <rFont val="Tahoma"/>
            <charset val="1"/>
          </rPr>
          <t xml:space="preserve">
Per FOD is a new Unit.  Contributions began in 2018</t>
        </r>
      </text>
    </comment>
    <comment ref="QSL16" authorId="0" shapeId="0" xr:uid="{6A67B7AC-B361-4EAF-B437-B6A665E60AE6}">
      <text>
        <r>
          <rPr>
            <b/>
            <sz val="9"/>
            <color indexed="81"/>
            <rFont val="Tahoma"/>
            <charset val="1"/>
          </rPr>
          <t>Becky Dzingeleski:</t>
        </r>
        <r>
          <rPr>
            <sz val="9"/>
            <color indexed="81"/>
            <rFont val="Tahoma"/>
            <charset val="1"/>
          </rPr>
          <t xml:space="preserve">
Per FOD is a new Unit.  Contributions began in 2018</t>
        </r>
      </text>
    </comment>
    <comment ref="QSP16" authorId="0" shapeId="0" xr:uid="{F7B1BB7C-6EF9-4B7A-B63C-771A13E6A41C}">
      <text>
        <r>
          <rPr>
            <b/>
            <sz val="9"/>
            <color indexed="81"/>
            <rFont val="Tahoma"/>
            <charset val="1"/>
          </rPr>
          <t>Becky Dzingeleski:</t>
        </r>
        <r>
          <rPr>
            <sz val="9"/>
            <color indexed="81"/>
            <rFont val="Tahoma"/>
            <charset val="1"/>
          </rPr>
          <t xml:space="preserve">
Per FOD is a new Unit.  Contributions began in 2018</t>
        </r>
      </text>
    </comment>
    <comment ref="QST16" authorId="0" shapeId="0" xr:uid="{1678701F-E55B-4D44-BDB5-3DD2BB523CF5}">
      <text>
        <r>
          <rPr>
            <b/>
            <sz val="9"/>
            <color indexed="81"/>
            <rFont val="Tahoma"/>
            <charset val="1"/>
          </rPr>
          <t>Becky Dzingeleski:</t>
        </r>
        <r>
          <rPr>
            <sz val="9"/>
            <color indexed="81"/>
            <rFont val="Tahoma"/>
            <charset val="1"/>
          </rPr>
          <t xml:space="preserve">
Per FOD is a new Unit.  Contributions began in 2018</t>
        </r>
      </text>
    </comment>
    <comment ref="QSX16" authorId="0" shapeId="0" xr:uid="{E5E2341C-B261-40CB-B2D4-6BD814858660}">
      <text>
        <r>
          <rPr>
            <b/>
            <sz val="9"/>
            <color indexed="81"/>
            <rFont val="Tahoma"/>
            <charset val="1"/>
          </rPr>
          <t>Becky Dzingeleski:</t>
        </r>
        <r>
          <rPr>
            <sz val="9"/>
            <color indexed="81"/>
            <rFont val="Tahoma"/>
            <charset val="1"/>
          </rPr>
          <t xml:space="preserve">
Per FOD is a new Unit.  Contributions began in 2018</t>
        </r>
      </text>
    </comment>
    <comment ref="QTB16" authorId="0" shapeId="0" xr:uid="{806610EF-C217-4972-8918-6AFD730DBE0A}">
      <text>
        <r>
          <rPr>
            <b/>
            <sz val="9"/>
            <color indexed="81"/>
            <rFont val="Tahoma"/>
            <charset val="1"/>
          </rPr>
          <t>Becky Dzingeleski:</t>
        </r>
        <r>
          <rPr>
            <sz val="9"/>
            <color indexed="81"/>
            <rFont val="Tahoma"/>
            <charset val="1"/>
          </rPr>
          <t xml:space="preserve">
Per FOD is a new Unit.  Contributions began in 2018</t>
        </r>
      </text>
    </comment>
    <comment ref="QTF16" authorId="0" shapeId="0" xr:uid="{1B3C3B84-773A-480A-A8AF-E63C27810F69}">
      <text>
        <r>
          <rPr>
            <b/>
            <sz val="9"/>
            <color indexed="81"/>
            <rFont val="Tahoma"/>
            <charset val="1"/>
          </rPr>
          <t>Becky Dzingeleski:</t>
        </r>
        <r>
          <rPr>
            <sz val="9"/>
            <color indexed="81"/>
            <rFont val="Tahoma"/>
            <charset val="1"/>
          </rPr>
          <t xml:space="preserve">
Per FOD is a new Unit.  Contributions began in 2018</t>
        </r>
      </text>
    </comment>
    <comment ref="QTJ16" authorId="0" shapeId="0" xr:uid="{1E4BA4F9-62AF-4D43-B5CE-6ED49AF2EE25}">
      <text>
        <r>
          <rPr>
            <b/>
            <sz val="9"/>
            <color indexed="81"/>
            <rFont val="Tahoma"/>
            <charset val="1"/>
          </rPr>
          <t>Becky Dzingeleski:</t>
        </r>
        <r>
          <rPr>
            <sz val="9"/>
            <color indexed="81"/>
            <rFont val="Tahoma"/>
            <charset val="1"/>
          </rPr>
          <t xml:space="preserve">
Per FOD is a new Unit.  Contributions began in 2018</t>
        </r>
      </text>
    </comment>
    <comment ref="QTN16" authorId="0" shapeId="0" xr:uid="{F2E61000-B753-47DF-B535-0B30733DB4B0}">
      <text>
        <r>
          <rPr>
            <b/>
            <sz val="9"/>
            <color indexed="81"/>
            <rFont val="Tahoma"/>
            <charset val="1"/>
          </rPr>
          <t>Becky Dzingeleski:</t>
        </r>
        <r>
          <rPr>
            <sz val="9"/>
            <color indexed="81"/>
            <rFont val="Tahoma"/>
            <charset val="1"/>
          </rPr>
          <t xml:space="preserve">
Per FOD is a new Unit.  Contributions began in 2018</t>
        </r>
      </text>
    </comment>
    <comment ref="QTR16" authorId="0" shapeId="0" xr:uid="{5B6DEFC9-BCCA-468D-9B20-253DD41E5A45}">
      <text>
        <r>
          <rPr>
            <b/>
            <sz val="9"/>
            <color indexed="81"/>
            <rFont val="Tahoma"/>
            <charset val="1"/>
          </rPr>
          <t>Becky Dzingeleski:</t>
        </r>
        <r>
          <rPr>
            <sz val="9"/>
            <color indexed="81"/>
            <rFont val="Tahoma"/>
            <charset val="1"/>
          </rPr>
          <t xml:space="preserve">
Per FOD is a new Unit.  Contributions began in 2018</t>
        </r>
      </text>
    </comment>
    <comment ref="QTV16" authorId="0" shapeId="0" xr:uid="{A97D6DD2-6AD8-4DC2-8781-572C8016C390}">
      <text>
        <r>
          <rPr>
            <b/>
            <sz val="9"/>
            <color indexed="81"/>
            <rFont val="Tahoma"/>
            <charset val="1"/>
          </rPr>
          <t>Becky Dzingeleski:</t>
        </r>
        <r>
          <rPr>
            <sz val="9"/>
            <color indexed="81"/>
            <rFont val="Tahoma"/>
            <charset val="1"/>
          </rPr>
          <t xml:space="preserve">
Per FOD is a new Unit.  Contributions began in 2018</t>
        </r>
      </text>
    </comment>
    <comment ref="QTZ16" authorId="0" shapeId="0" xr:uid="{5363539E-FE8B-4BDC-A13B-FCB0F6678D5F}">
      <text>
        <r>
          <rPr>
            <b/>
            <sz val="9"/>
            <color indexed="81"/>
            <rFont val="Tahoma"/>
            <charset val="1"/>
          </rPr>
          <t>Becky Dzingeleski:</t>
        </r>
        <r>
          <rPr>
            <sz val="9"/>
            <color indexed="81"/>
            <rFont val="Tahoma"/>
            <charset val="1"/>
          </rPr>
          <t xml:space="preserve">
Per FOD is a new Unit.  Contributions began in 2018</t>
        </r>
      </text>
    </comment>
    <comment ref="QUD16" authorId="0" shapeId="0" xr:uid="{91546A39-761C-4129-B63F-0B8E841CBEE3}">
      <text>
        <r>
          <rPr>
            <b/>
            <sz val="9"/>
            <color indexed="81"/>
            <rFont val="Tahoma"/>
            <charset val="1"/>
          </rPr>
          <t>Becky Dzingeleski:</t>
        </r>
        <r>
          <rPr>
            <sz val="9"/>
            <color indexed="81"/>
            <rFont val="Tahoma"/>
            <charset val="1"/>
          </rPr>
          <t xml:space="preserve">
Per FOD is a new Unit.  Contributions began in 2018</t>
        </r>
      </text>
    </comment>
    <comment ref="QUH16" authorId="0" shapeId="0" xr:uid="{9CA123BC-3592-4BC0-A495-F03A49D61EE5}">
      <text>
        <r>
          <rPr>
            <b/>
            <sz val="9"/>
            <color indexed="81"/>
            <rFont val="Tahoma"/>
            <charset val="1"/>
          </rPr>
          <t>Becky Dzingeleski:</t>
        </r>
        <r>
          <rPr>
            <sz val="9"/>
            <color indexed="81"/>
            <rFont val="Tahoma"/>
            <charset val="1"/>
          </rPr>
          <t xml:space="preserve">
Per FOD is a new Unit.  Contributions began in 2018</t>
        </r>
      </text>
    </comment>
    <comment ref="QUL16" authorId="0" shapeId="0" xr:uid="{298CCA00-B582-4D35-B9AF-833FF3787E1B}">
      <text>
        <r>
          <rPr>
            <b/>
            <sz val="9"/>
            <color indexed="81"/>
            <rFont val="Tahoma"/>
            <charset val="1"/>
          </rPr>
          <t>Becky Dzingeleski:</t>
        </r>
        <r>
          <rPr>
            <sz val="9"/>
            <color indexed="81"/>
            <rFont val="Tahoma"/>
            <charset val="1"/>
          </rPr>
          <t xml:space="preserve">
Per FOD is a new Unit.  Contributions began in 2018</t>
        </r>
      </text>
    </comment>
    <comment ref="QUP16" authorId="0" shapeId="0" xr:uid="{3D380194-8E06-4E7D-9887-B40276F2DFB4}">
      <text>
        <r>
          <rPr>
            <b/>
            <sz val="9"/>
            <color indexed="81"/>
            <rFont val="Tahoma"/>
            <charset val="1"/>
          </rPr>
          <t>Becky Dzingeleski:</t>
        </r>
        <r>
          <rPr>
            <sz val="9"/>
            <color indexed="81"/>
            <rFont val="Tahoma"/>
            <charset val="1"/>
          </rPr>
          <t xml:space="preserve">
Per FOD is a new Unit.  Contributions began in 2018</t>
        </r>
      </text>
    </comment>
    <comment ref="QUT16" authorId="0" shapeId="0" xr:uid="{553C3FF1-DF79-45E1-B41C-904EACDF68A7}">
      <text>
        <r>
          <rPr>
            <b/>
            <sz val="9"/>
            <color indexed="81"/>
            <rFont val="Tahoma"/>
            <charset val="1"/>
          </rPr>
          <t>Becky Dzingeleski:</t>
        </r>
        <r>
          <rPr>
            <sz val="9"/>
            <color indexed="81"/>
            <rFont val="Tahoma"/>
            <charset val="1"/>
          </rPr>
          <t xml:space="preserve">
Per FOD is a new Unit.  Contributions began in 2018</t>
        </r>
      </text>
    </comment>
    <comment ref="QUX16" authorId="0" shapeId="0" xr:uid="{33907F05-AC54-4096-972C-ED6B09973353}">
      <text>
        <r>
          <rPr>
            <b/>
            <sz val="9"/>
            <color indexed="81"/>
            <rFont val="Tahoma"/>
            <charset val="1"/>
          </rPr>
          <t>Becky Dzingeleski:</t>
        </r>
        <r>
          <rPr>
            <sz val="9"/>
            <color indexed="81"/>
            <rFont val="Tahoma"/>
            <charset val="1"/>
          </rPr>
          <t xml:space="preserve">
Per FOD is a new Unit.  Contributions began in 2018</t>
        </r>
      </text>
    </comment>
    <comment ref="QVB16" authorId="0" shapeId="0" xr:uid="{09456627-BCA5-4F37-A39A-47C8A1A62057}">
      <text>
        <r>
          <rPr>
            <b/>
            <sz val="9"/>
            <color indexed="81"/>
            <rFont val="Tahoma"/>
            <charset val="1"/>
          </rPr>
          <t>Becky Dzingeleski:</t>
        </r>
        <r>
          <rPr>
            <sz val="9"/>
            <color indexed="81"/>
            <rFont val="Tahoma"/>
            <charset val="1"/>
          </rPr>
          <t xml:space="preserve">
Per FOD is a new Unit.  Contributions began in 2018</t>
        </r>
      </text>
    </comment>
    <comment ref="QVF16" authorId="0" shapeId="0" xr:uid="{5D35A993-BF26-4460-8105-2EF5A7BBF14E}">
      <text>
        <r>
          <rPr>
            <b/>
            <sz val="9"/>
            <color indexed="81"/>
            <rFont val="Tahoma"/>
            <charset val="1"/>
          </rPr>
          <t>Becky Dzingeleski:</t>
        </r>
        <r>
          <rPr>
            <sz val="9"/>
            <color indexed="81"/>
            <rFont val="Tahoma"/>
            <charset val="1"/>
          </rPr>
          <t xml:space="preserve">
Per FOD is a new Unit.  Contributions began in 2018</t>
        </r>
      </text>
    </comment>
    <comment ref="QVJ16" authorId="0" shapeId="0" xr:uid="{A92ECFB0-08AE-44B1-9A5F-8EB6860BF37F}">
      <text>
        <r>
          <rPr>
            <b/>
            <sz val="9"/>
            <color indexed="81"/>
            <rFont val="Tahoma"/>
            <charset val="1"/>
          </rPr>
          <t>Becky Dzingeleski:</t>
        </r>
        <r>
          <rPr>
            <sz val="9"/>
            <color indexed="81"/>
            <rFont val="Tahoma"/>
            <charset val="1"/>
          </rPr>
          <t xml:space="preserve">
Per FOD is a new Unit.  Contributions began in 2018</t>
        </r>
      </text>
    </comment>
    <comment ref="QVN16" authorId="0" shapeId="0" xr:uid="{CFB0E71F-F473-4CEF-84FC-ADA105A03234}">
      <text>
        <r>
          <rPr>
            <b/>
            <sz val="9"/>
            <color indexed="81"/>
            <rFont val="Tahoma"/>
            <charset val="1"/>
          </rPr>
          <t>Becky Dzingeleski:</t>
        </r>
        <r>
          <rPr>
            <sz val="9"/>
            <color indexed="81"/>
            <rFont val="Tahoma"/>
            <charset val="1"/>
          </rPr>
          <t xml:space="preserve">
Per FOD is a new Unit.  Contributions began in 2018</t>
        </r>
      </text>
    </comment>
    <comment ref="QVR16" authorId="0" shapeId="0" xr:uid="{19A9DEAF-E6FF-4C39-A88E-D02FC1979610}">
      <text>
        <r>
          <rPr>
            <b/>
            <sz val="9"/>
            <color indexed="81"/>
            <rFont val="Tahoma"/>
            <charset val="1"/>
          </rPr>
          <t>Becky Dzingeleski:</t>
        </r>
        <r>
          <rPr>
            <sz val="9"/>
            <color indexed="81"/>
            <rFont val="Tahoma"/>
            <charset val="1"/>
          </rPr>
          <t xml:space="preserve">
Per FOD is a new Unit.  Contributions began in 2018</t>
        </r>
      </text>
    </comment>
    <comment ref="QVV16" authorId="0" shapeId="0" xr:uid="{A09D673D-2CEF-4E4F-9823-298000B4A246}">
      <text>
        <r>
          <rPr>
            <b/>
            <sz val="9"/>
            <color indexed="81"/>
            <rFont val="Tahoma"/>
            <charset val="1"/>
          </rPr>
          <t>Becky Dzingeleski:</t>
        </r>
        <r>
          <rPr>
            <sz val="9"/>
            <color indexed="81"/>
            <rFont val="Tahoma"/>
            <charset val="1"/>
          </rPr>
          <t xml:space="preserve">
Per FOD is a new Unit.  Contributions began in 2018</t>
        </r>
      </text>
    </comment>
    <comment ref="QVZ16" authorId="0" shapeId="0" xr:uid="{E5786EA3-B0DE-49AB-ACA2-35793F48DCA6}">
      <text>
        <r>
          <rPr>
            <b/>
            <sz val="9"/>
            <color indexed="81"/>
            <rFont val="Tahoma"/>
            <charset val="1"/>
          </rPr>
          <t>Becky Dzingeleski:</t>
        </r>
        <r>
          <rPr>
            <sz val="9"/>
            <color indexed="81"/>
            <rFont val="Tahoma"/>
            <charset val="1"/>
          </rPr>
          <t xml:space="preserve">
Per FOD is a new Unit.  Contributions began in 2018</t>
        </r>
      </text>
    </comment>
    <comment ref="QWD16" authorId="0" shapeId="0" xr:uid="{653B8EE7-E30F-4AB2-9368-1B781ECCC4D1}">
      <text>
        <r>
          <rPr>
            <b/>
            <sz val="9"/>
            <color indexed="81"/>
            <rFont val="Tahoma"/>
            <charset val="1"/>
          </rPr>
          <t>Becky Dzingeleski:</t>
        </r>
        <r>
          <rPr>
            <sz val="9"/>
            <color indexed="81"/>
            <rFont val="Tahoma"/>
            <charset val="1"/>
          </rPr>
          <t xml:space="preserve">
Per FOD is a new Unit.  Contributions began in 2018</t>
        </r>
      </text>
    </comment>
    <comment ref="QWH16" authorId="0" shapeId="0" xr:uid="{0ABF698F-8538-4FEE-AD4F-CC0364C94881}">
      <text>
        <r>
          <rPr>
            <b/>
            <sz val="9"/>
            <color indexed="81"/>
            <rFont val="Tahoma"/>
            <charset val="1"/>
          </rPr>
          <t>Becky Dzingeleski:</t>
        </r>
        <r>
          <rPr>
            <sz val="9"/>
            <color indexed="81"/>
            <rFont val="Tahoma"/>
            <charset val="1"/>
          </rPr>
          <t xml:space="preserve">
Per FOD is a new Unit.  Contributions began in 2018</t>
        </r>
      </text>
    </comment>
    <comment ref="QWL16" authorId="0" shapeId="0" xr:uid="{881CFC01-8353-4678-A939-F3EBCC6FD2F4}">
      <text>
        <r>
          <rPr>
            <b/>
            <sz val="9"/>
            <color indexed="81"/>
            <rFont val="Tahoma"/>
            <charset val="1"/>
          </rPr>
          <t>Becky Dzingeleski:</t>
        </r>
        <r>
          <rPr>
            <sz val="9"/>
            <color indexed="81"/>
            <rFont val="Tahoma"/>
            <charset val="1"/>
          </rPr>
          <t xml:space="preserve">
Per FOD is a new Unit.  Contributions began in 2018</t>
        </r>
      </text>
    </comment>
    <comment ref="QWP16" authorId="0" shapeId="0" xr:uid="{35FDFB96-12AD-445F-AC93-33BB61C4CE11}">
      <text>
        <r>
          <rPr>
            <b/>
            <sz val="9"/>
            <color indexed="81"/>
            <rFont val="Tahoma"/>
            <charset val="1"/>
          </rPr>
          <t>Becky Dzingeleski:</t>
        </r>
        <r>
          <rPr>
            <sz val="9"/>
            <color indexed="81"/>
            <rFont val="Tahoma"/>
            <charset val="1"/>
          </rPr>
          <t xml:space="preserve">
Per FOD is a new Unit.  Contributions began in 2018</t>
        </r>
      </text>
    </comment>
    <comment ref="QWT16" authorId="0" shapeId="0" xr:uid="{52224F1D-A7F6-4FCD-B3A7-CD681E3938AA}">
      <text>
        <r>
          <rPr>
            <b/>
            <sz val="9"/>
            <color indexed="81"/>
            <rFont val="Tahoma"/>
            <charset val="1"/>
          </rPr>
          <t>Becky Dzingeleski:</t>
        </r>
        <r>
          <rPr>
            <sz val="9"/>
            <color indexed="81"/>
            <rFont val="Tahoma"/>
            <charset val="1"/>
          </rPr>
          <t xml:space="preserve">
Per FOD is a new Unit.  Contributions began in 2018</t>
        </r>
      </text>
    </comment>
    <comment ref="QWX16" authorId="0" shapeId="0" xr:uid="{46E2EF8A-75EE-4AA7-BFB8-3BF5FA18AB21}">
      <text>
        <r>
          <rPr>
            <b/>
            <sz val="9"/>
            <color indexed="81"/>
            <rFont val="Tahoma"/>
            <charset val="1"/>
          </rPr>
          <t>Becky Dzingeleski:</t>
        </r>
        <r>
          <rPr>
            <sz val="9"/>
            <color indexed="81"/>
            <rFont val="Tahoma"/>
            <charset val="1"/>
          </rPr>
          <t xml:space="preserve">
Per FOD is a new Unit.  Contributions began in 2018</t>
        </r>
      </text>
    </comment>
    <comment ref="QXB16" authorId="0" shapeId="0" xr:uid="{5E97809E-C371-48D5-9857-87DEE50F105F}">
      <text>
        <r>
          <rPr>
            <b/>
            <sz val="9"/>
            <color indexed="81"/>
            <rFont val="Tahoma"/>
            <charset val="1"/>
          </rPr>
          <t>Becky Dzingeleski:</t>
        </r>
        <r>
          <rPr>
            <sz val="9"/>
            <color indexed="81"/>
            <rFont val="Tahoma"/>
            <charset val="1"/>
          </rPr>
          <t xml:space="preserve">
Per FOD is a new Unit.  Contributions began in 2018</t>
        </r>
      </text>
    </comment>
    <comment ref="QXF16" authorId="0" shapeId="0" xr:uid="{F9A26C21-FEF4-4944-B285-D6CEF7F1D8D7}">
      <text>
        <r>
          <rPr>
            <b/>
            <sz val="9"/>
            <color indexed="81"/>
            <rFont val="Tahoma"/>
            <charset val="1"/>
          </rPr>
          <t>Becky Dzingeleski:</t>
        </r>
        <r>
          <rPr>
            <sz val="9"/>
            <color indexed="81"/>
            <rFont val="Tahoma"/>
            <charset val="1"/>
          </rPr>
          <t xml:space="preserve">
Per FOD is a new Unit.  Contributions began in 2018</t>
        </r>
      </text>
    </comment>
    <comment ref="QXJ16" authorId="0" shapeId="0" xr:uid="{B082DD3B-A7DE-4B7C-8871-7A55C9E6D830}">
      <text>
        <r>
          <rPr>
            <b/>
            <sz val="9"/>
            <color indexed="81"/>
            <rFont val="Tahoma"/>
            <charset val="1"/>
          </rPr>
          <t>Becky Dzingeleski:</t>
        </r>
        <r>
          <rPr>
            <sz val="9"/>
            <color indexed="81"/>
            <rFont val="Tahoma"/>
            <charset val="1"/>
          </rPr>
          <t xml:space="preserve">
Per FOD is a new Unit.  Contributions began in 2018</t>
        </r>
      </text>
    </comment>
    <comment ref="QXN16" authorId="0" shapeId="0" xr:uid="{A146C6C1-4741-42B2-A6BD-98C5820D0B5B}">
      <text>
        <r>
          <rPr>
            <b/>
            <sz val="9"/>
            <color indexed="81"/>
            <rFont val="Tahoma"/>
            <charset val="1"/>
          </rPr>
          <t>Becky Dzingeleski:</t>
        </r>
        <r>
          <rPr>
            <sz val="9"/>
            <color indexed="81"/>
            <rFont val="Tahoma"/>
            <charset val="1"/>
          </rPr>
          <t xml:space="preserve">
Per FOD is a new Unit.  Contributions began in 2018</t>
        </r>
      </text>
    </comment>
    <comment ref="QXR16" authorId="0" shapeId="0" xr:uid="{40BA3785-3854-4E44-8D43-D2F0973926C6}">
      <text>
        <r>
          <rPr>
            <b/>
            <sz val="9"/>
            <color indexed="81"/>
            <rFont val="Tahoma"/>
            <charset val="1"/>
          </rPr>
          <t>Becky Dzingeleski:</t>
        </r>
        <r>
          <rPr>
            <sz val="9"/>
            <color indexed="81"/>
            <rFont val="Tahoma"/>
            <charset val="1"/>
          </rPr>
          <t xml:space="preserve">
Per FOD is a new Unit.  Contributions began in 2018</t>
        </r>
      </text>
    </comment>
    <comment ref="QXV16" authorId="0" shapeId="0" xr:uid="{396C21EA-F664-4A82-89D3-ED49FA9138C1}">
      <text>
        <r>
          <rPr>
            <b/>
            <sz val="9"/>
            <color indexed="81"/>
            <rFont val="Tahoma"/>
            <charset val="1"/>
          </rPr>
          <t>Becky Dzingeleski:</t>
        </r>
        <r>
          <rPr>
            <sz val="9"/>
            <color indexed="81"/>
            <rFont val="Tahoma"/>
            <charset val="1"/>
          </rPr>
          <t xml:space="preserve">
Per FOD is a new Unit.  Contributions began in 2018</t>
        </r>
      </text>
    </comment>
    <comment ref="QXZ16" authorId="0" shapeId="0" xr:uid="{4EC76F5D-250D-48CF-B31D-E8FC723976E4}">
      <text>
        <r>
          <rPr>
            <b/>
            <sz val="9"/>
            <color indexed="81"/>
            <rFont val="Tahoma"/>
            <charset val="1"/>
          </rPr>
          <t>Becky Dzingeleski:</t>
        </r>
        <r>
          <rPr>
            <sz val="9"/>
            <color indexed="81"/>
            <rFont val="Tahoma"/>
            <charset val="1"/>
          </rPr>
          <t xml:space="preserve">
Per FOD is a new Unit.  Contributions began in 2018</t>
        </r>
      </text>
    </comment>
    <comment ref="QYD16" authorId="0" shapeId="0" xr:uid="{A03F76D6-F35C-4F7A-89D1-DA57481CD1CA}">
      <text>
        <r>
          <rPr>
            <b/>
            <sz val="9"/>
            <color indexed="81"/>
            <rFont val="Tahoma"/>
            <charset val="1"/>
          </rPr>
          <t>Becky Dzingeleski:</t>
        </r>
        <r>
          <rPr>
            <sz val="9"/>
            <color indexed="81"/>
            <rFont val="Tahoma"/>
            <charset val="1"/>
          </rPr>
          <t xml:space="preserve">
Per FOD is a new Unit.  Contributions began in 2018</t>
        </r>
      </text>
    </comment>
    <comment ref="QYH16" authorId="0" shapeId="0" xr:uid="{92FDFBF2-6DFD-4391-BFD1-1F14D4BCFBCE}">
      <text>
        <r>
          <rPr>
            <b/>
            <sz val="9"/>
            <color indexed="81"/>
            <rFont val="Tahoma"/>
            <charset val="1"/>
          </rPr>
          <t>Becky Dzingeleski:</t>
        </r>
        <r>
          <rPr>
            <sz val="9"/>
            <color indexed="81"/>
            <rFont val="Tahoma"/>
            <charset val="1"/>
          </rPr>
          <t xml:space="preserve">
Per FOD is a new Unit.  Contributions began in 2018</t>
        </r>
      </text>
    </comment>
    <comment ref="QYL16" authorId="0" shapeId="0" xr:uid="{EB9EE97F-3393-4B09-9CC6-258B464DAC43}">
      <text>
        <r>
          <rPr>
            <b/>
            <sz val="9"/>
            <color indexed="81"/>
            <rFont val="Tahoma"/>
            <charset val="1"/>
          </rPr>
          <t>Becky Dzingeleski:</t>
        </r>
        <r>
          <rPr>
            <sz val="9"/>
            <color indexed="81"/>
            <rFont val="Tahoma"/>
            <charset val="1"/>
          </rPr>
          <t xml:space="preserve">
Per FOD is a new Unit.  Contributions began in 2018</t>
        </r>
      </text>
    </comment>
    <comment ref="QYP16" authorId="0" shapeId="0" xr:uid="{0431315E-F964-4637-B885-C53C3BE433A5}">
      <text>
        <r>
          <rPr>
            <b/>
            <sz val="9"/>
            <color indexed="81"/>
            <rFont val="Tahoma"/>
            <charset val="1"/>
          </rPr>
          <t>Becky Dzingeleski:</t>
        </r>
        <r>
          <rPr>
            <sz val="9"/>
            <color indexed="81"/>
            <rFont val="Tahoma"/>
            <charset val="1"/>
          </rPr>
          <t xml:space="preserve">
Per FOD is a new Unit.  Contributions began in 2018</t>
        </r>
      </text>
    </comment>
    <comment ref="QYT16" authorId="0" shapeId="0" xr:uid="{679B9343-DBC8-4806-9E54-F5231BA9A975}">
      <text>
        <r>
          <rPr>
            <b/>
            <sz val="9"/>
            <color indexed="81"/>
            <rFont val="Tahoma"/>
            <charset val="1"/>
          </rPr>
          <t>Becky Dzingeleski:</t>
        </r>
        <r>
          <rPr>
            <sz val="9"/>
            <color indexed="81"/>
            <rFont val="Tahoma"/>
            <charset val="1"/>
          </rPr>
          <t xml:space="preserve">
Per FOD is a new Unit.  Contributions began in 2018</t>
        </r>
      </text>
    </comment>
    <comment ref="QYX16" authorId="0" shapeId="0" xr:uid="{525D54D5-9539-4A42-AEBD-2CCDD12BF16D}">
      <text>
        <r>
          <rPr>
            <b/>
            <sz val="9"/>
            <color indexed="81"/>
            <rFont val="Tahoma"/>
            <charset val="1"/>
          </rPr>
          <t>Becky Dzingeleski:</t>
        </r>
        <r>
          <rPr>
            <sz val="9"/>
            <color indexed="81"/>
            <rFont val="Tahoma"/>
            <charset val="1"/>
          </rPr>
          <t xml:space="preserve">
Per FOD is a new Unit.  Contributions began in 2018</t>
        </r>
      </text>
    </comment>
    <comment ref="QZB16" authorId="0" shapeId="0" xr:uid="{56584F9D-7B26-4E78-8816-08EFC8A9710A}">
      <text>
        <r>
          <rPr>
            <b/>
            <sz val="9"/>
            <color indexed="81"/>
            <rFont val="Tahoma"/>
            <charset val="1"/>
          </rPr>
          <t>Becky Dzingeleski:</t>
        </r>
        <r>
          <rPr>
            <sz val="9"/>
            <color indexed="81"/>
            <rFont val="Tahoma"/>
            <charset val="1"/>
          </rPr>
          <t xml:space="preserve">
Per FOD is a new Unit.  Contributions began in 2018</t>
        </r>
      </text>
    </comment>
    <comment ref="QZF16" authorId="0" shapeId="0" xr:uid="{5AB12494-E5BA-441A-A8C1-D6103B531BBD}">
      <text>
        <r>
          <rPr>
            <b/>
            <sz val="9"/>
            <color indexed="81"/>
            <rFont val="Tahoma"/>
            <charset val="1"/>
          </rPr>
          <t>Becky Dzingeleski:</t>
        </r>
        <r>
          <rPr>
            <sz val="9"/>
            <color indexed="81"/>
            <rFont val="Tahoma"/>
            <charset val="1"/>
          </rPr>
          <t xml:space="preserve">
Per FOD is a new Unit.  Contributions began in 2018</t>
        </r>
      </text>
    </comment>
    <comment ref="QZJ16" authorId="0" shapeId="0" xr:uid="{50F9C51D-5BC9-4609-BFE7-57327A8C05E8}">
      <text>
        <r>
          <rPr>
            <b/>
            <sz val="9"/>
            <color indexed="81"/>
            <rFont val="Tahoma"/>
            <charset val="1"/>
          </rPr>
          <t>Becky Dzingeleski:</t>
        </r>
        <r>
          <rPr>
            <sz val="9"/>
            <color indexed="81"/>
            <rFont val="Tahoma"/>
            <charset val="1"/>
          </rPr>
          <t xml:space="preserve">
Per FOD is a new Unit.  Contributions began in 2018</t>
        </r>
      </text>
    </comment>
    <comment ref="QZN16" authorId="0" shapeId="0" xr:uid="{466D8A7D-30B9-46BF-A2E4-C1E72FB9CBBD}">
      <text>
        <r>
          <rPr>
            <b/>
            <sz val="9"/>
            <color indexed="81"/>
            <rFont val="Tahoma"/>
            <charset val="1"/>
          </rPr>
          <t>Becky Dzingeleski:</t>
        </r>
        <r>
          <rPr>
            <sz val="9"/>
            <color indexed="81"/>
            <rFont val="Tahoma"/>
            <charset val="1"/>
          </rPr>
          <t xml:space="preserve">
Per FOD is a new Unit.  Contributions began in 2018</t>
        </r>
      </text>
    </comment>
    <comment ref="QZR16" authorId="0" shapeId="0" xr:uid="{9139883B-5E4C-444E-A563-A02BCEC88228}">
      <text>
        <r>
          <rPr>
            <b/>
            <sz val="9"/>
            <color indexed="81"/>
            <rFont val="Tahoma"/>
            <charset val="1"/>
          </rPr>
          <t>Becky Dzingeleski:</t>
        </r>
        <r>
          <rPr>
            <sz val="9"/>
            <color indexed="81"/>
            <rFont val="Tahoma"/>
            <charset val="1"/>
          </rPr>
          <t xml:space="preserve">
Per FOD is a new Unit.  Contributions began in 2018</t>
        </r>
      </text>
    </comment>
    <comment ref="QZV16" authorId="0" shapeId="0" xr:uid="{A8D98E2C-1603-411D-B5D8-9DAB82AE6235}">
      <text>
        <r>
          <rPr>
            <b/>
            <sz val="9"/>
            <color indexed="81"/>
            <rFont val="Tahoma"/>
            <charset val="1"/>
          </rPr>
          <t>Becky Dzingeleski:</t>
        </r>
        <r>
          <rPr>
            <sz val="9"/>
            <color indexed="81"/>
            <rFont val="Tahoma"/>
            <charset val="1"/>
          </rPr>
          <t xml:space="preserve">
Per FOD is a new Unit.  Contributions began in 2018</t>
        </r>
      </text>
    </comment>
    <comment ref="QZZ16" authorId="0" shapeId="0" xr:uid="{6020D4CE-48F8-4741-8BC3-F1E2DE815295}">
      <text>
        <r>
          <rPr>
            <b/>
            <sz val="9"/>
            <color indexed="81"/>
            <rFont val="Tahoma"/>
            <charset val="1"/>
          </rPr>
          <t>Becky Dzingeleski:</t>
        </r>
        <r>
          <rPr>
            <sz val="9"/>
            <color indexed="81"/>
            <rFont val="Tahoma"/>
            <charset val="1"/>
          </rPr>
          <t xml:space="preserve">
Per FOD is a new Unit.  Contributions began in 2018</t>
        </r>
      </text>
    </comment>
    <comment ref="RAD16" authorId="0" shapeId="0" xr:uid="{A0CD944C-576A-4B1D-AB8C-8445D794FA8C}">
      <text>
        <r>
          <rPr>
            <b/>
            <sz val="9"/>
            <color indexed="81"/>
            <rFont val="Tahoma"/>
            <charset val="1"/>
          </rPr>
          <t>Becky Dzingeleski:</t>
        </r>
        <r>
          <rPr>
            <sz val="9"/>
            <color indexed="81"/>
            <rFont val="Tahoma"/>
            <charset val="1"/>
          </rPr>
          <t xml:space="preserve">
Per FOD is a new Unit.  Contributions began in 2018</t>
        </r>
      </text>
    </comment>
    <comment ref="RAH16" authorId="0" shapeId="0" xr:uid="{264744D6-4EDE-4049-8738-7DB73BB3F2D9}">
      <text>
        <r>
          <rPr>
            <b/>
            <sz val="9"/>
            <color indexed="81"/>
            <rFont val="Tahoma"/>
            <charset val="1"/>
          </rPr>
          <t>Becky Dzingeleski:</t>
        </r>
        <r>
          <rPr>
            <sz val="9"/>
            <color indexed="81"/>
            <rFont val="Tahoma"/>
            <charset val="1"/>
          </rPr>
          <t xml:space="preserve">
Per FOD is a new Unit.  Contributions began in 2018</t>
        </r>
      </text>
    </comment>
    <comment ref="RAL16" authorId="0" shapeId="0" xr:uid="{F6B59D62-E070-4EE1-91A4-ADC36DB0B0BE}">
      <text>
        <r>
          <rPr>
            <b/>
            <sz val="9"/>
            <color indexed="81"/>
            <rFont val="Tahoma"/>
            <charset val="1"/>
          </rPr>
          <t>Becky Dzingeleski:</t>
        </r>
        <r>
          <rPr>
            <sz val="9"/>
            <color indexed="81"/>
            <rFont val="Tahoma"/>
            <charset val="1"/>
          </rPr>
          <t xml:space="preserve">
Per FOD is a new Unit.  Contributions began in 2018</t>
        </r>
      </text>
    </comment>
    <comment ref="RAP16" authorId="0" shapeId="0" xr:uid="{11DAB4D3-E0FA-467B-AB61-B07AF8BB3FF2}">
      <text>
        <r>
          <rPr>
            <b/>
            <sz val="9"/>
            <color indexed="81"/>
            <rFont val="Tahoma"/>
            <charset val="1"/>
          </rPr>
          <t>Becky Dzingeleski:</t>
        </r>
        <r>
          <rPr>
            <sz val="9"/>
            <color indexed="81"/>
            <rFont val="Tahoma"/>
            <charset val="1"/>
          </rPr>
          <t xml:space="preserve">
Per FOD is a new Unit.  Contributions began in 2018</t>
        </r>
      </text>
    </comment>
    <comment ref="RAT16" authorId="0" shapeId="0" xr:uid="{EA415D6E-2723-44C2-81A0-B862A60A3FD8}">
      <text>
        <r>
          <rPr>
            <b/>
            <sz val="9"/>
            <color indexed="81"/>
            <rFont val="Tahoma"/>
            <charset val="1"/>
          </rPr>
          <t>Becky Dzingeleski:</t>
        </r>
        <r>
          <rPr>
            <sz val="9"/>
            <color indexed="81"/>
            <rFont val="Tahoma"/>
            <charset val="1"/>
          </rPr>
          <t xml:space="preserve">
Per FOD is a new Unit.  Contributions began in 2018</t>
        </r>
      </text>
    </comment>
    <comment ref="RAX16" authorId="0" shapeId="0" xr:uid="{16B48B4B-0E10-41A9-ACAC-667C1B119864}">
      <text>
        <r>
          <rPr>
            <b/>
            <sz val="9"/>
            <color indexed="81"/>
            <rFont val="Tahoma"/>
            <charset val="1"/>
          </rPr>
          <t>Becky Dzingeleski:</t>
        </r>
        <r>
          <rPr>
            <sz val="9"/>
            <color indexed="81"/>
            <rFont val="Tahoma"/>
            <charset val="1"/>
          </rPr>
          <t xml:space="preserve">
Per FOD is a new Unit.  Contributions began in 2018</t>
        </r>
      </text>
    </comment>
    <comment ref="RBB16" authorId="0" shapeId="0" xr:uid="{0648B121-9401-4599-BEDE-97ECF21A9404}">
      <text>
        <r>
          <rPr>
            <b/>
            <sz val="9"/>
            <color indexed="81"/>
            <rFont val="Tahoma"/>
            <charset val="1"/>
          </rPr>
          <t>Becky Dzingeleski:</t>
        </r>
        <r>
          <rPr>
            <sz val="9"/>
            <color indexed="81"/>
            <rFont val="Tahoma"/>
            <charset val="1"/>
          </rPr>
          <t xml:space="preserve">
Per FOD is a new Unit.  Contributions began in 2018</t>
        </r>
      </text>
    </comment>
    <comment ref="RBF16" authorId="0" shapeId="0" xr:uid="{A873AA06-BEDB-481C-80B6-B0A4A14443B2}">
      <text>
        <r>
          <rPr>
            <b/>
            <sz val="9"/>
            <color indexed="81"/>
            <rFont val="Tahoma"/>
            <charset val="1"/>
          </rPr>
          <t>Becky Dzingeleski:</t>
        </r>
        <r>
          <rPr>
            <sz val="9"/>
            <color indexed="81"/>
            <rFont val="Tahoma"/>
            <charset val="1"/>
          </rPr>
          <t xml:space="preserve">
Per FOD is a new Unit.  Contributions began in 2018</t>
        </r>
      </text>
    </comment>
    <comment ref="RBJ16" authorId="0" shapeId="0" xr:uid="{F6C7C13B-1513-4EF2-9DBF-8FC8843F3DFC}">
      <text>
        <r>
          <rPr>
            <b/>
            <sz val="9"/>
            <color indexed="81"/>
            <rFont val="Tahoma"/>
            <charset val="1"/>
          </rPr>
          <t>Becky Dzingeleski:</t>
        </r>
        <r>
          <rPr>
            <sz val="9"/>
            <color indexed="81"/>
            <rFont val="Tahoma"/>
            <charset val="1"/>
          </rPr>
          <t xml:space="preserve">
Per FOD is a new Unit.  Contributions began in 2018</t>
        </r>
      </text>
    </comment>
    <comment ref="RBN16" authorId="0" shapeId="0" xr:uid="{3DA17AAC-5F9C-431E-A022-31C2236D3E14}">
      <text>
        <r>
          <rPr>
            <b/>
            <sz val="9"/>
            <color indexed="81"/>
            <rFont val="Tahoma"/>
            <charset val="1"/>
          </rPr>
          <t>Becky Dzingeleski:</t>
        </r>
        <r>
          <rPr>
            <sz val="9"/>
            <color indexed="81"/>
            <rFont val="Tahoma"/>
            <charset val="1"/>
          </rPr>
          <t xml:space="preserve">
Per FOD is a new Unit.  Contributions began in 2018</t>
        </r>
      </text>
    </comment>
    <comment ref="RBR16" authorId="0" shapeId="0" xr:uid="{6D4E1435-F302-440A-8B24-0D7CFAF84547}">
      <text>
        <r>
          <rPr>
            <b/>
            <sz val="9"/>
            <color indexed="81"/>
            <rFont val="Tahoma"/>
            <charset val="1"/>
          </rPr>
          <t>Becky Dzingeleski:</t>
        </r>
        <r>
          <rPr>
            <sz val="9"/>
            <color indexed="81"/>
            <rFont val="Tahoma"/>
            <charset val="1"/>
          </rPr>
          <t xml:space="preserve">
Per FOD is a new Unit.  Contributions began in 2018</t>
        </r>
      </text>
    </comment>
    <comment ref="RBV16" authorId="0" shapeId="0" xr:uid="{446F27A5-82E6-4C39-B524-FDB29343E257}">
      <text>
        <r>
          <rPr>
            <b/>
            <sz val="9"/>
            <color indexed="81"/>
            <rFont val="Tahoma"/>
            <charset val="1"/>
          </rPr>
          <t>Becky Dzingeleski:</t>
        </r>
        <r>
          <rPr>
            <sz val="9"/>
            <color indexed="81"/>
            <rFont val="Tahoma"/>
            <charset val="1"/>
          </rPr>
          <t xml:space="preserve">
Per FOD is a new Unit.  Contributions began in 2018</t>
        </r>
      </text>
    </comment>
    <comment ref="RBZ16" authorId="0" shapeId="0" xr:uid="{A8CA7851-DE59-414C-9774-A30ED2DA1589}">
      <text>
        <r>
          <rPr>
            <b/>
            <sz val="9"/>
            <color indexed="81"/>
            <rFont val="Tahoma"/>
            <charset val="1"/>
          </rPr>
          <t>Becky Dzingeleski:</t>
        </r>
        <r>
          <rPr>
            <sz val="9"/>
            <color indexed="81"/>
            <rFont val="Tahoma"/>
            <charset val="1"/>
          </rPr>
          <t xml:space="preserve">
Per FOD is a new Unit.  Contributions began in 2018</t>
        </r>
      </text>
    </comment>
    <comment ref="RCD16" authorId="0" shapeId="0" xr:uid="{C8A329A9-B23B-433F-B894-561F29281B9F}">
      <text>
        <r>
          <rPr>
            <b/>
            <sz val="9"/>
            <color indexed="81"/>
            <rFont val="Tahoma"/>
            <charset val="1"/>
          </rPr>
          <t>Becky Dzingeleski:</t>
        </r>
        <r>
          <rPr>
            <sz val="9"/>
            <color indexed="81"/>
            <rFont val="Tahoma"/>
            <charset val="1"/>
          </rPr>
          <t xml:space="preserve">
Per FOD is a new Unit.  Contributions began in 2018</t>
        </r>
      </text>
    </comment>
    <comment ref="RCH16" authorId="0" shapeId="0" xr:uid="{B4E53B53-BB68-4388-B532-B263B93B30E1}">
      <text>
        <r>
          <rPr>
            <b/>
            <sz val="9"/>
            <color indexed="81"/>
            <rFont val="Tahoma"/>
            <charset val="1"/>
          </rPr>
          <t>Becky Dzingeleski:</t>
        </r>
        <r>
          <rPr>
            <sz val="9"/>
            <color indexed="81"/>
            <rFont val="Tahoma"/>
            <charset val="1"/>
          </rPr>
          <t xml:space="preserve">
Per FOD is a new Unit.  Contributions began in 2018</t>
        </r>
      </text>
    </comment>
    <comment ref="RCL16" authorId="0" shapeId="0" xr:uid="{65897B5A-A18F-494B-AD61-3B2C6472A4E8}">
      <text>
        <r>
          <rPr>
            <b/>
            <sz val="9"/>
            <color indexed="81"/>
            <rFont val="Tahoma"/>
            <charset val="1"/>
          </rPr>
          <t>Becky Dzingeleski:</t>
        </r>
        <r>
          <rPr>
            <sz val="9"/>
            <color indexed="81"/>
            <rFont val="Tahoma"/>
            <charset val="1"/>
          </rPr>
          <t xml:space="preserve">
Per FOD is a new Unit.  Contributions began in 2018</t>
        </r>
      </text>
    </comment>
    <comment ref="RCP16" authorId="0" shapeId="0" xr:uid="{14C72A65-BCAD-45CF-A4DB-4A5666630F14}">
      <text>
        <r>
          <rPr>
            <b/>
            <sz val="9"/>
            <color indexed="81"/>
            <rFont val="Tahoma"/>
            <charset val="1"/>
          </rPr>
          <t>Becky Dzingeleski:</t>
        </r>
        <r>
          <rPr>
            <sz val="9"/>
            <color indexed="81"/>
            <rFont val="Tahoma"/>
            <charset val="1"/>
          </rPr>
          <t xml:space="preserve">
Per FOD is a new Unit.  Contributions began in 2018</t>
        </r>
      </text>
    </comment>
    <comment ref="RCT16" authorId="0" shapeId="0" xr:uid="{76BFBDFA-68F6-4995-B83B-8B0304EEB16B}">
      <text>
        <r>
          <rPr>
            <b/>
            <sz val="9"/>
            <color indexed="81"/>
            <rFont val="Tahoma"/>
            <charset val="1"/>
          </rPr>
          <t>Becky Dzingeleski:</t>
        </r>
        <r>
          <rPr>
            <sz val="9"/>
            <color indexed="81"/>
            <rFont val="Tahoma"/>
            <charset val="1"/>
          </rPr>
          <t xml:space="preserve">
Per FOD is a new Unit.  Contributions began in 2018</t>
        </r>
      </text>
    </comment>
    <comment ref="RCX16" authorId="0" shapeId="0" xr:uid="{5AF213CF-9B14-4B2F-9DEA-2AB002E2481C}">
      <text>
        <r>
          <rPr>
            <b/>
            <sz val="9"/>
            <color indexed="81"/>
            <rFont val="Tahoma"/>
            <charset val="1"/>
          </rPr>
          <t>Becky Dzingeleski:</t>
        </r>
        <r>
          <rPr>
            <sz val="9"/>
            <color indexed="81"/>
            <rFont val="Tahoma"/>
            <charset val="1"/>
          </rPr>
          <t xml:space="preserve">
Per FOD is a new Unit.  Contributions began in 2018</t>
        </r>
      </text>
    </comment>
    <comment ref="RDB16" authorId="0" shapeId="0" xr:uid="{F59E7A34-AA0A-450D-A04F-06C6A9121F94}">
      <text>
        <r>
          <rPr>
            <b/>
            <sz val="9"/>
            <color indexed="81"/>
            <rFont val="Tahoma"/>
            <charset val="1"/>
          </rPr>
          <t>Becky Dzingeleski:</t>
        </r>
        <r>
          <rPr>
            <sz val="9"/>
            <color indexed="81"/>
            <rFont val="Tahoma"/>
            <charset val="1"/>
          </rPr>
          <t xml:space="preserve">
Per FOD is a new Unit.  Contributions began in 2018</t>
        </r>
      </text>
    </comment>
    <comment ref="RDF16" authorId="0" shapeId="0" xr:uid="{79F921A6-BEE1-4A8F-8E9D-E67D1C073C3E}">
      <text>
        <r>
          <rPr>
            <b/>
            <sz val="9"/>
            <color indexed="81"/>
            <rFont val="Tahoma"/>
            <charset val="1"/>
          </rPr>
          <t>Becky Dzingeleski:</t>
        </r>
        <r>
          <rPr>
            <sz val="9"/>
            <color indexed="81"/>
            <rFont val="Tahoma"/>
            <charset val="1"/>
          </rPr>
          <t xml:space="preserve">
Per FOD is a new Unit.  Contributions began in 2018</t>
        </r>
      </text>
    </comment>
    <comment ref="RDJ16" authorId="0" shapeId="0" xr:uid="{116DB672-8F25-4833-8F3D-E38913BC0204}">
      <text>
        <r>
          <rPr>
            <b/>
            <sz val="9"/>
            <color indexed="81"/>
            <rFont val="Tahoma"/>
            <charset val="1"/>
          </rPr>
          <t>Becky Dzingeleski:</t>
        </r>
        <r>
          <rPr>
            <sz val="9"/>
            <color indexed="81"/>
            <rFont val="Tahoma"/>
            <charset val="1"/>
          </rPr>
          <t xml:space="preserve">
Per FOD is a new Unit.  Contributions began in 2018</t>
        </r>
      </text>
    </comment>
    <comment ref="RDN16" authorId="0" shapeId="0" xr:uid="{A1C7655F-C0B7-4706-BC1B-D094C7A2A132}">
      <text>
        <r>
          <rPr>
            <b/>
            <sz val="9"/>
            <color indexed="81"/>
            <rFont val="Tahoma"/>
            <charset val="1"/>
          </rPr>
          <t>Becky Dzingeleski:</t>
        </r>
        <r>
          <rPr>
            <sz val="9"/>
            <color indexed="81"/>
            <rFont val="Tahoma"/>
            <charset val="1"/>
          </rPr>
          <t xml:space="preserve">
Per FOD is a new Unit.  Contributions began in 2018</t>
        </r>
      </text>
    </comment>
    <comment ref="RDR16" authorId="0" shapeId="0" xr:uid="{96DBF5B4-05A5-40E6-A72B-8DA4EAF07571}">
      <text>
        <r>
          <rPr>
            <b/>
            <sz val="9"/>
            <color indexed="81"/>
            <rFont val="Tahoma"/>
            <charset val="1"/>
          </rPr>
          <t>Becky Dzingeleski:</t>
        </r>
        <r>
          <rPr>
            <sz val="9"/>
            <color indexed="81"/>
            <rFont val="Tahoma"/>
            <charset val="1"/>
          </rPr>
          <t xml:space="preserve">
Per FOD is a new Unit.  Contributions began in 2018</t>
        </r>
      </text>
    </comment>
    <comment ref="RDV16" authorId="0" shapeId="0" xr:uid="{A0D0CDAB-26E4-4E5E-A9F4-B17440D70C3B}">
      <text>
        <r>
          <rPr>
            <b/>
            <sz val="9"/>
            <color indexed="81"/>
            <rFont val="Tahoma"/>
            <charset val="1"/>
          </rPr>
          <t>Becky Dzingeleski:</t>
        </r>
        <r>
          <rPr>
            <sz val="9"/>
            <color indexed="81"/>
            <rFont val="Tahoma"/>
            <charset val="1"/>
          </rPr>
          <t xml:space="preserve">
Per FOD is a new Unit.  Contributions began in 2018</t>
        </r>
      </text>
    </comment>
    <comment ref="RDZ16" authorId="0" shapeId="0" xr:uid="{F883A250-B443-4D2E-9FFB-775C9738DE72}">
      <text>
        <r>
          <rPr>
            <b/>
            <sz val="9"/>
            <color indexed="81"/>
            <rFont val="Tahoma"/>
            <charset val="1"/>
          </rPr>
          <t>Becky Dzingeleski:</t>
        </r>
        <r>
          <rPr>
            <sz val="9"/>
            <color indexed="81"/>
            <rFont val="Tahoma"/>
            <charset val="1"/>
          </rPr>
          <t xml:space="preserve">
Per FOD is a new Unit.  Contributions began in 2018</t>
        </r>
      </text>
    </comment>
    <comment ref="RED16" authorId="0" shapeId="0" xr:uid="{4DF77D31-65CB-49CC-97D8-A91F961400DE}">
      <text>
        <r>
          <rPr>
            <b/>
            <sz val="9"/>
            <color indexed="81"/>
            <rFont val="Tahoma"/>
            <charset val="1"/>
          </rPr>
          <t>Becky Dzingeleski:</t>
        </r>
        <r>
          <rPr>
            <sz val="9"/>
            <color indexed="81"/>
            <rFont val="Tahoma"/>
            <charset val="1"/>
          </rPr>
          <t xml:space="preserve">
Per FOD is a new Unit.  Contributions began in 2018</t>
        </r>
      </text>
    </comment>
    <comment ref="REH16" authorId="0" shapeId="0" xr:uid="{1DF05947-8A68-4C24-A38E-E52BE46698E1}">
      <text>
        <r>
          <rPr>
            <b/>
            <sz val="9"/>
            <color indexed="81"/>
            <rFont val="Tahoma"/>
            <charset val="1"/>
          </rPr>
          <t>Becky Dzingeleski:</t>
        </r>
        <r>
          <rPr>
            <sz val="9"/>
            <color indexed="81"/>
            <rFont val="Tahoma"/>
            <charset val="1"/>
          </rPr>
          <t xml:space="preserve">
Per FOD is a new Unit.  Contributions began in 2018</t>
        </r>
      </text>
    </comment>
    <comment ref="REL16" authorId="0" shapeId="0" xr:uid="{9544C66A-DB13-42E7-81F7-33F4F025B1E7}">
      <text>
        <r>
          <rPr>
            <b/>
            <sz val="9"/>
            <color indexed="81"/>
            <rFont val="Tahoma"/>
            <charset val="1"/>
          </rPr>
          <t>Becky Dzingeleski:</t>
        </r>
        <r>
          <rPr>
            <sz val="9"/>
            <color indexed="81"/>
            <rFont val="Tahoma"/>
            <charset val="1"/>
          </rPr>
          <t xml:space="preserve">
Per FOD is a new Unit.  Contributions began in 2018</t>
        </r>
      </text>
    </comment>
    <comment ref="REP16" authorId="0" shapeId="0" xr:uid="{542E56C2-9414-45FC-A709-56E2296AD34F}">
      <text>
        <r>
          <rPr>
            <b/>
            <sz val="9"/>
            <color indexed="81"/>
            <rFont val="Tahoma"/>
            <charset val="1"/>
          </rPr>
          <t>Becky Dzingeleski:</t>
        </r>
        <r>
          <rPr>
            <sz val="9"/>
            <color indexed="81"/>
            <rFont val="Tahoma"/>
            <charset val="1"/>
          </rPr>
          <t xml:space="preserve">
Per FOD is a new Unit.  Contributions began in 2018</t>
        </r>
      </text>
    </comment>
    <comment ref="RET16" authorId="0" shapeId="0" xr:uid="{A2EF8DC7-D85F-4337-BD13-6330BA7E1EE7}">
      <text>
        <r>
          <rPr>
            <b/>
            <sz val="9"/>
            <color indexed="81"/>
            <rFont val="Tahoma"/>
            <charset val="1"/>
          </rPr>
          <t>Becky Dzingeleski:</t>
        </r>
        <r>
          <rPr>
            <sz val="9"/>
            <color indexed="81"/>
            <rFont val="Tahoma"/>
            <charset val="1"/>
          </rPr>
          <t xml:space="preserve">
Per FOD is a new Unit.  Contributions began in 2018</t>
        </r>
      </text>
    </comment>
    <comment ref="REX16" authorId="0" shapeId="0" xr:uid="{92952078-E15D-4AB2-9EC8-D457243F9B0F}">
      <text>
        <r>
          <rPr>
            <b/>
            <sz val="9"/>
            <color indexed="81"/>
            <rFont val="Tahoma"/>
            <charset val="1"/>
          </rPr>
          <t>Becky Dzingeleski:</t>
        </r>
        <r>
          <rPr>
            <sz val="9"/>
            <color indexed="81"/>
            <rFont val="Tahoma"/>
            <charset val="1"/>
          </rPr>
          <t xml:space="preserve">
Per FOD is a new Unit.  Contributions began in 2018</t>
        </r>
      </text>
    </comment>
    <comment ref="RFB16" authorId="0" shapeId="0" xr:uid="{CA0D51D1-807C-44E0-A00C-45B89FCF57D0}">
      <text>
        <r>
          <rPr>
            <b/>
            <sz val="9"/>
            <color indexed="81"/>
            <rFont val="Tahoma"/>
            <charset val="1"/>
          </rPr>
          <t>Becky Dzingeleski:</t>
        </r>
        <r>
          <rPr>
            <sz val="9"/>
            <color indexed="81"/>
            <rFont val="Tahoma"/>
            <charset val="1"/>
          </rPr>
          <t xml:space="preserve">
Per FOD is a new Unit.  Contributions began in 2018</t>
        </r>
      </text>
    </comment>
    <comment ref="RFF16" authorId="0" shapeId="0" xr:uid="{3A106629-B0C5-4258-B5FB-4AD7A2AE1443}">
      <text>
        <r>
          <rPr>
            <b/>
            <sz val="9"/>
            <color indexed="81"/>
            <rFont val="Tahoma"/>
            <charset val="1"/>
          </rPr>
          <t>Becky Dzingeleski:</t>
        </r>
        <r>
          <rPr>
            <sz val="9"/>
            <color indexed="81"/>
            <rFont val="Tahoma"/>
            <charset val="1"/>
          </rPr>
          <t xml:space="preserve">
Per FOD is a new Unit.  Contributions began in 2018</t>
        </r>
      </text>
    </comment>
    <comment ref="RFJ16" authorId="0" shapeId="0" xr:uid="{C2C4D588-B5F7-436A-BA09-C9AD0768A34A}">
      <text>
        <r>
          <rPr>
            <b/>
            <sz val="9"/>
            <color indexed="81"/>
            <rFont val="Tahoma"/>
            <charset val="1"/>
          </rPr>
          <t>Becky Dzingeleski:</t>
        </r>
        <r>
          <rPr>
            <sz val="9"/>
            <color indexed="81"/>
            <rFont val="Tahoma"/>
            <charset val="1"/>
          </rPr>
          <t xml:space="preserve">
Per FOD is a new Unit.  Contributions began in 2018</t>
        </r>
      </text>
    </comment>
    <comment ref="RFN16" authorId="0" shapeId="0" xr:uid="{BE5D41E5-7964-4EF2-80C2-15777DABEACD}">
      <text>
        <r>
          <rPr>
            <b/>
            <sz val="9"/>
            <color indexed="81"/>
            <rFont val="Tahoma"/>
            <charset val="1"/>
          </rPr>
          <t>Becky Dzingeleski:</t>
        </r>
        <r>
          <rPr>
            <sz val="9"/>
            <color indexed="81"/>
            <rFont val="Tahoma"/>
            <charset val="1"/>
          </rPr>
          <t xml:space="preserve">
Per FOD is a new Unit.  Contributions began in 2018</t>
        </r>
      </text>
    </comment>
    <comment ref="RFR16" authorId="0" shapeId="0" xr:uid="{3D37AFCC-AC39-4E75-9627-33232B373A76}">
      <text>
        <r>
          <rPr>
            <b/>
            <sz val="9"/>
            <color indexed="81"/>
            <rFont val="Tahoma"/>
            <charset val="1"/>
          </rPr>
          <t>Becky Dzingeleski:</t>
        </r>
        <r>
          <rPr>
            <sz val="9"/>
            <color indexed="81"/>
            <rFont val="Tahoma"/>
            <charset val="1"/>
          </rPr>
          <t xml:space="preserve">
Per FOD is a new Unit.  Contributions began in 2018</t>
        </r>
      </text>
    </comment>
    <comment ref="RFV16" authorId="0" shapeId="0" xr:uid="{35DADD29-6EE1-4BDD-9998-28F708856E1D}">
      <text>
        <r>
          <rPr>
            <b/>
            <sz val="9"/>
            <color indexed="81"/>
            <rFont val="Tahoma"/>
            <charset val="1"/>
          </rPr>
          <t>Becky Dzingeleski:</t>
        </r>
        <r>
          <rPr>
            <sz val="9"/>
            <color indexed="81"/>
            <rFont val="Tahoma"/>
            <charset val="1"/>
          </rPr>
          <t xml:space="preserve">
Per FOD is a new Unit.  Contributions began in 2018</t>
        </r>
      </text>
    </comment>
    <comment ref="RFZ16" authorId="0" shapeId="0" xr:uid="{9B9F59E1-357D-423C-AB5B-2559230C7B2A}">
      <text>
        <r>
          <rPr>
            <b/>
            <sz val="9"/>
            <color indexed="81"/>
            <rFont val="Tahoma"/>
            <charset val="1"/>
          </rPr>
          <t>Becky Dzingeleski:</t>
        </r>
        <r>
          <rPr>
            <sz val="9"/>
            <color indexed="81"/>
            <rFont val="Tahoma"/>
            <charset val="1"/>
          </rPr>
          <t xml:space="preserve">
Per FOD is a new Unit.  Contributions began in 2018</t>
        </r>
      </text>
    </comment>
    <comment ref="RGD16" authorId="0" shapeId="0" xr:uid="{CF5E61D7-B818-477B-BB18-DB44DB27B243}">
      <text>
        <r>
          <rPr>
            <b/>
            <sz val="9"/>
            <color indexed="81"/>
            <rFont val="Tahoma"/>
            <charset val="1"/>
          </rPr>
          <t>Becky Dzingeleski:</t>
        </r>
        <r>
          <rPr>
            <sz val="9"/>
            <color indexed="81"/>
            <rFont val="Tahoma"/>
            <charset val="1"/>
          </rPr>
          <t xml:space="preserve">
Per FOD is a new Unit.  Contributions began in 2018</t>
        </r>
      </text>
    </comment>
    <comment ref="RGH16" authorId="0" shapeId="0" xr:uid="{860E177D-DF92-40FA-A2CF-74419EBD4801}">
      <text>
        <r>
          <rPr>
            <b/>
            <sz val="9"/>
            <color indexed="81"/>
            <rFont val="Tahoma"/>
            <charset val="1"/>
          </rPr>
          <t>Becky Dzingeleski:</t>
        </r>
        <r>
          <rPr>
            <sz val="9"/>
            <color indexed="81"/>
            <rFont val="Tahoma"/>
            <charset val="1"/>
          </rPr>
          <t xml:space="preserve">
Per FOD is a new Unit.  Contributions began in 2018</t>
        </r>
      </text>
    </comment>
    <comment ref="RGL16" authorId="0" shapeId="0" xr:uid="{E2681019-CC63-4EA9-9B7F-BA87C59231D3}">
      <text>
        <r>
          <rPr>
            <b/>
            <sz val="9"/>
            <color indexed="81"/>
            <rFont val="Tahoma"/>
            <charset val="1"/>
          </rPr>
          <t>Becky Dzingeleski:</t>
        </r>
        <r>
          <rPr>
            <sz val="9"/>
            <color indexed="81"/>
            <rFont val="Tahoma"/>
            <charset val="1"/>
          </rPr>
          <t xml:space="preserve">
Per FOD is a new Unit.  Contributions began in 2018</t>
        </r>
      </text>
    </comment>
    <comment ref="RGP16" authorId="0" shapeId="0" xr:uid="{EDD934BE-0B7C-49AF-98E2-685190C9EEED}">
      <text>
        <r>
          <rPr>
            <b/>
            <sz val="9"/>
            <color indexed="81"/>
            <rFont val="Tahoma"/>
            <charset val="1"/>
          </rPr>
          <t>Becky Dzingeleski:</t>
        </r>
        <r>
          <rPr>
            <sz val="9"/>
            <color indexed="81"/>
            <rFont val="Tahoma"/>
            <charset val="1"/>
          </rPr>
          <t xml:space="preserve">
Per FOD is a new Unit.  Contributions began in 2018</t>
        </r>
      </text>
    </comment>
    <comment ref="RGT16" authorId="0" shapeId="0" xr:uid="{AEC16EEF-C73E-4E90-9BEA-FB9E6591581C}">
      <text>
        <r>
          <rPr>
            <b/>
            <sz val="9"/>
            <color indexed="81"/>
            <rFont val="Tahoma"/>
            <charset val="1"/>
          </rPr>
          <t>Becky Dzingeleski:</t>
        </r>
        <r>
          <rPr>
            <sz val="9"/>
            <color indexed="81"/>
            <rFont val="Tahoma"/>
            <charset val="1"/>
          </rPr>
          <t xml:space="preserve">
Per FOD is a new Unit.  Contributions began in 2018</t>
        </r>
      </text>
    </comment>
    <comment ref="RGX16" authorId="0" shapeId="0" xr:uid="{6BE041F0-C0EC-4E67-A189-5096E713177F}">
      <text>
        <r>
          <rPr>
            <b/>
            <sz val="9"/>
            <color indexed="81"/>
            <rFont val="Tahoma"/>
            <charset val="1"/>
          </rPr>
          <t>Becky Dzingeleski:</t>
        </r>
        <r>
          <rPr>
            <sz val="9"/>
            <color indexed="81"/>
            <rFont val="Tahoma"/>
            <charset val="1"/>
          </rPr>
          <t xml:space="preserve">
Per FOD is a new Unit.  Contributions began in 2018</t>
        </r>
      </text>
    </comment>
    <comment ref="RHB16" authorId="0" shapeId="0" xr:uid="{1FB33074-97CF-403B-B507-F7E34E83B1D7}">
      <text>
        <r>
          <rPr>
            <b/>
            <sz val="9"/>
            <color indexed="81"/>
            <rFont val="Tahoma"/>
            <charset val="1"/>
          </rPr>
          <t>Becky Dzingeleski:</t>
        </r>
        <r>
          <rPr>
            <sz val="9"/>
            <color indexed="81"/>
            <rFont val="Tahoma"/>
            <charset val="1"/>
          </rPr>
          <t xml:space="preserve">
Per FOD is a new Unit.  Contributions began in 2018</t>
        </r>
      </text>
    </comment>
    <comment ref="RHF16" authorId="0" shapeId="0" xr:uid="{AAF1A330-0E1E-46BB-B267-9A267BE8EA97}">
      <text>
        <r>
          <rPr>
            <b/>
            <sz val="9"/>
            <color indexed="81"/>
            <rFont val="Tahoma"/>
            <charset val="1"/>
          </rPr>
          <t>Becky Dzingeleski:</t>
        </r>
        <r>
          <rPr>
            <sz val="9"/>
            <color indexed="81"/>
            <rFont val="Tahoma"/>
            <charset val="1"/>
          </rPr>
          <t xml:space="preserve">
Per FOD is a new Unit.  Contributions began in 2018</t>
        </r>
      </text>
    </comment>
    <comment ref="RHJ16" authorId="0" shapeId="0" xr:uid="{A73DC96D-7244-4EF0-9466-9F8B0D11AB6B}">
      <text>
        <r>
          <rPr>
            <b/>
            <sz val="9"/>
            <color indexed="81"/>
            <rFont val="Tahoma"/>
            <charset val="1"/>
          </rPr>
          <t>Becky Dzingeleski:</t>
        </r>
        <r>
          <rPr>
            <sz val="9"/>
            <color indexed="81"/>
            <rFont val="Tahoma"/>
            <charset val="1"/>
          </rPr>
          <t xml:space="preserve">
Per FOD is a new Unit.  Contributions began in 2018</t>
        </r>
      </text>
    </comment>
    <comment ref="RHN16" authorId="0" shapeId="0" xr:uid="{07FE4F0D-3038-4B3F-8141-B55ADE392AE3}">
      <text>
        <r>
          <rPr>
            <b/>
            <sz val="9"/>
            <color indexed="81"/>
            <rFont val="Tahoma"/>
            <charset val="1"/>
          </rPr>
          <t>Becky Dzingeleski:</t>
        </r>
        <r>
          <rPr>
            <sz val="9"/>
            <color indexed="81"/>
            <rFont val="Tahoma"/>
            <charset val="1"/>
          </rPr>
          <t xml:space="preserve">
Per FOD is a new Unit.  Contributions began in 2018</t>
        </r>
      </text>
    </comment>
    <comment ref="RHR16" authorId="0" shapeId="0" xr:uid="{D9BC5A26-ECF7-4F37-8006-1AF90096CA76}">
      <text>
        <r>
          <rPr>
            <b/>
            <sz val="9"/>
            <color indexed="81"/>
            <rFont val="Tahoma"/>
            <charset val="1"/>
          </rPr>
          <t>Becky Dzingeleski:</t>
        </r>
        <r>
          <rPr>
            <sz val="9"/>
            <color indexed="81"/>
            <rFont val="Tahoma"/>
            <charset val="1"/>
          </rPr>
          <t xml:space="preserve">
Per FOD is a new Unit.  Contributions began in 2018</t>
        </r>
      </text>
    </comment>
    <comment ref="RHV16" authorId="0" shapeId="0" xr:uid="{CE1EBB58-EE03-4C56-9E2C-88315D4CC399}">
      <text>
        <r>
          <rPr>
            <b/>
            <sz val="9"/>
            <color indexed="81"/>
            <rFont val="Tahoma"/>
            <charset val="1"/>
          </rPr>
          <t>Becky Dzingeleski:</t>
        </r>
        <r>
          <rPr>
            <sz val="9"/>
            <color indexed="81"/>
            <rFont val="Tahoma"/>
            <charset val="1"/>
          </rPr>
          <t xml:space="preserve">
Per FOD is a new Unit.  Contributions began in 2018</t>
        </r>
      </text>
    </comment>
    <comment ref="RHZ16" authorId="0" shapeId="0" xr:uid="{BBE65FE7-03B7-4BD2-8BE2-FB1D203B80B3}">
      <text>
        <r>
          <rPr>
            <b/>
            <sz val="9"/>
            <color indexed="81"/>
            <rFont val="Tahoma"/>
            <charset val="1"/>
          </rPr>
          <t>Becky Dzingeleski:</t>
        </r>
        <r>
          <rPr>
            <sz val="9"/>
            <color indexed="81"/>
            <rFont val="Tahoma"/>
            <charset val="1"/>
          </rPr>
          <t xml:space="preserve">
Per FOD is a new Unit.  Contributions began in 2018</t>
        </r>
      </text>
    </comment>
    <comment ref="RID16" authorId="0" shapeId="0" xr:uid="{D51BCFE1-D4DD-409F-92AA-DA5FD3F41000}">
      <text>
        <r>
          <rPr>
            <b/>
            <sz val="9"/>
            <color indexed="81"/>
            <rFont val="Tahoma"/>
            <charset val="1"/>
          </rPr>
          <t>Becky Dzingeleski:</t>
        </r>
        <r>
          <rPr>
            <sz val="9"/>
            <color indexed="81"/>
            <rFont val="Tahoma"/>
            <charset val="1"/>
          </rPr>
          <t xml:space="preserve">
Per FOD is a new Unit.  Contributions began in 2018</t>
        </r>
      </text>
    </comment>
    <comment ref="RIH16" authorId="0" shapeId="0" xr:uid="{FED9F04F-62FA-4CF4-9F79-667753B1DC94}">
      <text>
        <r>
          <rPr>
            <b/>
            <sz val="9"/>
            <color indexed="81"/>
            <rFont val="Tahoma"/>
            <charset val="1"/>
          </rPr>
          <t>Becky Dzingeleski:</t>
        </r>
        <r>
          <rPr>
            <sz val="9"/>
            <color indexed="81"/>
            <rFont val="Tahoma"/>
            <charset val="1"/>
          </rPr>
          <t xml:space="preserve">
Per FOD is a new Unit.  Contributions began in 2018</t>
        </r>
      </text>
    </comment>
    <comment ref="RIL16" authorId="0" shapeId="0" xr:uid="{5EE40E35-9631-4EFC-9587-41FFE040DB5B}">
      <text>
        <r>
          <rPr>
            <b/>
            <sz val="9"/>
            <color indexed="81"/>
            <rFont val="Tahoma"/>
            <charset val="1"/>
          </rPr>
          <t>Becky Dzingeleski:</t>
        </r>
        <r>
          <rPr>
            <sz val="9"/>
            <color indexed="81"/>
            <rFont val="Tahoma"/>
            <charset val="1"/>
          </rPr>
          <t xml:space="preserve">
Per FOD is a new Unit.  Contributions began in 2018</t>
        </r>
      </text>
    </comment>
    <comment ref="RIP16" authorId="0" shapeId="0" xr:uid="{960223FB-9A1D-4944-BCA6-5C27EEFFDD4D}">
      <text>
        <r>
          <rPr>
            <b/>
            <sz val="9"/>
            <color indexed="81"/>
            <rFont val="Tahoma"/>
            <charset val="1"/>
          </rPr>
          <t>Becky Dzingeleski:</t>
        </r>
        <r>
          <rPr>
            <sz val="9"/>
            <color indexed="81"/>
            <rFont val="Tahoma"/>
            <charset val="1"/>
          </rPr>
          <t xml:space="preserve">
Per FOD is a new Unit.  Contributions began in 2018</t>
        </r>
      </text>
    </comment>
    <comment ref="RIT16" authorId="0" shapeId="0" xr:uid="{F4E82F05-B799-4528-891D-8C1BECBA0565}">
      <text>
        <r>
          <rPr>
            <b/>
            <sz val="9"/>
            <color indexed="81"/>
            <rFont val="Tahoma"/>
            <charset val="1"/>
          </rPr>
          <t>Becky Dzingeleski:</t>
        </r>
        <r>
          <rPr>
            <sz val="9"/>
            <color indexed="81"/>
            <rFont val="Tahoma"/>
            <charset val="1"/>
          </rPr>
          <t xml:space="preserve">
Per FOD is a new Unit.  Contributions began in 2018</t>
        </r>
      </text>
    </comment>
    <comment ref="RIX16" authorId="0" shapeId="0" xr:uid="{AE2EC391-B23D-46F5-A1A6-292C0F9BEB91}">
      <text>
        <r>
          <rPr>
            <b/>
            <sz val="9"/>
            <color indexed="81"/>
            <rFont val="Tahoma"/>
            <charset val="1"/>
          </rPr>
          <t>Becky Dzingeleski:</t>
        </r>
        <r>
          <rPr>
            <sz val="9"/>
            <color indexed="81"/>
            <rFont val="Tahoma"/>
            <charset val="1"/>
          </rPr>
          <t xml:space="preserve">
Per FOD is a new Unit.  Contributions began in 2018</t>
        </r>
      </text>
    </comment>
    <comment ref="RJB16" authorId="0" shapeId="0" xr:uid="{15123032-594D-4064-8703-7415CF754E62}">
      <text>
        <r>
          <rPr>
            <b/>
            <sz val="9"/>
            <color indexed="81"/>
            <rFont val="Tahoma"/>
            <charset val="1"/>
          </rPr>
          <t>Becky Dzingeleski:</t>
        </r>
        <r>
          <rPr>
            <sz val="9"/>
            <color indexed="81"/>
            <rFont val="Tahoma"/>
            <charset val="1"/>
          </rPr>
          <t xml:space="preserve">
Per FOD is a new Unit.  Contributions began in 2018</t>
        </r>
      </text>
    </comment>
    <comment ref="RJF16" authorId="0" shapeId="0" xr:uid="{B97F83D4-22E2-4688-95BB-7013C957DCE4}">
      <text>
        <r>
          <rPr>
            <b/>
            <sz val="9"/>
            <color indexed="81"/>
            <rFont val="Tahoma"/>
            <charset val="1"/>
          </rPr>
          <t>Becky Dzingeleski:</t>
        </r>
        <r>
          <rPr>
            <sz val="9"/>
            <color indexed="81"/>
            <rFont val="Tahoma"/>
            <charset val="1"/>
          </rPr>
          <t xml:space="preserve">
Per FOD is a new Unit.  Contributions began in 2018</t>
        </r>
      </text>
    </comment>
    <comment ref="RJJ16" authorId="0" shapeId="0" xr:uid="{750CD9D0-F6B7-4837-A548-A6CD0047B882}">
      <text>
        <r>
          <rPr>
            <b/>
            <sz val="9"/>
            <color indexed="81"/>
            <rFont val="Tahoma"/>
            <charset val="1"/>
          </rPr>
          <t>Becky Dzingeleski:</t>
        </r>
        <r>
          <rPr>
            <sz val="9"/>
            <color indexed="81"/>
            <rFont val="Tahoma"/>
            <charset val="1"/>
          </rPr>
          <t xml:space="preserve">
Per FOD is a new Unit.  Contributions began in 2018</t>
        </r>
      </text>
    </comment>
    <comment ref="RJN16" authorId="0" shapeId="0" xr:uid="{8813BBD2-9D8A-4AA8-9719-E00F2F9C230F}">
      <text>
        <r>
          <rPr>
            <b/>
            <sz val="9"/>
            <color indexed="81"/>
            <rFont val="Tahoma"/>
            <charset val="1"/>
          </rPr>
          <t>Becky Dzingeleski:</t>
        </r>
        <r>
          <rPr>
            <sz val="9"/>
            <color indexed="81"/>
            <rFont val="Tahoma"/>
            <charset val="1"/>
          </rPr>
          <t xml:space="preserve">
Per FOD is a new Unit.  Contributions began in 2018</t>
        </r>
      </text>
    </comment>
    <comment ref="RJR16" authorId="0" shapeId="0" xr:uid="{50C75783-674C-40A3-9076-54FE6417B7A0}">
      <text>
        <r>
          <rPr>
            <b/>
            <sz val="9"/>
            <color indexed="81"/>
            <rFont val="Tahoma"/>
            <charset val="1"/>
          </rPr>
          <t>Becky Dzingeleski:</t>
        </r>
        <r>
          <rPr>
            <sz val="9"/>
            <color indexed="81"/>
            <rFont val="Tahoma"/>
            <charset val="1"/>
          </rPr>
          <t xml:space="preserve">
Per FOD is a new Unit.  Contributions began in 2018</t>
        </r>
      </text>
    </comment>
    <comment ref="RJV16" authorId="0" shapeId="0" xr:uid="{9180C301-2C10-41D4-A5F3-B8D182EDFB23}">
      <text>
        <r>
          <rPr>
            <b/>
            <sz val="9"/>
            <color indexed="81"/>
            <rFont val="Tahoma"/>
            <charset val="1"/>
          </rPr>
          <t>Becky Dzingeleski:</t>
        </r>
        <r>
          <rPr>
            <sz val="9"/>
            <color indexed="81"/>
            <rFont val="Tahoma"/>
            <charset val="1"/>
          </rPr>
          <t xml:space="preserve">
Per FOD is a new Unit.  Contributions began in 2018</t>
        </r>
      </text>
    </comment>
    <comment ref="RJZ16" authorId="0" shapeId="0" xr:uid="{D9732205-9843-44C8-B92E-B34EE1CB9029}">
      <text>
        <r>
          <rPr>
            <b/>
            <sz val="9"/>
            <color indexed="81"/>
            <rFont val="Tahoma"/>
            <charset val="1"/>
          </rPr>
          <t>Becky Dzingeleski:</t>
        </r>
        <r>
          <rPr>
            <sz val="9"/>
            <color indexed="81"/>
            <rFont val="Tahoma"/>
            <charset val="1"/>
          </rPr>
          <t xml:space="preserve">
Per FOD is a new Unit.  Contributions began in 2018</t>
        </r>
      </text>
    </comment>
    <comment ref="RKD16" authorId="0" shapeId="0" xr:uid="{A772555A-904F-4F8E-9DDF-F133BDC1EF9A}">
      <text>
        <r>
          <rPr>
            <b/>
            <sz val="9"/>
            <color indexed="81"/>
            <rFont val="Tahoma"/>
            <charset val="1"/>
          </rPr>
          <t>Becky Dzingeleski:</t>
        </r>
        <r>
          <rPr>
            <sz val="9"/>
            <color indexed="81"/>
            <rFont val="Tahoma"/>
            <charset val="1"/>
          </rPr>
          <t xml:space="preserve">
Per FOD is a new Unit.  Contributions began in 2018</t>
        </r>
      </text>
    </comment>
    <comment ref="RKH16" authorId="0" shapeId="0" xr:uid="{883B6A34-2072-4CCC-B40C-3A29B5DD9B46}">
      <text>
        <r>
          <rPr>
            <b/>
            <sz val="9"/>
            <color indexed="81"/>
            <rFont val="Tahoma"/>
            <charset val="1"/>
          </rPr>
          <t>Becky Dzingeleski:</t>
        </r>
        <r>
          <rPr>
            <sz val="9"/>
            <color indexed="81"/>
            <rFont val="Tahoma"/>
            <charset val="1"/>
          </rPr>
          <t xml:space="preserve">
Per FOD is a new Unit.  Contributions began in 2018</t>
        </r>
      </text>
    </comment>
    <comment ref="RKL16" authorId="0" shapeId="0" xr:uid="{0EED2AB9-951C-493F-AA85-3578C0C39169}">
      <text>
        <r>
          <rPr>
            <b/>
            <sz val="9"/>
            <color indexed="81"/>
            <rFont val="Tahoma"/>
            <charset val="1"/>
          </rPr>
          <t>Becky Dzingeleski:</t>
        </r>
        <r>
          <rPr>
            <sz val="9"/>
            <color indexed="81"/>
            <rFont val="Tahoma"/>
            <charset val="1"/>
          </rPr>
          <t xml:space="preserve">
Per FOD is a new Unit.  Contributions began in 2018</t>
        </r>
      </text>
    </comment>
    <comment ref="RKP16" authorId="0" shapeId="0" xr:uid="{DC005AB4-5BD9-4C1E-A561-94C7F561C6D0}">
      <text>
        <r>
          <rPr>
            <b/>
            <sz val="9"/>
            <color indexed="81"/>
            <rFont val="Tahoma"/>
            <charset val="1"/>
          </rPr>
          <t>Becky Dzingeleski:</t>
        </r>
        <r>
          <rPr>
            <sz val="9"/>
            <color indexed="81"/>
            <rFont val="Tahoma"/>
            <charset val="1"/>
          </rPr>
          <t xml:space="preserve">
Per FOD is a new Unit.  Contributions began in 2018</t>
        </r>
      </text>
    </comment>
    <comment ref="RKT16" authorId="0" shapeId="0" xr:uid="{6FFEF3C9-7DC5-4D08-8FB7-5670935C81F1}">
      <text>
        <r>
          <rPr>
            <b/>
            <sz val="9"/>
            <color indexed="81"/>
            <rFont val="Tahoma"/>
            <charset val="1"/>
          </rPr>
          <t>Becky Dzingeleski:</t>
        </r>
        <r>
          <rPr>
            <sz val="9"/>
            <color indexed="81"/>
            <rFont val="Tahoma"/>
            <charset val="1"/>
          </rPr>
          <t xml:space="preserve">
Per FOD is a new Unit.  Contributions began in 2018</t>
        </r>
      </text>
    </comment>
    <comment ref="RKX16" authorId="0" shapeId="0" xr:uid="{21D715A7-2DA8-470E-8833-70198D274997}">
      <text>
        <r>
          <rPr>
            <b/>
            <sz val="9"/>
            <color indexed="81"/>
            <rFont val="Tahoma"/>
            <charset val="1"/>
          </rPr>
          <t>Becky Dzingeleski:</t>
        </r>
        <r>
          <rPr>
            <sz val="9"/>
            <color indexed="81"/>
            <rFont val="Tahoma"/>
            <charset val="1"/>
          </rPr>
          <t xml:space="preserve">
Per FOD is a new Unit.  Contributions began in 2018</t>
        </r>
      </text>
    </comment>
    <comment ref="RLB16" authorId="0" shapeId="0" xr:uid="{907835E3-6D21-4EE2-9DC4-236C894D800A}">
      <text>
        <r>
          <rPr>
            <b/>
            <sz val="9"/>
            <color indexed="81"/>
            <rFont val="Tahoma"/>
            <charset val="1"/>
          </rPr>
          <t>Becky Dzingeleski:</t>
        </r>
        <r>
          <rPr>
            <sz val="9"/>
            <color indexed="81"/>
            <rFont val="Tahoma"/>
            <charset val="1"/>
          </rPr>
          <t xml:space="preserve">
Per FOD is a new Unit.  Contributions began in 2018</t>
        </r>
      </text>
    </comment>
    <comment ref="RLF16" authorId="0" shapeId="0" xr:uid="{E5FA76BE-0335-4BE1-BAB7-03D0F3B472EE}">
      <text>
        <r>
          <rPr>
            <b/>
            <sz val="9"/>
            <color indexed="81"/>
            <rFont val="Tahoma"/>
            <charset val="1"/>
          </rPr>
          <t>Becky Dzingeleski:</t>
        </r>
        <r>
          <rPr>
            <sz val="9"/>
            <color indexed="81"/>
            <rFont val="Tahoma"/>
            <charset val="1"/>
          </rPr>
          <t xml:space="preserve">
Per FOD is a new Unit.  Contributions began in 2018</t>
        </r>
      </text>
    </comment>
    <comment ref="RLJ16" authorId="0" shapeId="0" xr:uid="{6D3E0256-1F1D-4495-88E5-72AE693BE096}">
      <text>
        <r>
          <rPr>
            <b/>
            <sz val="9"/>
            <color indexed="81"/>
            <rFont val="Tahoma"/>
            <charset val="1"/>
          </rPr>
          <t>Becky Dzingeleski:</t>
        </r>
        <r>
          <rPr>
            <sz val="9"/>
            <color indexed="81"/>
            <rFont val="Tahoma"/>
            <charset val="1"/>
          </rPr>
          <t xml:space="preserve">
Per FOD is a new Unit.  Contributions began in 2018</t>
        </r>
      </text>
    </comment>
    <comment ref="RLN16" authorId="0" shapeId="0" xr:uid="{C5F064A1-DC12-4A6B-B779-320305D3E52C}">
      <text>
        <r>
          <rPr>
            <b/>
            <sz val="9"/>
            <color indexed="81"/>
            <rFont val="Tahoma"/>
            <charset val="1"/>
          </rPr>
          <t>Becky Dzingeleski:</t>
        </r>
        <r>
          <rPr>
            <sz val="9"/>
            <color indexed="81"/>
            <rFont val="Tahoma"/>
            <charset val="1"/>
          </rPr>
          <t xml:space="preserve">
Per FOD is a new Unit.  Contributions began in 2018</t>
        </r>
      </text>
    </comment>
    <comment ref="RLR16" authorId="0" shapeId="0" xr:uid="{DB58945C-1AB5-4031-A279-061596E7FD7B}">
      <text>
        <r>
          <rPr>
            <b/>
            <sz val="9"/>
            <color indexed="81"/>
            <rFont val="Tahoma"/>
            <charset val="1"/>
          </rPr>
          <t>Becky Dzingeleski:</t>
        </r>
        <r>
          <rPr>
            <sz val="9"/>
            <color indexed="81"/>
            <rFont val="Tahoma"/>
            <charset val="1"/>
          </rPr>
          <t xml:space="preserve">
Per FOD is a new Unit.  Contributions began in 2018</t>
        </r>
      </text>
    </comment>
    <comment ref="RLV16" authorId="0" shapeId="0" xr:uid="{67123EA4-2FE6-421F-BBB0-3F7AE74D0216}">
      <text>
        <r>
          <rPr>
            <b/>
            <sz val="9"/>
            <color indexed="81"/>
            <rFont val="Tahoma"/>
            <charset val="1"/>
          </rPr>
          <t>Becky Dzingeleski:</t>
        </r>
        <r>
          <rPr>
            <sz val="9"/>
            <color indexed="81"/>
            <rFont val="Tahoma"/>
            <charset val="1"/>
          </rPr>
          <t xml:space="preserve">
Per FOD is a new Unit.  Contributions began in 2018</t>
        </r>
      </text>
    </comment>
    <comment ref="RLZ16" authorId="0" shapeId="0" xr:uid="{58302255-7998-435D-860A-394B922F129C}">
      <text>
        <r>
          <rPr>
            <b/>
            <sz val="9"/>
            <color indexed="81"/>
            <rFont val="Tahoma"/>
            <charset val="1"/>
          </rPr>
          <t>Becky Dzingeleski:</t>
        </r>
        <r>
          <rPr>
            <sz val="9"/>
            <color indexed="81"/>
            <rFont val="Tahoma"/>
            <charset val="1"/>
          </rPr>
          <t xml:space="preserve">
Per FOD is a new Unit.  Contributions began in 2018</t>
        </r>
      </text>
    </comment>
    <comment ref="RMD16" authorId="0" shapeId="0" xr:uid="{C623C96F-027D-4FEF-9430-F45BD1DBC553}">
      <text>
        <r>
          <rPr>
            <b/>
            <sz val="9"/>
            <color indexed="81"/>
            <rFont val="Tahoma"/>
            <charset val="1"/>
          </rPr>
          <t>Becky Dzingeleski:</t>
        </r>
        <r>
          <rPr>
            <sz val="9"/>
            <color indexed="81"/>
            <rFont val="Tahoma"/>
            <charset val="1"/>
          </rPr>
          <t xml:space="preserve">
Per FOD is a new Unit.  Contributions began in 2018</t>
        </r>
      </text>
    </comment>
    <comment ref="RMH16" authorId="0" shapeId="0" xr:uid="{3F910541-E6DA-4F48-B67E-D89E72F86EF5}">
      <text>
        <r>
          <rPr>
            <b/>
            <sz val="9"/>
            <color indexed="81"/>
            <rFont val="Tahoma"/>
            <charset val="1"/>
          </rPr>
          <t>Becky Dzingeleski:</t>
        </r>
        <r>
          <rPr>
            <sz val="9"/>
            <color indexed="81"/>
            <rFont val="Tahoma"/>
            <charset val="1"/>
          </rPr>
          <t xml:space="preserve">
Per FOD is a new Unit.  Contributions began in 2018</t>
        </r>
      </text>
    </comment>
    <comment ref="RML16" authorId="0" shapeId="0" xr:uid="{9FC5BDD3-891C-4066-9518-E378F03428EF}">
      <text>
        <r>
          <rPr>
            <b/>
            <sz val="9"/>
            <color indexed="81"/>
            <rFont val="Tahoma"/>
            <charset val="1"/>
          </rPr>
          <t>Becky Dzingeleski:</t>
        </r>
        <r>
          <rPr>
            <sz val="9"/>
            <color indexed="81"/>
            <rFont val="Tahoma"/>
            <charset val="1"/>
          </rPr>
          <t xml:space="preserve">
Per FOD is a new Unit.  Contributions began in 2018</t>
        </r>
      </text>
    </comment>
    <comment ref="RMP16" authorId="0" shapeId="0" xr:uid="{D1DD3B3F-FE7F-4D4B-8B78-62A7497DAC13}">
      <text>
        <r>
          <rPr>
            <b/>
            <sz val="9"/>
            <color indexed="81"/>
            <rFont val="Tahoma"/>
            <charset val="1"/>
          </rPr>
          <t>Becky Dzingeleski:</t>
        </r>
        <r>
          <rPr>
            <sz val="9"/>
            <color indexed="81"/>
            <rFont val="Tahoma"/>
            <charset val="1"/>
          </rPr>
          <t xml:space="preserve">
Per FOD is a new Unit.  Contributions began in 2018</t>
        </r>
      </text>
    </comment>
    <comment ref="RMT16" authorId="0" shapeId="0" xr:uid="{3377520F-42DF-497E-9A57-270AF2CBDAAD}">
      <text>
        <r>
          <rPr>
            <b/>
            <sz val="9"/>
            <color indexed="81"/>
            <rFont val="Tahoma"/>
            <charset val="1"/>
          </rPr>
          <t>Becky Dzingeleski:</t>
        </r>
        <r>
          <rPr>
            <sz val="9"/>
            <color indexed="81"/>
            <rFont val="Tahoma"/>
            <charset val="1"/>
          </rPr>
          <t xml:space="preserve">
Per FOD is a new Unit.  Contributions began in 2018</t>
        </r>
      </text>
    </comment>
    <comment ref="RMX16" authorId="0" shapeId="0" xr:uid="{2D4FB6DB-9801-458A-85CE-30358B228B18}">
      <text>
        <r>
          <rPr>
            <b/>
            <sz val="9"/>
            <color indexed="81"/>
            <rFont val="Tahoma"/>
            <charset val="1"/>
          </rPr>
          <t>Becky Dzingeleski:</t>
        </r>
        <r>
          <rPr>
            <sz val="9"/>
            <color indexed="81"/>
            <rFont val="Tahoma"/>
            <charset val="1"/>
          </rPr>
          <t xml:space="preserve">
Per FOD is a new Unit.  Contributions began in 2018</t>
        </r>
      </text>
    </comment>
    <comment ref="RNB16" authorId="0" shapeId="0" xr:uid="{C8251FCC-9230-4A7A-9072-871D20BE9539}">
      <text>
        <r>
          <rPr>
            <b/>
            <sz val="9"/>
            <color indexed="81"/>
            <rFont val="Tahoma"/>
            <charset val="1"/>
          </rPr>
          <t>Becky Dzingeleski:</t>
        </r>
        <r>
          <rPr>
            <sz val="9"/>
            <color indexed="81"/>
            <rFont val="Tahoma"/>
            <charset val="1"/>
          </rPr>
          <t xml:space="preserve">
Per FOD is a new Unit.  Contributions began in 2018</t>
        </r>
      </text>
    </comment>
    <comment ref="RNF16" authorId="0" shapeId="0" xr:uid="{DFF17CD6-DB46-4B7F-9BB0-84E3EF936D3D}">
      <text>
        <r>
          <rPr>
            <b/>
            <sz val="9"/>
            <color indexed="81"/>
            <rFont val="Tahoma"/>
            <charset val="1"/>
          </rPr>
          <t>Becky Dzingeleski:</t>
        </r>
        <r>
          <rPr>
            <sz val="9"/>
            <color indexed="81"/>
            <rFont val="Tahoma"/>
            <charset val="1"/>
          </rPr>
          <t xml:space="preserve">
Per FOD is a new Unit.  Contributions began in 2018</t>
        </r>
      </text>
    </comment>
    <comment ref="RNJ16" authorId="0" shapeId="0" xr:uid="{085400D4-EF32-4C3A-A961-CCACD4BBFE62}">
      <text>
        <r>
          <rPr>
            <b/>
            <sz val="9"/>
            <color indexed="81"/>
            <rFont val="Tahoma"/>
            <charset val="1"/>
          </rPr>
          <t>Becky Dzingeleski:</t>
        </r>
        <r>
          <rPr>
            <sz val="9"/>
            <color indexed="81"/>
            <rFont val="Tahoma"/>
            <charset val="1"/>
          </rPr>
          <t xml:space="preserve">
Per FOD is a new Unit.  Contributions began in 2018</t>
        </r>
      </text>
    </comment>
    <comment ref="RNN16" authorId="0" shapeId="0" xr:uid="{E1917B41-9DB7-453F-BBD1-35F22E05C0B9}">
      <text>
        <r>
          <rPr>
            <b/>
            <sz val="9"/>
            <color indexed="81"/>
            <rFont val="Tahoma"/>
            <charset val="1"/>
          </rPr>
          <t>Becky Dzingeleski:</t>
        </r>
        <r>
          <rPr>
            <sz val="9"/>
            <color indexed="81"/>
            <rFont val="Tahoma"/>
            <charset val="1"/>
          </rPr>
          <t xml:space="preserve">
Per FOD is a new Unit.  Contributions began in 2018</t>
        </r>
      </text>
    </comment>
    <comment ref="RNR16" authorId="0" shapeId="0" xr:uid="{5565495A-724E-42C0-9E90-8D3589F6B30C}">
      <text>
        <r>
          <rPr>
            <b/>
            <sz val="9"/>
            <color indexed="81"/>
            <rFont val="Tahoma"/>
            <charset val="1"/>
          </rPr>
          <t>Becky Dzingeleski:</t>
        </r>
        <r>
          <rPr>
            <sz val="9"/>
            <color indexed="81"/>
            <rFont val="Tahoma"/>
            <charset val="1"/>
          </rPr>
          <t xml:space="preserve">
Per FOD is a new Unit.  Contributions began in 2018</t>
        </r>
      </text>
    </comment>
    <comment ref="RNV16" authorId="0" shapeId="0" xr:uid="{AFC1DE88-06D4-41F0-9430-CA6C0CC61354}">
      <text>
        <r>
          <rPr>
            <b/>
            <sz val="9"/>
            <color indexed="81"/>
            <rFont val="Tahoma"/>
            <charset val="1"/>
          </rPr>
          <t>Becky Dzingeleski:</t>
        </r>
        <r>
          <rPr>
            <sz val="9"/>
            <color indexed="81"/>
            <rFont val="Tahoma"/>
            <charset val="1"/>
          </rPr>
          <t xml:space="preserve">
Per FOD is a new Unit.  Contributions began in 2018</t>
        </r>
      </text>
    </comment>
    <comment ref="RNZ16" authorId="0" shapeId="0" xr:uid="{C434BC9F-9B92-49B0-8C2E-A7B0BEC30BDE}">
      <text>
        <r>
          <rPr>
            <b/>
            <sz val="9"/>
            <color indexed="81"/>
            <rFont val="Tahoma"/>
            <charset val="1"/>
          </rPr>
          <t>Becky Dzingeleski:</t>
        </r>
        <r>
          <rPr>
            <sz val="9"/>
            <color indexed="81"/>
            <rFont val="Tahoma"/>
            <charset val="1"/>
          </rPr>
          <t xml:space="preserve">
Per FOD is a new Unit.  Contributions began in 2018</t>
        </r>
      </text>
    </comment>
    <comment ref="ROD16" authorId="0" shapeId="0" xr:uid="{B6484866-B152-4BA1-88BC-712DCBDB67D5}">
      <text>
        <r>
          <rPr>
            <b/>
            <sz val="9"/>
            <color indexed="81"/>
            <rFont val="Tahoma"/>
            <charset val="1"/>
          </rPr>
          <t>Becky Dzingeleski:</t>
        </r>
        <r>
          <rPr>
            <sz val="9"/>
            <color indexed="81"/>
            <rFont val="Tahoma"/>
            <charset val="1"/>
          </rPr>
          <t xml:space="preserve">
Per FOD is a new Unit.  Contributions began in 2018</t>
        </r>
      </text>
    </comment>
    <comment ref="ROH16" authorId="0" shapeId="0" xr:uid="{D363AC88-D744-4CB0-9AAA-2847C12EB096}">
      <text>
        <r>
          <rPr>
            <b/>
            <sz val="9"/>
            <color indexed="81"/>
            <rFont val="Tahoma"/>
            <charset val="1"/>
          </rPr>
          <t>Becky Dzingeleski:</t>
        </r>
        <r>
          <rPr>
            <sz val="9"/>
            <color indexed="81"/>
            <rFont val="Tahoma"/>
            <charset val="1"/>
          </rPr>
          <t xml:space="preserve">
Per FOD is a new Unit.  Contributions began in 2018</t>
        </r>
      </text>
    </comment>
    <comment ref="ROL16" authorId="0" shapeId="0" xr:uid="{0B09A4F7-CC93-46E8-A80F-41B29187B82E}">
      <text>
        <r>
          <rPr>
            <b/>
            <sz val="9"/>
            <color indexed="81"/>
            <rFont val="Tahoma"/>
            <charset val="1"/>
          </rPr>
          <t>Becky Dzingeleski:</t>
        </r>
        <r>
          <rPr>
            <sz val="9"/>
            <color indexed="81"/>
            <rFont val="Tahoma"/>
            <charset val="1"/>
          </rPr>
          <t xml:space="preserve">
Per FOD is a new Unit.  Contributions began in 2018</t>
        </r>
      </text>
    </comment>
    <comment ref="ROP16" authorId="0" shapeId="0" xr:uid="{997D9F4D-D4B0-4EFE-BF63-21C04334E83C}">
      <text>
        <r>
          <rPr>
            <b/>
            <sz val="9"/>
            <color indexed="81"/>
            <rFont val="Tahoma"/>
            <charset val="1"/>
          </rPr>
          <t>Becky Dzingeleski:</t>
        </r>
        <r>
          <rPr>
            <sz val="9"/>
            <color indexed="81"/>
            <rFont val="Tahoma"/>
            <charset val="1"/>
          </rPr>
          <t xml:space="preserve">
Per FOD is a new Unit.  Contributions began in 2018</t>
        </r>
      </text>
    </comment>
    <comment ref="ROT16" authorId="0" shapeId="0" xr:uid="{72ABADEE-5E48-44EC-B72A-19C60D292A63}">
      <text>
        <r>
          <rPr>
            <b/>
            <sz val="9"/>
            <color indexed="81"/>
            <rFont val="Tahoma"/>
            <charset val="1"/>
          </rPr>
          <t>Becky Dzingeleski:</t>
        </r>
        <r>
          <rPr>
            <sz val="9"/>
            <color indexed="81"/>
            <rFont val="Tahoma"/>
            <charset val="1"/>
          </rPr>
          <t xml:space="preserve">
Per FOD is a new Unit.  Contributions began in 2018</t>
        </r>
      </text>
    </comment>
    <comment ref="ROX16" authorId="0" shapeId="0" xr:uid="{58CBA580-5077-40A4-8C5E-CC10026F5EEB}">
      <text>
        <r>
          <rPr>
            <b/>
            <sz val="9"/>
            <color indexed="81"/>
            <rFont val="Tahoma"/>
            <charset val="1"/>
          </rPr>
          <t>Becky Dzingeleski:</t>
        </r>
        <r>
          <rPr>
            <sz val="9"/>
            <color indexed="81"/>
            <rFont val="Tahoma"/>
            <charset val="1"/>
          </rPr>
          <t xml:space="preserve">
Per FOD is a new Unit.  Contributions began in 2018</t>
        </r>
      </text>
    </comment>
    <comment ref="RPB16" authorId="0" shapeId="0" xr:uid="{C84B0360-D668-431D-A44C-2C82E20A03A5}">
      <text>
        <r>
          <rPr>
            <b/>
            <sz val="9"/>
            <color indexed="81"/>
            <rFont val="Tahoma"/>
            <charset val="1"/>
          </rPr>
          <t>Becky Dzingeleski:</t>
        </r>
        <r>
          <rPr>
            <sz val="9"/>
            <color indexed="81"/>
            <rFont val="Tahoma"/>
            <charset val="1"/>
          </rPr>
          <t xml:space="preserve">
Per FOD is a new Unit.  Contributions began in 2018</t>
        </r>
      </text>
    </comment>
    <comment ref="RPF16" authorId="0" shapeId="0" xr:uid="{A57D9A5A-5B5A-4934-BF40-7FF624F0D7CB}">
      <text>
        <r>
          <rPr>
            <b/>
            <sz val="9"/>
            <color indexed="81"/>
            <rFont val="Tahoma"/>
            <charset val="1"/>
          </rPr>
          <t>Becky Dzingeleski:</t>
        </r>
        <r>
          <rPr>
            <sz val="9"/>
            <color indexed="81"/>
            <rFont val="Tahoma"/>
            <charset val="1"/>
          </rPr>
          <t xml:space="preserve">
Per FOD is a new Unit.  Contributions began in 2018</t>
        </r>
      </text>
    </comment>
    <comment ref="RPJ16" authorId="0" shapeId="0" xr:uid="{4BC81DDE-18C2-4DD7-A7EA-C6670F1F56BA}">
      <text>
        <r>
          <rPr>
            <b/>
            <sz val="9"/>
            <color indexed="81"/>
            <rFont val="Tahoma"/>
            <charset val="1"/>
          </rPr>
          <t>Becky Dzingeleski:</t>
        </r>
        <r>
          <rPr>
            <sz val="9"/>
            <color indexed="81"/>
            <rFont val="Tahoma"/>
            <charset val="1"/>
          </rPr>
          <t xml:space="preserve">
Per FOD is a new Unit.  Contributions began in 2018</t>
        </r>
      </text>
    </comment>
    <comment ref="RPN16" authorId="0" shapeId="0" xr:uid="{E8DEABEF-0B37-42ED-81E5-86B97C99DD20}">
      <text>
        <r>
          <rPr>
            <b/>
            <sz val="9"/>
            <color indexed="81"/>
            <rFont val="Tahoma"/>
            <charset val="1"/>
          </rPr>
          <t>Becky Dzingeleski:</t>
        </r>
        <r>
          <rPr>
            <sz val="9"/>
            <color indexed="81"/>
            <rFont val="Tahoma"/>
            <charset val="1"/>
          </rPr>
          <t xml:space="preserve">
Per FOD is a new Unit.  Contributions began in 2018</t>
        </r>
      </text>
    </comment>
    <comment ref="RPR16" authorId="0" shapeId="0" xr:uid="{A51E3E82-84BB-4876-B196-F9350C1D9AB9}">
      <text>
        <r>
          <rPr>
            <b/>
            <sz val="9"/>
            <color indexed="81"/>
            <rFont val="Tahoma"/>
            <charset val="1"/>
          </rPr>
          <t>Becky Dzingeleski:</t>
        </r>
        <r>
          <rPr>
            <sz val="9"/>
            <color indexed="81"/>
            <rFont val="Tahoma"/>
            <charset val="1"/>
          </rPr>
          <t xml:space="preserve">
Per FOD is a new Unit.  Contributions began in 2018</t>
        </r>
      </text>
    </comment>
    <comment ref="RPV16" authorId="0" shapeId="0" xr:uid="{0AB88792-60DC-47FC-8765-E687E83623DF}">
      <text>
        <r>
          <rPr>
            <b/>
            <sz val="9"/>
            <color indexed="81"/>
            <rFont val="Tahoma"/>
            <charset val="1"/>
          </rPr>
          <t>Becky Dzingeleski:</t>
        </r>
        <r>
          <rPr>
            <sz val="9"/>
            <color indexed="81"/>
            <rFont val="Tahoma"/>
            <charset val="1"/>
          </rPr>
          <t xml:space="preserve">
Per FOD is a new Unit.  Contributions began in 2018</t>
        </r>
      </text>
    </comment>
    <comment ref="RPZ16" authorId="0" shapeId="0" xr:uid="{CFF9C7F7-808B-4406-8BAB-57DD007A9EE9}">
      <text>
        <r>
          <rPr>
            <b/>
            <sz val="9"/>
            <color indexed="81"/>
            <rFont val="Tahoma"/>
            <charset val="1"/>
          </rPr>
          <t>Becky Dzingeleski:</t>
        </r>
        <r>
          <rPr>
            <sz val="9"/>
            <color indexed="81"/>
            <rFont val="Tahoma"/>
            <charset val="1"/>
          </rPr>
          <t xml:space="preserve">
Per FOD is a new Unit.  Contributions began in 2018</t>
        </r>
      </text>
    </comment>
    <comment ref="RQD16" authorId="0" shapeId="0" xr:uid="{58276649-552E-483C-B5AA-E13942C7335E}">
      <text>
        <r>
          <rPr>
            <b/>
            <sz val="9"/>
            <color indexed="81"/>
            <rFont val="Tahoma"/>
            <charset val="1"/>
          </rPr>
          <t>Becky Dzingeleski:</t>
        </r>
        <r>
          <rPr>
            <sz val="9"/>
            <color indexed="81"/>
            <rFont val="Tahoma"/>
            <charset val="1"/>
          </rPr>
          <t xml:space="preserve">
Per FOD is a new Unit.  Contributions began in 2018</t>
        </r>
      </text>
    </comment>
    <comment ref="RQH16" authorId="0" shapeId="0" xr:uid="{4FB1D08F-FFF3-48AB-836F-24ADC6B1CA9F}">
      <text>
        <r>
          <rPr>
            <b/>
            <sz val="9"/>
            <color indexed="81"/>
            <rFont val="Tahoma"/>
            <charset val="1"/>
          </rPr>
          <t>Becky Dzingeleski:</t>
        </r>
        <r>
          <rPr>
            <sz val="9"/>
            <color indexed="81"/>
            <rFont val="Tahoma"/>
            <charset val="1"/>
          </rPr>
          <t xml:space="preserve">
Per FOD is a new Unit.  Contributions began in 2018</t>
        </r>
      </text>
    </comment>
    <comment ref="RQL16" authorId="0" shapeId="0" xr:uid="{5E3AC3F1-AE16-432D-A4B1-A6DF595F8073}">
      <text>
        <r>
          <rPr>
            <b/>
            <sz val="9"/>
            <color indexed="81"/>
            <rFont val="Tahoma"/>
            <charset val="1"/>
          </rPr>
          <t>Becky Dzingeleski:</t>
        </r>
        <r>
          <rPr>
            <sz val="9"/>
            <color indexed="81"/>
            <rFont val="Tahoma"/>
            <charset val="1"/>
          </rPr>
          <t xml:space="preserve">
Per FOD is a new Unit.  Contributions began in 2018</t>
        </r>
      </text>
    </comment>
    <comment ref="RQP16" authorId="0" shapeId="0" xr:uid="{95D50E1E-F2EC-4698-8D9D-E7D20E1F184E}">
      <text>
        <r>
          <rPr>
            <b/>
            <sz val="9"/>
            <color indexed="81"/>
            <rFont val="Tahoma"/>
            <charset val="1"/>
          </rPr>
          <t>Becky Dzingeleski:</t>
        </r>
        <r>
          <rPr>
            <sz val="9"/>
            <color indexed="81"/>
            <rFont val="Tahoma"/>
            <charset val="1"/>
          </rPr>
          <t xml:space="preserve">
Per FOD is a new Unit.  Contributions began in 2018</t>
        </r>
      </text>
    </comment>
    <comment ref="RQT16" authorId="0" shapeId="0" xr:uid="{F592A178-047A-4D02-92E2-0620C42014C9}">
      <text>
        <r>
          <rPr>
            <b/>
            <sz val="9"/>
            <color indexed="81"/>
            <rFont val="Tahoma"/>
            <charset val="1"/>
          </rPr>
          <t>Becky Dzingeleski:</t>
        </r>
        <r>
          <rPr>
            <sz val="9"/>
            <color indexed="81"/>
            <rFont val="Tahoma"/>
            <charset val="1"/>
          </rPr>
          <t xml:space="preserve">
Per FOD is a new Unit.  Contributions began in 2018</t>
        </r>
      </text>
    </comment>
    <comment ref="RQX16" authorId="0" shapeId="0" xr:uid="{93E4DAD9-89E2-421A-8A6C-1CC41B878C5A}">
      <text>
        <r>
          <rPr>
            <b/>
            <sz val="9"/>
            <color indexed="81"/>
            <rFont val="Tahoma"/>
            <charset val="1"/>
          </rPr>
          <t>Becky Dzingeleski:</t>
        </r>
        <r>
          <rPr>
            <sz val="9"/>
            <color indexed="81"/>
            <rFont val="Tahoma"/>
            <charset val="1"/>
          </rPr>
          <t xml:space="preserve">
Per FOD is a new Unit.  Contributions began in 2018</t>
        </r>
      </text>
    </comment>
    <comment ref="RRB16" authorId="0" shapeId="0" xr:uid="{2C55BCFD-4E6B-4E56-934E-E598BEE04C7A}">
      <text>
        <r>
          <rPr>
            <b/>
            <sz val="9"/>
            <color indexed="81"/>
            <rFont val="Tahoma"/>
            <charset val="1"/>
          </rPr>
          <t>Becky Dzingeleski:</t>
        </r>
        <r>
          <rPr>
            <sz val="9"/>
            <color indexed="81"/>
            <rFont val="Tahoma"/>
            <charset val="1"/>
          </rPr>
          <t xml:space="preserve">
Per FOD is a new Unit.  Contributions began in 2018</t>
        </r>
      </text>
    </comment>
    <comment ref="RRF16" authorId="0" shapeId="0" xr:uid="{FDA9F577-0ECF-48E4-B98B-1F4C2811B635}">
      <text>
        <r>
          <rPr>
            <b/>
            <sz val="9"/>
            <color indexed="81"/>
            <rFont val="Tahoma"/>
            <charset val="1"/>
          </rPr>
          <t>Becky Dzingeleski:</t>
        </r>
        <r>
          <rPr>
            <sz val="9"/>
            <color indexed="81"/>
            <rFont val="Tahoma"/>
            <charset val="1"/>
          </rPr>
          <t xml:space="preserve">
Per FOD is a new Unit.  Contributions began in 2018</t>
        </r>
      </text>
    </comment>
    <comment ref="RRJ16" authorId="0" shapeId="0" xr:uid="{8CB611FC-236E-4583-B72B-811264DBAD7B}">
      <text>
        <r>
          <rPr>
            <b/>
            <sz val="9"/>
            <color indexed="81"/>
            <rFont val="Tahoma"/>
            <charset val="1"/>
          </rPr>
          <t>Becky Dzingeleski:</t>
        </r>
        <r>
          <rPr>
            <sz val="9"/>
            <color indexed="81"/>
            <rFont val="Tahoma"/>
            <charset val="1"/>
          </rPr>
          <t xml:space="preserve">
Per FOD is a new Unit.  Contributions began in 2018</t>
        </r>
      </text>
    </comment>
    <comment ref="RRN16" authorId="0" shapeId="0" xr:uid="{8FEEB487-1106-4599-AD24-438D254B5D92}">
      <text>
        <r>
          <rPr>
            <b/>
            <sz val="9"/>
            <color indexed="81"/>
            <rFont val="Tahoma"/>
            <charset val="1"/>
          </rPr>
          <t>Becky Dzingeleski:</t>
        </r>
        <r>
          <rPr>
            <sz val="9"/>
            <color indexed="81"/>
            <rFont val="Tahoma"/>
            <charset val="1"/>
          </rPr>
          <t xml:space="preserve">
Per FOD is a new Unit.  Contributions began in 2018</t>
        </r>
      </text>
    </comment>
    <comment ref="RRR16" authorId="0" shapeId="0" xr:uid="{D0CBFD77-F602-4131-BB9C-0B726B9711EE}">
      <text>
        <r>
          <rPr>
            <b/>
            <sz val="9"/>
            <color indexed="81"/>
            <rFont val="Tahoma"/>
            <charset val="1"/>
          </rPr>
          <t>Becky Dzingeleski:</t>
        </r>
        <r>
          <rPr>
            <sz val="9"/>
            <color indexed="81"/>
            <rFont val="Tahoma"/>
            <charset val="1"/>
          </rPr>
          <t xml:space="preserve">
Per FOD is a new Unit.  Contributions began in 2018</t>
        </r>
      </text>
    </comment>
    <comment ref="RRV16" authorId="0" shapeId="0" xr:uid="{AD1721F7-93DB-4474-8416-274C0F77D98C}">
      <text>
        <r>
          <rPr>
            <b/>
            <sz val="9"/>
            <color indexed="81"/>
            <rFont val="Tahoma"/>
            <charset val="1"/>
          </rPr>
          <t>Becky Dzingeleski:</t>
        </r>
        <r>
          <rPr>
            <sz val="9"/>
            <color indexed="81"/>
            <rFont val="Tahoma"/>
            <charset val="1"/>
          </rPr>
          <t xml:space="preserve">
Per FOD is a new Unit.  Contributions began in 2018</t>
        </r>
      </text>
    </comment>
    <comment ref="RRZ16" authorId="0" shapeId="0" xr:uid="{5FACDCB9-8CD0-4987-BFA4-5679B142D5E0}">
      <text>
        <r>
          <rPr>
            <b/>
            <sz val="9"/>
            <color indexed="81"/>
            <rFont val="Tahoma"/>
            <charset val="1"/>
          </rPr>
          <t>Becky Dzingeleski:</t>
        </r>
        <r>
          <rPr>
            <sz val="9"/>
            <color indexed="81"/>
            <rFont val="Tahoma"/>
            <charset val="1"/>
          </rPr>
          <t xml:space="preserve">
Per FOD is a new Unit.  Contributions began in 2018</t>
        </r>
      </text>
    </comment>
    <comment ref="RSD16" authorId="0" shapeId="0" xr:uid="{7F7449D7-28CE-4995-B677-77A071F6D8F3}">
      <text>
        <r>
          <rPr>
            <b/>
            <sz val="9"/>
            <color indexed="81"/>
            <rFont val="Tahoma"/>
            <charset val="1"/>
          </rPr>
          <t>Becky Dzingeleski:</t>
        </r>
        <r>
          <rPr>
            <sz val="9"/>
            <color indexed="81"/>
            <rFont val="Tahoma"/>
            <charset val="1"/>
          </rPr>
          <t xml:space="preserve">
Per FOD is a new Unit.  Contributions began in 2018</t>
        </r>
      </text>
    </comment>
    <comment ref="RSH16" authorId="0" shapeId="0" xr:uid="{48110053-F1C0-4D41-B3DA-B99CB686721C}">
      <text>
        <r>
          <rPr>
            <b/>
            <sz val="9"/>
            <color indexed="81"/>
            <rFont val="Tahoma"/>
            <charset val="1"/>
          </rPr>
          <t>Becky Dzingeleski:</t>
        </r>
        <r>
          <rPr>
            <sz val="9"/>
            <color indexed="81"/>
            <rFont val="Tahoma"/>
            <charset val="1"/>
          </rPr>
          <t xml:space="preserve">
Per FOD is a new Unit.  Contributions began in 2018</t>
        </r>
      </text>
    </comment>
    <comment ref="RSL16" authorId="0" shapeId="0" xr:uid="{7A3FE5C9-99A9-4A6F-812E-D7245962B2A3}">
      <text>
        <r>
          <rPr>
            <b/>
            <sz val="9"/>
            <color indexed="81"/>
            <rFont val="Tahoma"/>
            <charset val="1"/>
          </rPr>
          <t>Becky Dzingeleski:</t>
        </r>
        <r>
          <rPr>
            <sz val="9"/>
            <color indexed="81"/>
            <rFont val="Tahoma"/>
            <charset val="1"/>
          </rPr>
          <t xml:space="preserve">
Per FOD is a new Unit.  Contributions began in 2018</t>
        </r>
      </text>
    </comment>
    <comment ref="RSP16" authorId="0" shapeId="0" xr:uid="{D92A1F29-3F2C-414F-BDA4-A41CD544E033}">
      <text>
        <r>
          <rPr>
            <b/>
            <sz val="9"/>
            <color indexed="81"/>
            <rFont val="Tahoma"/>
            <charset val="1"/>
          </rPr>
          <t>Becky Dzingeleski:</t>
        </r>
        <r>
          <rPr>
            <sz val="9"/>
            <color indexed="81"/>
            <rFont val="Tahoma"/>
            <charset val="1"/>
          </rPr>
          <t xml:space="preserve">
Per FOD is a new Unit.  Contributions began in 2018</t>
        </r>
      </text>
    </comment>
    <comment ref="RST16" authorId="0" shapeId="0" xr:uid="{3DE6161F-AD3F-49DD-9EE2-9B06BC1E891A}">
      <text>
        <r>
          <rPr>
            <b/>
            <sz val="9"/>
            <color indexed="81"/>
            <rFont val="Tahoma"/>
            <charset val="1"/>
          </rPr>
          <t>Becky Dzingeleski:</t>
        </r>
        <r>
          <rPr>
            <sz val="9"/>
            <color indexed="81"/>
            <rFont val="Tahoma"/>
            <charset val="1"/>
          </rPr>
          <t xml:space="preserve">
Per FOD is a new Unit.  Contributions began in 2018</t>
        </r>
      </text>
    </comment>
    <comment ref="RSX16" authorId="0" shapeId="0" xr:uid="{4D24BCC7-60F8-4080-8EF7-68B688FDF7B4}">
      <text>
        <r>
          <rPr>
            <b/>
            <sz val="9"/>
            <color indexed="81"/>
            <rFont val="Tahoma"/>
            <charset val="1"/>
          </rPr>
          <t>Becky Dzingeleski:</t>
        </r>
        <r>
          <rPr>
            <sz val="9"/>
            <color indexed="81"/>
            <rFont val="Tahoma"/>
            <charset val="1"/>
          </rPr>
          <t xml:space="preserve">
Per FOD is a new Unit.  Contributions began in 2018</t>
        </r>
      </text>
    </comment>
    <comment ref="RTB16" authorId="0" shapeId="0" xr:uid="{2F774359-EABF-4AA1-BC71-1FE8D7E8C40E}">
      <text>
        <r>
          <rPr>
            <b/>
            <sz val="9"/>
            <color indexed="81"/>
            <rFont val="Tahoma"/>
            <charset val="1"/>
          </rPr>
          <t>Becky Dzingeleski:</t>
        </r>
        <r>
          <rPr>
            <sz val="9"/>
            <color indexed="81"/>
            <rFont val="Tahoma"/>
            <charset val="1"/>
          </rPr>
          <t xml:space="preserve">
Per FOD is a new Unit.  Contributions began in 2018</t>
        </r>
      </text>
    </comment>
    <comment ref="RTF16" authorId="0" shapeId="0" xr:uid="{A04C52A3-A085-4776-879C-D0E7A28D3296}">
      <text>
        <r>
          <rPr>
            <b/>
            <sz val="9"/>
            <color indexed="81"/>
            <rFont val="Tahoma"/>
            <charset val="1"/>
          </rPr>
          <t>Becky Dzingeleski:</t>
        </r>
        <r>
          <rPr>
            <sz val="9"/>
            <color indexed="81"/>
            <rFont val="Tahoma"/>
            <charset val="1"/>
          </rPr>
          <t xml:space="preserve">
Per FOD is a new Unit.  Contributions began in 2018</t>
        </r>
      </text>
    </comment>
    <comment ref="RTJ16" authorId="0" shapeId="0" xr:uid="{5F9EC5F4-3B03-4034-A0EF-308F028D2095}">
      <text>
        <r>
          <rPr>
            <b/>
            <sz val="9"/>
            <color indexed="81"/>
            <rFont val="Tahoma"/>
            <charset val="1"/>
          </rPr>
          <t>Becky Dzingeleski:</t>
        </r>
        <r>
          <rPr>
            <sz val="9"/>
            <color indexed="81"/>
            <rFont val="Tahoma"/>
            <charset val="1"/>
          </rPr>
          <t xml:space="preserve">
Per FOD is a new Unit.  Contributions began in 2018</t>
        </r>
      </text>
    </comment>
    <comment ref="RTN16" authorId="0" shapeId="0" xr:uid="{EEF6F0A0-5312-45DE-9650-8BEECC6B8648}">
      <text>
        <r>
          <rPr>
            <b/>
            <sz val="9"/>
            <color indexed="81"/>
            <rFont val="Tahoma"/>
            <charset val="1"/>
          </rPr>
          <t>Becky Dzingeleski:</t>
        </r>
        <r>
          <rPr>
            <sz val="9"/>
            <color indexed="81"/>
            <rFont val="Tahoma"/>
            <charset val="1"/>
          </rPr>
          <t xml:space="preserve">
Per FOD is a new Unit.  Contributions began in 2018</t>
        </r>
      </text>
    </comment>
    <comment ref="RTR16" authorId="0" shapeId="0" xr:uid="{7A9ED00B-BBF4-4D2B-8434-00A06B94EE73}">
      <text>
        <r>
          <rPr>
            <b/>
            <sz val="9"/>
            <color indexed="81"/>
            <rFont val="Tahoma"/>
            <charset val="1"/>
          </rPr>
          <t>Becky Dzingeleski:</t>
        </r>
        <r>
          <rPr>
            <sz val="9"/>
            <color indexed="81"/>
            <rFont val="Tahoma"/>
            <charset val="1"/>
          </rPr>
          <t xml:space="preserve">
Per FOD is a new Unit.  Contributions began in 2018</t>
        </r>
      </text>
    </comment>
    <comment ref="RTV16" authorId="0" shapeId="0" xr:uid="{91EFBCE4-1086-4378-A2D7-B44FB3FECFA5}">
      <text>
        <r>
          <rPr>
            <b/>
            <sz val="9"/>
            <color indexed="81"/>
            <rFont val="Tahoma"/>
            <charset val="1"/>
          </rPr>
          <t>Becky Dzingeleski:</t>
        </r>
        <r>
          <rPr>
            <sz val="9"/>
            <color indexed="81"/>
            <rFont val="Tahoma"/>
            <charset val="1"/>
          </rPr>
          <t xml:space="preserve">
Per FOD is a new Unit.  Contributions began in 2018</t>
        </r>
      </text>
    </comment>
    <comment ref="RTZ16" authorId="0" shapeId="0" xr:uid="{C29BAD32-6842-439F-BE2E-36773897979D}">
      <text>
        <r>
          <rPr>
            <b/>
            <sz val="9"/>
            <color indexed="81"/>
            <rFont val="Tahoma"/>
            <charset val="1"/>
          </rPr>
          <t>Becky Dzingeleski:</t>
        </r>
        <r>
          <rPr>
            <sz val="9"/>
            <color indexed="81"/>
            <rFont val="Tahoma"/>
            <charset val="1"/>
          </rPr>
          <t xml:space="preserve">
Per FOD is a new Unit.  Contributions began in 2018</t>
        </r>
      </text>
    </comment>
    <comment ref="RUD16" authorId="0" shapeId="0" xr:uid="{957B2C7E-FBD8-42E0-AB19-28614A9E0635}">
      <text>
        <r>
          <rPr>
            <b/>
            <sz val="9"/>
            <color indexed="81"/>
            <rFont val="Tahoma"/>
            <charset val="1"/>
          </rPr>
          <t>Becky Dzingeleski:</t>
        </r>
        <r>
          <rPr>
            <sz val="9"/>
            <color indexed="81"/>
            <rFont val="Tahoma"/>
            <charset val="1"/>
          </rPr>
          <t xml:space="preserve">
Per FOD is a new Unit.  Contributions began in 2018</t>
        </r>
      </text>
    </comment>
    <comment ref="RUH16" authorId="0" shapeId="0" xr:uid="{4DAE9D25-6925-4241-9DE2-48756FA4E7AC}">
      <text>
        <r>
          <rPr>
            <b/>
            <sz val="9"/>
            <color indexed="81"/>
            <rFont val="Tahoma"/>
            <charset val="1"/>
          </rPr>
          <t>Becky Dzingeleski:</t>
        </r>
        <r>
          <rPr>
            <sz val="9"/>
            <color indexed="81"/>
            <rFont val="Tahoma"/>
            <charset val="1"/>
          </rPr>
          <t xml:space="preserve">
Per FOD is a new Unit.  Contributions began in 2018</t>
        </r>
      </text>
    </comment>
    <comment ref="RUL16" authorId="0" shapeId="0" xr:uid="{DEFDC111-6DD5-4A6D-A93C-39963F14FE5A}">
      <text>
        <r>
          <rPr>
            <b/>
            <sz val="9"/>
            <color indexed="81"/>
            <rFont val="Tahoma"/>
            <charset val="1"/>
          </rPr>
          <t>Becky Dzingeleski:</t>
        </r>
        <r>
          <rPr>
            <sz val="9"/>
            <color indexed="81"/>
            <rFont val="Tahoma"/>
            <charset val="1"/>
          </rPr>
          <t xml:space="preserve">
Per FOD is a new Unit.  Contributions began in 2018</t>
        </r>
      </text>
    </comment>
    <comment ref="RUP16" authorId="0" shapeId="0" xr:uid="{F66A9EE2-5828-4FBB-A4B3-E72D151C0745}">
      <text>
        <r>
          <rPr>
            <b/>
            <sz val="9"/>
            <color indexed="81"/>
            <rFont val="Tahoma"/>
            <charset val="1"/>
          </rPr>
          <t>Becky Dzingeleski:</t>
        </r>
        <r>
          <rPr>
            <sz val="9"/>
            <color indexed="81"/>
            <rFont val="Tahoma"/>
            <charset val="1"/>
          </rPr>
          <t xml:space="preserve">
Per FOD is a new Unit.  Contributions began in 2018</t>
        </r>
      </text>
    </comment>
    <comment ref="RUT16" authorId="0" shapeId="0" xr:uid="{709DAA35-7CAC-4488-898E-19ED8174D495}">
      <text>
        <r>
          <rPr>
            <b/>
            <sz val="9"/>
            <color indexed="81"/>
            <rFont val="Tahoma"/>
            <charset val="1"/>
          </rPr>
          <t>Becky Dzingeleski:</t>
        </r>
        <r>
          <rPr>
            <sz val="9"/>
            <color indexed="81"/>
            <rFont val="Tahoma"/>
            <charset val="1"/>
          </rPr>
          <t xml:space="preserve">
Per FOD is a new Unit.  Contributions began in 2018</t>
        </r>
      </text>
    </comment>
    <comment ref="RUX16" authorId="0" shapeId="0" xr:uid="{F4A5A464-1F95-4788-80A3-45592E218466}">
      <text>
        <r>
          <rPr>
            <b/>
            <sz val="9"/>
            <color indexed="81"/>
            <rFont val="Tahoma"/>
            <charset val="1"/>
          </rPr>
          <t>Becky Dzingeleski:</t>
        </r>
        <r>
          <rPr>
            <sz val="9"/>
            <color indexed="81"/>
            <rFont val="Tahoma"/>
            <charset val="1"/>
          </rPr>
          <t xml:space="preserve">
Per FOD is a new Unit.  Contributions began in 2018</t>
        </r>
      </text>
    </comment>
    <comment ref="RVB16" authorId="0" shapeId="0" xr:uid="{75539C28-C703-4CD9-A34B-DE4D8DDC7932}">
      <text>
        <r>
          <rPr>
            <b/>
            <sz val="9"/>
            <color indexed="81"/>
            <rFont val="Tahoma"/>
            <charset val="1"/>
          </rPr>
          <t>Becky Dzingeleski:</t>
        </r>
        <r>
          <rPr>
            <sz val="9"/>
            <color indexed="81"/>
            <rFont val="Tahoma"/>
            <charset val="1"/>
          </rPr>
          <t xml:space="preserve">
Per FOD is a new Unit.  Contributions began in 2018</t>
        </r>
      </text>
    </comment>
    <comment ref="RVF16" authorId="0" shapeId="0" xr:uid="{E0775EC3-B455-41FE-9AEA-92662D1A4678}">
      <text>
        <r>
          <rPr>
            <b/>
            <sz val="9"/>
            <color indexed="81"/>
            <rFont val="Tahoma"/>
            <charset val="1"/>
          </rPr>
          <t>Becky Dzingeleski:</t>
        </r>
        <r>
          <rPr>
            <sz val="9"/>
            <color indexed="81"/>
            <rFont val="Tahoma"/>
            <charset val="1"/>
          </rPr>
          <t xml:space="preserve">
Per FOD is a new Unit.  Contributions began in 2018</t>
        </r>
      </text>
    </comment>
    <comment ref="RVJ16" authorId="0" shapeId="0" xr:uid="{F60B8C15-12E5-4972-A2FA-792B18CECC4E}">
      <text>
        <r>
          <rPr>
            <b/>
            <sz val="9"/>
            <color indexed="81"/>
            <rFont val="Tahoma"/>
            <charset val="1"/>
          </rPr>
          <t>Becky Dzingeleski:</t>
        </r>
        <r>
          <rPr>
            <sz val="9"/>
            <color indexed="81"/>
            <rFont val="Tahoma"/>
            <charset val="1"/>
          </rPr>
          <t xml:space="preserve">
Per FOD is a new Unit.  Contributions began in 2018</t>
        </r>
      </text>
    </comment>
    <comment ref="RVN16" authorId="0" shapeId="0" xr:uid="{80F1FA3E-52D6-4539-823E-D63DA4B48FE5}">
      <text>
        <r>
          <rPr>
            <b/>
            <sz val="9"/>
            <color indexed="81"/>
            <rFont val="Tahoma"/>
            <charset val="1"/>
          </rPr>
          <t>Becky Dzingeleski:</t>
        </r>
        <r>
          <rPr>
            <sz val="9"/>
            <color indexed="81"/>
            <rFont val="Tahoma"/>
            <charset val="1"/>
          </rPr>
          <t xml:space="preserve">
Per FOD is a new Unit.  Contributions began in 2018</t>
        </r>
      </text>
    </comment>
    <comment ref="RVR16" authorId="0" shapeId="0" xr:uid="{9914BFD4-0203-4966-A702-BB93514CAAB0}">
      <text>
        <r>
          <rPr>
            <b/>
            <sz val="9"/>
            <color indexed="81"/>
            <rFont val="Tahoma"/>
            <charset val="1"/>
          </rPr>
          <t>Becky Dzingeleski:</t>
        </r>
        <r>
          <rPr>
            <sz val="9"/>
            <color indexed="81"/>
            <rFont val="Tahoma"/>
            <charset val="1"/>
          </rPr>
          <t xml:space="preserve">
Per FOD is a new Unit.  Contributions began in 2018</t>
        </r>
      </text>
    </comment>
    <comment ref="RVV16" authorId="0" shapeId="0" xr:uid="{55C413C5-C78F-4CF2-949C-007CF87469F0}">
      <text>
        <r>
          <rPr>
            <b/>
            <sz val="9"/>
            <color indexed="81"/>
            <rFont val="Tahoma"/>
            <charset val="1"/>
          </rPr>
          <t>Becky Dzingeleski:</t>
        </r>
        <r>
          <rPr>
            <sz val="9"/>
            <color indexed="81"/>
            <rFont val="Tahoma"/>
            <charset val="1"/>
          </rPr>
          <t xml:space="preserve">
Per FOD is a new Unit.  Contributions began in 2018</t>
        </r>
      </text>
    </comment>
    <comment ref="RVZ16" authorId="0" shapeId="0" xr:uid="{C4C27B6B-27B1-4D9C-993B-95E7C47A59B0}">
      <text>
        <r>
          <rPr>
            <b/>
            <sz val="9"/>
            <color indexed="81"/>
            <rFont val="Tahoma"/>
            <charset val="1"/>
          </rPr>
          <t>Becky Dzingeleski:</t>
        </r>
        <r>
          <rPr>
            <sz val="9"/>
            <color indexed="81"/>
            <rFont val="Tahoma"/>
            <charset val="1"/>
          </rPr>
          <t xml:space="preserve">
Per FOD is a new Unit.  Contributions began in 2018</t>
        </r>
      </text>
    </comment>
    <comment ref="RWD16" authorId="0" shapeId="0" xr:uid="{C39F03F2-6F4C-412E-AA29-0DFD3B72BD6F}">
      <text>
        <r>
          <rPr>
            <b/>
            <sz val="9"/>
            <color indexed="81"/>
            <rFont val="Tahoma"/>
            <charset val="1"/>
          </rPr>
          <t>Becky Dzingeleski:</t>
        </r>
        <r>
          <rPr>
            <sz val="9"/>
            <color indexed="81"/>
            <rFont val="Tahoma"/>
            <charset val="1"/>
          </rPr>
          <t xml:space="preserve">
Per FOD is a new Unit.  Contributions began in 2018</t>
        </r>
      </text>
    </comment>
    <comment ref="RWH16" authorId="0" shapeId="0" xr:uid="{6B3B25F3-037D-46D1-A7A7-513D3BC6C9C6}">
      <text>
        <r>
          <rPr>
            <b/>
            <sz val="9"/>
            <color indexed="81"/>
            <rFont val="Tahoma"/>
            <charset val="1"/>
          </rPr>
          <t>Becky Dzingeleski:</t>
        </r>
        <r>
          <rPr>
            <sz val="9"/>
            <color indexed="81"/>
            <rFont val="Tahoma"/>
            <charset val="1"/>
          </rPr>
          <t xml:space="preserve">
Per FOD is a new Unit.  Contributions began in 2018</t>
        </r>
      </text>
    </comment>
    <comment ref="RWL16" authorId="0" shapeId="0" xr:uid="{3DB89E65-24AE-4946-9A3F-5F3DE28B73CE}">
      <text>
        <r>
          <rPr>
            <b/>
            <sz val="9"/>
            <color indexed="81"/>
            <rFont val="Tahoma"/>
            <charset val="1"/>
          </rPr>
          <t>Becky Dzingeleski:</t>
        </r>
        <r>
          <rPr>
            <sz val="9"/>
            <color indexed="81"/>
            <rFont val="Tahoma"/>
            <charset val="1"/>
          </rPr>
          <t xml:space="preserve">
Per FOD is a new Unit.  Contributions began in 2018</t>
        </r>
      </text>
    </comment>
    <comment ref="RWP16" authorId="0" shapeId="0" xr:uid="{D14F00C8-B1BC-48A2-B81B-0F81FB74F7A1}">
      <text>
        <r>
          <rPr>
            <b/>
            <sz val="9"/>
            <color indexed="81"/>
            <rFont val="Tahoma"/>
            <charset val="1"/>
          </rPr>
          <t>Becky Dzingeleski:</t>
        </r>
        <r>
          <rPr>
            <sz val="9"/>
            <color indexed="81"/>
            <rFont val="Tahoma"/>
            <charset val="1"/>
          </rPr>
          <t xml:space="preserve">
Per FOD is a new Unit.  Contributions began in 2018</t>
        </r>
      </text>
    </comment>
    <comment ref="RWT16" authorId="0" shapeId="0" xr:uid="{ED833D8C-FF0B-487C-99C6-749F11B4A921}">
      <text>
        <r>
          <rPr>
            <b/>
            <sz val="9"/>
            <color indexed="81"/>
            <rFont val="Tahoma"/>
            <charset val="1"/>
          </rPr>
          <t>Becky Dzingeleski:</t>
        </r>
        <r>
          <rPr>
            <sz val="9"/>
            <color indexed="81"/>
            <rFont val="Tahoma"/>
            <charset val="1"/>
          </rPr>
          <t xml:space="preserve">
Per FOD is a new Unit.  Contributions began in 2018</t>
        </r>
      </text>
    </comment>
    <comment ref="RWX16" authorId="0" shapeId="0" xr:uid="{91DC646E-DBC9-442C-B05F-2EE6F689A94A}">
      <text>
        <r>
          <rPr>
            <b/>
            <sz val="9"/>
            <color indexed="81"/>
            <rFont val="Tahoma"/>
            <charset val="1"/>
          </rPr>
          <t>Becky Dzingeleski:</t>
        </r>
        <r>
          <rPr>
            <sz val="9"/>
            <color indexed="81"/>
            <rFont val="Tahoma"/>
            <charset val="1"/>
          </rPr>
          <t xml:space="preserve">
Per FOD is a new Unit.  Contributions began in 2018</t>
        </r>
      </text>
    </comment>
    <comment ref="RXB16" authorId="0" shapeId="0" xr:uid="{F0E4CFFF-45FA-4189-9D18-50EE2ED84F51}">
      <text>
        <r>
          <rPr>
            <b/>
            <sz val="9"/>
            <color indexed="81"/>
            <rFont val="Tahoma"/>
            <charset val="1"/>
          </rPr>
          <t>Becky Dzingeleski:</t>
        </r>
        <r>
          <rPr>
            <sz val="9"/>
            <color indexed="81"/>
            <rFont val="Tahoma"/>
            <charset val="1"/>
          </rPr>
          <t xml:space="preserve">
Per FOD is a new Unit.  Contributions began in 2018</t>
        </r>
      </text>
    </comment>
    <comment ref="RXF16" authorId="0" shapeId="0" xr:uid="{111A5DE2-28B0-4327-901D-19B7CBB36D5A}">
      <text>
        <r>
          <rPr>
            <b/>
            <sz val="9"/>
            <color indexed="81"/>
            <rFont val="Tahoma"/>
            <charset val="1"/>
          </rPr>
          <t>Becky Dzingeleski:</t>
        </r>
        <r>
          <rPr>
            <sz val="9"/>
            <color indexed="81"/>
            <rFont val="Tahoma"/>
            <charset val="1"/>
          </rPr>
          <t xml:space="preserve">
Per FOD is a new Unit.  Contributions began in 2018</t>
        </r>
      </text>
    </comment>
    <comment ref="RXJ16" authorId="0" shapeId="0" xr:uid="{033C84EB-B21D-4726-8533-FAA1B87C3C59}">
      <text>
        <r>
          <rPr>
            <b/>
            <sz val="9"/>
            <color indexed="81"/>
            <rFont val="Tahoma"/>
            <charset val="1"/>
          </rPr>
          <t>Becky Dzingeleski:</t>
        </r>
        <r>
          <rPr>
            <sz val="9"/>
            <color indexed="81"/>
            <rFont val="Tahoma"/>
            <charset val="1"/>
          </rPr>
          <t xml:space="preserve">
Per FOD is a new Unit.  Contributions began in 2018</t>
        </r>
      </text>
    </comment>
    <comment ref="RXN16" authorId="0" shapeId="0" xr:uid="{BECC8CCE-DF6D-4A18-96B3-7EE60D15F1CC}">
      <text>
        <r>
          <rPr>
            <b/>
            <sz val="9"/>
            <color indexed="81"/>
            <rFont val="Tahoma"/>
            <charset val="1"/>
          </rPr>
          <t>Becky Dzingeleski:</t>
        </r>
        <r>
          <rPr>
            <sz val="9"/>
            <color indexed="81"/>
            <rFont val="Tahoma"/>
            <charset val="1"/>
          </rPr>
          <t xml:space="preserve">
Per FOD is a new Unit.  Contributions began in 2018</t>
        </r>
      </text>
    </comment>
    <comment ref="RXR16" authorId="0" shapeId="0" xr:uid="{9234F0EC-7F28-41A9-9316-199819527339}">
      <text>
        <r>
          <rPr>
            <b/>
            <sz val="9"/>
            <color indexed="81"/>
            <rFont val="Tahoma"/>
            <charset val="1"/>
          </rPr>
          <t>Becky Dzingeleski:</t>
        </r>
        <r>
          <rPr>
            <sz val="9"/>
            <color indexed="81"/>
            <rFont val="Tahoma"/>
            <charset val="1"/>
          </rPr>
          <t xml:space="preserve">
Per FOD is a new Unit.  Contributions began in 2018</t>
        </r>
      </text>
    </comment>
    <comment ref="RXV16" authorId="0" shapeId="0" xr:uid="{E045A380-2D0A-4016-B51D-A236338669B0}">
      <text>
        <r>
          <rPr>
            <b/>
            <sz val="9"/>
            <color indexed="81"/>
            <rFont val="Tahoma"/>
            <charset val="1"/>
          </rPr>
          <t>Becky Dzingeleski:</t>
        </r>
        <r>
          <rPr>
            <sz val="9"/>
            <color indexed="81"/>
            <rFont val="Tahoma"/>
            <charset val="1"/>
          </rPr>
          <t xml:space="preserve">
Per FOD is a new Unit.  Contributions began in 2018</t>
        </r>
      </text>
    </comment>
    <comment ref="RXZ16" authorId="0" shapeId="0" xr:uid="{1BBF66CE-E28C-434C-9321-2CD6D02642F9}">
      <text>
        <r>
          <rPr>
            <b/>
            <sz val="9"/>
            <color indexed="81"/>
            <rFont val="Tahoma"/>
            <charset val="1"/>
          </rPr>
          <t>Becky Dzingeleski:</t>
        </r>
        <r>
          <rPr>
            <sz val="9"/>
            <color indexed="81"/>
            <rFont val="Tahoma"/>
            <charset val="1"/>
          </rPr>
          <t xml:space="preserve">
Per FOD is a new Unit.  Contributions began in 2018</t>
        </r>
      </text>
    </comment>
    <comment ref="RYD16" authorId="0" shapeId="0" xr:uid="{BA0E3E87-DC1D-4D63-AFC5-D0C940D07C60}">
      <text>
        <r>
          <rPr>
            <b/>
            <sz val="9"/>
            <color indexed="81"/>
            <rFont val="Tahoma"/>
            <charset val="1"/>
          </rPr>
          <t>Becky Dzingeleski:</t>
        </r>
        <r>
          <rPr>
            <sz val="9"/>
            <color indexed="81"/>
            <rFont val="Tahoma"/>
            <charset val="1"/>
          </rPr>
          <t xml:space="preserve">
Per FOD is a new Unit.  Contributions began in 2018</t>
        </r>
      </text>
    </comment>
    <comment ref="RYH16" authorId="0" shapeId="0" xr:uid="{A0B21DA0-FBED-4BE9-840E-7F7ABAEF29F5}">
      <text>
        <r>
          <rPr>
            <b/>
            <sz val="9"/>
            <color indexed="81"/>
            <rFont val="Tahoma"/>
            <charset val="1"/>
          </rPr>
          <t>Becky Dzingeleski:</t>
        </r>
        <r>
          <rPr>
            <sz val="9"/>
            <color indexed="81"/>
            <rFont val="Tahoma"/>
            <charset val="1"/>
          </rPr>
          <t xml:space="preserve">
Per FOD is a new Unit.  Contributions began in 2018</t>
        </r>
      </text>
    </comment>
    <comment ref="RYL16" authorId="0" shapeId="0" xr:uid="{F0B8FC96-691B-4BEC-8054-65E69C88DD4A}">
      <text>
        <r>
          <rPr>
            <b/>
            <sz val="9"/>
            <color indexed="81"/>
            <rFont val="Tahoma"/>
            <charset val="1"/>
          </rPr>
          <t>Becky Dzingeleski:</t>
        </r>
        <r>
          <rPr>
            <sz val="9"/>
            <color indexed="81"/>
            <rFont val="Tahoma"/>
            <charset val="1"/>
          </rPr>
          <t xml:space="preserve">
Per FOD is a new Unit.  Contributions began in 2018</t>
        </r>
      </text>
    </comment>
    <comment ref="RYP16" authorId="0" shapeId="0" xr:uid="{8B3D32B8-60ED-4F60-8D32-1EE7E91FD4DF}">
      <text>
        <r>
          <rPr>
            <b/>
            <sz val="9"/>
            <color indexed="81"/>
            <rFont val="Tahoma"/>
            <charset val="1"/>
          </rPr>
          <t>Becky Dzingeleski:</t>
        </r>
        <r>
          <rPr>
            <sz val="9"/>
            <color indexed="81"/>
            <rFont val="Tahoma"/>
            <charset val="1"/>
          </rPr>
          <t xml:space="preserve">
Per FOD is a new Unit.  Contributions began in 2018</t>
        </r>
      </text>
    </comment>
    <comment ref="RYT16" authorId="0" shapeId="0" xr:uid="{46B3827B-D65C-4A09-A6E8-B33518FEB823}">
      <text>
        <r>
          <rPr>
            <b/>
            <sz val="9"/>
            <color indexed="81"/>
            <rFont val="Tahoma"/>
            <charset val="1"/>
          </rPr>
          <t>Becky Dzingeleski:</t>
        </r>
        <r>
          <rPr>
            <sz val="9"/>
            <color indexed="81"/>
            <rFont val="Tahoma"/>
            <charset val="1"/>
          </rPr>
          <t xml:space="preserve">
Per FOD is a new Unit.  Contributions began in 2018</t>
        </r>
      </text>
    </comment>
    <comment ref="RYX16" authorId="0" shapeId="0" xr:uid="{DBCBF84F-F496-452A-AB8C-67F21DAEFC65}">
      <text>
        <r>
          <rPr>
            <b/>
            <sz val="9"/>
            <color indexed="81"/>
            <rFont val="Tahoma"/>
            <charset val="1"/>
          </rPr>
          <t>Becky Dzingeleski:</t>
        </r>
        <r>
          <rPr>
            <sz val="9"/>
            <color indexed="81"/>
            <rFont val="Tahoma"/>
            <charset val="1"/>
          </rPr>
          <t xml:space="preserve">
Per FOD is a new Unit.  Contributions began in 2018</t>
        </r>
      </text>
    </comment>
    <comment ref="RZB16" authorId="0" shapeId="0" xr:uid="{4D1DA0F7-514C-414E-8409-9BC90D93CA9D}">
      <text>
        <r>
          <rPr>
            <b/>
            <sz val="9"/>
            <color indexed="81"/>
            <rFont val="Tahoma"/>
            <charset val="1"/>
          </rPr>
          <t>Becky Dzingeleski:</t>
        </r>
        <r>
          <rPr>
            <sz val="9"/>
            <color indexed="81"/>
            <rFont val="Tahoma"/>
            <charset val="1"/>
          </rPr>
          <t xml:space="preserve">
Per FOD is a new Unit.  Contributions began in 2018</t>
        </r>
      </text>
    </comment>
    <comment ref="RZF16" authorId="0" shapeId="0" xr:uid="{84EF29D3-DFF1-43A6-B94C-A7CD5D9115DD}">
      <text>
        <r>
          <rPr>
            <b/>
            <sz val="9"/>
            <color indexed="81"/>
            <rFont val="Tahoma"/>
            <charset val="1"/>
          </rPr>
          <t>Becky Dzingeleski:</t>
        </r>
        <r>
          <rPr>
            <sz val="9"/>
            <color indexed="81"/>
            <rFont val="Tahoma"/>
            <charset val="1"/>
          </rPr>
          <t xml:space="preserve">
Per FOD is a new Unit.  Contributions began in 2018</t>
        </r>
      </text>
    </comment>
    <comment ref="RZJ16" authorId="0" shapeId="0" xr:uid="{905F8274-4512-410E-AD2A-665F987B8DF5}">
      <text>
        <r>
          <rPr>
            <b/>
            <sz val="9"/>
            <color indexed="81"/>
            <rFont val="Tahoma"/>
            <charset val="1"/>
          </rPr>
          <t>Becky Dzingeleski:</t>
        </r>
        <r>
          <rPr>
            <sz val="9"/>
            <color indexed="81"/>
            <rFont val="Tahoma"/>
            <charset val="1"/>
          </rPr>
          <t xml:space="preserve">
Per FOD is a new Unit.  Contributions began in 2018</t>
        </r>
      </text>
    </comment>
    <comment ref="RZN16" authorId="0" shapeId="0" xr:uid="{3932AD78-D83B-43C4-A4ED-CA1892A794F2}">
      <text>
        <r>
          <rPr>
            <b/>
            <sz val="9"/>
            <color indexed="81"/>
            <rFont val="Tahoma"/>
            <charset val="1"/>
          </rPr>
          <t>Becky Dzingeleski:</t>
        </r>
        <r>
          <rPr>
            <sz val="9"/>
            <color indexed="81"/>
            <rFont val="Tahoma"/>
            <charset val="1"/>
          </rPr>
          <t xml:space="preserve">
Per FOD is a new Unit.  Contributions began in 2018</t>
        </r>
      </text>
    </comment>
    <comment ref="RZR16" authorId="0" shapeId="0" xr:uid="{DADBE365-F432-41E7-9E36-7C80989B8802}">
      <text>
        <r>
          <rPr>
            <b/>
            <sz val="9"/>
            <color indexed="81"/>
            <rFont val="Tahoma"/>
            <charset val="1"/>
          </rPr>
          <t>Becky Dzingeleski:</t>
        </r>
        <r>
          <rPr>
            <sz val="9"/>
            <color indexed="81"/>
            <rFont val="Tahoma"/>
            <charset val="1"/>
          </rPr>
          <t xml:space="preserve">
Per FOD is a new Unit.  Contributions began in 2018</t>
        </r>
      </text>
    </comment>
    <comment ref="RZV16" authorId="0" shapeId="0" xr:uid="{60A6AF14-C736-41F8-B563-A15C28C77118}">
      <text>
        <r>
          <rPr>
            <b/>
            <sz val="9"/>
            <color indexed="81"/>
            <rFont val="Tahoma"/>
            <charset val="1"/>
          </rPr>
          <t>Becky Dzingeleski:</t>
        </r>
        <r>
          <rPr>
            <sz val="9"/>
            <color indexed="81"/>
            <rFont val="Tahoma"/>
            <charset val="1"/>
          </rPr>
          <t xml:space="preserve">
Per FOD is a new Unit.  Contributions began in 2018</t>
        </r>
      </text>
    </comment>
    <comment ref="RZZ16" authorId="0" shapeId="0" xr:uid="{8336C065-CED1-46F7-A63E-235D92FBBC9A}">
      <text>
        <r>
          <rPr>
            <b/>
            <sz val="9"/>
            <color indexed="81"/>
            <rFont val="Tahoma"/>
            <charset val="1"/>
          </rPr>
          <t>Becky Dzingeleski:</t>
        </r>
        <r>
          <rPr>
            <sz val="9"/>
            <color indexed="81"/>
            <rFont val="Tahoma"/>
            <charset val="1"/>
          </rPr>
          <t xml:space="preserve">
Per FOD is a new Unit.  Contributions began in 2018</t>
        </r>
      </text>
    </comment>
    <comment ref="SAD16" authorId="0" shapeId="0" xr:uid="{6CDD50FA-3A53-44DC-80EA-099A2780C2E4}">
      <text>
        <r>
          <rPr>
            <b/>
            <sz val="9"/>
            <color indexed="81"/>
            <rFont val="Tahoma"/>
            <charset val="1"/>
          </rPr>
          <t>Becky Dzingeleski:</t>
        </r>
        <r>
          <rPr>
            <sz val="9"/>
            <color indexed="81"/>
            <rFont val="Tahoma"/>
            <charset val="1"/>
          </rPr>
          <t xml:space="preserve">
Per FOD is a new Unit.  Contributions began in 2018</t>
        </r>
      </text>
    </comment>
    <comment ref="SAH16" authorId="0" shapeId="0" xr:uid="{B3F5F670-18AC-4836-ADB9-EB6BCACB7261}">
      <text>
        <r>
          <rPr>
            <b/>
            <sz val="9"/>
            <color indexed="81"/>
            <rFont val="Tahoma"/>
            <charset val="1"/>
          </rPr>
          <t>Becky Dzingeleski:</t>
        </r>
        <r>
          <rPr>
            <sz val="9"/>
            <color indexed="81"/>
            <rFont val="Tahoma"/>
            <charset val="1"/>
          </rPr>
          <t xml:space="preserve">
Per FOD is a new Unit.  Contributions began in 2018</t>
        </r>
      </text>
    </comment>
    <comment ref="SAL16" authorId="0" shapeId="0" xr:uid="{35CDD44F-DF68-4240-A339-B7A871A8227E}">
      <text>
        <r>
          <rPr>
            <b/>
            <sz val="9"/>
            <color indexed="81"/>
            <rFont val="Tahoma"/>
            <charset val="1"/>
          </rPr>
          <t>Becky Dzingeleski:</t>
        </r>
        <r>
          <rPr>
            <sz val="9"/>
            <color indexed="81"/>
            <rFont val="Tahoma"/>
            <charset val="1"/>
          </rPr>
          <t xml:space="preserve">
Per FOD is a new Unit.  Contributions began in 2018</t>
        </r>
      </text>
    </comment>
    <comment ref="SAP16" authorId="0" shapeId="0" xr:uid="{481F85F4-503F-4431-BCFF-BC7AF2F6A08E}">
      <text>
        <r>
          <rPr>
            <b/>
            <sz val="9"/>
            <color indexed="81"/>
            <rFont val="Tahoma"/>
            <charset val="1"/>
          </rPr>
          <t>Becky Dzingeleski:</t>
        </r>
        <r>
          <rPr>
            <sz val="9"/>
            <color indexed="81"/>
            <rFont val="Tahoma"/>
            <charset val="1"/>
          </rPr>
          <t xml:space="preserve">
Per FOD is a new Unit.  Contributions began in 2018</t>
        </r>
      </text>
    </comment>
    <comment ref="SAT16" authorId="0" shapeId="0" xr:uid="{56B24CA3-79FB-4175-AB81-0500A0FF4AFE}">
      <text>
        <r>
          <rPr>
            <b/>
            <sz val="9"/>
            <color indexed="81"/>
            <rFont val="Tahoma"/>
            <charset val="1"/>
          </rPr>
          <t>Becky Dzingeleski:</t>
        </r>
        <r>
          <rPr>
            <sz val="9"/>
            <color indexed="81"/>
            <rFont val="Tahoma"/>
            <charset val="1"/>
          </rPr>
          <t xml:space="preserve">
Per FOD is a new Unit.  Contributions began in 2018</t>
        </r>
      </text>
    </comment>
    <comment ref="SAX16" authorId="0" shapeId="0" xr:uid="{7059B334-22F4-4C28-854F-6380D0165559}">
      <text>
        <r>
          <rPr>
            <b/>
            <sz val="9"/>
            <color indexed="81"/>
            <rFont val="Tahoma"/>
            <charset val="1"/>
          </rPr>
          <t>Becky Dzingeleski:</t>
        </r>
        <r>
          <rPr>
            <sz val="9"/>
            <color indexed="81"/>
            <rFont val="Tahoma"/>
            <charset val="1"/>
          </rPr>
          <t xml:space="preserve">
Per FOD is a new Unit.  Contributions began in 2018</t>
        </r>
      </text>
    </comment>
    <comment ref="SBB16" authorId="0" shapeId="0" xr:uid="{27A727F3-A671-4965-990A-414D70D91251}">
      <text>
        <r>
          <rPr>
            <b/>
            <sz val="9"/>
            <color indexed="81"/>
            <rFont val="Tahoma"/>
            <charset val="1"/>
          </rPr>
          <t>Becky Dzingeleski:</t>
        </r>
        <r>
          <rPr>
            <sz val="9"/>
            <color indexed="81"/>
            <rFont val="Tahoma"/>
            <charset val="1"/>
          </rPr>
          <t xml:space="preserve">
Per FOD is a new Unit.  Contributions began in 2018</t>
        </r>
      </text>
    </comment>
    <comment ref="SBF16" authorId="0" shapeId="0" xr:uid="{9D95001B-A84E-4F94-8A0C-3AF7665221ED}">
      <text>
        <r>
          <rPr>
            <b/>
            <sz val="9"/>
            <color indexed="81"/>
            <rFont val="Tahoma"/>
            <charset val="1"/>
          </rPr>
          <t>Becky Dzingeleski:</t>
        </r>
        <r>
          <rPr>
            <sz val="9"/>
            <color indexed="81"/>
            <rFont val="Tahoma"/>
            <charset val="1"/>
          </rPr>
          <t xml:space="preserve">
Per FOD is a new Unit.  Contributions began in 2018</t>
        </r>
      </text>
    </comment>
    <comment ref="SBJ16" authorId="0" shapeId="0" xr:uid="{336B02DF-938D-41D9-92A0-55CEC3E3DA1C}">
      <text>
        <r>
          <rPr>
            <b/>
            <sz val="9"/>
            <color indexed="81"/>
            <rFont val="Tahoma"/>
            <charset val="1"/>
          </rPr>
          <t>Becky Dzingeleski:</t>
        </r>
        <r>
          <rPr>
            <sz val="9"/>
            <color indexed="81"/>
            <rFont val="Tahoma"/>
            <charset val="1"/>
          </rPr>
          <t xml:space="preserve">
Per FOD is a new Unit.  Contributions began in 2018</t>
        </r>
      </text>
    </comment>
    <comment ref="SBN16" authorId="0" shapeId="0" xr:uid="{337188F9-71AD-4400-A1E5-3B3F8AF5982B}">
      <text>
        <r>
          <rPr>
            <b/>
            <sz val="9"/>
            <color indexed="81"/>
            <rFont val="Tahoma"/>
            <charset val="1"/>
          </rPr>
          <t>Becky Dzingeleski:</t>
        </r>
        <r>
          <rPr>
            <sz val="9"/>
            <color indexed="81"/>
            <rFont val="Tahoma"/>
            <charset val="1"/>
          </rPr>
          <t xml:space="preserve">
Per FOD is a new Unit.  Contributions began in 2018</t>
        </r>
      </text>
    </comment>
    <comment ref="SBR16" authorId="0" shapeId="0" xr:uid="{1DB42BA0-9FEA-4E8B-ADEB-3D38B0C52E7A}">
      <text>
        <r>
          <rPr>
            <b/>
            <sz val="9"/>
            <color indexed="81"/>
            <rFont val="Tahoma"/>
            <charset val="1"/>
          </rPr>
          <t>Becky Dzingeleski:</t>
        </r>
        <r>
          <rPr>
            <sz val="9"/>
            <color indexed="81"/>
            <rFont val="Tahoma"/>
            <charset val="1"/>
          </rPr>
          <t xml:space="preserve">
Per FOD is a new Unit.  Contributions began in 2018</t>
        </r>
      </text>
    </comment>
    <comment ref="SBV16" authorId="0" shapeId="0" xr:uid="{FA173DFB-3C7F-49C3-8915-336145685AA0}">
      <text>
        <r>
          <rPr>
            <b/>
            <sz val="9"/>
            <color indexed="81"/>
            <rFont val="Tahoma"/>
            <charset val="1"/>
          </rPr>
          <t>Becky Dzingeleski:</t>
        </r>
        <r>
          <rPr>
            <sz val="9"/>
            <color indexed="81"/>
            <rFont val="Tahoma"/>
            <charset val="1"/>
          </rPr>
          <t xml:space="preserve">
Per FOD is a new Unit.  Contributions began in 2018</t>
        </r>
      </text>
    </comment>
    <comment ref="SBZ16" authorId="0" shapeId="0" xr:uid="{AF6A2C7A-E151-4FF8-99BC-F877EB1B15B9}">
      <text>
        <r>
          <rPr>
            <b/>
            <sz val="9"/>
            <color indexed="81"/>
            <rFont val="Tahoma"/>
            <charset val="1"/>
          </rPr>
          <t>Becky Dzingeleski:</t>
        </r>
        <r>
          <rPr>
            <sz val="9"/>
            <color indexed="81"/>
            <rFont val="Tahoma"/>
            <charset val="1"/>
          </rPr>
          <t xml:space="preserve">
Per FOD is a new Unit.  Contributions began in 2018</t>
        </r>
      </text>
    </comment>
    <comment ref="SCD16" authorId="0" shapeId="0" xr:uid="{0EF51B4E-B210-41B9-B1E2-0DF4BBC8C4BC}">
      <text>
        <r>
          <rPr>
            <b/>
            <sz val="9"/>
            <color indexed="81"/>
            <rFont val="Tahoma"/>
            <charset val="1"/>
          </rPr>
          <t>Becky Dzingeleski:</t>
        </r>
        <r>
          <rPr>
            <sz val="9"/>
            <color indexed="81"/>
            <rFont val="Tahoma"/>
            <charset val="1"/>
          </rPr>
          <t xml:space="preserve">
Per FOD is a new Unit.  Contributions began in 2018</t>
        </r>
      </text>
    </comment>
    <comment ref="SCH16" authorId="0" shapeId="0" xr:uid="{4D8959F3-67EA-488B-A7DD-83661D70FFCF}">
      <text>
        <r>
          <rPr>
            <b/>
            <sz val="9"/>
            <color indexed="81"/>
            <rFont val="Tahoma"/>
            <charset val="1"/>
          </rPr>
          <t>Becky Dzingeleski:</t>
        </r>
        <r>
          <rPr>
            <sz val="9"/>
            <color indexed="81"/>
            <rFont val="Tahoma"/>
            <charset val="1"/>
          </rPr>
          <t xml:space="preserve">
Per FOD is a new Unit.  Contributions began in 2018</t>
        </r>
      </text>
    </comment>
    <comment ref="SCL16" authorId="0" shapeId="0" xr:uid="{4D8383CC-8446-4EAE-A53B-AE08A3ADC98E}">
      <text>
        <r>
          <rPr>
            <b/>
            <sz val="9"/>
            <color indexed="81"/>
            <rFont val="Tahoma"/>
            <charset val="1"/>
          </rPr>
          <t>Becky Dzingeleski:</t>
        </r>
        <r>
          <rPr>
            <sz val="9"/>
            <color indexed="81"/>
            <rFont val="Tahoma"/>
            <charset val="1"/>
          </rPr>
          <t xml:space="preserve">
Per FOD is a new Unit.  Contributions began in 2018</t>
        </r>
      </text>
    </comment>
    <comment ref="SCP16" authorId="0" shapeId="0" xr:uid="{FD019DB1-0509-4979-97E4-4F491B082A8A}">
      <text>
        <r>
          <rPr>
            <b/>
            <sz val="9"/>
            <color indexed="81"/>
            <rFont val="Tahoma"/>
            <charset val="1"/>
          </rPr>
          <t>Becky Dzingeleski:</t>
        </r>
        <r>
          <rPr>
            <sz val="9"/>
            <color indexed="81"/>
            <rFont val="Tahoma"/>
            <charset val="1"/>
          </rPr>
          <t xml:space="preserve">
Per FOD is a new Unit.  Contributions began in 2018</t>
        </r>
      </text>
    </comment>
    <comment ref="SCT16" authorId="0" shapeId="0" xr:uid="{6656559A-4934-434D-A37A-4434459ED3E2}">
      <text>
        <r>
          <rPr>
            <b/>
            <sz val="9"/>
            <color indexed="81"/>
            <rFont val="Tahoma"/>
            <charset val="1"/>
          </rPr>
          <t>Becky Dzingeleski:</t>
        </r>
        <r>
          <rPr>
            <sz val="9"/>
            <color indexed="81"/>
            <rFont val="Tahoma"/>
            <charset val="1"/>
          </rPr>
          <t xml:space="preserve">
Per FOD is a new Unit.  Contributions began in 2018</t>
        </r>
      </text>
    </comment>
    <comment ref="SCX16" authorId="0" shapeId="0" xr:uid="{0B8286F3-D218-47F5-9354-CD7EC72B6D54}">
      <text>
        <r>
          <rPr>
            <b/>
            <sz val="9"/>
            <color indexed="81"/>
            <rFont val="Tahoma"/>
            <charset val="1"/>
          </rPr>
          <t>Becky Dzingeleski:</t>
        </r>
        <r>
          <rPr>
            <sz val="9"/>
            <color indexed="81"/>
            <rFont val="Tahoma"/>
            <charset val="1"/>
          </rPr>
          <t xml:space="preserve">
Per FOD is a new Unit.  Contributions began in 2018</t>
        </r>
      </text>
    </comment>
    <comment ref="SDB16" authorId="0" shapeId="0" xr:uid="{10E198C7-D0DE-4F78-8581-1779704D22EC}">
      <text>
        <r>
          <rPr>
            <b/>
            <sz val="9"/>
            <color indexed="81"/>
            <rFont val="Tahoma"/>
            <charset val="1"/>
          </rPr>
          <t>Becky Dzingeleski:</t>
        </r>
        <r>
          <rPr>
            <sz val="9"/>
            <color indexed="81"/>
            <rFont val="Tahoma"/>
            <charset val="1"/>
          </rPr>
          <t xml:space="preserve">
Per FOD is a new Unit.  Contributions began in 2018</t>
        </r>
      </text>
    </comment>
    <comment ref="SDF16" authorId="0" shapeId="0" xr:uid="{73845572-6856-496E-80BD-39AFFF0260A4}">
      <text>
        <r>
          <rPr>
            <b/>
            <sz val="9"/>
            <color indexed="81"/>
            <rFont val="Tahoma"/>
            <charset val="1"/>
          </rPr>
          <t>Becky Dzingeleski:</t>
        </r>
        <r>
          <rPr>
            <sz val="9"/>
            <color indexed="81"/>
            <rFont val="Tahoma"/>
            <charset val="1"/>
          </rPr>
          <t xml:space="preserve">
Per FOD is a new Unit.  Contributions began in 2018</t>
        </r>
      </text>
    </comment>
    <comment ref="SDJ16" authorId="0" shapeId="0" xr:uid="{07427708-82DE-49A2-B376-EBF116F4F85E}">
      <text>
        <r>
          <rPr>
            <b/>
            <sz val="9"/>
            <color indexed="81"/>
            <rFont val="Tahoma"/>
            <charset val="1"/>
          </rPr>
          <t>Becky Dzingeleski:</t>
        </r>
        <r>
          <rPr>
            <sz val="9"/>
            <color indexed="81"/>
            <rFont val="Tahoma"/>
            <charset val="1"/>
          </rPr>
          <t xml:space="preserve">
Per FOD is a new Unit.  Contributions began in 2018</t>
        </r>
      </text>
    </comment>
    <comment ref="SDN16" authorId="0" shapeId="0" xr:uid="{3FE0BC09-679C-46E9-94A3-21EE47DF15C7}">
      <text>
        <r>
          <rPr>
            <b/>
            <sz val="9"/>
            <color indexed="81"/>
            <rFont val="Tahoma"/>
            <charset val="1"/>
          </rPr>
          <t>Becky Dzingeleski:</t>
        </r>
        <r>
          <rPr>
            <sz val="9"/>
            <color indexed="81"/>
            <rFont val="Tahoma"/>
            <charset val="1"/>
          </rPr>
          <t xml:space="preserve">
Per FOD is a new Unit.  Contributions began in 2018</t>
        </r>
      </text>
    </comment>
    <comment ref="SDR16" authorId="0" shapeId="0" xr:uid="{0471B747-14CD-428B-BBD2-5B9F309A1048}">
      <text>
        <r>
          <rPr>
            <b/>
            <sz val="9"/>
            <color indexed="81"/>
            <rFont val="Tahoma"/>
            <charset val="1"/>
          </rPr>
          <t>Becky Dzingeleski:</t>
        </r>
        <r>
          <rPr>
            <sz val="9"/>
            <color indexed="81"/>
            <rFont val="Tahoma"/>
            <charset val="1"/>
          </rPr>
          <t xml:space="preserve">
Per FOD is a new Unit.  Contributions began in 2018</t>
        </r>
      </text>
    </comment>
    <comment ref="SDV16" authorId="0" shapeId="0" xr:uid="{05EC33FF-C811-47EE-A4AB-BB7CEFEB91CB}">
      <text>
        <r>
          <rPr>
            <b/>
            <sz val="9"/>
            <color indexed="81"/>
            <rFont val="Tahoma"/>
            <charset val="1"/>
          </rPr>
          <t>Becky Dzingeleski:</t>
        </r>
        <r>
          <rPr>
            <sz val="9"/>
            <color indexed="81"/>
            <rFont val="Tahoma"/>
            <charset val="1"/>
          </rPr>
          <t xml:space="preserve">
Per FOD is a new Unit.  Contributions began in 2018</t>
        </r>
      </text>
    </comment>
    <comment ref="SDZ16" authorId="0" shapeId="0" xr:uid="{F88D9CD1-79F5-4767-9408-4AECBE7BF33D}">
      <text>
        <r>
          <rPr>
            <b/>
            <sz val="9"/>
            <color indexed="81"/>
            <rFont val="Tahoma"/>
            <charset val="1"/>
          </rPr>
          <t>Becky Dzingeleski:</t>
        </r>
        <r>
          <rPr>
            <sz val="9"/>
            <color indexed="81"/>
            <rFont val="Tahoma"/>
            <charset val="1"/>
          </rPr>
          <t xml:space="preserve">
Per FOD is a new Unit.  Contributions began in 2018</t>
        </r>
      </text>
    </comment>
    <comment ref="SED16" authorId="0" shapeId="0" xr:uid="{D58D5AB4-F197-4B20-9E50-F9A4425C3B5B}">
      <text>
        <r>
          <rPr>
            <b/>
            <sz val="9"/>
            <color indexed="81"/>
            <rFont val="Tahoma"/>
            <charset val="1"/>
          </rPr>
          <t>Becky Dzingeleski:</t>
        </r>
        <r>
          <rPr>
            <sz val="9"/>
            <color indexed="81"/>
            <rFont val="Tahoma"/>
            <charset val="1"/>
          </rPr>
          <t xml:space="preserve">
Per FOD is a new Unit.  Contributions began in 2018</t>
        </r>
      </text>
    </comment>
    <comment ref="SEH16" authorId="0" shapeId="0" xr:uid="{54C2BF8D-86BD-4B53-8E8E-90C564D56CAE}">
      <text>
        <r>
          <rPr>
            <b/>
            <sz val="9"/>
            <color indexed="81"/>
            <rFont val="Tahoma"/>
            <charset val="1"/>
          </rPr>
          <t>Becky Dzingeleski:</t>
        </r>
        <r>
          <rPr>
            <sz val="9"/>
            <color indexed="81"/>
            <rFont val="Tahoma"/>
            <charset val="1"/>
          </rPr>
          <t xml:space="preserve">
Per FOD is a new Unit.  Contributions began in 2018</t>
        </r>
      </text>
    </comment>
    <comment ref="SEL16" authorId="0" shapeId="0" xr:uid="{D2CA460D-B45A-4E02-B2BE-45FA2023CF41}">
      <text>
        <r>
          <rPr>
            <b/>
            <sz val="9"/>
            <color indexed="81"/>
            <rFont val="Tahoma"/>
            <charset val="1"/>
          </rPr>
          <t>Becky Dzingeleski:</t>
        </r>
        <r>
          <rPr>
            <sz val="9"/>
            <color indexed="81"/>
            <rFont val="Tahoma"/>
            <charset val="1"/>
          </rPr>
          <t xml:space="preserve">
Per FOD is a new Unit.  Contributions began in 2018</t>
        </r>
      </text>
    </comment>
    <comment ref="SEP16" authorId="0" shapeId="0" xr:uid="{364246A8-7E7B-4518-A29A-62180DE27B49}">
      <text>
        <r>
          <rPr>
            <b/>
            <sz val="9"/>
            <color indexed="81"/>
            <rFont val="Tahoma"/>
            <charset val="1"/>
          </rPr>
          <t>Becky Dzingeleski:</t>
        </r>
        <r>
          <rPr>
            <sz val="9"/>
            <color indexed="81"/>
            <rFont val="Tahoma"/>
            <charset val="1"/>
          </rPr>
          <t xml:space="preserve">
Per FOD is a new Unit.  Contributions began in 2018</t>
        </r>
      </text>
    </comment>
    <comment ref="SET16" authorId="0" shapeId="0" xr:uid="{8EF8AE25-2D50-479F-92DF-E43F183457EB}">
      <text>
        <r>
          <rPr>
            <b/>
            <sz val="9"/>
            <color indexed="81"/>
            <rFont val="Tahoma"/>
            <charset val="1"/>
          </rPr>
          <t>Becky Dzingeleski:</t>
        </r>
        <r>
          <rPr>
            <sz val="9"/>
            <color indexed="81"/>
            <rFont val="Tahoma"/>
            <charset val="1"/>
          </rPr>
          <t xml:space="preserve">
Per FOD is a new Unit.  Contributions began in 2018</t>
        </r>
      </text>
    </comment>
    <comment ref="SEX16" authorId="0" shapeId="0" xr:uid="{161C5E77-5956-41AD-80CD-7D79DF9B4A1B}">
      <text>
        <r>
          <rPr>
            <b/>
            <sz val="9"/>
            <color indexed="81"/>
            <rFont val="Tahoma"/>
            <charset val="1"/>
          </rPr>
          <t>Becky Dzingeleski:</t>
        </r>
        <r>
          <rPr>
            <sz val="9"/>
            <color indexed="81"/>
            <rFont val="Tahoma"/>
            <charset val="1"/>
          </rPr>
          <t xml:space="preserve">
Per FOD is a new Unit.  Contributions began in 2018</t>
        </r>
      </text>
    </comment>
    <comment ref="SFB16" authorId="0" shapeId="0" xr:uid="{EAD647B4-D405-4E81-BB96-CFF78F5084AA}">
      <text>
        <r>
          <rPr>
            <b/>
            <sz val="9"/>
            <color indexed="81"/>
            <rFont val="Tahoma"/>
            <charset val="1"/>
          </rPr>
          <t>Becky Dzingeleski:</t>
        </r>
        <r>
          <rPr>
            <sz val="9"/>
            <color indexed="81"/>
            <rFont val="Tahoma"/>
            <charset val="1"/>
          </rPr>
          <t xml:space="preserve">
Per FOD is a new Unit.  Contributions began in 2018</t>
        </r>
      </text>
    </comment>
    <comment ref="SFF16" authorId="0" shapeId="0" xr:uid="{BA0F4857-D9AF-4B4E-90E4-5A2F6B4CD12B}">
      <text>
        <r>
          <rPr>
            <b/>
            <sz val="9"/>
            <color indexed="81"/>
            <rFont val="Tahoma"/>
            <charset val="1"/>
          </rPr>
          <t>Becky Dzingeleski:</t>
        </r>
        <r>
          <rPr>
            <sz val="9"/>
            <color indexed="81"/>
            <rFont val="Tahoma"/>
            <charset val="1"/>
          </rPr>
          <t xml:space="preserve">
Per FOD is a new Unit.  Contributions began in 2018</t>
        </r>
      </text>
    </comment>
    <comment ref="SFJ16" authorId="0" shapeId="0" xr:uid="{B25C194C-346F-448F-8511-2F71AFADF997}">
      <text>
        <r>
          <rPr>
            <b/>
            <sz val="9"/>
            <color indexed="81"/>
            <rFont val="Tahoma"/>
            <charset val="1"/>
          </rPr>
          <t>Becky Dzingeleski:</t>
        </r>
        <r>
          <rPr>
            <sz val="9"/>
            <color indexed="81"/>
            <rFont val="Tahoma"/>
            <charset val="1"/>
          </rPr>
          <t xml:space="preserve">
Per FOD is a new Unit.  Contributions began in 2018</t>
        </r>
      </text>
    </comment>
    <comment ref="SFN16" authorId="0" shapeId="0" xr:uid="{C6FAAB3D-9950-479D-9653-58CE57EDD5EC}">
      <text>
        <r>
          <rPr>
            <b/>
            <sz val="9"/>
            <color indexed="81"/>
            <rFont val="Tahoma"/>
            <charset val="1"/>
          </rPr>
          <t>Becky Dzingeleski:</t>
        </r>
        <r>
          <rPr>
            <sz val="9"/>
            <color indexed="81"/>
            <rFont val="Tahoma"/>
            <charset val="1"/>
          </rPr>
          <t xml:space="preserve">
Per FOD is a new Unit.  Contributions began in 2018</t>
        </r>
      </text>
    </comment>
    <comment ref="SFR16" authorId="0" shapeId="0" xr:uid="{9D02E43D-914D-4FF8-AB6D-CE7EEBE0AC81}">
      <text>
        <r>
          <rPr>
            <b/>
            <sz val="9"/>
            <color indexed="81"/>
            <rFont val="Tahoma"/>
            <charset val="1"/>
          </rPr>
          <t>Becky Dzingeleski:</t>
        </r>
        <r>
          <rPr>
            <sz val="9"/>
            <color indexed="81"/>
            <rFont val="Tahoma"/>
            <charset val="1"/>
          </rPr>
          <t xml:space="preserve">
Per FOD is a new Unit.  Contributions began in 2018</t>
        </r>
      </text>
    </comment>
    <comment ref="SFV16" authorId="0" shapeId="0" xr:uid="{FA314FF6-38B5-4F41-89B1-05F9179E51D6}">
      <text>
        <r>
          <rPr>
            <b/>
            <sz val="9"/>
            <color indexed="81"/>
            <rFont val="Tahoma"/>
            <charset val="1"/>
          </rPr>
          <t>Becky Dzingeleski:</t>
        </r>
        <r>
          <rPr>
            <sz val="9"/>
            <color indexed="81"/>
            <rFont val="Tahoma"/>
            <charset val="1"/>
          </rPr>
          <t xml:space="preserve">
Per FOD is a new Unit.  Contributions began in 2018</t>
        </r>
      </text>
    </comment>
    <comment ref="SFZ16" authorId="0" shapeId="0" xr:uid="{80139614-7485-41EB-9F60-32645969107D}">
      <text>
        <r>
          <rPr>
            <b/>
            <sz val="9"/>
            <color indexed="81"/>
            <rFont val="Tahoma"/>
            <charset val="1"/>
          </rPr>
          <t>Becky Dzingeleski:</t>
        </r>
        <r>
          <rPr>
            <sz val="9"/>
            <color indexed="81"/>
            <rFont val="Tahoma"/>
            <charset val="1"/>
          </rPr>
          <t xml:space="preserve">
Per FOD is a new Unit.  Contributions began in 2018</t>
        </r>
      </text>
    </comment>
    <comment ref="SGD16" authorId="0" shapeId="0" xr:uid="{F5134254-71F5-4B48-82E3-A1D9902DE1B9}">
      <text>
        <r>
          <rPr>
            <b/>
            <sz val="9"/>
            <color indexed="81"/>
            <rFont val="Tahoma"/>
            <charset val="1"/>
          </rPr>
          <t>Becky Dzingeleski:</t>
        </r>
        <r>
          <rPr>
            <sz val="9"/>
            <color indexed="81"/>
            <rFont val="Tahoma"/>
            <charset val="1"/>
          </rPr>
          <t xml:space="preserve">
Per FOD is a new Unit.  Contributions began in 2018</t>
        </r>
      </text>
    </comment>
    <comment ref="SGH16" authorId="0" shapeId="0" xr:uid="{F1D99CA6-D124-4E31-938D-3F4D6DFA3007}">
      <text>
        <r>
          <rPr>
            <b/>
            <sz val="9"/>
            <color indexed="81"/>
            <rFont val="Tahoma"/>
            <charset val="1"/>
          </rPr>
          <t>Becky Dzingeleski:</t>
        </r>
        <r>
          <rPr>
            <sz val="9"/>
            <color indexed="81"/>
            <rFont val="Tahoma"/>
            <charset val="1"/>
          </rPr>
          <t xml:space="preserve">
Per FOD is a new Unit.  Contributions began in 2018</t>
        </r>
      </text>
    </comment>
    <comment ref="SGL16" authorId="0" shapeId="0" xr:uid="{C4B8B3A9-F074-464C-9A54-42B99373C94D}">
      <text>
        <r>
          <rPr>
            <b/>
            <sz val="9"/>
            <color indexed="81"/>
            <rFont val="Tahoma"/>
            <charset val="1"/>
          </rPr>
          <t>Becky Dzingeleski:</t>
        </r>
        <r>
          <rPr>
            <sz val="9"/>
            <color indexed="81"/>
            <rFont val="Tahoma"/>
            <charset val="1"/>
          </rPr>
          <t xml:space="preserve">
Per FOD is a new Unit.  Contributions began in 2018</t>
        </r>
      </text>
    </comment>
    <comment ref="SGP16" authorId="0" shapeId="0" xr:uid="{8904EE2B-1839-4DC9-8FC2-6478EA21F90D}">
      <text>
        <r>
          <rPr>
            <b/>
            <sz val="9"/>
            <color indexed="81"/>
            <rFont val="Tahoma"/>
            <charset val="1"/>
          </rPr>
          <t>Becky Dzingeleski:</t>
        </r>
        <r>
          <rPr>
            <sz val="9"/>
            <color indexed="81"/>
            <rFont val="Tahoma"/>
            <charset val="1"/>
          </rPr>
          <t xml:space="preserve">
Per FOD is a new Unit.  Contributions began in 2018</t>
        </r>
      </text>
    </comment>
    <comment ref="SGT16" authorId="0" shapeId="0" xr:uid="{56B134A3-D6B0-40A5-AA9B-B806A1C40D5F}">
      <text>
        <r>
          <rPr>
            <b/>
            <sz val="9"/>
            <color indexed="81"/>
            <rFont val="Tahoma"/>
            <charset val="1"/>
          </rPr>
          <t>Becky Dzingeleski:</t>
        </r>
        <r>
          <rPr>
            <sz val="9"/>
            <color indexed="81"/>
            <rFont val="Tahoma"/>
            <charset val="1"/>
          </rPr>
          <t xml:space="preserve">
Per FOD is a new Unit.  Contributions began in 2018</t>
        </r>
      </text>
    </comment>
    <comment ref="SGX16" authorId="0" shapeId="0" xr:uid="{AC97884C-FEAE-46C6-B671-98835C7985B8}">
      <text>
        <r>
          <rPr>
            <b/>
            <sz val="9"/>
            <color indexed="81"/>
            <rFont val="Tahoma"/>
            <charset val="1"/>
          </rPr>
          <t>Becky Dzingeleski:</t>
        </r>
        <r>
          <rPr>
            <sz val="9"/>
            <color indexed="81"/>
            <rFont val="Tahoma"/>
            <charset val="1"/>
          </rPr>
          <t xml:space="preserve">
Per FOD is a new Unit.  Contributions began in 2018</t>
        </r>
      </text>
    </comment>
    <comment ref="SHB16" authorId="0" shapeId="0" xr:uid="{F2673544-33A3-4B30-8183-D244BD3B283A}">
      <text>
        <r>
          <rPr>
            <b/>
            <sz val="9"/>
            <color indexed="81"/>
            <rFont val="Tahoma"/>
            <charset val="1"/>
          </rPr>
          <t>Becky Dzingeleski:</t>
        </r>
        <r>
          <rPr>
            <sz val="9"/>
            <color indexed="81"/>
            <rFont val="Tahoma"/>
            <charset val="1"/>
          </rPr>
          <t xml:space="preserve">
Per FOD is a new Unit.  Contributions began in 2018</t>
        </r>
      </text>
    </comment>
    <comment ref="SHF16" authorId="0" shapeId="0" xr:uid="{405462F9-7017-498C-A3DA-68546EC3318C}">
      <text>
        <r>
          <rPr>
            <b/>
            <sz val="9"/>
            <color indexed="81"/>
            <rFont val="Tahoma"/>
            <charset val="1"/>
          </rPr>
          <t>Becky Dzingeleski:</t>
        </r>
        <r>
          <rPr>
            <sz val="9"/>
            <color indexed="81"/>
            <rFont val="Tahoma"/>
            <charset val="1"/>
          </rPr>
          <t xml:space="preserve">
Per FOD is a new Unit.  Contributions began in 2018</t>
        </r>
      </text>
    </comment>
    <comment ref="SHJ16" authorId="0" shapeId="0" xr:uid="{5D07986B-1ECD-4EFF-A1EA-B2D4AAE6C70D}">
      <text>
        <r>
          <rPr>
            <b/>
            <sz val="9"/>
            <color indexed="81"/>
            <rFont val="Tahoma"/>
            <charset val="1"/>
          </rPr>
          <t>Becky Dzingeleski:</t>
        </r>
        <r>
          <rPr>
            <sz val="9"/>
            <color indexed="81"/>
            <rFont val="Tahoma"/>
            <charset val="1"/>
          </rPr>
          <t xml:space="preserve">
Per FOD is a new Unit.  Contributions began in 2018</t>
        </r>
      </text>
    </comment>
    <comment ref="SHN16" authorId="0" shapeId="0" xr:uid="{8E025EA8-9DD2-4F81-BBFE-CBA7CA7D7314}">
      <text>
        <r>
          <rPr>
            <b/>
            <sz val="9"/>
            <color indexed="81"/>
            <rFont val="Tahoma"/>
            <charset val="1"/>
          </rPr>
          <t>Becky Dzingeleski:</t>
        </r>
        <r>
          <rPr>
            <sz val="9"/>
            <color indexed="81"/>
            <rFont val="Tahoma"/>
            <charset val="1"/>
          </rPr>
          <t xml:space="preserve">
Per FOD is a new Unit.  Contributions began in 2018</t>
        </r>
      </text>
    </comment>
    <comment ref="SHR16" authorId="0" shapeId="0" xr:uid="{50DDDA8B-9889-43A7-A47B-F2A7305DCF59}">
      <text>
        <r>
          <rPr>
            <b/>
            <sz val="9"/>
            <color indexed="81"/>
            <rFont val="Tahoma"/>
            <charset val="1"/>
          </rPr>
          <t>Becky Dzingeleski:</t>
        </r>
        <r>
          <rPr>
            <sz val="9"/>
            <color indexed="81"/>
            <rFont val="Tahoma"/>
            <charset val="1"/>
          </rPr>
          <t xml:space="preserve">
Per FOD is a new Unit.  Contributions began in 2018</t>
        </r>
      </text>
    </comment>
    <comment ref="SHV16" authorId="0" shapeId="0" xr:uid="{0CF2EBF6-D1FD-443F-8D6E-5C61C77D26E6}">
      <text>
        <r>
          <rPr>
            <b/>
            <sz val="9"/>
            <color indexed="81"/>
            <rFont val="Tahoma"/>
            <charset val="1"/>
          </rPr>
          <t>Becky Dzingeleski:</t>
        </r>
        <r>
          <rPr>
            <sz val="9"/>
            <color indexed="81"/>
            <rFont val="Tahoma"/>
            <charset val="1"/>
          </rPr>
          <t xml:space="preserve">
Per FOD is a new Unit.  Contributions began in 2018</t>
        </r>
      </text>
    </comment>
    <comment ref="SHZ16" authorId="0" shapeId="0" xr:uid="{285A551F-DFB3-4D62-9E28-36B015188FE9}">
      <text>
        <r>
          <rPr>
            <b/>
            <sz val="9"/>
            <color indexed="81"/>
            <rFont val="Tahoma"/>
            <charset val="1"/>
          </rPr>
          <t>Becky Dzingeleski:</t>
        </r>
        <r>
          <rPr>
            <sz val="9"/>
            <color indexed="81"/>
            <rFont val="Tahoma"/>
            <charset val="1"/>
          </rPr>
          <t xml:space="preserve">
Per FOD is a new Unit.  Contributions began in 2018</t>
        </r>
      </text>
    </comment>
    <comment ref="SID16" authorId="0" shapeId="0" xr:uid="{7213B721-0F1D-4254-AFD8-7ADB73723476}">
      <text>
        <r>
          <rPr>
            <b/>
            <sz val="9"/>
            <color indexed="81"/>
            <rFont val="Tahoma"/>
            <charset val="1"/>
          </rPr>
          <t>Becky Dzingeleski:</t>
        </r>
        <r>
          <rPr>
            <sz val="9"/>
            <color indexed="81"/>
            <rFont val="Tahoma"/>
            <charset val="1"/>
          </rPr>
          <t xml:space="preserve">
Per FOD is a new Unit.  Contributions began in 2018</t>
        </r>
      </text>
    </comment>
    <comment ref="SIH16" authorId="0" shapeId="0" xr:uid="{99BC6BD8-F3AB-41E1-B7A9-218B66E37C53}">
      <text>
        <r>
          <rPr>
            <b/>
            <sz val="9"/>
            <color indexed="81"/>
            <rFont val="Tahoma"/>
            <charset val="1"/>
          </rPr>
          <t>Becky Dzingeleski:</t>
        </r>
        <r>
          <rPr>
            <sz val="9"/>
            <color indexed="81"/>
            <rFont val="Tahoma"/>
            <charset val="1"/>
          </rPr>
          <t xml:space="preserve">
Per FOD is a new Unit.  Contributions began in 2018</t>
        </r>
      </text>
    </comment>
    <comment ref="SIL16" authorId="0" shapeId="0" xr:uid="{DB71EB12-E90F-451E-87D3-41F6CDF15830}">
      <text>
        <r>
          <rPr>
            <b/>
            <sz val="9"/>
            <color indexed="81"/>
            <rFont val="Tahoma"/>
            <charset val="1"/>
          </rPr>
          <t>Becky Dzingeleski:</t>
        </r>
        <r>
          <rPr>
            <sz val="9"/>
            <color indexed="81"/>
            <rFont val="Tahoma"/>
            <charset val="1"/>
          </rPr>
          <t xml:space="preserve">
Per FOD is a new Unit.  Contributions began in 2018</t>
        </r>
      </text>
    </comment>
    <comment ref="SIP16" authorId="0" shapeId="0" xr:uid="{2CD0D047-0DAA-4743-9ABF-702FB86A53F4}">
      <text>
        <r>
          <rPr>
            <b/>
            <sz val="9"/>
            <color indexed="81"/>
            <rFont val="Tahoma"/>
            <charset val="1"/>
          </rPr>
          <t>Becky Dzingeleski:</t>
        </r>
        <r>
          <rPr>
            <sz val="9"/>
            <color indexed="81"/>
            <rFont val="Tahoma"/>
            <charset val="1"/>
          </rPr>
          <t xml:space="preserve">
Per FOD is a new Unit.  Contributions began in 2018</t>
        </r>
      </text>
    </comment>
    <comment ref="SIT16" authorId="0" shapeId="0" xr:uid="{FB9A1CCB-C4BC-4379-BFBD-3BFDFCA2CED7}">
      <text>
        <r>
          <rPr>
            <b/>
            <sz val="9"/>
            <color indexed="81"/>
            <rFont val="Tahoma"/>
            <charset val="1"/>
          </rPr>
          <t>Becky Dzingeleski:</t>
        </r>
        <r>
          <rPr>
            <sz val="9"/>
            <color indexed="81"/>
            <rFont val="Tahoma"/>
            <charset val="1"/>
          </rPr>
          <t xml:space="preserve">
Per FOD is a new Unit.  Contributions began in 2018</t>
        </r>
      </text>
    </comment>
    <comment ref="SIX16" authorId="0" shapeId="0" xr:uid="{8B0A9289-7905-40B3-AFAC-8B9293A1B5A4}">
      <text>
        <r>
          <rPr>
            <b/>
            <sz val="9"/>
            <color indexed="81"/>
            <rFont val="Tahoma"/>
            <charset val="1"/>
          </rPr>
          <t>Becky Dzingeleski:</t>
        </r>
        <r>
          <rPr>
            <sz val="9"/>
            <color indexed="81"/>
            <rFont val="Tahoma"/>
            <charset val="1"/>
          </rPr>
          <t xml:space="preserve">
Per FOD is a new Unit.  Contributions began in 2018</t>
        </r>
      </text>
    </comment>
    <comment ref="SJB16" authorId="0" shapeId="0" xr:uid="{CD3B13AF-0EA0-4D22-ADC6-64A9342DB4C8}">
      <text>
        <r>
          <rPr>
            <b/>
            <sz val="9"/>
            <color indexed="81"/>
            <rFont val="Tahoma"/>
            <charset val="1"/>
          </rPr>
          <t>Becky Dzingeleski:</t>
        </r>
        <r>
          <rPr>
            <sz val="9"/>
            <color indexed="81"/>
            <rFont val="Tahoma"/>
            <charset val="1"/>
          </rPr>
          <t xml:space="preserve">
Per FOD is a new Unit.  Contributions began in 2018</t>
        </r>
      </text>
    </comment>
    <comment ref="SJF16" authorId="0" shapeId="0" xr:uid="{57D400D2-8F32-47B5-9049-DE98DA156A6B}">
      <text>
        <r>
          <rPr>
            <b/>
            <sz val="9"/>
            <color indexed="81"/>
            <rFont val="Tahoma"/>
            <charset val="1"/>
          </rPr>
          <t>Becky Dzingeleski:</t>
        </r>
        <r>
          <rPr>
            <sz val="9"/>
            <color indexed="81"/>
            <rFont val="Tahoma"/>
            <charset val="1"/>
          </rPr>
          <t xml:space="preserve">
Per FOD is a new Unit.  Contributions began in 2018</t>
        </r>
      </text>
    </comment>
    <comment ref="SJJ16" authorId="0" shapeId="0" xr:uid="{A73AC447-C581-4988-BA34-84640A4F9B9A}">
      <text>
        <r>
          <rPr>
            <b/>
            <sz val="9"/>
            <color indexed="81"/>
            <rFont val="Tahoma"/>
            <charset val="1"/>
          </rPr>
          <t>Becky Dzingeleski:</t>
        </r>
        <r>
          <rPr>
            <sz val="9"/>
            <color indexed="81"/>
            <rFont val="Tahoma"/>
            <charset val="1"/>
          </rPr>
          <t xml:space="preserve">
Per FOD is a new Unit.  Contributions began in 2018</t>
        </r>
      </text>
    </comment>
    <comment ref="SJN16" authorId="0" shapeId="0" xr:uid="{60EB1549-3D89-4F87-8232-FD98E4F5205E}">
      <text>
        <r>
          <rPr>
            <b/>
            <sz val="9"/>
            <color indexed="81"/>
            <rFont val="Tahoma"/>
            <charset val="1"/>
          </rPr>
          <t>Becky Dzingeleski:</t>
        </r>
        <r>
          <rPr>
            <sz val="9"/>
            <color indexed="81"/>
            <rFont val="Tahoma"/>
            <charset val="1"/>
          </rPr>
          <t xml:space="preserve">
Per FOD is a new Unit.  Contributions began in 2018</t>
        </r>
      </text>
    </comment>
    <comment ref="SJR16" authorId="0" shapeId="0" xr:uid="{182CFEDC-3FF2-46D6-B784-928BC27E84E7}">
      <text>
        <r>
          <rPr>
            <b/>
            <sz val="9"/>
            <color indexed="81"/>
            <rFont val="Tahoma"/>
            <charset val="1"/>
          </rPr>
          <t>Becky Dzingeleski:</t>
        </r>
        <r>
          <rPr>
            <sz val="9"/>
            <color indexed="81"/>
            <rFont val="Tahoma"/>
            <charset val="1"/>
          </rPr>
          <t xml:space="preserve">
Per FOD is a new Unit.  Contributions began in 2018</t>
        </r>
      </text>
    </comment>
    <comment ref="SJV16" authorId="0" shapeId="0" xr:uid="{A856CB15-4F4F-4D0C-B233-D637DC81BD56}">
      <text>
        <r>
          <rPr>
            <b/>
            <sz val="9"/>
            <color indexed="81"/>
            <rFont val="Tahoma"/>
            <charset val="1"/>
          </rPr>
          <t>Becky Dzingeleski:</t>
        </r>
        <r>
          <rPr>
            <sz val="9"/>
            <color indexed="81"/>
            <rFont val="Tahoma"/>
            <charset val="1"/>
          </rPr>
          <t xml:space="preserve">
Per FOD is a new Unit.  Contributions began in 2018</t>
        </r>
      </text>
    </comment>
    <comment ref="SJZ16" authorId="0" shapeId="0" xr:uid="{81AFDE55-269A-460B-96D4-D1DDC7C9886D}">
      <text>
        <r>
          <rPr>
            <b/>
            <sz val="9"/>
            <color indexed="81"/>
            <rFont val="Tahoma"/>
            <charset val="1"/>
          </rPr>
          <t>Becky Dzingeleski:</t>
        </r>
        <r>
          <rPr>
            <sz val="9"/>
            <color indexed="81"/>
            <rFont val="Tahoma"/>
            <charset val="1"/>
          </rPr>
          <t xml:space="preserve">
Per FOD is a new Unit.  Contributions began in 2018</t>
        </r>
      </text>
    </comment>
    <comment ref="SKD16" authorId="0" shapeId="0" xr:uid="{4F1F3E16-B90A-457B-BA20-808BDD59D452}">
      <text>
        <r>
          <rPr>
            <b/>
            <sz val="9"/>
            <color indexed="81"/>
            <rFont val="Tahoma"/>
            <charset val="1"/>
          </rPr>
          <t>Becky Dzingeleski:</t>
        </r>
        <r>
          <rPr>
            <sz val="9"/>
            <color indexed="81"/>
            <rFont val="Tahoma"/>
            <charset val="1"/>
          </rPr>
          <t xml:space="preserve">
Per FOD is a new Unit.  Contributions began in 2018</t>
        </r>
      </text>
    </comment>
    <comment ref="SKH16" authorId="0" shapeId="0" xr:uid="{C020C2A7-762F-4465-B337-113A0750B407}">
      <text>
        <r>
          <rPr>
            <b/>
            <sz val="9"/>
            <color indexed="81"/>
            <rFont val="Tahoma"/>
            <charset val="1"/>
          </rPr>
          <t>Becky Dzingeleski:</t>
        </r>
        <r>
          <rPr>
            <sz val="9"/>
            <color indexed="81"/>
            <rFont val="Tahoma"/>
            <charset val="1"/>
          </rPr>
          <t xml:space="preserve">
Per FOD is a new Unit.  Contributions began in 2018</t>
        </r>
      </text>
    </comment>
    <comment ref="SKL16" authorId="0" shapeId="0" xr:uid="{945D8642-4891-4194-A17F-74DDEC38C5BA}">
      <text>
        <r>
          <rPr>
            <b/>
            <sz val="9"/>
            <color indexed="81"/>
            <rFont val="Tahoma"/>
            <charset val="1"/>
          </rPr>
          <t>Becky Dzingeleski:</t>
        </r>
        <r>
          <rPr>
            <sz val="9"/>
            <color indexed="81"/>
            <rFont val="Tahoma"/>
            <charset val="1"/>
          </rPr>
          <t xml:space="preserve">
Per FOD is a new Unit.  Contributions began in 2018</t>
        </r>
      </text>
    </comment>
    <comment ref="SKP16" authorId="0" shapeId="0" xr:uid="{A6102447-5CB2-43EC-B792-199BD12323AF}">
      <text>
        <r>
          <rPr>
            <b/>
            <sz val="9"/>
            <color indexed="81"/>
            <rFont val="Tahoma"/>
            <charset val="1"/>
          </rPr>
          <t>Becky Dzingeleski:</t>
        </r>
        <r>
          <rPr>
            <sz val="9"/>
            <color indexed="81"/>
            <rFont val="Tahoma"/>
            <charset val="1"/>
          </rPr>
          <t xml:space="preserve">
Per FOD is a new Unit.  Contributions began in 2018</t>
        </r>
      </text>
    </comment>
    <comment ref="SKT16" authorId="0" shapeId="0" xr:uid="{0D25C810-AA61-47B2-9ABB-88118F47A811}">
      <text>
        <r>
          <rPr>
            <b/>
            <sz val="9"/>
            <color indexed="81"/>
            <rFont val="Tahoma"/>
            <charset val="1"/>
          </rPr>
          <t>Becky Dzingeleski:</t>
        </r>
        <r>
          <rPr>
            <sz val="9"/>
            <color indexed="81"/>
            <rFont val="Tahoma"/>
            <charset val="1"/>
          </rPr>
          <t xml:space="preserve">
Per FOD is a new Unit.  Contributions began in 2018</t>
        </r>
      </text>
    </comment>
    <comment ref="SKX16" authorId="0" shapeId="0" xr:uid="{C7D93E65-2586-47FE-9674-D2B022C1411E}">
      <text>
        <r>
          <rPr>
            <b/>
            <sz val="9"/>
            <color indexed="81"/>
            <rFont val="Tahoma"/>
            <charset val="1"/>
          </rPr>
          <t>Becky Dzingeleski:</t>
        </r>
        <r>
          <rPr>
            <sz val="9"/>
            <color indexed="81"/>
            <rFont val="Tahoma"/>
            <charset val="1"/>
          </rPr>
          <t xml:space="preserve">
Per FOD is a new Unit.  Contributions began in 2018</t>
        </r>
      </text>
    </comment>
    <comment ref="SLB16" authorId="0" shapeId="0" xr:uid="{2C4E19D1-F488-4689-AA85-4E8A35BDE2E5}">
      <text>
        <r>
          <rPr>
            <b/>
            <sz val="9"/>
            <color indexed="81"/>
            <rFont val="Tahoma"/>
            <charset val="1"/>
          </rPr>
          <t>Becky Dzingeleski:</t>
        </r>
        <r>
          <rPr>
            <sz val="9"/>
            <color indexed="81"/>
            <rFont val="Tahoma"/>
            <charset val="1"/>
          </rPr>
          <t xml:space="preserve">
Per FOD is a new Unit.  Contributions began in 2018</t>
        </r>
      </text>
    </comment>
    <comment ref="SLF16" authorId="0" shapeId="0" xr:uid="{3D288AFD-60C4-438D-8760-CD7E6338F3CA}">
      <text>
        <r>
          <rPr>
            <b/>
            <sz val="9"/>
            <color indexed="81"/>
            <rFont val="Tahoma"/>
            <charset val="1"/>
          </rPr>
          <t>Becky Dzingeleski:</t>
        </r>
        <r>
          <rPr>
            <sz val="9"/>
            <color indexed="81"/>
            <rFont val="Tahoma"/>
            <charset val="1"/>
          </rPr>
          <t xml:space="preserve">
Per FOD is a new Unit.  Contributions began in 2018</t>
        </r>
      </text>
    </comment>
    <comment ref="SLJ16" authorId="0" shapeId="0" xr:uid="{2A4DA4F1-278F-4170-885D-A69626090668}">
      <text>
        <r>
          <rPr>
            <b/>
            <sz val="9"/>
            <color indexed="81"/>
            <rFont val="Tahoma"/>
            <charset val="1"/>
          </rPr>
          <t>Becky Dzingeleski:</t>
        </r>
        <r>
          <rPr>
            <sz val="9"/>
            <color indexed="81"/>
            <rFont val="Tahoma"/>
            <charset val="1"/>
          </rPr>
          <t xml:space="preserve">
Per FOD is a new Unit.  Contributions began in 2018</t>
        </r>
      </text>
    </comment>
    <comment ref="SLN16" authorId="0" shapeId="0" xr:uid="{461F0D54-81D6-4E9F-88EA-990D56E1E535}">
      <text>
        <r>
          <rPr>
            <b/>
            <sz val="9"/>
            <color indexed="81"/>
            <rFont val="Tahoma"/>
            <charset val="1"/>
          </rPr>
          <t>Becky Dzingeleski:</t>
        </r>
        <r>
          <rPr>
            <sz val="9"/>
            <color indexed="81"/>
            <rFont val="Tahoma"/>
            <charset val="1"/>
          </rPr>
          <t xml:space="preserve">
Per FOD is a new Unit.  Contributions began in 2018</t>
        </r>
      </text>
    </comment>
    <comment ref="SLR16" authorId="0" shapeId="0" xr:uid="{2A9650F2-114F-470C-A507-DBD079F20DE3}">
      <text>
        <r>
          <rPr>
            <b/>
            <sz val="9"/>
            <color indexed="81"/>
            <rFont val="Tahoma"/>
            <charset val="1"/>
          </rPr>
          <t>Becky Dzingeleski:</t>
        </r>
        <r>
          <rPr>
            <sz val="9"/>
            <color indexed="81"/>
            <rFont val="Tahoma"/>
            <charset val="1"/>
          </rPr>
          <t xml:space="preserve">
Per FOD is a new Unit.  Contributions began in 2018</t>
        </r>
      </text>
    </comment>
    <comment ref="SLV16" authorId="0" shapeId="0" xr:uid="{49E3F55C-17B4-4CDB-AEF6-7215DC7E61D4}">
      <text>
        <r>
          <rPr>
            <b/>
            <sz val="9"/>
            <color indexed="81"/>
            <rFont val="Tahoma"/>
            <charset val="1"/>
          </rPr>
          <t>Becky Dzingeleski:</t>
        </r>
        <r>
          <rPr>
            <sz val="9"/>
            <color indexed="81"/>
            <rFont val="Tahoma"/>
            <charset val="1"/>
          </rPr>
          <t xml:space="preserve">
Per FOD is a new Unit.  Contributions began in 2018</t>
        </r>
      </text>
    </comment>
    <comment ref="SLZ16" authorId="0" shapeId="0" xr:uid="{6A1FF6F7-134F-49F0-AEBF-6355A7682824}">
      <text>
        <r>
          <rPr>
            <b/>
            <sz val="9"/>
            <color indexed="81"/>
            <rFont val="Tahoma"/>
            <charset val="1"/>
          </rPr>
          <t>Becky Dzingeleski:</t>
        </r>
        <r>
          <rPr>
            <sz val="9"/>
            <color indexed="81"/>
            <rFont val="Tahoma"/>
            <charset val="1"/>
          </rPr>
          <t xml:space="preserve">
Per FOD is a new Unit.  Contributions began in 2018</t>
        </r>
      </text>
    </comment>
    <comment ref="SMD16" authorId="0" shapeId="0" xr:uid="{C05200B2-2368-40DD-B87D-D9647BB64B37}">
      <text>
        <r>
          <rPr>
            <b/>
            <sz val="9"/>
            <color indexed="81"/>
            <rFont val="Tahoma"/>
            <charset val="1"/>
          </rPr>
          <t>Becky Dzingeleski:</t>
        </r>
        <r>
          <rPr>
            <sz val="9"/>
            <color indexed="81"/>
            <rFont val="Tahoma"/>
            <charset val="1"/>
          </rPr>
          <t xml:space="preserve">
Per FOD is a new Unit.  Contributions began in 2018</t>
        </r>
      </text>
    </comment>
    <comment ref="SMH16" authorId="0" shapeId="0" xr:uid="{F09A48EF-584D-427B-B769-7C63D9203678}">
      <text>
        <r>
          <rPr>
            <b/>
            <sz val="9"/>
            <color indexed="81"/>
            <rFont val="Tahoma"/>
            <charset val="1"/>
          </rPr>
          <t>Becky Dzingeleski:</t>
        </r>
        <r>
          <rPr>
            <sz val="9"/>
            <color indexed="81"/>
            <rFont val="Tahoma"/>
            <charset val="1"/>
          </rPr>
          <t xml:space="preserve">
Per FOD is a new Unit.  Contributions began in 2018</t>
        </r>
      </text>
    </comment>
    <comment ref="SML16" authorId="0" shapeId="0" xr:uid="{A5F80CED-86E2-4E1B-8115-912CBD1E0991}">
      <text>
        <r>
          <rPr>
            <b/>
            <sz val="9"/>
            <color indexed="81"/>
            <rFont val="Tahoma"/>
            <charset val="1"/>
          </rPr>
          <t>Becky Dzingeleski:</t>
        </r>
        <r>
          <rPr>
            <sz val="9"/>
            <color indexed="81"/>
            <rFont val="Tahoma"/>
            <charset val="1"/>
          </rPr>
          <t xml:space="preserve">
Per FOD is a new Unit.  Contributions began in 2018</t>
        </r>
      </text>
    </comment>
    <comment ref="SMP16" authorId="0" shapeId="0" xr:uid="{54A3B759-85D4-42E8-AEDB-7B94964FC763}">
      <text>
        <r>
          <rPr>
            <b/>
            <sz val="9"/>
            <color indexed="81"/>
            <rFont val="Tahoma"/>
            <charset val="1"/>
          </rPr>
          <t>Becky Dzingeleski:</t>
        </r>
        <r>
          <rPr>
            <sz val="9"/>
            <color indexed="81"/>
            <rFont val="Tahoma"/>
            <charset val="1"/>
          </rPr>
          <t xml:space="preserve">
Per FOD is a new Unit.  Contributions began in 2018</t>
        </r>
      </text>
    </comment>
    <comment ref="SMT16" authorId="0" shapeId="0" xr:uid="{2EADBF86-024D-433C-96C3-200A26A6A96D}">
      <text>
        <r>
          <rPr>
            <b/>
            <sz val="9"/>
            <color indexed="81"/>
            <rFont val="Tahoma"/>
            <charset val="1"/>
          </rPr>
          <t>Becky Dzingeleski:</t>
        </r>
        <r>
          <rPr>
            <sz val="9"/>
            <color indexed="81"/>
            <rFont val="Tahoma"/>
            <charset val="1"/>
          </rPr>
          <t xml:space="preserve">
Per FOD is a new Unit.  Contributions began in 2018</t>
        </r>
      </text>
    </comment>
    <comment ref="SMX16" authorId="0" shapeId="0" xr:uid="{966AA7A3-D6DB-4595-B2E5-3B47A5ACB236}">
      <text>
        <r>
          <rPr>
            <b/>
            <sz val="9"/>
            <color indexed="81"/>
            <rFont val="Tahoma"/>
            <charset val="1"/>
          </rPr>
          <t>Becky Dzingeleski:</t>
        </r>
        <r>
          <rPr>
            <sz val="9"/>
            <color indexed="81"/>
            <rFont val="Tahoma"/>
            <charset val="1"/>
          </rPr>
          <t xml:space="preserve">
Per FOD is a new Unit.  Contributions began in 2018</t>
        </r>
      </text>
    </comment>
    <comment ref="SNB16" authorId="0" shapeId="0" xr:uid="{1A5B5FF1-FD6B-4229-9C4D-1FCD1C5C8050}">
      <text>
        <r>
          <rPr>
            <b/>
            <sz val="9"/>
            <color indexed="81"/>
            <rFont val="Tahoma"/>
            <charset val="1"/>
          </rPr>
          <t>Becky Dzingeleski:</t>
        </r>
        <r>
          <rPr>
            <sz val="9"/>
            <color indexed="81"/>
            <rFont val="Tahoma"/>
            <charset val="1"/>
          </rPr>
          <t xml:space="preserve">
Per FOD is a new Unit.  Contributions began in 2018</t>
        </r>
      </text>
    </comment>
    <comment ref="SNF16" authorId="0" shapeId="0" xr:uid="{2429BFA7-5F84-4002-A498-0C62E8C84B5B}">
      <text>
        <r>
          <rPr>
            <b/>
            <sz val="9"/>
            <color indexed="81"/>
            <rFont val="Tahoma"/>
            <charset val="1"/>
          </rPr>
          <t>Becky Dzingeleski:</t>
        </r>
        <r>
          <rPr>
            <sz val="9"/>
            <color indexed="81"/>
            <rFont val="Tahoma"/>
            <charset val="1"/>
          </rPr>
          <t xml:space="preserve">
Per FOD is a new Unit.  Contributions began in 2018</t>
        </r>
      </text>
    </comment>
    <comment ref="SNJ16" authorId="0" shapeId="0" xr:uid="{ABF8F6DA-2A41-4CCA-967E-308886332A69}">
      <text>
        <r>
          <rPr>
            <b/>
            <sz val="9"/>
            <color indexed="81"/>
            <rFont val="Tahoma"/>
            <charset val="1"/>
          </rPr>
          <t>Becky Dzingeleski:</t>
        </r>
        <r>
          <rPr>
            <sz val="9"/>
            <color indexed="81"/>
            <rFont val="Tahoma"/>
            <charset val="1"/>
          </rPr>
          <t xml:space="preserve">
Per FOD is a new Unit.  Contributions began in 2018</t>
        </r>
      </text>
    </comment>
    <comment ref="SNN16" authorId="0" shapeId="0" xr:uid="{254FA189-A7D8-447D-954E-B87FDAB7A92A}">
      <text>
        <r>
          <rPr>
            <b/>
            <sz val="9"/>
            <color indexed="81"/>
            <rFont val="Tahoma"/>
            <charset val="1"/>
          </rPr>
          <t>Becky Dzingeleski:</t>
        </r>
        <r>
          <rPr>
            <sz val="9"/>
            <color indexed="81"/>
            <rFont val="Tahoma"/>
            <charset val="1"/>
          </rPr>
          <t xml:space="preserve">
Per FOD is a new Unit.  Contributions began in 2018</t>
        </r>
      </text>
    </comment>
    <comment ref="SNR16" authorId="0" shapeId="0" xr:uid="{99536446-41A0-40A4-AC9F-2283D0C30846}">
      <text>
        <r>
          <rPr>
            <b/>
            <sz val="9"/>
            <color indexed="81"/>
            <rFont val="Tahoma"/>
            <charset val="1"/>
          </rPr>
          <t>Becky Dzingeleski:</t>
        </r>
        <r>
          <rPr>
            <sz val="9"/>
            <color indexed="81"/>
            <rFont val="Tahoma"/>
            <charset val="1"/>
          </rPr>
          <t xml:space="preserve">
Per FOD is a new Unit.  Contributions began in 2018</t>
        </r>
      </text>
    </comment>
    <comment ref="SNV16" authorId="0" shapeId="0" xr:uid="{1D295403-3A59-4DA3-99EB-B453689C481B}">
      <text>
        <r>
          <rPr>
            <b/>
            <sz val="9"/>
            <color indexed="81"/>
            <rFont val="Tahoma"/>
            <charset val="1"/>
          </rPr>
          <t>Becky Dzingeleski:</t>
        </r>
        <r>
          <rPr>
            <sz val="9"/>
            <color indexed="81"/>
            <rFont val="Tahoma"/>
            <charset val="1"/>
          </rPr>
          <t xml:space="preserve">
Per FOD is a new Unit.  Contributions began in 2018</t>
        </r>
      </text>
    </comment>
    <comment ref="SNZ16" authorId="0" shapeId="0" xr:uid="{95C2052C-0526-48A8-9942-A11A8489CBA2}">
      <text>
        <r>
          <rPr>
            <b/>
            <sz val="9"/>
            <color indexed="81"/>
            <rFont val="Tahoma"/>
            <charset val="1"/>
          </rPr>
          <t>Becky Dzingeleski:</t>
        </r>
        <r>
          <rPr>
            <sz val="9"/>
            <color indexed="81"/>
            <rFont val="Tahoma"/>
            <charset val="1"/>
          </rPr>
          <t xml:space="preserve">
Per FOD is a new Unit.  Contributions began in 2018</t>
        </r>
      </text>
    </comment>
    <comment ref="SOD16" authorId="0" shapeId="0" xr:uid="{5B8437FE-1FDE-4D76-B02B-77207BC7DCFF}">
      <text>
        <r>
          <rPr>
            <b/>
            <sz val="9"/>
            <color indexed="81"/>
            <rFont val="Tahoma"/>
            <charset val="1"/>
          </rPr>
          <t>Becky Dzingeleski:</t>
        </r>
        <r>
          <rPr>
            <sz val="9"/>
            <color indexed="81"/>
            <rFont val="Tahoma"/>
            <charset val="1"/>
          </rPr>
          <t xml:space="preserve">
Per FOD is a new Unit.  Contributions began in 2018</t>
        </r>
      </text>
    </comment>
    <comment ref="SOH16" authorId="0" shapeId="0" xr:uid="{949C34DB-7693-494E-A2C9-E4EB2A6B91B6}">
      <text>
        <r>
          <rPr>
            <b/>
            <sz val="9"/>
            <color indexed="81"/>
            <rFont val="Tahoma"/>
            <charset val="1"/>
          </rPr>
          <t>Becky Dzingeleski:</t>
        </r>
        <r>
          <rPr>
            <sz val="9"/>
            <color indexed="81"/>
            <rFont val="Tahoma"/>
            <charset val="1"/>
          </rPr>
          <t xml:space="preserve">
Per FOD is a new Unit.  Contributions began in 2018</t>
        </r>
      </text>
    </comment>
    <comment ref="SOL16" authorId="0" shapeId="0" xr:uid="{56521767-B409-464F-B0B0-923840470C32}">
      <text>
        <r>
          <rPr>
            <b/>
            <sz val="9"/>
            <color indexed="81"/>
            <rFont val="Tahoma"/>
            <charset val="1"/>
          </rPr>
          <t>Becky Dzingeleski:</t>
        </r>
        <r>
          <rPr>
            <sz val="9"/>
            <color indexed="81"/>
            <rFont val="Tahoma"/>
            <charset val="1"/>
          </rPr>
          <t xml:space="preserve">
Per FOD is a new Unit.  Contributions began in 2018</t>
        </r>
      </text>
    </comment>
    <comment ref="SOP16" authorId="0" shapeId="0" xr:uid="{A6F67C60-42D6-4FC0-9AC7-55764F1CAD79}">
      <text>
        <r>
          <rPr>
            <b/>
            <sz val="9"/>
            <color indexed="81"/>
            <rFont val="Tahoma"/>
            <charset val="1"/>
          </rPr>
          <t>Becky Dzingeleski:</t>
        </r>
        <r>
          <rPr>
            <sz val="9"/>
            <color indexed="81"/>
            <rFont val="Tahoma"/>
            <charset val="1"/>
          </rPr>
          <t xml:space="preserve">
Per FOD is a new Unit.  Contributions began in 2018</t>
        </r>
      </text>
    </comment>
    <comment ref="SOT16" authorId="0" shapeId="0" xr:uid="{32AB5912-EB84-4A8F-87EB-A67B94EEEE20}">
      <text>
        <r>
          <rPr>
            <b/>
            <sz val="9"/>
            <color indexed="81"/>
            <rFont val="Tahoma"/>
            <charset val="1"/>
          </rPr>
          <t>Becky Dzingeleski:</t>
        </r>
        <r>
          <rPr>
            <sz val="9"/>
            <color indexed="81"/>
            <rFont val="Tahoma"/>
            <charset val="1"/>
          </rPr>
          <t xml:space="preserve">
Per FOD is a new Unit.  Contributions began in 2018</t>
        </r>
      </text>
    </comment>
    <comment ref="SOX16" authorId="0" shapeId="0" xr:uid="{1B6C986D-1080-42CE-A622-DB4383D5EAE6}">
      <text>
        <r>
          <rPr>
            <b/>
            <sz val="9"/>
            <color indexed="81"/>
            <rFont val="Tahoma"/>
            <charset val="1"/>
          </rPr>
          <t>Becky Dzingeleski:</t>
        </r>
        <r>
          <rPr>
            <sz val="9"/>
            <color indexed="81"/>
            <rFont val="Tahoma"/>
            <charset val="1"/>
          </rPr>
          <t xml:space="preserve">
Per FOD is a new Unit.  Contributions began in 2018</t>
        </r>
      </text>
    </comment>
    <comment ref="SPB16" authorId="0" shapeId="0" xr:uid="{001C46A8-388B-46A6-B429-B727FF27927D}">
      <text>
        <r>
          <rPr>
            <b/>
            <sz val="9"/>
            <color indexed="81"/>
            <rFont val="Tahoma"/>
            <charset val="1"/>
          </rPr>
          <t>Becky Dzingeleski:</t>
        </r>
        <r>
          <rPr>
            <sz val="9"/>
            <color indexed="81"/>
            <rFont val="Tahoma"/>
            <charset val="1"/>
          </rPr>
          <t xml:space="preserve">
Per FOD is a new Unit.  Contributions began in 2018</t>
        </r>
      </text>
    </comment>
    <comment ref="SPF16" authorId="0" shapeId="0" xr:uid="{9C96B05C-FA0D-444D-8213-041F80C63C81}">
      <text>
        <r>
          <rPr>
            <b/>
            <sz val="9"/>
            <color indexed="81"/>
            <rFont val="Tahoma"/>
            <charset val="1"/>
          </rPr>
          <t>Becky Dzingeleski:</t>
        </r>
        <r>
          <rPr>
            <sz val="9"/>
            <color indexed="81"/>
            <rFont val="Tahoma"/>
            <charset val="1"/>
          </rPr>
          <t xml:space="preserve">
Per FOD is a new Unit.  Contributions began in 2018</t>
        </r>
      </text>
    </comment>
    <comment ref="SPJ16" authorId="0" shapeId="0" xr:uid="{C22A237C-0848-4F6C-A079-573268A745AD}">
      <text>
        <r>
          <rPr>
            <b/>
            <sz val="9"/>
            <color indexed="81"/>
            <rFont val="Tahoma"/>
            <charset val="1"/>
          </rPr>
          <t>Becky Dzingeleski:</t>
        </r>
        <r>
          <rPr>
            <sz val="9"/>
            <color indexed="81"/>
            <rFont val="Tahoma"/>
            <charset val="1"/>
          </rPr>
          <t xml:space="preserve">
Per FOD is a new Unit.  Contributions began in 2018</t>
        </r>
      </text>
    </comment>
    <comment ref="SPN16" authorId="0" shapeId="0" xr:uid="{C57086B7-54C1-443C-8667-6A597FFB38B6}">
      <text>
        <r>
          <rPr>
            <b/>
            <sz val="9"/>
            <color indexed="81"/>
            <rFont val="Tahoma"/>
            <charset val="1"/>
          </rPr>
          <t>Becky Dzingeleski:</t>
        </r>
        <r>
          <rPr>
            <sz val="9"/>
            <color indexed="81"/>
            <rFont val="Tahoma"/>
            <charset val="1"/>
          </rPr>
          <t xml:space="preserve">
Per FOD is a new Unit.  Contributions began in 2018</t>
        </r>
      </text>
    </comment>
    <comment ref="SPR16" authorId="0" shapeId="0" xr:uid="{48F54469-8D4D-4A36-849D-35D9FE32AD4D}">
      <text>
        <r>
          <rPr>
            <b/>
            <sz val="9"/>
            <color indexed="81"/>
            <rFont val="Tahoma"/>
            <charset val="1"/>
          </rPr>
          <t>Becky Dzingeleski:</t>
        </r>
        <r>
          <rPr>
            <sz val="9"/>
            <color indexed="81"/>
            <rFont val="Tahoma"/>
            <charset val="1"/>
          </rPr>
          <t xml:space="preserve">
Per FOD is a new Unit.  Contributions began in 2018</t>
        </r>
      </text>
    </comment>
    <comment ref="SPV16" authorId="0" shapeId="0" xr:uid="{D2F31E39-2F58-4156-9216-1FA772DC9781}">
      <text>
        <r>
          <rPr>
            <b/>
            <sz val="9"/>
            <color indexed="81"/>
            <rFont val="Tahoma"/>
            <charset val="1"/>
          </rPr>
          <t>Becky Dzingeleski:</t>
        </r>
        <r>
          <rPr>
            <sz val="9"/>
            <color indexed="81"/>
            <rFont val="Tahoma"/>
            <charset val="1"/>
          </rPr>
          <t xml:space="preserve">
Per FOD is a new Unit.  Contributions began in 2018</t>
        </r>
      </text>
    </comment>
    <comment ref="SPZ16" authorId="0" shapeId="0" xr:uid="{D2C17A25-5EA0-4DBE-BC17-755D481CDAD9}">
      <text>
        <r>
          <rPr>
            <b/>
            <sz val="9"/>
            <color indexed="81"/>
            <rFont val="Tahoma"/>
            <charset val="1"/>
          </rPr>
          <t>Becky Dzingeleski:</t>
        </r>
        <r>
          <rPr>
            <sz val="9"/>
            <color indexed="81"/>
            <rFont val="Tahoma"/>
            <charset val="1"/>
          </rPr>
          <t xml:space="preserve">
Per FOD is a new Unit.  Contributions began in 2018</t>
        </r>
      </text>
    </comment>
    <comment ref="SQD16" authorId="0" shapeId="0" xr:uid="{08B10C6C-BC18-48DF-A623-B0980A95CDDB}">
      <text>
        <r>
          <rPr>
            <b/>
            <sz val="9"/>
            <color indexed="81"/>
            <rFont val="Tahoma"/>
            <charset val="1"/>
          </rPr>
          <t>Becky Dzingeleski:</t>
        </r>
        <r>
          <rPr>
            <sz val="9"/>
            <color indexed="81"/>
            <rFont val="Tahoma"/>
            <charset val="1"/>
          </rPr>
          <t xml:space="preserve">
Per FOD is a new Unit.  Contributions began in 2018</t>
        </r>
      </text>
    </comment>
    <comment ref="SQH16" authorId="0" shapeId="0" xr:uid="{E68E0117-CF5C-4139-8CDD-768FA0789756}">
      <text>
        <r>
          <rPr>
            <b/>
            <sz val="9"/>
            <color indexed="81"/>
            <rFont val="Tahoma"/>
            <charset val="1"/>
          </rPr>
          <t>Becky Dzingeleski:</t>
        </r>
        <r>
          <rPr>
            <sz val="9"/>
            <color indexed="81"/>
            <rFont val="Tahoma"/>
            <charset val="1"/>
          </rPr>
          <t xml:space="preserve">
Per FOD is a new Unit.  Contributions began in 2018</t>
        </r>
      </text>
    </comment>
    <comment ref="SQL16" authorId="0" shapeId="0" xr:uid="{3CDD857A-790F-4C48-87BF-77AAEE6E4110}">
      <text>
        <r>
          <rPr>
            <b/>
            <sz val="9"/>
            <color indexed="81"/>
            <rFont val="Tahoma"/>
            <charset val="1"/>
          </rPr>
          <t>Becky Dzingeleski:</t>
        </r>
        <r>
          <rPr>
            <sz val="9"/>
            <color indexed="81"/>
            <rFont val="Tahoma"/>
            <charset val="1"/>
          </rPr>
          <t xml:space="preserve">
Per FOD is a new Unit.  Contributions began in 2018</t>
        </r>
      </text>
    </comment>
    <comment ref="SQP16" authorId="0" shapeId="0" xr:uid="{C1219803-EE01-4A35-95E4-06010B9939FB}">
      <text>
        <r>
          <rPr>
            <b/>
            <sz val="9"/>
            <color indexed="81"/>
            <rFont val="Tahoma"/>
            <charset val="1"/>
          </rPr>
          <t>Becky Dzingeleski:</t>
        </r>
        <r>
          <rPr>
            <sz val="9"/>
            <color indexed="81"/>
            <rFont val="Tahoma"/>
            <charset val="1"/>
          </rPr>
          <t xml:space="preserve">
Per FOD is a new Unit.  Contributions began in 2018</t>
        </r>
      </text>
    </comment>
    <comment ref="SQT16" authorId="0" shapeId="0" xr:uid="{B162DF09-4B70-4D88-B738-D6885AE27186}">
      <text>
        <r>
          <rPr>
            <b/>
            <sz val="9"/>
            <color indexed="81"/>
            <rFont val="Tahoma"/>
            <charset val="1"/>
          </rPr>
          <t>Becky Dzingeleski:</t>
        </r>
        <r>
          <rPr>
            <sz val="9"/>
            <color indexed="81"/>
            <rFont val="Tahoma"/>
            <charset val="1"/>
          </rPr>
          <t xml:space="preserve">
Per FOD is a new Unit.  Contributions began in 2018</t>
        </r>
      </text>
    </comment>
    <comment ref="SQX16" authorId="0" shapeId="0" xr:uid="{B6E51CC3-52DD-429F-B6BC-1ECB762DC136}">
      <text>
        <r>
          <rPr>
            <b/>
            <sz val="9"/>
            <color indexed="81"/>
            <rFont val="Tahoma"/>
            <charset val="1"/>
          </rPr>
          <t>Becky Dzingeleski:</t>
        </r>
        <r>
          <rPr>
            <sz val="9"/>
            <color indexed="81"/>
            <rFont val="Tahoma"/>
            <charset val="1"/>
          </rPr>
          <t xml:space="preserve">
Per FOD is a new Unit.  Contributions began in 2018</t>
        </r>
      </text>
    </comment>
    <comment ref="SRB16" authorId="0" shapeId="0" xr:uid="{2145897F-DFEB-41F6-BCB7-80C86208F374}">
      <text>
        <r>
          <rPr>
            <b/>
            <sz val="9"/>
            <color indexed="81"/>
            <rFont val="Tahoma"/>
            <charset val="1"/>
          </rPr>
          <t>Becky Dzingeleski:</t>
        </r>
        <r>
          <rPr>
            <sz val="9"/>
            <color indexed="81"/>
            <rFont val="Tahoma"/>
            <charset val="1"/>
          </rPr>
          <t xml:space="preserve">
Per FOD is a new Unit.  Contributions began in 2018</t>
        </r>
      </text>
    </comment>
    <comment ref="SRF16" authorId="0" shapeId="0" xr:uid="{68CAC86F-3D48-484C-87CE-FBD6BA1A2274}">
      <text>
        <r>
          <rPr>
            <b/>
            <sz val="9"/>
            <color indexed="81"/>
            <rFont val="Tahoma"/>
            <charset val="1"/>
          </rPr>
          <t>Becky Dzingeleski:</t>
        </r>
        <r>
          <rPr>
            <sz val="9"/>
            <color indexed="81"/>
            <rFont val="Tahoma"/>
            <charset val="1"/>
          </rPr>
          <t xml:space="preserve">
Per FOD is a new Unit.  Contributions began in 2018</t>
        </r>
      </text>
    </comment>
    <comment ref="SRJ16" authorId="0" shapeId="0" xr:uid="{8B3AEFEB-25C4-4BF2-9D71-42D1B4852A55}">
      <text>
        <r>
          <rPr>
            <b/>
            <sz val="9"/>
            <color indexed="81"/>
            <rFont val="Tahoma"/>
            <charset val="1"/>
          </rPr>
          <t>Becky Dzingeleski:</t>
        </r>
        <r>
          <rPr>
            <sz val="9"/>
            <color indexed="81"/>
            <rFont val="Tahoma"/>
            <charset val="1"/>
          </rPr>
          <t xml:space="preserve">
Per FOD is a new Unit.  Contributions began in 2018</t>
        </r>
      </text>
    </comment>
    <comment ref="SRN16" authorId="0" shapeId="0" xr:uid="{02839783-6630-4022-B38C-61221581B4AB}">
      <text>
        <r>
          <rPr>
            <b/>
            <sz val="9"/>
            <color indexed="81"/>
            <rFont val="Tahoma"/>
            <charset val="1"/>
          </rPr>
          <t>Becky Dzingeleski:</t>
        </r>
        <r>
          <rPr>
            <sz val="9"/>
            <color indexed="81"/>
            <rFont val="Tahoma"/>
            <charset val="1"/>
          </rPr>
          <t xml:space="preserve">
Per FOD is a new Unit.  Contributions began in 2018</t>
        </r>
      </text>
    </comment>
    <comment ref="SRR16" authorId="0" shapeId="0" xr:uid="{17EE8621-C97C-4713-98FE-433F61BBCE2D}">
      <text>
        <r>
          <rPr>
            <b/>
            <sz val="9"/>
            <color indexed="81"/>
            <rFont val="Tahoma"/>
            <charset val="1"/>
          </rPr>
          <t>Becky Dzingeleski:</t>
        </r>
        <r>
          <rPr>
            <sz val="9"/>
            <color indexed="81"/>
            <rFont val="Tahoma"/>
            <charset val="1"/>
          </rPr>
          <t xml:space="preserve">
Per FOD is a new Unit.  Contributions began in 2018</t>
        </r>
      </text>
    </comment>
    <comment ref="SRV16" authorId="0" shapeId="0" xr:uid="{592ACCD3-EDCA-4D4F-80A9-2106D58301DA}">
      <text>
        <r>
          <rPr>
            <b/>
            <sz val="9"/>
            <color indexed="81"/>
            <rFont val="Tahoma"/>
            <charset val="1"/>
          </rPr>
          <t>Becky Dzingeleski:</t>
        </r>
        <r>
          <rPr>
            <sz val="9"/>
            <color indexed="81"/>
            <rFont val="Tahoma"/>
            <charset val="1"/>
          </rPr>
          <t xml:space="preserve">
Per FOD is a new Unit.  Contributions began in 2018</t>
        </r>
      </text>
    </comment>
    <comment ref="SRZ16" authorId="0" shapeId="0" xr:uid="{7D6395E7-5072-481E-A4CB-B97FAB430C1E}">
      <text>
        <r>
          <rPr>
            <b/>
            <sz val="9"/>
            <color indexed="81"/>
            <rFont val="Tahoma"/>
            <charset val="1"/>
          </rPr>
          <t>Becky Dzingeleski:</t>
        </r>
        <r>
          <rPr>
            <sz val="9"/>
            <color indexed="81"/>
            <rFont val="Tahoma"/>
            <charset val="1"/>
          </rPr>
          <t xml:space="preserve">
Per FOD is a new Unit.  Contributions began in 2018</t>
        </r>
      </text>
    </comment>
    <comment ref="SSD16" authorId="0" shapeId="0" xr:uid="{B3F60C2F-0B63-4592-8643-21FDC8B1AC02}">
      <text>
        <r>
          <rPr>
            <b/>
            <sz val="9"/>
            <color indexed="81"/>
            <rFont val="Tahoma"/>
            <charset val="1"/>
          </rPr>
          <t>Becky Dzingeleski:</t>
        </r>
        <r>
          <rPr>
            <sz val="9"/>
            <color indexed="81"/>
            <rFont val="Tahoma"/>
            <charset val="1"/>
          </rPr>
          <t xml:space="preserve">
Per FOD is a new Unit.  Contributions began in 2018</t>
        </r>
      </text>
    </comment>
    <comment ref="SSH16" authorId="0" shapeId="0" xr:uid="{C8E2B506-E785-48C0-B215-0DE26BF25D0B}">
      <text>
        <r>
          <rPr>
            <b/>
            <sz val="9"/>
            <color indexed="81"/>
            <rFont val="Tahoma"/>
            <charset val="1"/>
          </rPr>
          <t>Becky Dzingeleski:</t>
        </r>
        <r>
          <rPr>
            <sz val="9"/>
            <color indexed="81"/>
            <rFont val="Tahoma"/>
            <charset val="1"/>
          </rPr>
          <t xml:space="preserve">
Per FOD is a new Unit.  Contributions began in 2018</t>
        </r>
      </text>
    </comment>
    <comment ref="SSL16" authorId="0" shapeId="0" xr:uid="{68DAAAB4-0481-4C74-965E-9EE6D8035DEA}">
      <text>
        <r>
          <rPr>
            <b/>
            <sz val="9"/>
            <color indexed="81"/>
            <rFont val="Tahoma"/>
            <charset val="1"/>
          </rPr>
          <t>Becky Dzingeleski:</t>
        </r>
        <r>
          <rPr>
            <sz val="9"/>
            <color indexed="81"/>
            <rFont val="Tahoma"/>
            <charset val="1"/>
          </rPr>
          <t xml:space="preserve">
Per FOD is a new Unit.  Contributions began in 2018</t>
        </r>
      </text>
    </comment>
    <comment ref="SSP16" authorId="0" shapeId="0" xr:uid="{BD5C3207-328A-4383-9A36-CACBDBA0C5C4}">
      <text>
        <r>
          <rPr>
            <b/>
            <sz val="9"/>
            <color indexed="81"/>
            <rFont val="Tahoma"/>
            <charset val="1"/>
          </rPr>
          <t>Becky Dzingeleski:</t>
        </r>
        <r>
          <rPr>
            <sz val="9"/>
            <color indexed="81"/>
            <rFont val="Tahoma"/>
            <charset val="1"/>
          </rPr>
          <t xml:space="preserve">
Per FOD is a new Unit.  Contributions began in 2018</t>
        </r>
      </text>
    </comment>
    <comment ref="SST16" authorId="0" shapeId="0" xr:uid="{0EDE3273-1EEC-4BD6-A0C6-16E53D19519C}">
      <text>
        <r>
          <rPr>
            <b/>
            <sz val="9"/>
            <color indexed="81"/>
            <rFont val="Tahoma"/>
            <charset val="1"/>
          </rPr>
          <t>Becky Dzingeleski:</t>
        </r>
        <r>
          <rPr>
            <sz val="9"/>
            <color indexed="81"/>
            <rFont val="Tahoma"/>
            <charset val="1"/>
          </rPr>
          <t xml:space="preserve">
Per FOD is a new Unit.  Contributions began in 2018</t>
        </r>
      </text>
    </comment>
    <comment ref="SSX16" authorId="0" shapeId="0" xr:uid="{3D0C8336-37B5-46F8-B8D9-199AF15C9647}">
      <text>
        <r>
          <rPr>
            <b/>
            <sz val="9"/>
            <color indexed="81"/>
            <rFont val="Tahoma"/>
            <charset val="1"/>
          </rPr>
          <t>Becky Dzingeleski:</t>
        </r>
        <r>
          <rPr>
            <sz val="9"/>
            <color indexed="81"/>
            <rFont val="Tahoma"/>
            <charset val="1"/>
          </rPr>
          <t xml:space="preserve">
Per FOD is a new Unit.  Contributions began in 2018</t>
        </r>
      </text>
    </comment>
    <comment ref="STB16" authorId="0" shapeId="0" xr:uid="{107D96CB-9459-43DE-9E05-1CEF8F5354E8}">
      <text>
        <r>
          <rPr>
            <b/>
            <sz val="9"/>
            <color indexed="81"/>
            <rFont val="Tahoma"/>
            <charset val="1"/>
          </rPr>
          <t>Becky Dzingeleski:</t>
        </r>
        <r>
          <rPr>
            <sz val="9"/>
            <color indexed="81"/>
            <rFont val="Tahoma"/>
            <charset val="1"/>
          </rPr>
          <t xml:space="preserve">
Per FOD is a new Unit.  Contributions began in 2018</t>
        </r>
      </text>
    </comment>
    <comment ref="STF16" authorId="0" shapeId="0" xr:uid="{4DBD569C-E272-4641-A3DA-74953E6C5CDE}">
      <text>
        <r>
          <rPr>
            <b/>
            <sz val="9"/>
            <color indexed="81"/>
            <rFont val="Tahoma"/>
            <charset val="1"/>
          </rPr>
          <t>Becky Dzingeleski:</t>
        </r>
        <r>
          <rPr>
            <sz val="9"/>
            <color indexed="81"/>
            <rFont val="Tahoma"/>
            <charset val="1"/>
          </rPr>
          <t xml:space="preserve">
Per FOD is a new Unit.  Contributions began in 2018</t>
        </r>
      </text>
    </comment>
    <comment ref="STJ16" authorId="0" shapeId="0" xr:uid="{C2224D25-38A6-4F3E-A510-3B7D2197D685}">
      <text>
        <r>
          <rPr>
            <b/>
            <sz val="9"/>
            <color indexed="81"/>
            <rFont val="Tahoma"/>
            <charset val="1"/>
          </rPr>
          <t>Becky Dzingeleski:</t>
        </r>
        <r>
          <rPr>
            <sz val="9"/>
            <color indexed="81"/>
            <rFont val="Tahoma"/>
            <charset val="1"/>
          </rPr>
          <t xml:space="preserve">
Per FOD is a new Unit.  Contributions began in 2018</t>
        </r>
      </text>
    </comment>
    <comment ref="STN16" authorId="0" shapeId="0" xr:uid="{F544D648-FC4F-4456-B4EE-4F24AD0C87A4}">
      <text>
        <r>
          <rPr>
            <b/>
            <sz val="9"/>
            <color indexed="81"/>
            <rFont val="Tahoma"/>
            <charset val="1"/>
          </rPr>
          <t>Becky Dzingeleski:</t>
        </r>
        <r>
          <rPr>
            <sz val="9"/>
            <color indexed="81"/>
            <rFont val="Tahoma"/>
            <charset val="1"/>
          </rPr>
          <t xml:space="preserve">
Per FOD is a new Unit.  Contributions began in 2018</t>
        </r>
      </text>
    </comment>
    <comment ref="STR16" authorId="0" shapeId="0" xr:uid="{100B2AF9-5D65-4594-A752-D2CA45BEEFF3}">
      <text>
        <r>
          <rPr>
            <b/>
            <sz val="9"/>
            <color indexed="81"/>
            <rFont val="Tahoma"/>
            <charset val="1"/>
          </rPr>
          <t>Becky Dzingeleski:</t>
        </r>
        <r>
          <rPr>
            <sz val="9"/>
            <color indexed="81"/>
            <rFont val="Tahoma"/>
            <charset val="1"/>
          </rPr>
          <t xml:space="preserve">
Per FOD is a new Unit.  Contributions began in 2018</t>
        </r>
      </text>
    </comment>
    <comment ref="STV16" authorId="0" shapeId="0" xr:uid="{6717ED65-ABA2-4B67-AE2C-B6152F97CD80}">
      <text>
        <r>
          <rPr>
            <b/>
            <sz val="9"/>
            <color indexed="81"/>
            <rFont val="Tahoma"/>
            <charset val="1"/>
          </rPr>
          <t>Becky Dzingeleski:</t>
        </r>
        <r>
          <rPr>
            <sz val="9"/>
            <color indexed="81"/>
            <rFont val="Tahoma"/>
            <charset val="1"/>
          </rPr>
          <t xml:space="preserve">
Per FOD is a new Unit.  Contributions began in 2018</t>
        </r>
      </text>
    </comment>
    <comment ref="STZ16" authorId="0" shapeId="0" xr:uid="{6E747E09-B908-4DC1-8045-A1E8D0A008F9}">
      <text>
        <r>
          <rPr>
            <b/>
            <sz val="9"/>
            <color indexed="81"/>
            <rFont val="Tahoma"/>
            <charset val="1"/>
          </rPr>
          <t>Becky Dzingeleski:</t>
        </r>
        <r>
          <rPr>
            <sz val="9"/>
            <color indexed="81"/>
            <rFont val="Tahoma"/>
            <charset val="1"/>
          </rPr>
          <t xml:space="preserve">
Per FOD is a new Unit.  Contributions began in 2018</t>
        </r>
      </text>
    </comment>
    <comment ref="SUD16" authorId="0" shapeId="0" xr:uid="{6F21A460-C09F-460D-8BA7-19A017AE6A0C}">
      <text>
        <r>
          <rPr>
            <b/>
            <sz val="9"/>
            <color indexed="81"/>
            <rFont val="Tahoma"/>
            <charset val="1"/>
          </rPr>
          <t>Becky Dzingeleski:</t>
        </r>
        <r>
          <rPr>
            <sz val="9"/>
            <color indexed="81"/>
            <rFont val="Tahoma"/>
            <charset val="1"/>
          </rPr>
          <t xml:space="preserve">
Per FOD is a new Unit.  Contributions began in 2018</t>
        </r>
      </text>
    </comment>
    <comment ref="SUH16" authorId="0" shapeId="0" xr:uid="{0C63FC65-25B0-4AD8-9367-51A337A09145}">
      <text>
        <r>
          <rPr>
            <b/>
            <sz val="9"/>
            <color indexed="81"/>
            <rFont val="Tahoma"/>
            <charset val="1"/>
          </rPr>
          <t>Becky Dzingeleski:</t>
        </r>
        <r>
          <rPr>
            <sz val="9"/>
            <color indexed="81"/>
            <rFont val="Tahoma"/>
            <charset val="1"/>
          </rPr>
          <t xml:space="preserve">
Per FOD is a new Unit.  Contributions began in 2018</t>
        </r>
      </text>
    </comment>
    <comment ref="SUL16" authorId="0" shapeId="0" xr:uid="{97BB898A-AB82-480D-8618-A8C2352B626A}">
      <text>
        <r>
          <rPr>
            <b/>
            <sz val="9"/>
            <color indexed="81"/>
            <rFont val="Tahoma"/>
            <charset val="1"/>
          </rPr>
          <t>Becky Dzingeleski:</t>
        </r>
        <r>
          <rPr>
            <sz val="9"/>
            <color indexed="81"/>
            <rFont val="Tahoma"/>
            <charset val="1"/>
          </rPr>
          <t xml:space="preserve">
Per FOD is a new Unit.  Contributions began in 2018</t>
        </r>
      </text>
    </comment>
    <comment ref="SUP16" authorId="0" shapeId="0" xr:uid="{31BAEAA9-C4FC-45E0-A3BE-DFB5C92AD297}">
      <text>
        <r>
          <rPr>
            <b/>
            <sz val="9"/>
            <color indexed="81"/>
            <rFont val="Tahoma"/>
            <charset val="1"/>
          </rPr>
          <t>Becky Dzingeleski:</t>
        </r>
        <r>
          <rPr>
            <sz val="9"/>
            <color indexed="81"/>
            <rFont val="Tahoma"/>
            <charset val="1"/>
          </rPr>
          <t xml:space="preserve">
Per FOD is a new Unit.  Contributions began in 2018</t>
        </r>
      </text>
    </comment>
    <comment ref="SUT16" authorId="0" shapeId="0" xr:uid="{9BBF7E7E-86C1-43A5-B75E-B3CB40F2C5F4}">
      <text>
        <r>
          <rPr>
            <b/>
            <sz val="9"/>
            <color indexed="81"/>
            <rFont val="Tahoma"/>
            <charset val="1"/>
          </rPr>
          <t>Becky Dzingeleski:</t>
        </r>
        <r>
          <rPr>
            <sz val="9"/>
            <color indexed="81"/>
            <rFont val="Tahoma"/>
            <charset val="1"/>
          </rPr>
          <t xml:space="preserve">
Per FOD is a new Unit.  Contributions began in 2018</t>
        </r>
      </text>
    </comment>
    <comment ref="SUX16" authorId="0" shapeId="0" xr:uid="{857F60E4-79F3-4A91-8892-B28BF608B7C2}">
      <text>
        <r>
          <rPr>
            <b/>
            <sz val="9"/>
            <color indexed="81"/>
            <rFont val="Tahoma"/>
            <charset val="1"/>
          </rPr>
          <t>Becky Dzingeleski:</t>
        </r>
        <r>
          <rPr>
            <sz val="9"/>
            <color indexed="81"/>
            <rFont val="Tahoma"/>
            <charset val="1"/>
          </rPr>
          <t xml:space="preserve">
Per FOD is a new Unit.  Contributions began in 2018</t>
        </r>
      </text>
    </comment>
    <comment ref="SVB16" authorId="0" shapeId="0" xr:uid="{057281A3-A771-4388-85E1-243D775FF9DC}">
      <text>
        <r>
          <rPr>
            <b/>
            <sz val="9"/>
            <color indexed="81"/>
            <rFont val="Tahoma"/>
            <charset val="1"/>
          </rPr>
          <t>Becky Dzingeleski:</t>
        </r>
        <r>
          <rPr>
            <sz val="9"/>
            <color indexed="81"/>
            <rFont val="Tahoma"/>
            <charset val="1"/>
          </rPr>
          <t xml:space="preserve">
Per FOD is a new Unit.  Contributions began in 2018</t>
        </r>
      </text>
    </comment>
    <comment ref="SVF16" authorId="0" shapeId="0" xr:uid="{55F4A656-FA3E-4ED2-AC7A-F68323F4107A}">
      <text>
        <r>
          <rPr>
            <b/>
            <sz val="9"/>
            <color indexed="81"/>
            <rFont val="Tahoma"/>
            <charset val="1"/>
          </rPr>
          <t>Becky Dzingeleski:</t>
        </r>
        <r>
          <rPr>
            <sz val="9"/>
            <color indexed="81"/>
            <rFont val="Tahoma"/>
            <charset val="1"/>
          </rPr>
          <t xml:space="preserve">
Per FOD is a new Unit.  Contributions began in 2018</t>
        </r>
      </text>
    </comment>
    <comment ref="SVJ16" authorId="0" shapeId="0" xr:uid="{E97E9847-5D8B-4CA7-BB14-2871FBC13EA6}">
      <text>
        <r>
          <rPr>
            <b/>
            <sz val="9"/>
            <color indexed="81"/>
            <rFont val="Tahoma"/>
            <charset val="1"/>
          </rPr>
          <t>Becky Dzingeleski:</t>
        </r>
        <r>
          <rPr>
            <sz val="9"/>
            <color indexed="81"/>
            <rFont val="Tahoma"/>
            <charset val="1"/>
          </rPr>
          <t xml:space="preserve">
Per FOD is a new Unit.  Contributions began in 2018</t>
        </r>
      </text>
    </comment>
    <comment ref="SVN16" authorId="0" shapeId="0" xr:uid="{D5628CAD-98F1-4A58-A705-3D3585645CA9}">
      <text>
        <r>
          <rPr>
            <b/>
            <sz val="9"/>
            <color indexed="81"/>
            <rFont val="Tahoma"/>
            <charset val="1"/>
          </rPr>
          <t>Becky Dzingeleski:</t>
        </r>
        <r>
          <rPr>
            <sz val="9"/>
            <color indexed="81"/>
            <rFont val="Tahoma"/>
            <charset val="1"/>
          </rPr>
          <t xml:space="preserve">
Per FOD is a new Unit.  Contributions began in 2018</t>
        </r>
      </text>
    </comment>
    <comment ref="SVR16" authorId="0" shapeId="0" xr:uid="{D5BDF09F-BADD-49C7-9641-644DE3DEAC88}">
      <text>
        <r>
          <rPr>
            <b/>
            <sz val="9"/>
            <color indexed="81"/>
            <rFont val="Tahoma"/>
            <charset val="1"/>
          </rPr>
          <t>Becky Dzingeleski:</t>
        </r>
        <r>
          <rPr>
            <sz val="9"/>
            <color indexed="81"/>
            <rFont val="Tahoma"/>
            <charset val="1"/>
          </rPr>
          <t xml:space="preserve">
Per FOD is a new Unit.  Contributions began in 2018</t>
        </r>
      </text>
    </comment>
    <comment ref="SVV16" authorId="0" shapeId="0" xr:uid="{2CBC10B4-6339-4887-AD3E-2575406AF586}">
      <text>
        <r>
          <rPr>
            <b/>
            <sz val="9"/>
            <color indexed="81"/>
            <rFont val="Tahoma"/>
            <charset val="1"/>
          </rPr>
          <t>Becky Dzingeleski:</t>
        </r>
        <r>
          <rPr>
            <sz val="9"/>
            <color indexed="81"/>
            <rFont val="Tahoma"/>
            <charset val="1"/>
          </rPr>
          <t xml:space="preserve">
Per FOD is a new Unit.  Contributions began in 2018</t>
        </r>
      </text>
    </comment>
    <comment ref="SVZ16" authorId="0" shapeId="0" xr:uid="{B8748332-2255-452A-921A-C5365A8C6A09}">
      <text>
        <r>
          <rPr>
            <b/>
            <sz val="9"/>
            <color indexed="81"/>
            <rFont val="Tahoma"/>
            <charset val="1"/>
          </rPr>
          <t>Becky Dzingeleski:</t>
        </r>
        <r>
          <rPr>
            <sz val="9"/>
            <color indexed="81"/>
            <rFont val="Tahoma"/>
            <charset val="1"/>
          </rPr>
          <t xml:space="preserve">
Per FOD is a new Unit.  Contributions began in 2018</t>
        </r>
      </text>
    </comment>
    <comment ref="SWD16" authorId="0" shapeId="0" xr:uid="{4BF4191F-CECD-45B2-8910-1A91D695A485}">
      <text>
        <r>
          <rPr>
            <b/>
            <sz val="9"/>
            <color indexed="81"/>
            <rFont val="Tahoma"/>
            <charset val="1"/>
          </rPr>
          <t>Becky Dzingeleski:</t>
        </r>
        <r>
          <rPr>
            <sz val="9"/>
            <color indexed="81"/>
            <rFont val="Tahoma"/>
            <charset val="1"/>
          </rPr>
          <t xml:space="preserve">
Per FOD is a new Unit.  Contributions began in 2018</t>
        </r>
      </text>
    </comment>
    <comment ref="SWH16" authorId="0" shapeId="0" xr:uid="{2217738E-89BF-4187-9C41-1949645BF95D}">
      <text>
        <r>
          <rPr>
            <b/>
            <sz val="9"/>
            <color indexed="81"/>
            <rFont val="Tahoma"/>
            <charset val="1"/>
          </rPr>
          <t>Becky Dzingeleski:</t>
        </r>
        <r>
          <rPr>
            <sz val="9"/>
            <color indexed="81"/>
            <rFont val="Tahoma"/>
            <charset val="1"/>
          </rPr>
          <t xml:space="preserve">
Per FOD is a new Unit.  Contributions began in 2018</t>
        </r>
      </text>
    </comment>
    <comment ref="SWL16" authorId="0" shapeId="0" xr:uid="{76EEAA67-184E-4E42-BF2A-2351A02EB014}">
      <text>
        <r>
          <rPr>
            <b/>
            <sz val="9"/>
            <color indexed="81"/>
            <rFont val="Tahoma"/>
            <charset val="1"/>
          </rPr>
          <t>Becky Dzingeleski:</t>
        </r>
        <r>
          <rPr>
            <sz val="9"/>
            <color indexed="81"/>
            <rFont val="Tahoma"/>
            <charset val="1"/>
          </rPr>
          <t xml:space="preserve">
Per FOD is a new Unit.  Contributions began in 2018</t>
        </r>
      </text>
    </comment>
    <comment ref="SWP16" authorId="0" shapeId="0" xr:uid="{0A1F70F1-11DD-409A-A1EC-D23EEE481280}">
      <text>
        <r>
          <rPr>
            <b/>
            <sz val="9"/>
            <color indexed="81"/>
            <rFont val="Tahoma"/>
            <charset val="1"/>
          </rPr>
          <t>Becky Dzingeleski:</t>
        </r>
        <r>
          <rPr>
            <sz val="9"/>
            <color indexed="81"/>
            <rFont val="Tahoma"/>
            <charset val="1"/>
          </rPr>
          <t xml:space="preserve">
Per FOD is a new Unit.  Contributions began in 2018</t>
        </r>
      </text>
    </comment>
    <comment ref="SWT16" authorId="0" shapeId="0" xr:uid="{865989A5-60DB-45B3-B597-CE30B65565DD}">
      <text>
        <r>
          <rPr>
            <b/>
            <sz val="9"/>
            <color indexed="81"/>
            <rFont val="Tahoma"/>
            <charset val="1"/>
          </rPr>
          <t>Becky Dzingeleski:</t>
        </r>
        <r>
          <rPr>
            <sz val="9"/>
            <color indexed="81"/>
            <rFont val="Tahoma"/>
            <charset val="1"/>
          </rPr>
          <t xml:space="preserve">
Per FOD is a new Unit.  Contributions began in 2018</t>
        </r>
      </text>
    </comment>
    <comment ref="SWX16" authorId="0" shapeId="0" xr:uid="{024707AE-F28A-4A3A-A166-A92B04FE92B6}">
      <text>
        <r>
          <rPr>
            <b/>
            <sz val="9"/>
            <color indexed="81"/>
            <rFont val="Tahoma"/>
            <charset val="1"/>
          </rPr>
          <t>Becky Dzingeleski:</t>
        </r>
        <r>
          <rPr>
            <sz val="9"/>
            <color indexed="81"/>
            <rFont val="Tahoma"/>
            <charset val="1"/>
          </rPr>
          <t xml:space="preserve">
Per FOD is a new Unit.  Contributions began in 2018</t>
        </r>
      </text>
    </comment>
    <comment ref="SXB16" authorId="0" shapeId="0" xr:uid="{1E58284E-C56A-482E-B802-CAED8544941A}">
      <text>
        <r>
          <rPr>
            <b/>
            <sz val="9"/>
            <color indexed="81"/>
            <rFont val="Tahoma"/>
            <charset val="1"/>
          </rPr>
          <t>Becky Dzingeleski:</t>
        </r>
        <r>
          <rPr>
            <sz val="9"/>
            <color indexed="81"/>
            <rFont val="Tahoma"/>
            <charset val="1"/>
          </rPr>
          <t xml:space="preserve">
Per FOD is a new Unit.  Contributions began in 2018</t>
        </r>
      </text>
    </comment>
    <comment ref="SXF16" authorId="0" shapeId="0" xr:uid="{2ADFA7B2-5884-4F31-AF99-33549B4AB3A7}">
      <text>
        <r>
          <rPr>
            <b/>
            <sz val="9"/>
            <color indexed="81"/>
            <rFont val="Tahoma"/>
            <charset val="1"/>
          </rPr>
          <t>Becky Dzingeleski:</t>
        </r>
        <r>
          <rPr>
            <sz val="9"/>
            <color indexed="81"/>
            <rFont val="Tahoma"/>
            <charset val="1"/>
          </rPr>
          <t xml:space="preserve">
Per FOD is a new Unit.  Contributions began in 2018</t>
        </r>
      </text>
    </comment>
    <comment ref="SXJ16" authorId="0" shapeId="0" xr:uid="{5EB472B1-C8F7-45B4-BC1F-D1496356E2EE}">
      <text>
        <r>
          <rPr>
            <b/>
            <sz val="9"/>
            <color indexed="81"/>
            <rFont val="Tahoma"/>
            <charset val="1"/>
          </rPr>
          <t>Becky Dzingeleski:</t>
        </r>
        <r>
          <rPr>
            <sz val="9"/>
            <color indexed="81"/>
            <rFont val="Tahoma"/>
            <charset val="1"/>
          </rPr>
          <t xml:space="preserve">
Per FOD is a new Unit.  Contributions began in 2018</t>
        </r>
      </text>
    </comment>
    <comment ref="SXN16" authorId="0" shapeId="0" xr:uid="{90CFE006-F874-4386-A304-422C24441C71}">
      <text>
        <r>
          <rPr>
            <b/>
            <sz val="9"/>
            <color indexed="81"/>
            <rFont val="Tahoma"/>
            <charset val="1"/>
          </rPr>
          <t>Becky Dzingeleski:</t>
        </r>
        <r>
          <rPr>
            <sz val="9"/>
            <color indexed="81"/>
            <rFont val="Tahoma"/>
            <charset val="1"/>
          </rPr>
          <t xml:space="preserve">
Per FOD is a new Unit.  Contributions began in 2018</t>
        </r>
      </text>
    </comment>
    <comment ref="SXR16" authorId="0" shapeId="0" xr:uid="{F7AF3BDB-5CF5-424D-8C4C-A7F4C444F098}">
      <text>
        <r>
          <rPr>
            <b/>
            <sz val="9"/>
            <color indexed="81"/>
            <rFont val="Tahoma"/>
            <charset val="1"/>
          </rPr>
          <t>Becky Dzingeleski:</t>
        </r>
        <r>
          <rPr>
            <sz val="9"/>
            <color indexed="81"/>
            <rFont val="Tahoma"/>
            <charset val="1"/>
          </rPr>
          <t xml:space="preserve">
Per FOD is a new Unit.  Contributions began in 2018</t>
        </r>
      </text>
    </comment>
    <comment ref="SXV16" authorId="0" shapeId="0" xr:uid="{1F0D73E6-DF48-4A89-AB63-0208BD1BB5DE}">
      <text>
        <r>
          <rPr>
            <b/>
            <sz val="9"/>
            <color indexed="81"/>
            <rFont val="Tahoma"/>
            <charset val="1"/>
          </rPr>
          <t>Becky Dzingeleski:</t>
        </r>
        <r>
          <rPr>
            <sz val="9"/>
            <color indexed="81"/>
            <rFont val="Tahoma"/>
            <charset val="1"/>
          </rPr>
          <t xml:space="preserve">
Per FOD is a new Unit.  Contributions began in 2018</t>
        </r>
      </text>
    </comment>
    <comment ref="SXZ16" authorId="0" shapeId="0" xr:uid="{AA70ACA0-69C1-4AF7-8D87-E7D00E1A51B0}">
      <text>
        <r>
          <rPr>
            <b/>
            <sz val="9"/>
            <color indexed="81"/>
            <rFont val="Tahoma"/>
            <charset val="1"/>
          </rPr>
          <t>Becky Dzingeleski:</t>
        </r>
        <r>
          <rPr>
            <sz val="9"/>
            <color indexed="81"/>
            <rFont val="Tahoma"/>
            <charset val="1"/>
          </rPr>
          <t xml:space="preserve">
Per FOD is a new Unit.  Contributions began in 2018</t>
        </r>
      </text>
    </comment>
    <comment ref="SYD16" authorId="0" shapeId="0" xr:uid="{CE19032F-C3F3-4BFB-BF31-ACE722F63066}">
      <text>
        <r>
          <rPr>
            <b/>
            <sz val="9"/>
            <color indexed="81"/>
            <rFont val="Tahoma"/>
            <charset val="1"/>
          </rPr>
          <t>Becky Dzingeleski:</t>
        </r>
        <r>
          <rPr>
            <sz val="9"/>
            <color indexed="81"/>
            <rFont val="Tahoma"/>
            <charset val="1"/>
          </rPr>
          <t xml:space="preserve">
Per FOD is a new Unit.  Contributions began in 2018</t>
        </r>
      </text>
    </comment>
    <comment ref="SYH16" authorId="0" shapeId="0" xr:uid="{CE10BC58-4CAF-421D-A83A-D4583984535C}">
      <text>
        <r>
          <rPr>
            <b/>
            <sz val="9"/>
            <color indexed="81"/>
            <rFont val="Tahoma"/>
            <charset val="1"/>
          </rPr>
          <t>Becky Dzingeleski:</t>
        </r>
        <r>
          <rPr>
            <sz val="9"/>
            <color indexed="81"/>
            <rFont val="Tahoma"/>
            <charset val="1"/>
          </rPr>
          <t xml:space="preserve">
Per FOD is a new Unit.  Contributions began in 2018</t>
        </r>
      </text>
    </comment>
    <comment ref="SYL16" authorId="0" shapeId="0" xr:uid="{68FCCC63-7286-4D6A-BD67-33B503AA62AD}">
      <text>
        <r>
          <rPr>
            <b/>
            <sz val="9"/>
            <color indexed="81"/>
            <rFont val="Tahoma"/>
            <charset val="1"/>
          </rPr>
          <t>Becky Dzingeleski:</t>
        </r>
        <r>
          <rPr>
            <sz val="9"/>
            <color indexed="81"/>
            <rFont val="Tahoma"/>
            <charset val="1"/>
          </rPr>
          <t xml:space="preserve">
Per FOD is a new Unit.  Contributions began in 2018</t>
        </r>
      </text>
    </comment>
    <comment ref="SYP16" authorId="0" shapeId="0" xr:uid="{F8FE35FB-A48F-4E76-BFAF-EFD162805D67}">
      <text>
        <r>
          <rPr>
            <b/>
            <sz val="9"/>
            <color indexed="81"/>
            <rFont val="Tahoma"/>
            <charset val="1"/>
          </rPr>
          <t>Becky Dzingeleski:</t>
        </r>
        <r>
          <rPr>
            <sz val="9"/>
            <color indexed="81"/>
            <rFont val="Tahoma"/>
            <charset val="1"/>
          </rPr>
          <t xml:space="preserve">
Per FOD is a new Unit.  Contributions began in 2018</t>
        </r>
      </text>
    </comment>
    <comment ref="SYT16" authorId="0" shapeId="0" xr:uid="{F0F605B4-5815-4075-A9AF-AA111ED6ADD1}">
      <text>
        <r>
          <rPr>
            <b/>
            <sz val="9"/>
            <color indexed="81"/>
            <rFont val="Tahoma"/>
            <charset val="1"/>
          </rPr>
          <t>Becky Dzingeleski:</t>
        </r>
        <r>
          <rPr>
            <sz val="9"/>
            <color indexed="81"/>
            <rFont val="Tahoma"/>
            <charset val="1"/>
          </rPr>
          <t xml:space="preserve">
Per FOD is a new Unit.  Contributions began in 2018</t>
        </r>
      </text>
    </comment>
    <comment ref="SYX16" authorId="0" shapeId="0" xr:uid="{8424EBB4-FD0B-4DBE-97B6-B1473B08A239}">
      <text>
        <r>
          <rPr>
            <b/>
            <sz val="9"/>
            <color indexed="81"/>
            <rFont val="Tahoma"/>
            <charset val="1"/>
          </rPr>
          <t>Becky Dzingeleski:</t>
        </r>
        <r>
          <rPr>
            <sz val="9"/>
            <color indexed="81"/>
            <rFont val="Tahoma"/>
            <charset val="1"/>
          </rPr>
          <t xml:space="preserve">
Per FOD is a new Unit.  Contributions began in 2018</t>
        </r>
      </text>
    </comment>
    <comment ref="SZB16" authorId="0" shapeId="0" xr:uid="{11B2B048-F8CF-4F89-B9CE-EFBFD67C0576}">
      <text>
        <r>
          <rPr>
            <b/>
            <sz val="9"/>
            <color indexed="81"/>
            <rFont val="Tahoma"/>
            <charset val="1"/>
          </rPr>
          <t>Becky Dzingeleski:</t>
        </r>
        <r>
          <rPr>
            <sz val="9"/>
            <color indexed="81"/>
            <rFont val="Tahoma"/>
            <charset val="1"/>
          </rPr>
          <t xml:space="preserve">
Per FOD is a new Unit.  Contributions began in 2018</t>
        </r>
      </text>
    </comment>
    <comment ref="SZF16" authorId="0" shapeId="0" xr:uid="{DF697ED1-1AE6-4542-ACCE-1E25E922C136}">
      <text>
        <r>
          <rPr>
            <b/>
            <sz val="9"/>
            <color indexed="81"/>
            <rFont val="Tahoma"/>
            <charset val="1"/>
          </rPr>
          <t>Becky Dzingeleski:</t>
        </r>
        <r>
          <rPr>
            <sz val="9"/>
            <color indexed="81"/>
            <rFont val="Tahoma"/>
            <charset val="1"/>
          </rPr>
          <t xml:space="preserve">
Per FOD is a new Unit.  Contributions began in 2018</t>
        </r>
      </text>
    </comment>
    <comment ref="SZJ16" authorId="0" shapeId="0" xr:uid="{C56B3980-F022-4A26-9F4D-196076F5A877}">
      <text>
        <r>
          <rPr>
            <b/>
            <sz val="9"/>
            <color indexed="81"/>
            <rFont val="Tahoma"/>
            <charset val="1"/>
          </rPr>
          <t>Becky Dzingeleski:</t>
        </r>
        <r>
          <rPr>
            <sz val="9"/>
            <color indexed="81"/>
            <rFont val="Tahoma"/>
            <charset val="1"/>
          </rPr>
          <t xml:space="preserve">
Per FOD is a new Unit.  Contributions began in 2018</t>
        </r>
      </text>
    </comment>
    <comment ref="SZN16" authorId="0" shapeId="0" xr:uid="{6A03CCF3-558E-4D0D-9292-FFA47A900B88}">
      <text>
        <r>
          <rPr>
            <b/>
            <sz val="9"/>
            <color indexed="81"/>
            <rFont val="Tahoma"/>
            <charset val="1"/>
          </rPr>
          <t>Becky Dzingeleski:</t>
        </r>
        <r>
          <rPr>
            <sz val="9"/>
            <color indexed="81"/>
            <rFont val="Tahoma"/>
            <charset val="1"/>
          </rPr>
          <t xml:space="preserve">
Per FOD is a new Unit.  Contributions began in 2018</t>
        </r>
      </text>
    </comment>
    <comment ref="SZR16" authorId="0" shapeId="0" xr:uid="{C7CD20FA-415B-4667-BA96-E3560D34C87C}">
      <text>
        <r>
          <rPr>
            <b/>
            <sz val="9"/>
            <color indexed="81"/>
            <rFont val="Tahoma"/>
            <charset val="1"/>
          </rPr>
          <t>Becky Dzingeleski:</t>
        </r>
        <r>
          <rPr>
            <sz val="9"/>
            <color indexed="81"/>
            <rFont val="Tahoma"/>
            <charset val="1"/>
          </rPr>
          <t xml:space="preserve">
Per FOD is a new Unit.  Contributions began in 2018</t>
        </r>
      </text>
    </comment>
    <comment ref="SZV16" authorId="0" shapeId="0" xr:uid="{14F2F901-4249-442E-9DED-587B7760F281}">
      <text>
        <r>
          <rPr>
            <b/>
            <sz val="9"/>
            <color indexed="81"/>
            <rFont val="Tahoma"/>
            <charset val="1"/>
          </rPr>
          <t>Becky Dzingeleski:</t>
        </r>
        <r>
          <rPr>
            <sz val="9"/>
            <color indexed="81"/>
            <rFont val="Tahoma"/>
            <charset val="1"/>
          </rPr>
          <t xml:space="preserve">
Per FOD is a new Unit.  Contributions began in 2018</t>
        </r>
      </text>
    </comment>
    <comment ref="SZZ16" authorId="0" shapeId="0" xr:uid="{CB75BAFE-85D3-4CED-BF20-F184B14ACDC8}">
      <text>
        <r>
          <rPr>
            <b/>
            <sz val="9"/>
            <color indexed="81"/>
            <rFont val="Tahoma"/>
            <charset val="1"/>
          </rPr>
          <t>Becky Dzingeleski:</t>
        </r>
        <r>
          <rPr>
            <sz val="9"/>
            <color indexed="81"/>
            <rFont val="Tahoma"/>
            <charset val="1"/>
          </rPr>
          <t xml:space="preserve">
Per FOD is a new Unit.  Contributions began in 2018</t>
        </r>
      </text>
    </comment>
    <comment ref="TAD16" authorId="0" shapeId="0" xr:uid="{CC6AC9B2-6F43-49D3-BC38-7A5CFFAC076A}">
      <text>
        <r>
          <rPr>
            <b/>
            <sz val="9"/>
            <color indexed="81"/>
            <rFont val="Tahoma"/>
            <charset val="1"/>
          </rPr>
          <t>Becky Dzingeleski:</t>
        </r>
        <r>
          <rPr>
            <sz val="9"/>
            <color indexed="81"/>
            <rFont val="Tahoma"/>
            <charset val="1"/>
          </rPr>
          <t xml:space="preserve">
Per FOD is a new Unit.  Contributions began in 2018</t>
        </r>
      </text>
    </comment>
    <comment ref="TAH16" authorId="0" shapeId="0" xr:uid="{F94A7873-0081-444D-82DA-8D200A23F097}">
      <text>
        <r>
          <rPr>
            <b/>
            <sz val="9"/>
            <color indexed="81"/>
            <rFont val="Tahoma"/>
            <charset val="1"/>
          </rPr>
          <t>Becky Dzingeleski:</t>
        </r>
        <r>
          <rPr>
            <sz val="9"/>
            <color indexed="81"/>
            <rFont val="Tahoma"/>
            <charset val="1"/>
          </rPr>
          <t xml:space="preserve">
Per FOD is a new Unit.  Contributions began in 2018</t>
        </r>
      </text>
    </comment>
    <comment ref="TAL16" authorId="0" shapeId="0" xr:uid="{4BCF9369-F348-4BAE-A4FA-E1C23893BD0A}">
      <text>
        <r>
          <rPr>
            <b/>
            <sz val="9"/>
            <color indexed="81"/>
            <rFont val="Tahoma"/>
            <charset val="1"/>
          </rPr>
          <t>Becky Dzingeleski:</t>
        </r>
        <r>
          <rPr>
            <sz val="9"/>
            <color indexed="81"/>
            <rFont val="Tahoma"/>
            <charset val="1"/>
          </rPr>
          <t xml:space="preserve">
Per FOD is a new Unit.  Contributions began in 2018</t>
        </r>
      </text>
    </comment>
    <comment ref="TAP16" authorId="0" shapeId="0" xr:uid="{1068EC32-5640-4D0D-8991-0F67CC55C24C}">
      <text>
        <r>
          <rPr>
            <b/>
            <sz val="9"/>
            <color indexed="81"/>
            <rFont val="Tahoma"/>
            <charset val="1"/>
          </rPr>
          <t>Becky Dzingeleski:</t>
        </r>
        <r>
          <rPr>
            <sz val="9"/>
            <color indexed="81"/>
            <rFont val="Tahoma"/>
            <charset val="1"/>
          </rPr>
          <t xml:space="preserve">
Per FOD is a new Unit.  Contributions began in 2018</t>
        </r>
      </text>
    </comment>
    <comment ref="TAT16" authorId="0" shapeId="0" xr:uid="{85F62D65-A6BE-49E2-923A-B5E418118229}">
      <text>
        <r>
          <rPr>
            <b/>
            <sz val="9"/>
            <color indexed="81"/>
            <rFont val="Tahoma"/>
            <charset val="1"/>
          </rPr>
          <t>Becky Dzingeleski:</t>
        </r>
        <r>
          <rPr>
            <sz val="9"/>
            <color indexed="81"/>
            <rFont val="Tahoma"/>
            <charset val="1"/>
          </rPr>
          <t xml:space="preserve">
Per FOD is a new Unit.  Contributions began in 2018</t>
        </r>
      </text>
    </comment>
    <comment ref="TAX16" authorId="0" shapeId="0" xr:uid="{86308F35-1E59-42B6-A7ED-50E41D8411EE}">
      <text>
        <r>
          <rPr>
            <b/>
            <sz val="9"/>
            <color indexed="81"/>
            <rFont val="Tahoma"/>
            <charset val="1"/>
          </rPr>
          <t>Becky Dzingeleski:</t>
        </r>
        <r>
          <rPr>
            <sz val="9"/>
            <color indexed="81"/>
            <rFont val="Tahoma"/>
            <charset val="1"/>
          </rPr>
          <t xml:space="preserve">
Per FOD is a new Unit.  Contributions began in 2018</t>
        </r>
      </text>
    </comment>
    <comment ref="TBB16" authorId="0" shapeId="0" xr:uid="{C1FE94AF-F1E5-43D1-9269-0006E3848DF6}">
      <text>
        <r>
          <rPr>
            <b/>
            <sz val="9"/>
            <color indexed="81"/>
            <rFont val="Tahoma"/>
            <charset val="1"/>
          </rPr>
          <t>Becky Dzingeleski:</t>
        </r>
        <r>
          <rPr>
            <sz val="9"/>
            <color indexed="81"/>
            <rFont val="Tahoma"/>
            <charset val="1"/>
          </rPr>
          <t xml:space="preserve">
Per FOD is a new Unit.  Contributions began in 2018</t>
        </r>
      </text>
    </comment>
    <comment ref="TBF16" authorId="0" shapeId="0" xr:uid="{069A0709-E9EF-4058-8098-5942F4E1A3FE}">
      <text>
        <r>
          <rPr>
            <b/>
            <sz val="9"/>
            <color indexed="81"/>
            <rFont val="Tahoma"/>
            <charset val="1"/>
          </rPr>
          <t>Becky Dzingeleski:</t>
        </r>
        <r>
          <rPr>
            <sz val="9"/>
            <color indexed="81"/>
            <rFont val="Tahoma"/>
            <charset val="1"/>
          </rPr>
          <t xml:space="preserve">
Per FOD is a new Unit.  Contributions began in 2018</t>
        </r>
      </text>
    </comment>
    <comment ref="TBJ16" authorId="0" shapeId="0" xr:uid="{637BFE5C-9264-4D81-B348-10E2E5CC9B77}">
      <text>
        <r>
          <rPr>
            <b/>
            <sz val="9"/>
            <color indexed="81"/>
            <rFont val="Tahoma"/>
            <charset val="1"/>
          </rPr>
          <t>Becky Dzingeleski:</t>
        </r>
        <r>
          <rPr>
            <sz val="9"/>
            <color indexed="81"/>
            <rFont val="Tahoma"/>
            <charset val="1"/>
          </rPr>
          <t xml:space="preserve">
Per FOD is a new Unit.  Contributions began in 2018</t>
        </r>
      </text>
    </comment>
    <comment ref="TBN16" authorId="0" shapeId="0" xr:uid="{0CA927B6-9BE7-49C4-9FCB-0471136410DC}">
      <text>
        <r>
          <rPr>
            <b/>
            <sz val="9"/>
            <color indexed="81"/>
            <rFont val="Tahoma"/>
            <charset val="1"/>
          </rPr>
          <t>Becky Dzingeleski:</t>
        </r>
        <r>
          <rPr>
            <sz val="9"/>
            <color indexed="81"/>
            <rFont val="Tahoma"/>
            <charset val="1"/>
          </rPr>
          <t xml:space="preserve">
Per FOD is a new Unit.  Contributions began in 2018</t>
        </r>
      </text>
    </comment>
    <comment ref="TBR16" authorId="0" shapeId="0" xr:uid="{7EC19D8F-6025-4A0D-B59A-188880475DEE}">
      <text>
        <r>
          <rPr>
            <b/>
            <sz val="9"/>
            <color indexed="81"/>
            <rFont val="Tahoma"/>
            <charset val="1"/>
          </rPr>
          <t>Becky Dzingeleski:</t>
        </r>
        <r>
          <rPr>
            <sz val="9"/>
            <color indexed="81"/>
            <rFont val="Tahoma"/>
            <charset val="1"/>
          </rPr>
          <t xml:space="preserve">
Per FOD is a new Unit.  Contributions began in 2018</t>
        </r>
      </text>
    </comment>
    <comment ref="TBV16" authorId="0" shapeId="0" xr:uid="{E0802599-BFFD-4DB6-9721-82519F3620E8}">
      <text>
        <r>
          <rPr>
            <b/>
            <sz val="9"/>
            <color indexed="81"/>
            <rFont val="Tahoma"/>
            <charset val="1"/>
          </rPr>
          <t>Becky Dzingeleski:</t>
        </r>
        <r>
          <rPr>
            <sz val="9"/>
            <color indexed="81"/>
            <rFont val="Tahoma"/>
            <charset val="1"/>
          </rPr>
          <t xml:space="preserve">
Per FOD is a new Unit.  Contributions began in 2018</t>
        </r>
      </text>
    </comment>
    <comment ref="TBZ16" authorId="0" shapeId="0" xr:uid="{4EF0E71A-641F-4C95-9812-C91EA22D59D6}">
      <text>
        <r>
          <rPr>
            <b/>
            <sz val="9"/>
            <color indexed="81"/>
            <rFont val="Tahoma"/>
            <charset val="1"/>
          </rPr>
          <t>Becky Dzingeleski:</t>
        </r>
        <r>
          <rPr>
            <sz val="9"/>
            <color indexed="81"/>
            <rFont val="Tahoma"/>
            <charset val="1"/>
          </rPr>
          <t xml:space="preserve">
Per FOD is a new Unit.  Contributions began in 2018</t>
        </r>
      </text>
    </comment>
    <comment ref="TCD16" authorId="0" shapeId="0" xr:uid="{82BDF67B-9F55-4689-9381-804F7DEABDF7}">
      <text>
        <r>
          <rPr>
            <b/>
            <sz val="9"/>
            <color indexed="81"/>
            <rFont val="Tahoma"/>
            <charset val="1"/>
          </rPr>
          <t>Becky Dzingeleski:</t>
        </r>
        <r>
          <rPr>
            <sz val="9"/>
            <color indexed="81"/>
            <rFont val="Tahoma"/>
            <charset val="1"/>
          </rPr>
          <t xml:space="preserve">
Per FOD is a new Unit.  Contributions began in 2018</t>
        </r>
      </text>
    </comment>
    <comment ref="TCH16" authorId="0" shapeId="0" xr:uid="{945401C3-813E-4570-B808-93ABBCAD26E3}">
      <text>
        <r>
          <rPr>
            <b/>
            <sz val="9"/>
            <color indexed="81"/>
            <rFont val="Tahoma"/>
            <charset val="1"/>
          </rPr>
          <t>Becky Dzingeleski:</t>
        </r>
        <r>
          <rPr>
            <sz val="9"/>
            <color indexed="81"/>
            <rFont val="Tahoma"/>
            <charset val="1"/>
          </rPr>
          <t xml:space="preserve">
Per FOD is a new Unit.  Contributions began in 2018</t>
        </r>
      </text>
    </comment>
    <comment ref="TCL16" authorId="0" shapeId="0" xr:uid="{C3324978-B8B5-406E-8257-08C17D2D9F23}">
      <text>
        <r>
          <rPr>
            <b/>
            <sz val="9"/>
            <color indexed="81"/>
            <rFont val="Tahoma"/>
            <charset val="1"/>
          </rPr>
          <t>Becky Dzingeleski:</t>
        </r>
        <r>
          <rPr>
            <sz val="9"/>
            <color indexed="81"/>
            <rFont val="Tahoma"/>
            <charset val="1"/>
          </rPr>
          <t xml:space="preserve">
Per FOD is a new Unit.  Contributions began in 2018</t>
        </r>
      </text>
    </comment>
    <comment ref="TCP16" authorId="0" shapeId="0" xr:uid="{19602626-6A8C-408C-9E8A-A58F10F3E758}">
      <text>
        <r>
          <rPr>
            <b/>
            <sz val="9"/>
            <color indexed="81"/>
            <rFont val="Tahoma"/>
            <charset val="1"/>
          </rPr>
          <t>Becky Dzingeleski:</t>
        </r>
        <r>
          <rPr>
            <sz val="9"/>
            <color indexed="81"/>
            <rFont val="Tahoma"/>
            <charset val="1"/>
          </rPr>
          <t xml:space="preserve">
Per FOD is a new Unit.  Contributions began in 2018</t>
        </r>
      </text>
    </comment>
    <comment ref="TCT16" authorId="0" shapeId="0" xr:uid="{2CBF42C7-74CB-4CF9-9CDC-33F4DB466345}">
      <text>
        <r>
          <rPr>
            <b/>
            <sz val="9"/>
            <color indexed="81"/>
            <rFont val="Tahoma"/>
            <charset val="1"/>
          </rPr>
          <t>Becky Dzingeleski:</t>
        </r>
        <r>
          <rPr>
            <sz val="9"/>
            <color indexed="81"/>
            <rFont val="Tahoma"/>
            <charset val="1"/>
          </rPr>
          <t xml:space="preserve">
Per FOD is a new Unit.  Contributions began in 2018</t>
        </r>
      </text>
    </comment>
    <comment ref="TCX16" authorId="0" shapeId="0" xr:uid="{E47E238A-1BF8-4994-98EB-F8668422206C}">
      <text>
        <r>
          <rPr>
            <b/>
            <sz val="9"/>
            <color indexed="81"/>
            <rFont val="Tahoma"/>
            <charset val="1"/>
          </rPr>
          <t>Becky Dzingeleski:</t>
        </r>
        <r>
          <rPr>
            <sz val="9"/>
            <color indexed="81"/>
            <rFont val="Tahoma"/>
            <charset val="1"/>
          </rPr>
          <t xml:space="preserve">
Per FOD is a new Unit.  Contributions began in 2018</t>
        </r>
      </text>
    </comment>
    <comment ref="TDB16" authorId="0" shapeId="0" xr:uid="{AC976CB1-B052-4EC2-B022-C53BB5B2409C}">
      <text>
        <r>
          <rPr>
            <b/>
            <sz val="9"/>
            <color indexed="81"/>
            <rFont val="Tahoma"/>
            <charset val="1"/>
          </rPr>
          <t>Becky Dzingeleski:</t>
        </r>
        <r>
          <rPr>
            <sz val="9"/>
            <color indexed="81"/>
            <rFont val="Tahoma"/>
            <charset val="1"/>
          </rPr>
          <t xml:space="preserve">
Per FOD is a new Unit.  Contributions began in 2018</t>
        </r>
      </text>
    </comment>
    <comment ref="TDF16" authorId="0" shapeId="0" xr:uid="{2F1FF97A-50F0-45FD-8EE8-2D4367BEAEB7}">
      <text>
        <r>
          <rPr>
            <b/>
            <sz val="9"/>
            <color indexed="81"/>
            <rFont val="Tahoma"/>
            <charset val="1"/>
          </rPr>
          <t>Becky Dzingeleski:</t>
        </r>
        <r>
          <rPr>
            <sz val="9"/>
            <color indexed="81"/>
            <rFont val="Tahoma"/>
            <charset val="1"/>
          </rPr>
          <t xml:space="preserve">
Per FOD is a new Unit.  Contributions began in 2018</t>
        </r>
      </text>
    </comment>
    <comment ref="TDJ16" authorId="0" shapeId="0" xr:uid="{A23FEFE1-190D-403D-85D5-AAC4D00AD89B}">
      <text>
        <r>
          <rPr>
            <b/>
            <sz val="9"/>
            <color indexed="81"/>
            <rFont val="Tahoma"/>
            <charset val="1"/>
          </rPr>
          <t>Becky Dzingeleski:</t>
        </r>
        <r>
          <rPr>
            <sz val="9"/>
            <color indexed="81"/>
            <rFont val="Tahoma"/>
            <charset val="1"/>
          </rPr>
          <t xml:space="preserve">
Per FOD is a new Unit.  Contributions began in 2018</t>
        </r>
      </text>
    </comment>
    <comment ref="TDN16" authorId="0" shapeId="0" xr:uid="{7A6B4AA1-5B19-4174-9A1E-9644BF7B4BF4}">
      <text>
        <r>
          <rPr>
            <b/>
            <sz val="9"/>
            <color indexed="81"/>
            <rFont val="Tahoma"/>
            <charset val="1"/>
          </rPr>
          <t>Becky Dzingeleski:</t>
        </r>
        <r>
          <rPr>
            <sz val="9"/>
            <color indexed="81"/>
            <rFont val="Tahoma"/>
            <charset val="1"/>
          </rPr>
          <t xml:space="preserve">
Per FOD is a new Unit.  Contributions began in 2018</t>
        </r>
      </text>
    </comment>
    <comment ref="TDR16" authorId="0" shapeId="0" xr:uid="{04D3B61D-ECDD-4964-AABD-F13975594FF7}">
      <text>
        <r>
          <rPr>
            <b/>
            <sz val="9"/>
            <color indexed="81"/>
            <rFont val="Tahoma"/>
            <charset val="1"/>
          </rPr>
          <t>Becky Dzingeleski:</t>
        </r>
        <r>
          <rPr>
            <sz val="9"/>
            <color indexed="81"/>
            <rFont val="Tahoma"/>
            <charset val="1"/>
          </rPr>
          <t xml:space="preserve">
Per FOD is a new Unit.  Contributions began in 2018</t>
        </r>
      </text>
    </comment>
    <comment ref="TDV16" authorId="0" shapeId="0" xr:uid="{A23B9F99-2025-449F-8EC7-C6E1DE8E84DC}">
      <text>
        <r>
          <rPr>
            <b/>
            <sz val="9"/>
            <color indexed="81"/>
            <rFont val="Tahoma"/>
            <charset val="1"/>
          </rPr>
          <t>Becky Dzingeleski:</t>
        </r>
        <r>
          <rPr>
            <sz val="9"/>
            <color indexed="81"/>
            <rFont val="Tahoma"/>
            <charset val="1"/>
          </rPr>
          <t xml:space="preserve">
Per FOD is a new Unit.  Contributions began in 2018</t>
        </r>
      </text>
    </comment>
    <comment ref="TDZ16" authorId="0" shapeId="0" xr:uid="{60E588F2-90CC-47D5-96F6-1FB9AB5C94B6}">
      <text>
        <r>
          <rPr>
            <b/>
            <sz val="9"/>
            <color indexed="81"/>
            <rFont val="Tahoma"/>
            <charset val="1"/>
          </rPr>
          <t>Becky Dzingeleski:</t>
        </r>
        <r>
          <rPr>
            <sz val="9"/>
            <color indexed="81"/>
            <rFont val="Tahoma"/>
            <charset val="1"/>
          </rPr>
          <t xml:space="preserve">
Per FOD is a new Unit.  Contributions began in 2018</t>
        </r>
      </text>
    </comment>
    <comment ref="TED16" authorId="0" shapeId="0" xr:uid="{8129CD18-9157-45CB-A475-2A6906306092}">
      <text>
        <r>
          <rPr>
            <b/>
            <sz val="9"/>
            <color indexed="81"/>
            <rFont val="Tahoma"/>
            <charset val="1"/>
          </rPr>
          <t>Becky Dzingeleski:</t>
        </r>
        <r>
          <rPr>
            <sz val="9"/>
            <color indexed="81"/>
            <rFont val="Tahoma"/>
            <charset val="1"/>
          </rPr>
          <t xml:space="preserve">
Per FOD is a new Unit.  Contributions began in 2018</t>
        </r>
      </text>
    </comment>
    <comment ref="TEH16" authorId="0" shapeId="0" xr:uid="{0B781F20-9C67-409B-81FA-C42298A229D1}">
      <text>
        <r>
          <rPr>
            <b/>
            <sz val="9"/>
            <color indexed="81"/>
            <rFont val="Tahoma"/>
            <charset val="1"/>
          </rPr>
          <t>Becky Dzingeleski:</t>
        </r>
        <r>
          <rPr>
            <sz val="9"/>
            <color indexed="81"/>
            <rFont val="Tahoma"/>
            <charset val="1"/>
          </rPr>
          <t xml:space="preserve">
Per FOD is a new Unit.  Contributions began in 2018</t>
        </r>
      </text>
    </comment>
    <comment ref="TEL16" authorId="0" shapeId="0" xr:uid="{D80DA31F-1E29-4318-BA12-99E28EE80CF0}">
      <text>
        <r>
          <rPr>
            <b/>
            <sz val="9"/>
            <color indexed="81"/>
            <rFont val="Tahoma"/>
            <charset val="1"/>
          </rPr>
          <t>Becky Dzingeleski:</t>
        </r>
        <r>
          <rPr>
            <sz val="9"/>
            <color indexed="81"/>
            <rFont val="Tahoma"/>
            <charset val="1"/>
          </rPr>
          <t xml:space="preserve">
Per FOD is a new Unit.  Contributions began in 2018</t>
        </r>
      </text>
    </comment>
    <comment ref="TEP16" authorId="0" shapeId="0" xr:uid="{541A4B04-5C5C-4177-BCD1-03B17658A0B2}">
      <text>
        <r>
          <rPr>
            <b/>
            <sz val="9"/>
            <color indexed="81"/>
            <rFont val="Tahoma"/>
            <charset val="1"/>
          </rPr>
          <t>Becky Dzingeleski:</t>
        </r>
        <r>
          <rPr>
            <sz val="9"/>
            <color indexed="81"/>
            <rFont val="Tahoma"/>
            <charset val="1"/>
          </rPr>
          <t xml:space="preserve">
Per FOD is a new Unit.  Contributions began in 2018</t>
        </r>
      </text>
    </comment>
    <comment ref="TET16" authorId="0" shapeId="0" xr:uid="{30826D3C-33C3-42DA-9656-6DA9582F70FA}">
      <text>
        <r>
          <rPr>
            <b/>
            <sz val="9"/>
            <color indexed="81"/>
            <rFont val="Tahoma"/>
            <charset val="1"/>
          </rPr>
          <t>Becky Dzingeleski:</t>
        </r>
        <r>
          <rPr>
            <sz val="9"/>
            <color indexed="81"/>
            <rFont val="Tahoma"/>
            <charset val="1"/>
          </rPr>
          <t xml:space="preserve">
Per FOD is a new Unit.  Contributions began in 2018</t>
        </r>
      </text>
    </comment>
    <comment ref="TEX16" authorId="0" shapeId="0" xr:uid="{97930EE0-74AA-40EF-BDC6-3D7F0CF71A71}">
      <text>
        <r>
          <rPr>
            <b/>
            <sz val="9"/>
            <color indexed="81"/>
            <rFont val="Tahoma"/>
            <charset val="1"/>
          </rPr>
          <t>Becky Dzingeleski:</t>
        </r>
        <r>
          <rPr>
            <sz val="9"/>
            <color indexed="81"/>
            <rFont val="Tahoma"/>
            <charset val="1"/>
          </rPr>
          <t xml:space="preserve">
Per FOD is a new Unit.  Contributions began in 2018</t>
        </r>
      </text>
    </comment>
    <comment ref="TFB16" authorId="0" shapeId="0" xr:uid="{137D08F2-A992-41A5-9FF7-53B3D12CE39F}">
      <text>
        <r>
          <rPr>
            <b/>
            <sz val="9"/>
            <color indexed="81"/>
            <rFont val="Tahoma"/>
            <charset val="1"/>
          </rPr>
          <t>Becky Dzingeleski:</t>
        </r>
        <r>
          <rPr>
            <sz val="9"/>
            <color indexed="81"/>
            <rFont val="Tahoma"/>
            <charset val="1"/>
          </rPr>
          <t xml:space="preserve">
Per FOD is a new Unit.  Contributions began in 2018</t>
        </r>
      </text>
    </comment>
    <comment ref="TFF16" authorId="0" shapeId="0" xr:uid="{7E64010F-2D18-4357-BB80-96A35AE8D234}">
      <text>
        <r>
          <rPr>
            <b/>
            <sz val="9"/>
            <color indexed="81"/>
            <rFont val="Tahoma"/>
            <charset val="1"/>
          </rPr>
          <t>Becky Dzingeleski:</t>
        </r>
        <r>
          <rPr>
            <sz val="9"/>
            <color indexed="81"/>
            <rFont val="Tahoma"/>
            <charset val="1"/>
          </rPr>
          <t xml:space="preserve">
Per FOD is a new Unit.  Contributions began in 2018</t>
        </r>
      </text>
    </comment>
    <comment ref="TFJ16" authorId="0" shapeId="0" xr:uid="{7FA601CF-AA4B-43BA-A96C-9420607F1B81}">
      <text>
        <r>
          <rPr>
            <b/>
            <sz val="9"/>
            <color indexed="81"/>
            <rFont val="Tahoma"/>
            <charset val="1"/>
          </rPr>
          <t>Becky Dzingeleski:</t>
        </r>
        <r>
          <rPr>
            <sz val="9"/>
            <color indexed="81"/>
            <rFont val="Tahoma"/>
            <charset val="1"/>
          </rPr>
          <t xml:space="preserve">
Per FOD is a new Unit.  Contributions began in 2018</t>
        </r>
      </text>
    </comment>
    <comment ref="TFN16" authorId="0" shapeId="0" xr:uid="{B1283A7C-6CD1-4CFD-91FC-6781E29DF6D8}">
      <text>
        <r>
          <rPr>
            <b/>
            <sz val="9"/>
            <color indexed="81"/>
            <rFont val="Tahoma"/>
            <charset val="1"/>
          </rPr>
          <t>Becky Dzingeleski:</t>
        </r>
        <r>
          <rPr>
            <sz val="9"/>
            <color indexed="81"/>
            <rFont val="Tahoma"/>
            <charset val="1"/>
          </rPr>
          <t xml:space="preserve">
Per FOD is a new Unit.  Contributions began in 2018</t>
        </r>
      </text>
    </comment>
    <comment ref="TFR16" authorId="0" shapeId="0" xr:uid="{3ABD4FEE-5F8B-4234-B820-062593B62B4C}">
      <text>
        <r>
          <rPr>
            <b/>
            <sz val="9"/>
            <color indexed="81"/>
            <rFont val="Tahoma"/>
            <charset val="1"/>
          </rPr>
          <t>Becky Dzingeleski:</t>
        </r>
        <r>
          <rPr>
            <sz val="9"/>
            <color indexed="81"/>
            <rFont val="Tahoma"/>
            <charset val="1"/>
          </rPr>
          <t xml:space="preserve">
Per FOD is a new Unit.  Contributions began in 2018</t>
        </r>
      </text>
    </comment>
    <comment ref="TFV16" authorId="0" shapeId="0" xr:uid="{0291CE2B-5D58-4755-A193-C1555D0C1CC2}">
      <text>
        <r>
          <rPr>
            <b/>
            <sz val="9"/>
            <color indexed="81"/>
            <rFont val="Tahoma"/>
            <charset val="1"/>
          </rPr>
          <t>Becky Dzingeleski:</t>
        </r>
        <r>
          <rPr>
            <sz val="9"/>
            <color indexed="81"/>
            <rFont val="Tahoma"/>
            <charset val="1"/>
          </rPr>
          <t xml:space="preserve">
Per FOD is a new Unit.  Contributions began in 2018</t>
        </r>
      </text>
    </comment>
    <comment ref="TFZ16" authorId="0" shapeId="0" xr:uid="{B578AE63-41F7-4202-87CE-B2D8EA5E756D}">
      <text>
        <r>
          <rPr>
            <b/>
            <sz val="9"/>
            <color indexed="81"/>
            <rFont val="Tahoma"/>
            <charset val="1"/>
          </rPr>
          <t>Becky Dzingeleski:</t>
        </r>
        <r>
          <rPr>
            <sz val="9"/>
            <color indexed="81"/>
            <rFont val="Tahoma"/>
            <charset val="1"/>
          </rPr>
          <t xml:space="preserve">
Per FOD is a new Unit.  Contributions began in 2018</t>
        </r>
      </text>
    </comment>
    <comment ref="TGD16" authorId="0" shapeId="0" xr:uid="{3D37B2FE-67A9-4572-A760-56A4A464432A}">
      <text>
        <r>
          <rPr>
            <b/>
            <sz val="9"/>
            <color indexed="81"/>
            <rFont val="Tahoma"/>
            <charset val="1"/>
          </rPr>
          <t>Becky Dzingeleski:</t>
        </r>
        <r>
          <rPr>
            <sz val="9"/>
            <color indexed="81"/>
            <rFont val="Tahoma"/>
            <charset val="1"/>
          </rPr>
          <t xml:space="preserve">
Per FOD is a new Unit.  Contributions began in 2018</t>
        </r>
      </text>
    </comment>
    <comment ref="TGH16" authorId="0" shapeId="0" xr:uid="{3BA9E08C-88CC-470D-98FB-C15CDCD35C68}">
      <text>
        <r>
          <rPr>
            <b/>
            <sz val="9"/>
            <color indexed="81"/>
            <rFont val="Tahoma"/>
            <charset val="1"/>
          </rPr>
          <t>Becky Dzingeleski:</t>
        </r>
        <r>
          <rPr>
            <sz val="9"/>
            <color indexed="81"/>
            <rFont val="Tahoma"/>
            <charset val="1"/>
          </rPr>
          <t xml:space="preserve">
Per FOD is a new Unit.  Contributions began in 2018</t>
        </r>
      </text>
    </comment>
    <comment ref="TGL16" authorId="0" shapeId="0" xr:uid="{BD064E29-73CA-4C43-B607-8D00F411AE30}">
      <text>
        <r>
          <rPr>
            <b/>
            <sz val="9"/>
            <color indexed="81"/>
            <rFont val="Tahoma"/>
            <charset val="1"/>
          </rPr>
          <t>Becky Dzingeleski:</t>
        </r>
        <r>
          <rPr>
            <sz val="9"/>
            <color indexed="81"/>
            <rFont val="Tahoma"/>
            <charset val="1"/>
          </rPr>
          <t xml:space="preserve">
Per FOD is a new Unit.  Contributions began in 2018</t>
        </r>
      </text>
    </comment>
    <comment ref="TGP16" authorId="0" shapeId="0" xr:uid="{8793EC5C-852E-4FBF-8817-0498065EA511}">
      <text>
        <r>
          <rPr>
            <b/>
            <sz val="9"/>
            <color indexed="81"/>
            <rFont val="Tahoma"/>
            <charset val="1"/>
          </rPr>
          <t>Becky Dzingeleski:</t>
        </r>
        <r>
          <rPr>
            <sz val="9"/>
            <color indexed="81"/>
            <rFont val="Tahoma"/>
            <charset val="1"/>
          </rPr>
          <t xml:space="preserve">
Per FOD is a new Unit.  Contributions began in 2018</t>
        </r>
      </text>
    </comment>
    <comment ref="TGT16" authorId="0" shapeId="0" xr:uid="{6BBDE252-AC1D-4E4A-9608-AB8957F2007A}">
      <text>
        <r>
          <rPr>
            <b/>
            <sz val="9"/>
            <color indexed="81"/>
            <rFont val="Tahoma"/>
            <charset val="1"/>
          </rPr>
          <t>Becky Dzingeleski:</t>
        </r>
        <r>
          <rPr>
            <sz val="9"/>
            <color indexed="81"/>
            <rFont val="Tahoma"/>
            <charset val="1"/>
          </rPr>
          <t xml:space="preserve">
Per FOD is a new Unit.  Contributions began in 2018</t>
        </r>
      </text>
    </comment>
    <comment ref="TGX16" authorId="0" shapeId="0" xr:uid="{5CCA906B-7B96-4BF4-834C-B0DDACBFE8C7}">
      <text>
        <r>
          <rPr>
            <b/>
            <sz val="9"/>
            <color indexed="81"/>
            <rFont val="Tahoma"/>
            <charset val="1"/>
          </rPr>
          <t>Becky Dzingeleski:</t>
        </r>
        <r>
          <rPr>
            <sz val="9"/>
            <color indexed="81"/>
            <rFont val="Tahoma"/>
            <charset val="1"/>
          </rPr>
          <t xml:space="preserve">
Per FOD is a new Unit.  Contributions began in 2018</t>
        </r>
      </text>
    </comment>
    <comment ref="THB16" authorId="0" shapeId="0" xr:uid="{9DFA17EE-BCD4-4514-8570-FFB7847C265C}">
      <text>
        <r>
          <rPr>
            <b/>
            <sz val="9"/>
            <color indexed="81"/>
            <rFont val="Tahoma"/>
            <charset val="1"/>
          </rPr>
          <t>Becky Dzingeleski:</t>
        </r>
        <r>
          <rPr>
            <sz val="9"/>
            <color indexed="81"/>
            <rFont val="Tahoma"/>
            <charset val="1"/>
          </rPr>
          <t xml:space="preserve">
Per FOD is a new Unit.  Contributions began in 2018</t>
        </r>
      </text>
    </comment>
    <comment ref="THF16" authorId="0" shapeId="0" xr:uid="{49635B35-05EF-40CC-AF36-5F4695F6A6B6}">
      <text>
        <r>
          <rPr>
            <b/>
            <sz val="9"/>
            <color indexed="81"/>
            <rFont val="Tahoma"/>
            <charset val="1"/>
          </rPr>
          <t>Becky Dzingeleski:</t>
        </r>
        <r>
          <rPr>
            <sz val="9"/>
            <color indexed="81"/>
            <rFont val="Tahoma"/>
            <charset val="1"/>
          </rPr>
          <t xml:space="preserve">
Per FOD is a new Unit.  Contributions began in 2018</t>
        </r>
      </text>
    </comment>
    <comment ref="THJ16" authorId="0" shapeId="0" xr:uid="{4537FF23-7691-426F-A965-2673938F8E37}">
      <text>
        <r>
          <rPr>
            <b/>
            <sz val="9"/>
            <color indexed="81"/>
            <rFont val="Tahoma"/>
            <charset val="1"/>
          </rPr>
          <t>Becky Dzingeleski:</t>
        </r>
        <r>
          <rPr>
            <sz val="9"/>
            <color indexed="81"/>
            <rFont val="Tahoma"/>
            <charset val="1"/>
          </rPr>
          <t xml:space="preserve">
Per FOD is a new Unit.  Contributions began in 2018</t>
        </r>
      </text>
    </comment>
    <comment ref="THN16" authorId="0" shapeId="0" xr:uid="{FD57D9BE-6448-4A3F-B4CE-0FBFC1598133}">
      <text>
        <r>
          <rPr>
            <b/>
            <sz val="9"/>
            <color indexed="81"/>
            <rFont val="Tahoma"/>
            <charset val="1"/>
          </rPr>
          <t>Becky Dzingeleski:</t>
        </r>
        <r>
          <rPr>
            <sz val="9"/>
            <color indexed="81"/>
            <rFont val="Tahoma"/>
            <charset val="1"/>
          </rPr>
          <t xml:space="preserve">
Per FOD is a new Unit.  Contributions began in 2018</t>
        </r>
      </text>
    </comment>
    <comment ref="THR16" authorId="0" shapeId="0" xr:uid="{63046B0B-8A1D-4861-8672-6BB4CCE19DCF}">
      <text>
        <r>
          <rPr>
            <b/>
            <sz val="9"/>
            <color indexed="81"/>
            <rFont val="Tahoma"/>
            <charset val="1"/>
          </rPr>
          <t>Becky Dzingeleski:</t>
        </r>
        <r>
          <rPr>
            <sz val="9"/>
            <color indexed="81"/>
            <rFont val="Tahoma"/>
            <charset val="1"/>
          </rPr>
          <t xml:space="preserve">
Per FOD is a new Unit.  Contributions began in 2018</t>
        </r>
      </text>
    </comment>
    <comment ref="THV16" authorId="0" shapeId="0" xr:uid="{B371A654-C32E-4224-95FB-12C123EBCD5B}">
      <text>
        <r>
          <rPr>
            <b/>
            <sz val="9"/>
            <color indexed="81"/>
            <rFont val="Tahoma"/>
            <charset val="1"/>
          </rPr>
          <t>Becky Dzingeleski:</t>
        </r>
        <r>
          <rPr>
            <sz val="9"/>
            <color indexed="81"/>
            <rFont val="Tahoma"/>
            <charset val="1"/>
          </rPr>
          <t xml:space="preserve">
Per FOD is a new Unit.  Contributions began in 2018</t>
        </r>
      </text>
    </comment>
    <comment ref="THZ16" authorId="0" shapeId="0" xr:uid="{D30B199A-3ED2-4CAA-853B-B6130B4B3EBC}">
      <text>
        <r>
          <rPr>
            <b/>
            <sz val="9"/>
            <color indexed="81"/>
            <rFont val="Tahoma"/>
            <charset val="1"/>
          </rPr>
          <t>Becky Dzingeleski:</t>
        </r>
        <r>
          <rPr>
            <sz val="9"/>
            <color indexed="81"/>
            <rFont val="Tahoma"/>
            <charset val="1"/>
          </rPr>
          <t xml:space="preserve">
Per FOD is a new Unit.  Contributions began in 2018</t>
        </r>
      </text>
    </comment>
    <comment ref="TID16" authorId="0" shapeId="0" xr:uid="{9A14F6F5-FF52-40A7-89ED-7E7DB4C2097D}">
      <text>
        <r>
          <rPr>
            <b/>
            <sz val="9"/>
            <color indexed="81"/>
            <rFont val="Tahoma"/>
            <charset val="1"/>
          </rPr>
          <t>Becky Dzingeleski:</t>
        </r>
        <r>
          <rPr>
            <sz val="9"/>
            <color indexed="81"/>
            <rFont val="Tahoma"/>
            <charset val="1"/>
          </rPr>
          <t xml:space="preserve">
Per FOD is a new Unit.  Contributions began in 2018</t>
        </r>
      </text>
    </comment>
    <comment ref="TIH16" authorId="0" shapeId="0" xr:uid="{97D81FBA-6BEF-4AC9-9B68-53F4075D7CB7}">
      <text>
        <r>
          <rPr>
            <b/>
            <sz val="9"/>
            <color indexed="81"/>
            <rFont val="Tahoma"/>
            <charset val="1"/>
          </rPr>
          <t>Becky Dzingeleski:</t>
        </r>
        <r>
          <rPr>
            <sz val="9"/>
            <color indexed="81"/>
            <rFont val="Tahoma"/>
            <charset val="1"/>
          </rPr>
          <t xml:space="preserve">
Per FOD is a new Unit.  Contributions began in 2018</t>
        </r>
      </text>
    </comment>
    <comment ref="TIL16" authorId="0" shapeId="0" xr:uid="{BFF14B1F-2A30-473B-B4E8-8AD39F7D5161}">
      <text>
        <r>
          <rPr>
            <b/>
            <sz val="9"/>
            <color indexed="81"/>
            <rFont val="Tahoma"/>
            <charset val="1"/>
          </rPr>
          <t>Becky Dzingeleski:</t>
        </r>
        <r>
          <rPr>
            <sz val="9"/>
            <color indexed="81"/>
            <rFont val="Tahoma"/>
            <charset val="1"/>
          </rPr>
          <t xml:space="preserve">
Per FOD is a new Unit.  Contributions began in 2018</t>
        </r>
      </text>
    </comment>
    <comment ref="TIP16" authorId="0" shapeId="0" xr:uid="{7EFB5A8D-056C-4852-B081-5FBDFE5A3949}">
      <text>
        <r>
          <rPr>
            <b/>
            <sz val="9"/>
            <color indexed="81"/>
            <rFont val="Tahoma"/>
            <charset val="1"/>
          </rPr>
          <t>Becky Dzingeleski:</t>
        </r>
        <r>
          <rPr>
            <sz val="9"/>
            <color indexed="81"/>
            <rFont val="Tahoma"/>
            <charset val="1"/>
          </rPr>
          <t xml:space="preserve">
Per FOD is a new Unit.  Contributions began in 2018</t>
        </r>
      </text>
    </comment>
    <comment ref="TIT16" authorId="0" shapeId="0" xr:uid="{3ACE8933-2FB6-4DB8-8694-23FBE09E9AEE}">
      <text>
        <r>
          <rPr>
            <b/>
            <sz val="9"/>
            <color indexed="81"/>
            <rFont val="Tahoma"/>
            <charset val="1"/>
          </rPr>
          <t>Becky Dzingeleski:</t>
        </r>
        <r>
          <rPr>
            <sz val="9"/>
            <color indexed="81"/>
            <rFont val="Tahoma"/>
            <charset val="1"/>
          </rPr>
          <t xml:space="preserve">
Per FOD is a new Unit.  Contributions began in 2018</t>
        </r>
      </text>
    </comment>
    <comment ref="TIX16" authorId="0" shapeId="0" xr:uid="{FB341859-B53D-476D-B249-FA320FFBBB3E}">
      <text>
        <r>
          <rPr>
            <b/>
            <sz val="9"/>
            <color indexed="81"/>
            <rFont val="Tahoma"/>
            <charset val="1"/>
          </rPr>
          <t>Becky Dzingeleski:</t>
        </r>
        <r>
          <rPr>
            <sz val="9"/>
            <color indexed="81"/>
            <rFont val="Tahoma"/>
            <charset val="1"/>
          </rPr>
          <t xml:space="preserve">
Per FOD is a new Unit.  Contributions began in 2018</t>
        </r>
      </text>
    </comment>
    <comment ref="TJB16" authorId="0" shapeId="0" xr:uid="{39425D3E-A2DD-4447-954A-A5EAF8E2C5E5}">
      <text>
        <r>
          <rPr>
            <b/>
            <sz val="9"/>
            <color indexed="81"/>
            <rFont val="Tahoma"/>
            <charset val="1"/>
          </rPr>
          <t>Becky Dzingeleski:</t>
        </r>
        <r>
          <rPr>
            <sz val="9"/>
            <color indexed="81"/>
            <rFont val="Tahoma"/>
            <charset val="1"/>
          </rPr>
          <t xml:space="preserve">
Per FOD is a new Unit.  Contributions began in 2018</t>
        </r>
      </text>
    </comment>
    <comment ref="TJF16" authorId="0" shapeId="0" xr:uid="{51163AE1-E787-42C5-873E-EC2B6AE28D4E}">
      <text>
        <r>
          <rPr>
            <b/>
            <sz val="9"/>
            <color indexed="81"/>
            <rFont val="Tahoma"/>
            <charset val="1"/>
          </rPr>
          <t>Becky Dzingeleski:</t>
        </r>
        <r>
          <rPr>
            <sz val="9"/>
            <color indexed="81"/>
            <rFont val="Tahoma"/>
            <charset val="1"/>
          </rPr>
          <t xml:space="preserve">
Per FOD is a new Unit.  Contributions began in 2018</t>
        </r>
      </text>
    </comment>
    <comment ref="TJJ16" authorId="0" shapeId="0" xr:uid="{07CA252F-DBF3-4800-B1D3-3C348ED7C729}">
      <text>
        <r>
          <rPr>
            <b/>
            <sz val="9"/>
            <color indexed="81"/>
            <rFont val="Tahoma"/>
            <charset val="1"/>
          </rPr>
          <t>Becky Dzingeleski:</t>
        </r>
        <r>
          <rPr>
            <sz val="9"/>
            <color indexed="81"/>
            <rFont val="Tahoma"/>
            <charset val="1"/>
          </rPr>
          <t xml:space="preserve">
Per FOD is a new Unit.  Contributions began in 2018</t>
        </r>
      </text>
    </comment>
    <comment ref="TJN16" authorId="0" shapeId="0" xr:uid="{40A1CAD1-1099-45C7-8917-286E2F154A4F}">
      <text>
        <r>
          <rPr>
            <b/>
            <sz val="9"/>
            <color indexed="81"/>
            <rFont val="Tahoma"/>
            <charset val="1"/>
          </rPr>
          <t>Becky Dzingeleski:</t>
        </r>
        <r>
          <rPr>
            <sz val="9"/>
            <color indexed="81"/>
            <rFont val="Tahoma"/>
            <charset val="1"/>
          </rPr>
          <t xml:space="preserve">
Per FOD is a new Unit.  Contributions began in 2018</t>
        </r>
      </text>
    </comment>
    <comment ref="TJR16" authorId="0" shapeId="0" xr:uid="{48BB4DD5-6E1D-4D02-96A7-25C3886487A3}">
      <text>
        <r>
          <rPr>
            <b/>
            <sz val="9"/>
            <color indexed="81"/>
            <rFont val="Tahoma"/>
            <charset val="1"/>
          </rPr>
          <t>Becky Dzingeleski:</t>
        </r>
        <r>
          <rPr>
            <sz val="9"/>
            <color indexed="81"/>
            <rFont val="Tahoma"/>
            <charset val="1"/>
          </rPr>
          <t xml:space="preserve">
Per FOD is a new Unit.  Contributions began in 2018</t>
        </r>
      </text>
    </comment>
    <comment ref="TJV16" authorId="0" shapeId="0" xr:uid="{F036FD7D-97A9-440B-BA40-127D77669F6A}">
      <text>
        <r>
          <rPr>
            <b/>
            <sz val="9"/>
            <color indexed="81"/>
            <rFont val="Tahoma"/>
            <charset val="1"/>
          </rPr>
          <t>Becky Dzingeleski:</t>
        </r>
        <r>
          <rPr>
            <sz val="9"/>
            <color indexed="81"/>
            <rFont val="Tahoma"/>
            <charset val="1"/>
          </rPr>
          <t xml:space="preserve">
Per FOD is a new Unit.  Contributions began in 2018</t>
        </r>
      </text>
    </comment>
    <comment ref="TJZ16" authorId="0" shapeId="0" xr:uid="{21215817-727F-41FB-9930-6B0FC34FCE45}">
      <text>
        <r>
          <rPr>
            <b/>
            <sz val="9"/>
            <color indexed="81"/>
            <rFont val="Tahoma"/>
            <charset val="1"/>
          </rPr>
          <t>Becky Dzingeleski:</t>
        </r>
        <r>
          <rPr>
            <sz val="9"/>
            <color indexed="81"/>
            <rFont val="Tahoma"/>
            <charset val="1"/>
          </rPr>
          <t xml:space="preserve">
Per FOD is a new Unit.  Contributions began in 2018</t>
        </r>
      </text>
    </comment>
    <comment ref="TKD16" authorId="0" shapeId="0" xr:uid="{A01BDB1D-D04A-4D27-80F3-E10BBBD28AF4}">
      <text>
        <r>
          <rPr>
            <b/>
            <sz val="9"/>
            <color indexed="81"/>
            <rFont val="Tahoma"/>
            <charset val="1"/>
          </rPr>
          <t>Becky Dzingeleski:</t>
        </r>
        <r>
          <rPr>
            <sz val="9"/>
            <color indexed="81"/>
            <rFont val="Tahoma"/>
            <charset val="1"/>
          </rPr>
          <t xml:space="preserve">
Per FOD is a new Unit.  Contributions began in 2018</t>
        </r>
      </text>
    </comment>
    <comment ref="TKH16" authorId="0" shapeId="0" xr:uid="{DF8ECE9A-855F-45B1-9E97-99CEC1EFA966}">
      <text>
        <r>
          <rPr>
            <b/>
            <sz val="9"/>
            <color indexed="81"/>
            <rFont val="Tahoma"/>
            <charset val="1"/>
          </rPr>
          <t>Becky Dzingeleski:</t>
        </r>
        <r>
          <rPr>
            <sz val="9"/>
            <color indexed="81"/>
            <rFont val="Tahoma"/>
            <charset val="1"/>
          </rPr>
          <t xml:space="preserve">
Per FOD is a new Unit.  Contributions began in 2018</t>
        </r>
      </text>
    </comment>
    <comment ref="TKL16" authorId="0" shapeId="0" xr:uid="{739EB3D1-A1C9-40CB-943F-9C86010327CE}">
      <text>
        <r>
          <rPr>
            <b/>
            <sz val="9"/>
            <color indexed="81"/>
            <rFont val="Tahoma"/>
            <charset val="1"/>
          </rPr>
          <t>Becky Dzingeleski:</t>
        </r>
        <r>
          <rPr>
            <sz val="9"/>
            <color indexed="81"/>
            <rFont val="Tahoma"/>
            <charset val="1"/>
          </rPr>
          <t xml:space="preserve">
Per FOD is a new Unit.  Contributions began in 2018</t>
        </r>
      </text>
    </comment>
    <comment ref="TKP16" authorId="0" shapeId="0" xr:uid="{8329F24C-606B-45CA-A713-C0A3A9D9152A}">
      <text>
        <r>
          <rPr>
            <b/>
            <sz val="9"/>
            <color indexed="81"/>
            <rFont val="Tahoma"/>
            <charset val="1"/>
          </rPr>
          <t>Becky Dzingeleski:</t>
        </r>
        <r>
          <rPr>
            <sz val="9"/>
            <color indexed="81"/>
            <rFont val="Tahoma"/>
            <charset val="1"/>
          </rPr>
          <t xml:space="preserve">
Per FOD is a new Unit.  Contributions began in 2018</t>
        </r>
      </text>
    </comment>
    <comment ref="TKT16" authorId="0" shapeId="0" xr:uid="{B17EB28C-FC05-4191-807B-C6D2848FF1B4}">
      <text>
        <r>
          <rPr>
            <b/>
            <sz val="9"/>
            <color indexed="81"/>
            <rFont val="Tahoma"/>
            <charset val="1"/>
          </rPr>
          <t>Becky Dzingeleski:</t>
        </r>
        <r>
          <rPr>
            <sz val="9"/>
            <color indexed="81"/>
            <rFont val="Tahoma"/>
            <charset val="1"/>
          </rPr>
          <t xml:space="preserve">
Per FOD is a new Unit.  Contributions began in 2018</t>
        </r>
      </text>
    </comment>
    <comment ref="TKX16" authorId="0" shapeId="0" xr:uid="{26A2AC77-3F0F-4EFE-9D0A-5DF4201B7C23}">
      <text>
        <r>
          <rPr>
            <b/>
            <sz val="9"/>
            <color indexed="81"/>
            <rFont val="Tahoma"/>
            <charset val="1"/>
          </rPr>
          <t>Becky Dzingeleski:</t>
        </r>
        <r>
          <rPr>
            <sz val="9"/>
            <color indexed="81"/>
            <rFont val="Tahoma"/>
            <charset val="1"/>
          </rPr>
          <t xml:space="preserve">
Per FOD is a new Unit.  Contributions began in 2018</t>
        </r>
      </text>
    </comment>
    <comment ref="TLB16" authorId="0" shapeId="0" xr:uid="{68148CE5-563B-442A-BC6C-2C1D820C324E}">
      <text>
        <r>
          <rPr>
            <b/>
            <sz val="9"/>
            <color indexed="81"/>
            <rFont val="Tahoma"/>
            <charset val="1"/>
          </rPr>
          <t>Becky Dzingeleski:</t>
        </r>
        <r>
          <rPr>
            <sz val="9"/>
            <color indexed="81"/>
            <rFont val="Tahoma"/>
            <charset val="1"/>
          </rPr>
          <t xml:space="preserve">
Per FOD is a new Unit.  Contributions began in 2018</t>
        </r>
      </text>
    </comment>
    <comment ref="TLF16" authorId="0" shapeId="0" xr:uid="{AE742A9A-9737-4368-B1BD-9B68BC6508D3}">
      <text>
        <r>
          <rPr>
            <b/>
            <sz val="9"/>
            <color indexed="81"/>
            <rFont val="Tahoma"/>
            <charset val="1"/>
          </rPr>
          <t>Becky Dzingeleski:</t>
        </r>
        <r>
          <rPr>
            <sz val="9"/>
            <color indexed="81"/>
            <rFont val="Tahoma"/>
            <charset val="1"/>
          </rPr>
          <t xml:space="preserve">
Per FOD is a new Unit.  Contributions began in 2018</t>
        </r>
      </text>
    </comment>
    <comment ref="TLJ16" authorId="0" shapeId="0" xr:uid="{971F3820-247B-4439-8978-0425E06E9C74}">
      <text>
        <r>
          <rPr>
            <b/>
            <sz val="9"/>
            <color indexed="81"/>
            <rFont val="Tahoma"/>
            <charset val="1"/>
          </rPr>
          <t>Becky Dzingeleski:</t>
        </r>
        <r>
          <rPr>
            <sz val="9"/>
            <color indexed="81"/>
            <rFont val="Tahoma"/>
            <charset val="1"/>
          </rPr>
          <t xml:space="preserve">
Per FOD is a new Unit.  Contributions began in 2018</t>
        </r>
      </text>
    </comment>
    <comment ref="TLN16" authorId="0" shapeId="0" xr:uid="{7968C411-E719-473A-93E0-109424D6A75F}">
      <text>
        <r>
          <rPr>
            <b/>
            <sz val="9"/>
            <color indexed="81"/>
            <rFont val="Tahoma"/>
            <charset val="1"/>
          </rPr>
          <t>Becky Dzingeleski:</t>
        </r>
        <r>
          <rPr>
            <sz val="9"/>
            <color indexed="81"/>
            <rFont val="Tahoma"/>
            <charset val="1"/>
          </rPr>
          <t xml:space="preserve">
Per FOD is a new Unit.  Contributions began in 2018</t>
        </r>
      </text>
    </comment>
    <comment ref="TLR16" authorId="0" shapeId="0" xr:uid="{86F99C33-2C88-4B21-8017-7B0471BAA10D}">
      <text>
        <r>
          <rPr>
            <b/>
            <sz val="9"/>
            <color indexed="81"/>
            <rFont val="Tahoma"/>
            <charset val="1"/>
          </rPr>
          <t>Becky Dzingeleski:</t>
        </r>
        <r>
          <rPr>
            <sz val="9"/>
            <color indexed="81"/>
            <rFont val="Tahoma"/>
            <charset val="1"/>
          </rPr>
          <t xml:space="preserve">
Per FOD is a new Unit.  Contributions began in 2018</t>
        </r>
      </text>
    </comment>
    <comment ref="TLV16" authorId="0" shapeId="0" xr:uid="{2D95A509-C92E-4F54-A80D-1341C05F058C}">
      <text>
        <r>
          <rPr>
            <b/>
            <sz val="9"/>
            <color indexed="81"/>
            <rFont val="Tahoma"/>
            <charset val="1"/>
          </rPr>
          <t>Becky Dzingeleski:</t>
        </r>
        <r>
          <rPr>
            <sz val="9"/>
            <color indexed="81"/>
            <rFont val="Tahoma"/>
            <charset val="1"/>
          </rPr>
          <t xml:space="preserve">
Per FOD is a new Unit.  Contributions began in 2018</t>
        </r>
      </text>
    </comment>
    <comment ref="TLZ16" authorId="0" shapeId="0" xr:uid="{38AF0773-E5DE-4DDB-91B6-2406759F582A}">
      <text>
        <r>
          <rPr>
            <b/>
            <sz val="9"/>
            <color indexed="81"/>
            <rFont val="Tahoma"/>
            <charset val="1"/>
          </rPr>
          <t>Becky Dzingeleski:</t>
        </r>
        <r>
          <rPr>
            <sz val="9"/>
            <color indexed="81"/>
            <rFont val="Tahoma"/>
            <charset val="1"/>
          </rPr>
          <t xml:space="preserve">
Per FOD is a new Unit.  Contributions began in 2018</t>
        </r>
      </text>
    </comment>
    <comment ref="TMD16" authorId="0" shapeId="0" xr:uid="{6DD60979-6362-4181-90AE-3C1F1EB6BE45}">
      <text>
        <r>
          <rPr>
            <b/>
            <sz val="9"/>
            <color indexed="81"/>
            <rFont val="Tahoma"/>
            <charset val="1"/>
          </rPr>
          <t>Becky Dzingeleski:</t>
        </r>
        <r>
          <rPr>
            <sz val="9"/>
            <color indexed="81"/>
            <rFont val="Tahoma"/>
            <charset val="1"/>
          </rPr>
          <t xml:space="preserve">
Per FOD is a new Unit.  Contributions began in 2018</t>
        </r>
      </text>
    </comment>
    <comment ref="TMH16" authorId="0" shapeId="0" xr:uid="{88EC6C85-59E1-4B0F-A991-07F45C6D8584}">
      <text>
        <r>
          <rPr>
            <b/>
            <sz val="9"/>
            <color indexed="81"/>
            <rFont val="Tahoma"/>
            <charset val="1"/>
          </rPr>
          <t>Becky Dzingeleski:</t>
        </r>
        <r>
          <rPr>
            <sz val="9"/>
            <color indexed="81"/>
            <rFont val="Tahoma"/>
            <charset val="1"/>
          </rPr>
          <t xml:space="preserve">
Per FOD is a new Unit.  Contributions began in 2018</t>
        </r>
      </text>
    </comment>
    <comment ref="TML16" authorId="0" shapeId="0" xr:uid="{23EB79BC-E555-4836-B9A8-B80A3BCC58A5}">
      <text>
        <r>
          <rPr>
            <b/>
            <sz val="9"/>
            <color indexed="81"/>
            <rFont val="Tahoma"/>
            <charset val="1"/>
          </rPr>
          <t>Becky Dzingeleski:</t>
        </r>
        <r>
          <rPr>
            <sz val="9"/>
            <color indexed="81"/>
            <rFont val="Tahoma"/>
            <charset val="1"/>
          </rPr>
          <t xml:space="preserve">
Per FOD is a new Unit.  Contributions began in 2018</t>
        </r>
      </text>
    </comment>
    <comment ref="TMP16" authorId="0" shapeId="0" xr:uid="{462F41D0-00D3-4798-A9D3-F4646199D6D3}">
      <text>
        <r>
          <rPr>
            <b/>
            <sz val="9"/>
            <color indexed="81"/>
            <rFont val="Tahoma"/>
            <charset val="1"/>
          </rPr>
          <t>Becky Dzingeleski:</t>
        </r>
        <r>
          <rPr>
            <sz val="9"/>
            <color indexed="81"/>
            <rFont val="Tahoma"/>
            <charset val="1"/>
          </rPr>
          <t xml:space="preserve">
Per FOD is a new Unit.  Contributions began in 2018</t>
        </r>
      </text>
    </comment>
    <comment ref="TMT16" authorId="0" shapeId="0" xr:uid="{F454C9AE-93BE-40DB-BB45-55B030705C26}">
      <text>
        <r>
          <rPr>
            <b/>
            <sz val="9"/>
            <color indexed="81"/>
            <rFont val="Tahoma"/>
            <charset val="1"/>
          </rPr>
          <t>Becky Dzingeleski:</t>
        </r>
        <r>
          <rPr>
            <sz val="9"/>
            <color indexed="81"/>
            <rFont val="Tahoma"/>
            <charset val="1"/>
          </rPr>
          <t xml:space="preserve">
Per FOD is a new Unit.  Contributions began in 2018</t>
        </r>
      </text>
    </comment>
    <comment ref="TMX16" authorId="0" shapeId="0" xr:uid="{73F94F31-B2FC-45DA-A992-6EE63D3B3097}">
      <text>
        <r>
          <rPr>
            <b/>
            <sz val="9"/>
            <color indexed="81"/>
            <rFont val="Tahoma"/>
            <charset val="1"/>
          </rPr>
          <t>Becky Dzingeleski:</t>
        </r>
        <r>
          <rPr>
            <sz val="9"/>
            <color indexed="81"/>
            <rFont val="Tahoma"/>
            <charset val="1"/>
          </rPr>
          <t xml:space="preserve">
Per FOD is a new Unit.  Contributions began in 2018</t>
        </r>
      </text>
    </comment>
    <comment ref="TNB16" authorId="0" shapeId="0" xr:uid="{D47B2203-41C0-4F65-82F7-CD43F86EB4FE}">
      <text>
        <r>
          <rPr>
            <b/>
            <sz val="9"/>
            <color indexed="81"/>
            <rFont val="Tahoma"/>
            <charset val="1"/>
          </rPr>
          <t>Becky Dzingeleski:</t>
        </r>
        <r>
          <rPr>
            <sz val="9"/>
            <color indexed="81"/>
            <rFont val="Tahoma"/>
            <charset val="1"/>
          </rPr>
          <t xml:space="preserve">
Per FOD is a new Unit.  Contributions began in 2018</t>
        </r>
      </text>
    </comment>
    <comment ref="TNF16" authorId="0" shapeId="0" xr:uid="{EEF1577E-9786-4C55-89E8-21ED7C22048E}">
      <text>
        <r>
          <rPr>
            <b/>
            <sz val="9"/>
            <color indexed="81"/>
            <rFont val="Tahoma"/>
            <charset val="1"/>
          </rPr>
          <t>Becky Dzingeleski:</t>
        </r>
        <r>
          <rPr>
            <sz val="9"/>
            <color indexed="81"/>
            <rFont val="Tahoma"/>
            <charset val="1"/>
          </rPr>
          <t xml:space="preserve">
Per FOD is a new Unit.  Contributions began in 2018</t>
        </r>
      </text>
    </comment>
    <comment ref="TNJ16" authorId="0" shapeId="0" xr:uid="{76C75535-E952-4434-992C-A13A0937713D}">
      <text>
        <r>
          <rPr>
            <b/>
            <sz val="9"/>
            <color indexed="81"/>
            <rFont val="Tahoma"/>
            <charset val="1"/>
          </rPr>
          <t>Becky Dzingeleski:</t>
        </r>
        <r>
          <rPr>
            <sz val="9"/>
            <color indexed="81"/>
            <rFont val="Tahoma"/>
            <charset val="1"/>
          </rPr>
          <t xml:space="preserve">
Per FOD is a new Unit.  Contributions began in 2018</t>
        </r>
      </text>
    </comment>
    <comment ref="TNN16" authorId="0" shapeId="0" xr:uid="{AC7D13BA-4E67-47A2-90B0-8D950A78B25B}">
      <text>
        <r>
          <rPr>
            <b/>
            <sz val="9"/>
            <color indexed="81"/>
            <rFont val="Tahoma"/>
            <charset val="1"/>
          </rPr>
          <t>Becky Dzingeleski:</t>
        </r>
        <r>
          <rPr>
            <sz val="9"/>
            <color indexed="81"/>
            <rFont val="Tahoma"/>
            <charset val="1"/>
          </rPr>
          <t xml:space="preserve">
Per FOD is a new Unit.  Contributions began in 2018</t>
        </r>
      </text>
    </comment>
    <comment ref="TNR16" authorId="0" shapeId="0" xr:uid="{374E7C4E-6416-49A6-BE1F-EA8E603126D5}">
      <text>
        <r>
          <rPr>
            <b/>
            <sz val="9"/>
            <color indexed="81"/>
            <rFont val="Tahoma"/>
            <charset val="1"/>
          </rPr>
          <t>Becky Dzingeleski:</t>
        </r>
        <r>
          <rPr>
            <sz val="9"/>
            <color indexed="81"/>
            <rFont val="Tahoma"/>
            <charset val="1"/>
          </rPr>
          <t xml:space="preserve">
Per FOD is a new Unit.  Contributions began in 2018</t>
        </r>
      </text>
    </comment>
    <comment ref="TNV16" authorId="0" shapeId="0" xr:uid="{9DA5CFA2-3724-409E-8312-4E915D91662B}">
      <text>
        <r>
          <rPr>
            <b/>
            <sz val="9"/>
            <color indexed="81"/>
            <rFont val="Tahoma"/>
            <charset val="1"/>
          </rPr>
          <t>Becky Dzingeleski:</t>
        </r>
        <r>
          <rPr>
            <sz val="9"/>
            <color indexed="81"/>
            <rFont val="Tahoma"/>
            <charset val="1"/>
          </rPr>
          <t xml:space="preserve">
Per FOD is a new Unit.  Contributions began in 2018</t>
        </r>
      </text>
    </comment>
    <comment ref="TNZ16" authorId="0" shapeId="0" xr:uid="{6900AD28-4A73-4989-B00D-5CF455F2591C}">
      <text>
        <r>
          <rPr>
            <b/>
            <sz val="9"/>
            <color indexed="81"/>
            <rFont val="Tahoma"/>
            <charset val="1"/>
          </rPr>
          <t>Becky Dzingeleski:</t>
        </r>
        <r>
          <rPr>
            <sz val="9"/>
            <color indexed="81"/>
            <rFont val="Tahoma"/>
            <charset val="1"/>
          </rPr>
          <t xml:space="preserve">
Per FOD is a new Unit.  Contributions began in 2018</t>
        </r>
      </text>
    </comment>
    <comment ref="TOD16" authorId="0" shapeId="0" xr:uid="{AEE8E6DF-3DEA-47EF-9BA6-F051E3ABA17D}">
      <text>
        <r>
          <rPr>
            <b/>
            <sz val="9"/>
            <color indexed="81"/>
            <rFont val="Tahoma"/>
            <charset val="1"/>
          </rPr>
          <t>Becky Dzingeleski:</t>
        </r>
        <r>
          <rPr>
            <sz val="9"/>
            <color indexed="81"/>
            <rFont val="Tahoma"/>
            <charset val="1"/>
          </rPr>
          <t xml:space="preserve">
Per FOD is a new Unit.  Contributions began in 2018</t>
        </r>
      </text>
    </comment>
    <comment ref="TOH16" authorId="0" shapeId="0" xr:uid="{EB7209A3-9B66-471E-A673-3D3AD343A7C8}">
      <text>
        <r>
          <rPr>
            <b/>
            <sz val="9"/>
            <color indexed="81"/>
            <rFont val="Tahoma"/>
            <charset val="1"/>
          </rPr>
          <t>Becky Dzingeleski:</t>
        </r>
        <r>
          <rPr>
            <sz val="9"/>
            <color indexed="81"/>
            <rFont val="Tahoma"/>
            <charset val="1"/>
          </rPr>
          <t xml:space="preserve">
Per FOD is a new Unit.  Contributions began in 2018</t>
        </r>
      </text>
    </comment>
    <comment ref="TOL16" authorId="0" shapeId="0" xr:uid="{1C4395F4-26A7-4E81-BB22-D14D99B55854}">
      <text>
        <r>
          <rPr>
            <b/>
            <sz val="9"/>
            <color indexed="81"/>
            <rFont val="Tahoma"/>
            <charset val="1"/>
          </rPr>
          <t>Becky Dzingeleski:</t>
        </r>
        <r>
          <rPr>
            <sz val="9"/>
            <color indexed="81"/>
            <rFont val="Tahoma"/>
            <charset val="1"/>
          </rPr>
          <t xml:space="preserve">
Per FOD is a new Unit.  Contributions began in 2018</t>
        </r>
      </text>
    </comment>
    <comment ref="TOP16" authorId="0" shapeId="0" xr:uid="{955C3395-6732-4B8D-BE33-9A986353E0C9}">
      <text>
        <r>
          <rPr>
            <b/>
            <sz val="9"/>
            <color indexed="81"/>
            <rFont val="Tahoma"/>
            <charset val="1"/>
          </rPr>
          <t>Becky Dzingeleski:</t>
        </r>
        <r>
          <rPr>
            <sz val="9"/>
            <color indexed="81"/>
            <rFont val="Tahoma"/>
            <charset val="1"/>
          </rPr>
          <t xml:space="preserve">
Per FOD is a new Unit.  Contributions began in 2018</t>
        </r>
      </text>
    </comment>
    <comment ref="TOT16" authorId="0" shapeId="0" xr:uid="{B0D91EB5-3E79-47ED-A1D3-DA263B12713D}">
      <text>
        <r>
          <rPr>
            <b/>
            <sz val="9"/>
            <color indexed="81"/>
            <rFont val="Tahoma"/>
            <charset val="1"/>
          </rPr>
          <t>Becky Dzingeleski:</t>
        </r>
        <r>
          <rPr>
            <sz val="9"/>
            <color indexed="81"/>
            <rFont val="Tahoma"/>
            <charset val="1"/>
          </rPr>
          <t xml:space="preserve">
Per FOD is a new Unit.  Contributions began in 2018</t>
        </r>
      </text>
    </comment>
    <comment ref="TOX16" authorId="0" shapeId="0" xr:uid="{CC054F46-3B5C-40B3-AD13-31C03D51E41E}">
      <text>
        <r>
          <rPr>
            <b/>
            <sz val="9"/>
            <color indexed="81"/>
            <rFont val="Tahoma"/>
            <charset val="1"/>
          </rPr>
          <t>Becky Dzingeleski:</t>
        </r>
        <r>
          <rPr>
            <sz val="9"/>
            <color indexed="81"/>
            <rFont val="Tahoma"/>
            <charset val="1"/>
          </rPr>
          <t xml:space="preserve">
Per FOD is a new Unit.  Contributions began in 2018</t>
        </r>
      </text>
    </comment>
    <comment ref="TPB16" authorId="0" shapeId="0" xr:uid="{89023B99-08B9-4421-929E-679ADBAF868A}">
      <text>
        <r>
          <rPr>
            <b/>
            <sz val="9"/>
            <color indexed="81"/>
            <rFont val="Tahoma"/>
            <charset val="1"/>
          </rPr>
          <t>Becky Dzingeleski:</t>
        </r>
        <r>
          <rPr>
            <sz val="9"/>
            <color indexed="81"/>
            <rFont val="Tahoma"/>
            <charset val="1"/>
          </rPr>
          <t xml:space="preserve">
Per FOD is a new Unit.  Contributions began in 2018</t>
        </r>
      </text>
    </comment>
    <comment ref="TPF16" authorId="0" shapeId="0" xr:uid="{3CEB0C17-2973-4238-A41E-785EBDE1406E}">
      <text>
        <r>
          <rPr>
            <b/>
            <sz val="9"/>
            <color indexed="81"/>
            <rFont val="Tahoma"/>
            <charset val="1"/>
          </rPr>
          <t>Becky Dzingeleski:</t>
        </r>
        <r>
          <rPr>
            <sz val="9"/>
            <color indexed="81"/>
            <rFont val="Tahoma"/>
            <charset val="1"/>
          </rPr>
          <t xml:space="preserve">
Per FOD is a new Unit.  Contributions began in 2018</t>
        </r>
      </text>
    </comment>
    <comment ref="TPJ16" authorId="0" shapeId="0" xr:uid="{30D49966-C54A-41A3-8222-074833A77C6C}">
      <text>
        <r>
          <rPr>
            <b/>
            <sz val="9"/>
            <color indexed="81"/>
            <rFont val="Tahoma"/>
            <charset val="1"/>
          </rPr>
          <t>Becky Dzingeleski:</t>
        </r>
        <r>
          <rPr>
            <sz val="9"/>
            <color indexed="81"/>
            <rFont val="Tahoma"/>
            <charset val="1"/>
          </rPr>
          <t xml:space="preserve">
Per FOD is a new Unit.  Contributions began in 2018</t>
        </r>
      </text>
    </comment>
    <comment ref="TPN16" authorId="0" shapeId="0" xr:uid="{565A018C-EE8C-4F76-8535-E2097630D556}">
      <text>
        <r>
          <rPr>
            <b/>
            <sz val="9"/>
            <color indexed="81"/>
            <rFont val="Tahoma"/>
            <charset val="1"/>
          </rPr>
          <t>Becky Dzingeleski:</t>
        </r>
        <r>
          <rPr>
            <sz val="9"/>
            <color indexed="81"/>
            <rFont val="Tahoma"/>
            <charset val="1"/>
          </rPr>
          <t xml:space="preserve">
Per FOD is a new Unit.  Contributions began in 2018</t>
        </r>
      </text>
    </comment>
    <comment ref="TPR16" authorId="0" shapeId="0" xr:uid="{95559497-24DC-456F-A7F0-98CEA14F3CB1}">
      <text>
        <r>
          <rPr>
            <b/>
            <sz val="9"/>
            <color indexed="81"/>
            <rFont val="Tahoma"/>
            <charset val="1"/>
          </rPr>
          <t>Becky Dzingeleski:</t>
        </r>
        <r>
          <rPr>
            <sz val="9"/>
            <color indexed="81"/>
            <rFont val="Tahoma"/>
            <charset val="1"/>
          </rPr>
          <t xml:space="preserve">
Per FOD is a new Unit.  Contributions began in 2018</t>
        </r>
      </text>
    </comment>
    <comment ref="TPV16" authorId="0" shapeId="0" xr:uid="{060CE9E5-E266-4A00-8941-8B1878329C91}">
      <text>
        <r>
          <rPr>
            <b/>
            <sz val="9"/>
            <color indexed="81"/>
            <rFont val="Tahoma"/>
            <charset val="1"/>
          </rPr>
          <t>Becky Dzingeleski:</t>
        </r>
        <r>
          <rPr>
            <sz val="9"/>
            <color indexed="81"/>
            <rFont val="Tahoma"/>
            <charset val="1"/>
          </rPr>
          <t xml:space="preserve">
Per FOD is a new Unit.  Contributions began in 2018</t>
        </r>
      </text>
    </comment>
    <comment ref="TPZ16" authorId="0" shapeId="0" xr:uid="{D25B1AEA-E950-4464-8E49-86FEF58A4D3A}">
      <text>
        <r>
          <rPr>
            <b/>
            <sz val="9"/>
            <color indexed="81"/>
            <rFont val="Tahoma"/>
            <charset val="1"/>
          </rPr>
          <t>Becky Dzingeleski:</t>
        </r>
        <r>
          <rPr>
            <sz val="9"/>
            <color indexed="81"/>
            <rFont val="Tahoma"/>
            <charset val="1"/>
          </rPr>
          <t xml:space="preserve">
Per FOD is a new Unit.  Contributions began in 2018</t>
        </r>
      </text>
    </comment>
    <comment ref="TQD16" authorId="0" shapeId="0" xr:uid="{CA78350F-A59E-419E-8398-CCB24174135F}">
      <text>
        <r>
          <rPr>
            <b/>
            <sz val="9"/>
            <color indexed="81"/>
            <rFont val="Tahoma"/>
            <charset val="1"/>
          </rPr>
          <t>Becky Dzingeleski:</t>
        </r>
        <r>
          <rPr>
            <sz val="9"/>
            <color indexed="81"/>
            <rFont val="Tahoma"/>
            <charset val="1"/>
          </rPr>
          <t xml:space="preserve">
Per FOD is a new Unit.  Contributions began in 2018</t>
        </r>
      </text>
    </comment>
    <comment ref="TQH16" authorId="0" shapeId="0" xr:uid="{6463D4FE-D427-4FDF-B88D-EBB42F5EA3F1}">
      <text>
        <r>
          <rPr>
            <b/>
            <sz val="9"/>
            <color indexed="81"/>
            <rFont val="Tahoma"/>
            <charset val="1"/>
          </rPr>
          <t>Becky Dzingeleski:</t>
        </r>
        <r>
          <rPr>
            <sz val="9"/>
            <color indexed="81"/>
            <rFont val="Tahoma"/>
            <charset val="1"/>
          </rPr>
          <t xml:space="preserve">
Per FOD is a new Unit.  Contributions began in 2018</t>
        </r>
      </text>
    </comment>
    <comment ref="TQL16" authorId="0" shapeId="0" xr:uid="{8A79E7F1-1926-4727-A98E-935DFD16256C}">
      <text>
        <r>
          <rPr>
            <b/>
            <sz val="9"/>
            <color indexed="81"/>
            <rFont val="Tahoma"/>
            <charset val="1"/>
          </rPr>
          <t>Becky Dzingeleski:</t>
        </r>
        <r>
          <rPr>
            <sz val="9"/>
            <color indexed="81"/>
            <rFont val="Tahoma"/>
            <charset val="1"/>
          </rPr>
          <t xml:space="preserve">
Per FOD is a new Unit.  Contributions began in 2018</t>
        </r>
      </text>
    </comment>
    <comment ref="TQP16" authorId="0" shapeId="0" xr:uid="{D9B9E1D8-C03E-464A-8EC1-FD0F89804951}">
      <text>
        <r>
          <rPr>
            <b/>
            <sz val="9"/>
            <color indexed="81"/>
            <rFont val="Tahoma"/>
            <charset val="1"/>
          </rPr>
          <t>Becky Dzingeleski:</t>
        </r>
        <r>
          <rPr>
            <sz val="9"/>
            <color indexed="81"/>
            <rFont val="Tahoma"/>
            <charset val="1"/>
          </rPr>
          <t xml:space="preserve">
Per FOD is a new Unit.  Contributions began in 2018</t>
        </r>
      </text>
    </comment>
    <comment ref="TQT16" authorId="0" shapeId="0" xr:uid="{713ADBBF-928C-4946-BFB2-2E5C0A6BCFE3}">
      <text>
        <r>
          <rPr>
            <b/>
            <sz val="9"/>
            <color indexed="81"/>
            <rFont val="Tahoma"/>
            <charset val="1"/>
          </rPr>
          <t>Becky Dzingeleski:</t>
        </r>
        <r>
          <rPr>
            <sz val="9"/>
            <color indexed="81"/>
            <rFont val="Tahoma"/>
            <charset val="1"/>
          </rPr>
          <t xml:space="preserve">
Per FOD is a new Unit.  Contributions began in 2018</t>
        </r>
      </text>
    </comment>
    <comment ref="TQX16" authorId="0" shapeId="0" xr:uid="{0A9FBA6F-DC56-4CCB-81E8-857537893C72}">
      <text>
        <r>
          <rPr>
            <b/>
            <sz val="9"/>
            <color indexed="81"/>
            <rFont val="Tahoma"/>
            <charset val="1"/>
          </rPr>
          <t>Becky Dzingeleski:</t>
        </r>
        <r>
          <rPr>
            <sz val="9"/>
            <color indexed="81"/>
            <rFont val="Tahoma"/>
            <charset val="1"/>
          </rPr>
          <t xml:space="preserve">
Per FOD is a new Unit.  Contributions began in 2018</t>
        </r>
      </text>
    </comment>
    <comment ref="TRB16" authorId="0" shapeId="0" xr:uid="{70680BC8-AB30-48FB-A766-303EEFA16E18}">
      <text>
        <r>
          <rPr>
            <b/>
            <sz val="9"/>
            <color indexed="81"/>
            <rFont val="Tahoma"/>
            <charset val="1"/>
          </rPr>
          <t>Becky Dzingeleski:</t>
        </r>
        <r>
          <rPr>
            <sz val="9"/>
            <color indexed="81"/>
            <rFont val="Tahoma"/>
            <charset val="1"/>
          </rPr>
          <t xml:space="preserve">
Per FOD is a new Unit.  Contributions began in 2018</t>
        </r>
      </text>
    </comment>
    <comment ref="TRF16" authorId="0" shapeId="0" xr:uid="{71117433-64C6-4882-9EB5-C231BC8EB8CE}">
      <text>
        <r>
          <rPr>
            <b/>
            <sz val="9"/>
            <color indexed="81"/>
            <rFont val="Tahoma"/>
            <charset val="1"/>
          </rPr>
          <t>Becky Dzingeleski:</t>
        </r>
        <r>
          <rPr>
            <sz val="9"/>
            <color indexed="81"/>
            <rFont val="Tahoma"/>
            <charset val="1"/>
          </rPr>
          <t xml:space="preserve">
Per FOD is a new Unit.  Contributions began in 2018</t>
        </r>
      </text>
    </comment>
    <comment ref="TRJ16" authorId="0" shapeId="0" xr:uid="{2FA320D6-30B5-4D56-A9B2-DB47989613BB}">
      <text>
        <r>
          <rPr>
            <b/>
            <sz val="9"/>
            <color indexed="81"/>
            <rFont val="Tahoma"/>
            <charset val="1"/>
          </rPr>
          <t>Becky Dzingeleski:</t>
        </r>
        <r>
          <rPr>
            <sz val="9"/>
            <color indexed="81"/>
            <rFont val="Tahoma"/>
            <charset val="1"/>
          </rPr>
          <t xml:space="preserve">
Per FOD is a new Unit.  Contributions began in 2018</t>
        </r>
      </text>
    </comment>
    <comment ref="TRN16" authorId="0" shapeId="0" xr:uid="{3813AA8A-88C0-4B43-80BA-C76EC00497A9}">
      <text>
        <r>
          <rPr>
            <b/>
            <sz val="9"/>
            <color indexed="81"/>
            <rFont val="Tahoma"/>
            <charset val="1"/>
          </rPr>
          <t>Becky Dzingeleski:</t>
        </r>
        <r>
          <rPr>
            <sz val="9"/>
            <color indexed="81"/>
            <rFont val="Tahoma"/>
            <charset val="1"/>
          </rPr>
          <t xml:space="preserve">
Per FOD is a new Unit.  Contributions began in 2018</t>
        </r>
      </text>
    </comment>
    <comment ref="TRR16" authorId="0" shapeId="0" xr:uid="{AB4728E7-50E7-4570-A647-071436FAEE20}">
      <text>
        <r>
          <rPr>
            <b/>
            <sz val="9"/>
            <color indexed="81"/>
            <rFont val="Tahoma"/>
            <charset val="1"/>
          </rPr>
          <t>Becky Dzingeleski:</t>
        </r>
        <r>
          <rPr>
            <sz val="9"/>
            <color indexed="81"/>
            <rFont val="Tahoma"/>
            <charset val="1"/>
          </rPr>
          <t xml:space="preserve">
Per FOD is a new Unit.  Contributions began in 2018</t>
        </r>
      </text>
    </comment>
    <comment ref="TRV16" authorId="0" shapeId="0" xr:uid="{420BE6B8-C8A4-425B-BDDF-8ADCDBC235E3}">
      <text>
        <r>
          <rPr>
            <b/>
            <sz val="9"/>
            <color indexed="81"/>
            <rFont val="Tahoma"/>
            <charset val="1"/>
          </rPr>
          <t>Becky Dzingeleski:</t>
        </r>
        <r>
          <rPr>
            <sz val="9"/>
            <color indexed="81"/>
            <rFont val="Tahoma"/>
            <charset val="1"/>
          </rPr>
          <t xml:space="preserve">
Per FOD is a new Unit.  Contributions began in 2018</t>
        </r>
      </text>
    </comment>
    <comment ref="TRZ16" authorId="0" shapeId="0" xr:uid="{58B4479A-22CF-4642-9581-3EFE15090DE6}">
      <text>
        <r>
          <rPr>
            <b/>
            <sz val="9"/>
            <color indexed="81"/>
            <rFont val="Tahoma"/>
            <charset val="1"/>
          </rPr>
          <t>Becky Dzingeleski:</t>
        </r>
        <r>
          <rPr>
            <sz val="9"/>
            <color indexed="81"/>
            <rFont val="Tahoma"/>
            <charset val="1"/>
          </rPr>
          <t xml:space="preserve">
Per FOD is a new Unit.  Contributions began in 2018</t>
        </r>
      </text>
    </comment>
    <comment ref="TSD16" authorId="0" shapeId="0" xr:uid="{2DE30586-6AB2-4C4D-80F3-77DD6E8D4313}">
      <text>
        <r>
          <rPr>
            <b/>
            <sz val="9"/>
            <color indexed="81"/>
            <rFont val="Tahoma"/>
            <charset val="1"/>
          </rPr>
          <t>Becky Dzingeleski:</t>
        </r>
        <r>
          <rPr>
            <sz val="9"/>
            <color indexed="81"/>
            <rFont val="Tahoma"/>
            <charset val="1"/>
          </rPr>
          <t xml:space="preserve">
Per FOD is a new Unit.  Contributions began in 2018</t>
        </r>
      </text>
    </comment>
    <comment ref="TSH16" authorId="0" shapeId="0" xr:uid="{A07CA8E6-95D8-4BA6-94EE-BFE85EBC410A}">
      <text>
        <r>
          <rPr>
            <b/>
            <sz val="9"/>
            <color indexed="81"/>
            <rFont val="Tahoma"/>
            <charset val="1"/>
          </rPr>
          <t>Becky Dzingeleski:</t>
        </r>
        <r>
          <rPr>
            <sz val="9"/>
            <color indexed="81"/>
            <rFont val="Tahoma"/>
            <charset val="1"/>
          </rPr>
          <t xml:space="preserve">
Per FOD is a new Unit.  Contributions began in 2018</t>
        </r>
      </text>
    </comment>
    <comment ref="TSL16" authorId="0" shapeId="0" xr:uid="{94849D2A-A19A-4267-B5B3-35AC1C0C843D}">
      <text>
        <r>
          <rPr>
            <b/>
            <sz val="9"/>
            <color indexed="81"/>
            <rFont val="Tahoma"/>
            <charset val="1"/>
          </rPr>
          <t>Becky Dzingeleski:</t>
        </r>
        <r>
          <rPr>
            <sz val="9"/>
            <color indexed="81"/>
            <rFont val="Tahoma"/>
            <charset val="1"/>
          </rPr>
          <t xml:space="preserve">
Per FOD is a new Unit.  Contributions began in 2018</t>
        </r>
      </text>
    </comment>
    <comment ref="TSP16" authorId="0" shapeId="0" xr:uid="{0A758760-6E0C-4D6C-B370-85CE550ECF2E}">
      <text>
        <r>
          <rPr>
            <b/>
            <sz val="9"/>
            <color indexed="81"/>
            <rFont val="Tahoma"/>
            <charset val="1"/>
          </rPr>
          <t>Becky Dzingeleski:</t>
        </r>
        <r>
          <rPr>
            <sz val="9"/>
            <color indexed="81"/>
            <rFont val="Tahoma"/>
            <charset val="1"/>
          </rPr>
          <t xml:space="preserve">
Per FOD is a new Unit.  Contributions began in 2018</t>
        </r>
      </text>
    </comment>
    <comment ref="TST16" authorId="0" shapeId="0" xr:uid="{C11AAAE2-3C8C-4C9F-8D23-8BB45736EC07}">
      <text>
        <r>
          <rPr>
            <b/>
            <sz val="9"/>
            <color indexed="81"/>
            <rFont val="Tahoma"/>
            <charset val="1"/>
          </rPr>
          <t>Becky Dzingeleski:</t>
        </r>
        <r>
          <rPr>
            <sz val="9"/>
            <color indexed="81"/>
            <rFont val="Tahoma"/>
            <charset val="1"/>
          </rPr>
          <t xml:space="preserve">
Per FOD is a new Unit.  Contributions began in 2018</t>
        </r>
      </text>
    </comment>
    <comment ref="TSX16" authorId="0" shapeId="0" xr:uid="{0050AA07-B704-4444-96C3-D33C35EF73BC}">
      <text>
        <r>
          <rPr>
            <b/>
            <sz val="9"/>
            <color indexed="81"/>
            <rFont val="Tahoma"/>
            <charset val="1"/>
          </rPr>
          <t>Becky Dzingeleski:</t>
        </r>
        <r>
          <rPr>
            <sz val="9"/>
            <color indexed="81"/>
            <rFont val="Tahoma"/>
            <charset val="1"/>
          </rPr>
          <t xml:space="preserve">
Per FOD is a new Unit.  Contributions began in 2018</t>
        </r>
      </text>
    </comment>
    <comment ref="TTB16" authorId="0" shapeId="0" xr:uid="{25CF1D30-D663-4E7A-9D56-45F5DE17332D}">
      <text>
        <r>
          <rPr>
            <b/>
            <sz val="9"/>
            <color indexed="81"/>
            <rFont val="Tahoma"/>
            <charset val="1"/>
          </rPr>
          <t>Becky Dzingeleski:</t>
        </r>
        <r>
          <rPr>
            <sz val="9"/>
            <color indexed="81"/>
            <rFont val="Tahoma"/>
            <charset val="1"/>
          </rPr>
          <t xml:space="preserve">
Per FOD is a new Unit.  Contributions began in 2018</t>
        </r>
      </text>
    </comment>
    <comment ref="TTF16" authorId="0" shapeId="0" xr:uid="{31CCE795-72BC-4A73-8B3A-300A1568B3D5}">
      <text>
        <r>
          <rPr>
            <b/>
            <sz val="9"/>
            <color indexed="81"/>
            <rFont val="Tahoma"/>
            <charset val="1"/>
          </rPr>
          <t>Becky Dzingeleski:</t>
        </r>
        <r>
          <rPr>
            <sz val="9"/>
            <color indexed="81"/>
            <rFont val="Tahoma"/>
            <charset val="1"/>
          </rPr>
          <t xml:space="preserve">
Per FOD is a new Unit.  Contributions began in 2018</t>
        </r>
      </text>
    </comment>
    <comment ref="TTJ16" authorId="0" shapeId="0" xr:uid="{AB8D6D82-B141-4839-9299-5C7857EA909F}">
      <text>
        <r>
          <rPr>
            <b/>
            <sz val="9"/>
            <color indexed="81"/>
            <rFont val="Tahoma"/>
            <charset val="1"/>
          </rPr>
          <t>Becky Dzingeleski:</t>
        </r>
        <r>
          <rPr>
            <sz val="9"/>
            <color indexed="81"/>
            <rFont val="Tahoma"/>
            <charset val="1"/>
          </rPr>
          <t xml:space="preserve">
Per FOD is a new Unit.  Contributions began in 2018</t>
        </r>
      </text>
    </comment>
    <comment ref="TTN16" authorId="0" shapeId="0" xr:uid="{57C5DAFC-F18C-4224-B2F7-3767DEDAA3FF}">
      <text>
        <r>
          <rPr>
            <b/>
            <sz val="9"/>
            <color indexed="81"/>
            <rFont val="Tahoma"/>
            <charset val="1"/>
          </rPr>
          <t>Becky Dzingeleski:</t>
        </r>
        <r>
          <rPr>
            <sz val="9"/>
            <color indexed="81"/>
            <rFont val="Tahoma"/>
            <charset val="1"/>
          </rPr>
          <t xml:space="preserve">
Per FOD is a new Unit.  Contributions began in 2018</t>
        </r>
      </text>
    </comment>
    <comment ref="TTR16" authorId="0" shapeId="0" xr:uid="{277A4E4E-75FC-4974-9FCA-D2AA50F32B70}">
      <text>
        <r>
          <rPr>
            <b/>
            <sz val="9"/>
            <color indexed="81"/>
            <rFont val="Tahoma"/>
            <charset val="1"/>
          </rPr>
          <t>Becky Dzingeleski:</t>
        </r>
        <r>
          <rPr>
            <sz val="9"/>
            <color indexed="81"/>
            <rFont val="Tahoma"/>
            <charset val="1"/>
          </rPr>
          <t xml:space="preserve">
Per FOD is a new Unit.  Contributions began in 2018</t>
        </r>
      </text>
    </comment>
    <comment ref="TTV16" authorId="0" shapeId="0" xr:uid="{8E214AD8-672F-41EA-93D7-E96553FDE4F7}">
      <text>
        <r>
          <rPr>
            <b/>
            <sz val="9"/>
            <color indexed="81"/>
            <rFont val="Tahoma"/>
            <charset val="1"/>
          </rPr>
          <t>Becky Dzingeleski:</t>
        </r>
        <r>
          <rPr>
            <sz val="9"/>
            <color indexed="81"/>
            <rFont val="Tahoma"/>
            <charset val="1"/>
          </rPr>
          <t xml:space="preserve">
Per FOD is a new Unit.  Contributions began in 2018</t>
        </r>
      </text>
    </comment>
    <comment ref="TTZ16" authorId="0" shapeId="0" xr:uid="{1C3626EE-14FC-4B64-AB5D-ED1BD23A65EC}">
      <text>
        <r>
          <rPr>
            <b/>
            <sz val="9"/>
            <color indexed="81"/>
            <rFont val="Tahoma"/>
            <charset val="1"/>
          </rPr>
          <t>Becky Dzingeleski:</t>
        </r>
        <r>
          <rPr>
            <sz val="9"/>
            <color indexed="81"/>
            <rFont val="Tahoma"/>
            <charset val="1"/>
          </rPr>
          <t xml:space="preserve">
Per FOD is a new Unit.  Contributions began in 2018</t>
        </r>
      </text>
    </comment>
    <comment ref="TUD16" authorId="0" shapeId="0" xr:uid="{5C88D15C-6E8E-4A0A-AF72-79DBAE096E34}">
      <text>
        <r>
          <rPr>
            <b/>
            <sz val="9"/>
            <color indexed="81"/>
            <rFont val="Tahoma"/>
            <charset val="1"/>
          </rPr>
          <t>Becky Dzingeleski:</t>
        </r>
        <r>
          <rPr>
            <sz val="9"/>
            <color indexed="81"/>
            <rFont val="Tahoma"/>
            <charset val="1"/>
          </rPr>
          <t xml:space="preserve">
Per FOD is a new Unit.  Contributions began in 2018</t>
        </r>
      </text>
    </comment>
    <comment ref="TUH16" authorId="0" shapeId="0" xr:uid="{8C962784-F4D0-40E3-94B2-82FF492E9879}">
      <text>
        <r>
          <rPr>
            <b/>
            <sz val="9"/>
            <color indexed="81"/>
            <rFont val="Tahoma"/>
            <charset val="1"/>
          </rPr>
          <t>Becky Dzingeleski:</t>
        </r>
        <r>
          <rPr>
            <sz val="9"/>
            <color indexed="81"/>
            <rFont val="Tahoma"/>
            <charset val="1"/>
          </rPr>
          <t xml:space="preserve">
Per FOD is a new Unit.  Contributions began in 2018</t>
        </r>
      </text>
    </comment>
    <comment ref="TUL16" authorId="0" shapeId="0" xr:uid="{9627D3B4-C283-4965-AACA-AEAEC7C1E033}">
      <text>
        <r>
          <rPr>
            <b/>
            <sz val="9"/>
            <color indexed="81"/>
            <rFont val="Tahoma"/>
            <charset val="1"/>
          </rPr>
          <t>Becky Dzingeleski:</t>
        </r>
        <r>
          <rPr>
            <sz val="9"/>
            <color indexed="81"/>
            <rFont val="Tahoma"/>
            <charset val="1"/>
          </rPr>
          <t xml:space="preserve">
Per FOD is a new Unit.  Contributions began in 2018</t>
        </r>
      </text>
    </comment>
    <comment ref="TUP16" authorId="0" shapeId="0" xr:uid="{DA2B466C-3A4C-4DA3-A461-D8E1690BE98B}">
      <text>
        <r>
          <rPr>
            <b/>
            <sz val="9"/>
            <color indexed="81"/>
            <rFont val="Tahoma"/>
            <charset val="1"/>
          </rPr>
          <t>Becky Dzingeleski:</t>
        </r>
        <r>
          <rPr>
            <sz val="9"/>
            <color indexed="81"/>
            <rFont val="Tahoma"/>
            <charset val="1"/>
          </rPr>
          <t xml:space="preserve">
Per FOD is a new Unit.  Contributions began in 2018</t>
        </r>
      </text>
    </comment>
    <comment ref="TUT16" authorId="0" shapeId="0" xr:uid="{8626999C-F9B6-484F-B4C5-4A7F67EF712E}">
      <text>
        <r>
          <rPr>
            <b/>
            <sz val="9"/>
            <color indexed="81"/>
            <rFont val="Tahoma"/>
            <charset val="1"/>
          </rPr>
          <t>Becky Dzingeleski:</t>
        </r>
        <r>
          <rPr>
            <sz val="9"/>
            <color indexed="81"/>
            <rFont val="Tahoma"/>
            <charset val="1"/>
          </rPr>
          <t xml:space="preserve">
Per FOD is a new Unit.  Contributions began in 2018</t>
        </r>
      </text>
    </comment>
    <comment ref="TUX16" authorId="0" shapeId="0" xr:uid="{B9003A82-6BE1-4708-B18D-5C912EC557C6}">
      <text>
        <r>
          <rPr>
            <b/>
            <sz val="9"/>
            <color indexed="81"/>
            <rFont val="Tahoma"/>
            <charset val="1"/>
          </rPr>
          <t>Becky Dzingeleski:</t>
        </r>
        <r>
          <rPr>
            <sz val="9"/>
            <color indexed="81"/>
            <rFont val="Tahoma"/>
            <charset val="1"/>
          </rPr>
          <t xml:space="preserve">
Per FOD is a new Unit.  Contributions began in 2018</t>
        </r>
      </text>
    </comment>
    <comment ref="TVB16" authorId="0" shapeId="0" xr:uid="{40EC5CB4-9750-4A72-929A-EBD8548AFC9A}">
      <text>
        <r>
          <rPr>
            <b/>
            <sz val="9"/>
            <color indexed="81"/>
            <rFont val="Tahoma"/>
            <charset val="1"/>
          </rPr>
          <t>Becky Dzingeleski:</t>
        </r>
        <r>
          <rPr>
            <sz val="9"/>
            <color indexed="81"/>
            <rFont val="Tahoma"/>
            <charset val="1"/>
          </rPr>
          <t xml:space="preserve">
Per FOD is a new Unit.  Contributions began in 2018</t>
        </r>
      </text>
    </comment>
    <comment ref="TVF16" authorId="0" shapeId="0" xr:uid="{EF81066B-911D-4D01-9B30-EF15E7D63806}">
      <text>
        <r>
          <rPr>
            <b/>
            <sz val="9"/>
            <color indexed="81"/>
            <rFont val="Tahoma"/>
            <charset val="1"/>
          </rPr>
          <t>Becky Dzingeleski:</t>
        </r>
        <r>
          <rPr>
            <sz val="9"/>
            <color indexed="81"/>
            <rFont val="Tahoma"/>
            <charset val="1"/>
          </rPr>
          <t xml:space="preserve">
Per FOD is a new Unit.  Contributions began in 2018</t>
        </r>
      </text>
    </comment>
    <comment ref="TVJ16" authorId="0" shapeId="0" xr:uid="{950104A0-8349-48D5-81D7-6443BBC94D53}">
      <text>
        <r>
          <rPr>
            <b/>
            <sz val="9"/>
            <color indexed="81"/>
            <rFont val="Tahoma"/>
            <charset val="1"/>
          </rPr>
          <t>Becky Dzingeleski:</t>
        </r>
        <r>
          <rPr>
            <sz val="9"/>
            <color indexed="81"/>
            <rFont val="Tahoma"/>
            <charset val="1"/>
          </rPr>
          <t xml:space="preserve">
Per FOD is a new Unit.  Contributions began in 2018</t>
        </r>
      </text>
    </comment>
    <comment ref="TVN16" authorId="0" shapeId="0" xr:uid="{7AD152A2-1D60-4455-90BA-2DFC5B19E700}">
      <text>
        <r>
          <rPr>
            <b/>
            <sz val="9"/>
            <color indexed="81"/>
            <rFont val="Tahoma"/>
            <charset val="1"/>
          </rPr>
          <t>Becky Dzingeleski:</t>
        </r>
        <r>
          <rPr>
            <sz val="9"/>
            <color indexed="81"/>
            <rFont val="Tahoma"/>
            <charset val="1"/>
          </rPr>
          <t xml:space="preserve">
Per FOD is a new Unit.  Contributions began in 2018</t>
        </r>
      </text>
    </comment>
    <comment ref="TVR16" authorId="0" shapeId="0" xr:uid="{D797145B-96DF-45AA-88F1-43F3A454B5DC}">
      <text>
        <r>
          <rPr>
            <b/>
            <sz val="9"/>
            <color indexed="81"/>
            <rFont val="Tahoma"/>
            <charset val="1"/>
          </rPr>
          <t>Becky Dzingeleski:</t>
        </r>
        <r>
          <rPr>
            <sz val="9"/>
            <color indexed="81"/>
            <rFont val="Tahoma"/>
            <charset val="1"/>
          </rPr>
          <t xml:space="preserve">
Per FOD is a new Unit.  Contributions began in 2018</t>
        </r>
      </text>
    </comment>
    <comment ref="TVV16" authorId="0" shapeId="0" xr:uid="{42387FD5-0C0F-46E8-8325-A44B68B549BB}">
      <text>
        <r>
          <rPr>
            <b/>
            <sz val="9"/>
            <color indexed="81"/>
            <rFont val="Tahoma"/>
            <charset val="1"/>
          </rPr>
          <t>Becky Dzingeleski:</t>
        </r>
        <r>
          <rPr>
            <sz val="9"/>
            <color indexed="81"/>
            <rFont val="Tahoma"/>
            <charset val="1"/>
          </rPr>
          <t xml:space="preserve">
Per FOD is a new Unit.  Contributions began in 2018</t>
        </r>
      </text>
    </comment>
    <comment ref="TVZ16" authorId="0" shapeId="0" xr:uid="{0B5F7B28-48B3-4710-AB0B-3501B34119C0}">
      <text>
        <r>
          <rPr>
            <b/>
            <sz val="9"/>
            <color indexed="81"/>
            <rFont val="Tahoma"/>
            <charset val="1"/>
          </rPr>
          <t>Becky Dzingeleski:</t>
        </r>
        <r>
          <rPr>
            <sz val="9"/>
            <color indexed="81"/>
            <rFont val="Tahoma"/>
            <charset val="1"/>
          </rPr>
          <t xml:space="preserve">
Per FOD is a new Unit.  Contributions began in 2018</t>
        </r>
      </text>
    </comment>
    <comment ref="TWD16" authorId="0" shapeId="0" xr:uid="{9BC7F48A-FCD3-4900-96F2-92404D4D1DBF}">
      <text>
        <r>
          <rPr>
            <b/>
            <sz val="9"/>
            <color indexed="81"/>
            <rFont val="Tahoma"/>
            <charset val="1"/>
          </rPr>
          <t>Becky Dzingeleski:</t>
        </r>
        <r>
          <rPr>
            <sz val="9"/>
            <color indexed="81"/>
            <rFont val="Tahoma"/>
            <charset val="1"/>
          </rPr>
          <t xml:space="preserve">
Per FOD is a new Unit.  Contributions began in 2018</t>
        </r>
      </text>
    </comment>
    <comment ref="TWH16" authorId="0" shapeId="0" xr:uid="{677E200D-BBDF-4342-BBAF-59AEB2E2AC7F}">
      <text>
        <r>
          <rPr>
            <b/>
            <sz val="9"/>
            <color indexed="81"/>
            <rFont val="Tahoma"/>
            <charset val="1"/>
          </rPr>
          <t>Becky Dzingeleski:</t>
        </r>
        <r>
          <rPr>
            <sz val="9"/>
            <color indexed="81"/>
            <rFont val="Tahoma"/>
            <charset val="1"/>
          </rPr>
          <t xml:space="preserve">
Per FOD is a new Unit.  Contributions began in 2018</t>
        </r>
      </text>
    </comment>
    <comment ref="TWL16" authorId="0" shapeId="0" xr:uid="{35ADE6C7-7BD9-4F77-9635-78ECED8283CD}">
      <text>
        <r>
          <rPr>
            <b/>
            <sz val="9"/>
            <color indexed="81"/>
            <rFont val="Tahoma"/>
            <charset val="1"/>
          </rPr>
          <t>Becky Dzingeleski:</t>
        </r>
        <r>
          <rPr>
            <sz val="9"/>
            <color indexed="81"/>
            <rFont val="Tahoma"/>
            <charset val="1"/>
          </rPr>
          <t xml:space="preserve">
Per FOD is a new Unit.  Contributions began in 2018</t>
        </r>
      </text>
    </comment>
    <comment ref="TWP16" authorId="0" shapeId="0" xr:uid="{1D5487CC-79FB-4A64-8666-80E36434EA0F}">
      <text>
        <r>
          <rPr>
            <b/>
            <sz val="9"/>
            <color indexed="81"/>
            <rFont val="Tahoma"/>
            <charset val="1"/>
          </rPr>
          <t>Becky Dzingeleski:</t>
        </r>
        <r>
          <rPr>
            <sz val="9"/>
            <color indexed="81"/>
            <rFont val="Tahoma"/>
            <charset val="1"/>
          </rPr>
          <t xml:space="preserve">
Per FOD is a new Unit.  Contributions began in 2018</t>
        </r>
      </text>
    </comment>
    <comment ref="TWT16" authorId="0" shapeId="0" xr:uid="{2700A065-6F2B-4305-B088-333E76A52713}">
      <text>
        <r>
          <rPr>
            <b/>
            <sz val="9"/>
            <color indexed="81"/>
            <rFont val="Tahoma"/>
            <charset val="1"/>
          </rPr>
          <t>Becky Dzingeleski:</t>
        </r>
        <r>
          <rPr>
            <sz val="9"/>
            <color indexed="81"/>
            <rFont val="Tahoma"/>
            <charset val="1"/>
          </rPr>
          <t xml:space="preserve">
Per FOD is a new Unit.  Contributions began in 2018</t>
        </r>
      </text>
    </comment>
    <comment ref="TWX16" authorId="0" shapeId="0" xr:uid="{EB7F42D0-FF08-42E4-A736-37DF7C6B5829}">
      <text>
        <r>
          <rPr>
            <b/>
            <sz val="9"/>
            <color indexed="81"/>
            <rFont val="Tahoma"/>
            <charset val="1"/>
          </rPr>
          <t>Becky Dzingeleski:</t>
        </r>
        <r>
          <rPr>
            <sz val="9"/>
            <color indexed="81"/>
            <rFont val="Tahoma"/>
            <charset val="1"/>
          </rPr>
          <t xml:space="preserve">
Per FOD is a new Unit.  Contributions began in 2018</t>
        </r>
      </text>
    </comment>
    <comment ref="TXB16" authorId="0" shapeId="0" xr:uid="{EAA300B1-F5E9-4947-944E-E5593C528C63}">
      <text>
        <r>
          <rPr>
            <b/>
            <sz val="9"/>
            <color indexed="81"/>
            <rFont val="Tahoma"/>
            <charset val="1"/>
          </rPr>
          <t>Becky Dzingeleski:</t>
        </r>
        <r>
          <rPr>
            <sz val="9"/>
            <color indexed="81"/>
            <rFont val="Tahoma"/>
            <charset val="1"/>
          </rPr>
          <t xml:space="preserve">
Per FOD is a new Unit.  Contributions began in 2018</t>
        </r>
      </text>
    </comment>
    <comment ref="TXF16" authorId="0" shapeId="0" xr:uid="{8E98B061-8F99-4E63-ABED-A9DA927D9AB5}">
      <text>
        <r>
          <rPr>
            <b/>
            <sz val="9"/>
            <color indexed="81"/>
            <rFont val="Tahoma"/>
            <charset val="1"/>
          </rPr>
          <t>Becky Dzingeleski:</t>
        </r>
        <r>
          <rPr>
            <sz val="9"/>
            <color indexed="81"/>
            <rFont val="Tahoma"/>
            <charset val="1"/>
          </rPr>
          <t xml:space="preserve">
Per FOD is a new Unit.  Contributions began in 2018</t>
        </r>
      </text>
    </comment>
    <comment ref="TXJ16" authorId="0" shapeId="0" xr:uid="{2549E565-E32F-4E57-B639-FF270D6DAD73}">
      <text>
        <r>
          <rPr>
            <b/>
            <sz val="9"/>
            <color indexed="81"/>
            <rFont val="Tahoma"/>
            <charset val="1"/>
          </rPr>
          <t>Becky Dzingeleski:</t>
        </r>
        <r>
          <rPr>
            <sz val="9"/>
            <color indexed="81"/>
            <rFont val="Tahoma"/>
            <charset val="1"/>
          </rPr>
          <t xml:space="preserve">
Per FOD is a new Unit.  Contributions began in 2018</t>
        </r>
      </text>
    </comment>
    <comment ref="TXN16" authorId="0" shapeId="0" xr:uid="{4460DBED-2CAD-422A-B863-9E9133E48260}">
      <text>
        <r>
          <rPr>
            <b/>
            <sz val="9"/>
            <color indexed="81"/>
            <rFont val="Tahoma"/>
            <charset val="1"/>
          </rPr>
          <t>Becky Dzingeleski:</t>
        </r>
        <r>
          <rPr>
            <sz val="9"/>
            <color indexed="81"/>
            <rFont val="Tahoma"/>
            <charset val="1"/>
          </rPr>
          <t xml:space="preserve">
Per FOD is a new Unit.  Contributions began in 2018</t>
        </r>
      </text>
    </comment>
    <comment ref="TXR16" authorId="0" shapeId="0" xr:uid="{209F4A59-93A7-4F5C-AF9D-34D5DB5CBBB2}">
      <text>
        <r>
          <rPr>
            <b/>
            <sz val="9"/>
            <color indexed="81"/>
            <rFont val="Tahoma"/>
            <charset val="1"/>
          </rPr>
          <t>Becky Dzingeleski:</t>
        </r>
        <r>
          <rPr>
            <sz val="9"/>
            <color indexed="81"/>
            <rFont val="Tahoma"/>
            <charset val="1"/>
          </rPr>
          <t xml:space="preserve">
Per FOD is a new Unit.  Contributions began in 2018</t>
        </r>
      </text>
    </comment>
    <comment ref="TXV16" authorId="0" shapeId="0" xr:uid="{246123A7-1E1C-4DF2-B767-9EFD3076EB53}">
      <text>
        <r>
          <rPr>
            <b/>
            <sz val="9"/>
            <color indexed="81"/>
            <rFont val="Tahoma"/>
            <charset val="1"/>
          </rPr>
          <t>Becky Dzingeleski:</t>
        </r>
        <r>
          <rPr>
            <sz val="9"/>
            <color indexed="81"/>
            <rFont val="Tahoma"/>
            <charset val="1"/>
          </rPr>
          <t xml:space="preserve">
Per FOD is a new Unit.  Contributions began in 2018</t>
        </r>
      </text>
    </comment>
    <comment ref="TXZ16" authorId="0" shapeId="0" xr:uid="{236E2957-F67D-4110-92AD-55CF17AC2E22}">
      <text>
        <r>
          <rPr>
            <b/>
            <sz val="9"/>
            <color indexed="81"/>
            <rFont val="Tahoma"/>
            <charset val="1"/>
          </rPr>
          <t>Becky Dzingeleski:</t>
        </r>
        <r>
          <rPr>
            <sz val="9"/>
            <color indexed="81"/>
            <rFont val="Tahoma"/>
            <charset val="1"/>
          </rPr>
          <t xml:space="preserve">
Per FOD is a new Unit.  Contributions began in 2018</t>
        </r>
      </text>
    </comment>
    <comment ref="TYD16" authorId="0" shapeId="0" xr:uid="{E7F258B5-C20D-4010-86C2-99146E58468C}">
      <text>
        <r>
          <rPr>
            <b/>
            <sz val="9"/>
            <color indexed="81"/>
            <rFont val="Tahoma"/>
            <charset val="1"/>
          </rPr>
          <t>Becky Dzingeleski:</t>
        </r>
        <r>
          <rPr>
            <sz val="9"/>
            <color indexed="81"/>
            <rFont val="Tahoma"/>
            <charset val="1"/>
          </rPr>
          <t xml:space="preserve">
Per FOD is a new Unit.  Contributions began in 2018</t>
        </r>
      </text>
    </comment>
    <comment ref="TYH16" authorId="0" shapeId="0" xr:uid="{16972FE8-AF5F-4F93-84E2-4F6D924A2C62}">
      <text>
        <r>
          <rPr>
            <b/>
            <sz val="9"/>
            <color indexed="81"/>
            <rFont val="Tahoma"/>
            <charset val="1"/>
          </rPr>
          <t>Becky Dzingeleski:</t>
        </r>
        <r>
          <rPr>
            <sz val="9"/>
            <color indexed="81"/>
            <rFont val="Tahoma"/>
            <charset val="1"/>
          </rPr>
          <t xml:space="preserve">
Per FOD is a new Unit.  Contributions began in 2018</t>
        </r>
      </text>
    </comment>
    <comment ref="TYL16" authorId="0" shapeId="0" xr:uid="{2255177D-F324-4645-8CED-69EDB6F4BC5B}">
      <text>
        <r>
          <rPr>
            <b/>
            <sz val="9"/>
            <color indexed="81"/>
            <rFont val="Tahoma"/>
            <charset val="1"/>
          </rPr>
          <t>Becky Dzingeleski:</t>
        </r>
        <r>
          <rPr>
            <sz val="9"/>
            <color indexed="81"/>
            <rFont val="Tahoma"/>
            <charset val="1"/>
          </rPr>
          <t xml:space="preserve">
Per FOD is a new Unit.  Contributions began in 2018</t>
        </r>
      </text>
    </comment>
    <comment ref="TYP16" authorId="0" shapeId="0" xr:uid="{481095C6-9A93-4192-B29E-99B5BD03D046}">
      <text>
        <r>
          <rPr>
            <b/>
            <sz val="9"/>
            <color indexed="81"/>
            <rFont val="Tahoma"/>
            <charset val="1"/>
          </rPr>
          <t>Becky Dzingeleski:</t>
        </r>
        <r>
          <rPr>
            <sz val="9"/>
            <color indexed="81"/>
            <rFont val="Tahoma"/>
            <charset val="1"/>
          </rPr>
          <t xml:space="preserve">
Per FOD is a new Unit.  Contributions began in 2018</t>
        </r>
      </text>
    </comment>
    <comment ref="TYT16" authorId="0" shapeId="0" xr:uid="{D8CD3274-286C-4962-9B6C-35727FA27812}">
      <text>
        <r>
          <rPr>
            <b/>
            <sz val="9"/>
            <color indexed="81"/>
            <rFont val="Tahoma"/>
            <charset val="1"/>
          </rPr>
          <t>Becky Dzingeleski:</t>
        </r>
        <r>
          <rPr>
            <sz val="9"/>
            <color indexed="81"/>
            <rFont val="Tahoma"/>
            <charset val="1"/>
          </rPr>
          <t xml:space="preserve">
Per FOD is a new Unit.  Contributions began in 2018</t>
        </r>
      </text>
    </comment>
    <comment ref="TYX16" authorId="0" shapeId="0" xr:uid="{AB6B118E-0DD7-4C70-ACCC-2B7E2526D4EB}">
      <text>
        <r>
          <rPr>
            <b/>
            <sz val="9"/>
            <color indexed="81"/>
            <rFont val="Tahoma"/>
            <charset val="1"/>
          </rPr>
          <t>Becky Dzingeleski:</t>
        </r>
        <r>
          <rPr>
            <sz val="9"/>
            <color indexed="81"/>
            <rFont val="Tahoma"/>
            <charset val="1"/>
          </rPr>
          <t xml:space="preserve">
Per FOD is a new Unit.  Contributions began in 2018</t>
        </r>
      </text>
    </comment>
    <comment ref="TZB16" authorId="0" shapeId="0" xr:uid="{17007415-5595-4609-9D1E-E6995625939C}">
      <text>
        <r>
          <rPr>
            <b/>
            <sz val="9"/>
            <color indexed="81"/>
            <rFont val="Tahoma"/>
            <charset val="1"/>
          </rPr>
          <t>Becky Dzingeleski:</t>
        </r>
        <r>
          <rPr>
            <sz val="9"/>
            <color indexed="81"/>
            <rFont val="Tahoma"/>
            <charset val="1"/>
          </rPr>
          <t xml:space="preserve">
Per FOD is a new Unit.  Contributions began in 2018</t>
        </r>
      </text>
    </comment>
    <comment ref="TZF16" authorId="0" shapeId="0" xr:uid="{8E78CEAF-0951-4E69-A62A-D453386620CE}">
      <text>
        <r>
          <rPr>
            <b/>
            <sz val="9"/>
            <color indexed="81"/>
            <rFont val="Tahoma"/>
            <charset val="1"/>
          </rPr>
          <t>Becky Dzingeleski:</t>
        </r>
        <r>
          <rPr>
            <sz val="9"/>
            <color indexed="81"/>
            <rFont val="Tahoma"/>
            <charset val="1"/>
          </rPr>
          <t xml:space="preserve">
Per FOD is a new Unit.  Contributions began in 2018</t>
        </r>
      </text>
    </comment>
    <comment ref="TZJ16" authorId="0" shapeId="0" xr:uid="{D6A5000F-98E0-42B8-B39F-2CECD9643D00}">
      <text>
        <r>
          <rPr>
            <b/>
            <sz val="9"/>
            <color indexed="81"/>
            <rFont val="Tahoma"/>
            <charset val="1"/>
          </rPr>
          <t>Becky Dzingeleski:</t>
        </r>
        <r>
          <rPr>
            <sz val="9"/>
            <color indexed="81"/>
            <rFont val="Tahoma"/>
            <charset val="1"/>
          </rPr>
          <t xml:space="preserve">
Per FOD is a new Unit.  Contributions began in 2018</t>
        </r>
      </text>
    </comment>
    <comment ref="TZN16" authorId="0" shapeId="0" xr:uid="{B48452E1-6226-4C3B-BF7C-7691DBE3A606}">
      <text>
        <r>
          <rPr>
            <b/>
            <sz val="9"/>
            <color indexed="81"/>
            <rFont val="Tahoma"/>
            <charset val="1"/>
          </rPr>
          <t>Becky Dzingeleski:</t>
        </r>
        <r>
          <rPr>
            <sz val="9"/>
            <color indexed="81"/>
            <rFont val="Tahoma"/>
            <charset val="1"/>
          </rPr>
          <t xml:space="preserve">
Per FOD is a new Unit.  Contributions began in 2018</t>
        </r>
      </text>
    </comment>
    <comment ref="TZR16" authorId="0" shapeId="0" xr:uid="{B7F7BEEB-45C7-4BE8-BA99-B73D979FE281}">
      <text>
        <r>
          <rPr>
            <b/>
            <sz val="9"/>
            <color indexed="81"/>
            <rFont val="Tahoma"/>
            <charset val="1"/>
          </rPr>
          <t>Becky Dzingeleski:</t>
        </r>
        <r>
          <rPr>
            <sz val="9"/>
            <color indexed="81"/>
            <rFont val="Tahoma"/>
            <charset val="1"/>
          </rPr>
          <t xml:space="preserve">
Per FOD is a new Unit.  Contributions began in 2018</t>
        </r>
      </text>
    </comment>
    <comment ref="TZV16" authorId="0" shapeId="0" xr:uid="{1A3E58C5-1541-4A76-B15E-12094F384954}">
      <text>
        <r>
          <rPr>
            <b/>
            <sz val="9"/>
            <color indexed="81"/>
            <rFont val="Tahoma"/>
            <charset val="1"/>
          </rPr>
          <t>Becky Dzingeleski:</t>
        </r>
        <r>
          <rPr>
            <sz val="9"/>
            <color indexed="81"/>
            <rFont val="Tahoma"/>
            <charset val="1"/>
          </rPr>
          <t xml:space="preserve">
Per FOD is a new Unit.  Contributions began in 2018</t>
        </r>
      </text>
    </comment>
    <comment ref="TZZ16" authorId="0" shapeId="0" xr:uid="{D669364A-1AEA-4A68-AA74-57BE832A7CD0}">
      <text>
        <r>
          <rPr>
            <b/>
            <sz val="9"/>
            <color indexed="81"/>
            <rFont val="Tahoma"/>
            <charset val="1"/>
          </rPr>
          <t>Becky Dzingeleski:</t>
        </r>
        <r>
          <rPr>
            <sz val="9"/>
            <color indexed="81"/>
            <rFont val="Tahoma"/>
            <charset val="1"/>
          </rPr>
          <t xml:space="preserve">
Per FOD is a new Unit.  Contributions began in 2018</t>
        </r>
      </text>
    </comment>
    <comment ref="UAD16" authorId="0" shapeId="0" xr:uid="{4FFAAB31-E3D3-4C7D-BE7E-DF3356194EDA}">
      <text>
        <r>
          <rPr>
            <b/>
            <sz val="9"/>
            <color indexed="81"/>
            <rFont val="Tahoma"/>
            <charset val="1"/>
          </rPr>
          <t>Becky Dzingeleski:</t>
        </r>
        <r>
          <rPr>
            <sz val="9"/>
            <color indexed="81"/>
            <rFont val="Tahoma"/>
            <charset val="1"/>
          </rPr>
          <t xml:space="preserve">
Per FOD is a new Unit.  Contributions began in 2018</t>
        </r>
      </text>
    </comment>
    <comment ref="UAH16" authorId="0" shapeId="0" xr:uid="{363A695F-76EA-46D2-BAF9-1A9B56D27236}">
      <text>
        <r>
          <rPr>
            <b/>
            <sz val="9"/>
            <color indexed="81"/>
            <rFont val="Tahoma"/>
            <charset val="1"/>
          </rPr>
          <t>Becky Dzingeleski:</t>
        </r>
        <r>
          <rPr>
            <sz val="9"/>
            <color indexed="81"/>
            <rFont val="Tahoma"/>
            <charset val="1"/>
          </rPr>
          <t xml:space="preserve">
Per FOD is a new Unit.  Contributions began in 2018</t>
        </r>
      </text>
    </comment>
    <comment ref="UAL16" authorId="0" shapeId="0" xr:uid="{1CB2EC7F-2313-4384-8785-F84BCB37D452}">
      <text>
        <r>
          <rPr>
            <b/>
            <sz val="9"/>
            <color indexed="81"/>
            <rFont val="Tahoma"/>
            <charset val="1"/>
          </rPr>
          <t>Becky Dzingeleski:</t>
        </r>
        <r>
          <rPr>
            <sz val="9"/>
            <color indexed="81"/>
            <rFont val="Tahoma"/>
            <charset val="1"/>
          </rPr>
          <t xml:space="preserve">
Per FOD is a new Unit.  Contributions began in 2018</t>
        </r>
      </text>
    </comment>
    <comment ref="UAP16" authorId="0" shapeId="0" xr:uid="{F0AD1168-B7A0-4CDF-AB81-FB83BCDC8C6D}">
      <text>
        <r>
          <rPr>
            <b/>
            <sz val="9"/>
            <color indexed="81"/>
            <rFont val="Tahoma"/>
            <charset val="1"/>
          </rPr>
          <t>Becky Dzingeleski:</t>
        </r>
        <r>
          <rPr>
            <sz val="9"/>
            <color indexed="81"/>
            <rFont val="Tahoma"/>
            <charset val="1"/>
          </rPr>
          <t xml:space="preserve">
Per FOD is a new Unit.  Contributions began in 2018</t>
        </r>
      </text>
    </comment>
    <comment ref="UAT16" authorId="0" shapeId="0" xr:uid="{F71418FA-A842-4BC4-BBFC-D2B81BB7025E}">
      <text>
        <r>
          <rPr>
            <b/>
            <sz val="9"/>
            <color indexed="81"/>
            <rFont val="Tahoma"/>
            <charset val="1"/>
          </rPr>
          <t>Becky Dzingeleski:</t>
        </r>
        <r>
          <rPr>
            <sz val="9"/>
            <color indexed="81"/>
            <rFont val="Tahoma"/>
            <charset val="1"/>
          </rPr>
          <t xml:space="preserve">
Per FOD is a new Unit.  Contributions began in 2018</t>
        </r>
      </text>
    </comment>
    <comment ref="UAX16" authorId="0" shapeId="0" xr:uid="{0E1D73A9-6F73-4091-B82B-79F4F8B10AF8}">
      <text>
        <r>
          <rPr>
            <b/>
            <sz val="9"/>
            <color indexed="81"/>
            <rFont val="Tahoma"/>
            <charset val="1"/>
          </rPr>
          <t>Becky Dzingeleski:</t>
        </r>
        <r>
          <rPr>
            <sz val="9"/>
            <color indexed="81"/>
            <rFont val="Tahoma"/>
            <charset val="1"/>
          </rPr>
          <t xml:space="preserve">
Per FOD is a new Unit.  Contributions began in 2018</t>
        </r>
      </text>
    </comment>
    <comment ref="UBB16" authorId="0" shapeId="0" xr:uid="{AE356720-588A-4850-B5F7-E7966A93EAB1}">
      <text>
        <r>
          <rPr>
            <b/>
            <sz val="9"/>
            <color indexed="81"/>
            <rFont val="Tahoma"/>
            <charset val="1"/>
          </rPr>
          <t>Becky Dzingeleski:</t>
        </r>
        <r>
          <rPr>
            <sz val="9"/>
            <color indexed="81"/>
            <rFont val="Tahoma"/>
            <charset val="1"/>
          </rPr>
          <t xml:space="preserve">
Per FOD is a new Unit.  Contributions began in 2018</t>
        </r>
      </text>
    </comment>
    <comment ref="UBF16" authorId="0" shapeId="0" xr:uid="{6C5135D2-F71C-4577-9FCA-C3BAB5E58751}">
      <text>
        <r>
          <rPr>
            <b/>
            <sz val="9"/>
            <color indexed="81"/>
            <rFont val="Tahoma"/>
            <charset val="1"/>
          </rPr>
          <t>Becky Dzingeleski:</t>
        </r>
        <r>
          <rPr>
            <sz val="9"/>
            <color indexed="81"/>
            <rFont val="Tahoma"/>
            <charset val="1"/>
          </rPr>
          <t xml:space="preserve">
Per FOD is a new Unit.  Contributions began in 2018</t>
        </r>
      </text>
    </comment>
    <comment ref="UBJ16" authorId="0" shapeId="0" xr:uid="{E1696030-C771-42D1-B813-3C118655D427}">
      <text>
        <r>
          <rPr>
            <b/>
            <sz val="9"/>
            <color indexed="81"/>
            <rFont val="Tahoma"/>
            <charset val="1"/>
          </rPr>
          <t>Becky Dzingeleski:</t>
        </r>
        <r>
          <rPr>
            <sz val="9"/>
            <color indexed="81"/>
            <rFont val="Tahoma"/>
            <charset val="1"/>
          </rPr>
          <t xml:space="preserve">
Per FOD is a new Unit.  Contributions began in 2018</t>
        </r>
      </text>
    </comment>
    <comment ref="UBN16" authorId="0" shapeId="0" xr:uid="{7A946D57-2E16-4FB4-A829-14DCBDD748E5}">
      <text>
        <r>
          <rPr>
            <b/>
            <sz val="9"/>
            <color indexed="81"/>
            <rFont val="Tahoma"/>
            <charset val="1"/>
          </rPr>
          <t>Becky Dzingeleski:</t>
        </r>
        <r>
          <rPr>
            <sz val="9"/>
            <color indexed="81"/>
            <rFont val="Tahoma"/>
            <charset val="1"/>
          </rPr>
          <t xml:space="preserve">
Per FOD is a new Unit.  Contributions began in 2018</t>
        </r>
      </text>
    </comment>
    <comment ref="UBR16" authorId="0" shapeId="0" xr:uid="{4A3D0333-3DDD-4DD5-8796-834A9E0431A9}">
      <text>
        <r>
          <rPr>
            <b/>
            <sz val="9"/>
            <color indexed="81"/>
            <rFont val="Tahoma"/>
            <charset val="1"/>
          </rPr>
          <t>Becky Dzingeleski:</t>
        </r>
        <r>
          <rPr>
            <sz val="9"/>
            <color indexed="81"/>
            <rFont val="Tahoma"/>
            <charset val="1"/>
          </rPr>
          <t xml:space="preserve">
Per FOD is a new Unit.  Contributions began in 2018</t>
        </r>
      </text>
    </comment>
    <comment ref="UBV16" authorId="0" shapeId="0" xr:uid="{54B7E8EF-9561-4461-9AEF-0187045583AF}">
      <text>
        <r>
          <rPr>
            <b/>
            <sz val="9"/>
            <color indexed="81"/>
            <rFont val="Tahoma"/>
            <charset val="1"/>
          </rPr>
          <t>Becky Dzingeleski:</t>
        </r>
        <r>
          <rPr>
            <sz val="9"/>
            <color indexed="81"/>
            <rFont val="Tahoma"/>
            <charset val="1"/>
          </rPr>
          <t xml:space="preserve">
Per FOD is a new Unit.  Contributions began in 2018</t>
        </r>
      </text>
    </comment>
    <comment ref="UBZ16" authorId="0" shapeId="0" xr:uid="{B7277653-EDA7-428E-92E9-3AD2C8C9C022}">
      <text>
        <r>
          <rPr>
            <b/>
            <sz val="9"/>
            <color indexed="81"/>
            <rFont val="Tahoma"/>
            <charset val="1"/>
          </rPr>
          <t>Becky Dzingeleski:</t>
        </r>
        <r>
          <rPr>
            <sz val="9"/>
            <color indexed="81"/>
            <rFont val="Tahoma"/>
            <charset val="1"/>
          </rPr>
          <t xml:space="preserve">
Per FOD is a new Unit.  Contributions began in 2018</t>
        </r>
      </text>
    </comment>
    <comment ref="UCD16" authorId="0" shapeId="0" xr:uid="{D5E68C83-E8B5-483B-A697-F28C0D07CBF1}">
      <text>
        <r>
          <rPr>
            <b/>
            <sz val="9"/>
            <color indexed="81"/>
            <rFont val="Tahoma"/>
            <charset val="1"/>
          </rPr>
          <t>Becky Dzingeleski:</t>
        </r>
        <r>
          <rPr>
            <sz val="9"/>
            <color indexed="81"/>
            <rFont val="Tahoma"/>
            <charset val="1"/>
          </rPr>
          <t xml:space="preserve">
Per FOD is a new Unit.  Contributions began in 2018</t>
        </r>
      </text>
    </comment>
    <comment ref="UCH16" authorId="0" shapeId="0" xr:uid="{4DFAA172-8BC1-4466-A85B-FD3F1E4C5769}">
      <text>
        <r>
          <rPr>
            <b/>
            <sz val="9"/>
            <color indexed="81"/>
            <rFont val="Tahoma"/>
            <charset val="1"/>
          </rPr>
          <t>Becky Dzingeleski:</t>
        </r>
        <r>
          <rPr>
            <sz val="9"/>
            <color indexed="81"/>
            <rFont val="Tahoma"/>
            <charset val="1"/>
          </rPr>
          <t xml:space="preserve">
Per FOD is a new Unit.  Contributions began in 2018</t>
        </r>
      </text>
    </comment>
    <comment ref="UCL16" authorId="0" shapeId="0" xr:uid="{D24998DE-10D5-4F43-909F-FDFA7207D0C9}">
      <text>
        <r>
          <rPr>
            <b/>
            <sz val="9"/>
            <color indexed="81"/>
            <rFont val="Tahoma"/>
            <charset val="1"/>
          </rPr>
          <t>Becky Dzingeleski:</t>
        </r>
        <r>
          <rPr>
            <sz val="9"/>
            <color indexed="81"/>
            <rFont val="Tahoma"/>
            <charset val="1"/>
          </rPr>
          <t xml:space="preserve">
Per FOD is a new Unit.  Contributions began in 2018</t>
        </r>
      </text>
    </comment>
    <comment ref="UCP16" authorId="0" shapeId="0" xr:uid="{80053B9A-99F4-42E5-B706-1F2CF04A1A91}">
      <text>
        <r>
          <rPr>
            <b/>
            <sz val="9"/>
            <color indexed="81"/>
            <rFont val="Tahoma"/>
            <charset val="1"/>
          </rPr>
          <t>Becky Dzingeleski:</t>
        </r>
        <r>
          <rPr>
            <sz val="9"/>
            <color indexed="81"/>
            <rFont val="Tahoma"/>
            <charset val="1"/>
          </rPr>
          <t xml:space="preserve">
Per FOD is a new Unit.  Contributions began in 2018</t>
        </r>
      </text>
    </comment>
    <comment ref="UCT16" authorId="0" shapeId="0" xr:uid="{528038BC-C0D5-4AAF-B645-DA6D90E22D81}">
      <text>
        <r>
          <rPr>
            <b/>
            <sz val="9"/>
            <color indexed="81"/>
            <rFont val="Tahoma"/>
            <charset val="1"/>
          </rPr>
          <t>Becky Dzingeleski:</t>
        </r>
        <r>
          <rPr>
            <sz val="9"/>
            <color indexed="81"/>
            <rFont val="Tahoma"/>
            <charset val="1"/>
          </rPr>
          <t xml:space="preserve">
Per FOD is a new Unit.  Contributions began in 2018</t>
        </r>
      </text>
    </comment>
    <comment ref="UCX16" authorId="0" shapeId="0" xr:uid="{F023D541-FADA-431C-9253-4C751B6A33B5}">
      <text>
        <r>
          <rPr>
            <b/>
            <sz val="9"/>
            <color indexed="81"/>
            <rFont val="Tahoma"/>
            <charset val="1"/>
          </rPr>
          <t>Becky Dzingeleski:</t>
        </r>
        <r>
          <rPr>
            <sz val="9"/>
            <color indexed="81"/>
            <rFont val="Tahoma"/>
            <charset val="1"/>
          </rPr>
          <t xml:space="preserve">
Per FOD is a new Unit.  Contributions began in 2018</t>
        </r>
      </text>
    </comment>
    <comment ref="UDB16" authorId="0" shapeId="0" xr:uid="{5CFE6261-7159-4A79-AD17-EA4035B9EC78}">
      <text>
        <r>
          <rPr>
            <b/>
            <sz val="9"/>
            <color indexed="81"/>
            <rFont val="Tahoma"/>
            <charset val="1"/>
          </rPr>
          <t>Becky Dzingeleski:</t>
        </r>
        <r>
          <rPr>
            <sz val="9"/>
            <color indexed="81"/>
            <rFont val="Tahoma"/>
            <charset val="1"/>
          </rPr>
          <t xml:space="preserve">
Per FOD is a new Unit.  Contributions began in 2018</t>
        </r>
      </text>
    </comment>
    <comment ref="UDF16" authorId="0" shapeId="0" xr:uid="{BF7AED3C-A720-4546-A77D-EDBD1C9BC162}">
      <text>
        <r>
          <rPr>
            <b/>
            <sz val="9"/>
            <color indexed="81"/>
            <rFont val="Tahoma"/>
            <charset val="1"/>
          </rPr>
          <t>Becky Dzingeleski:</t>
        </r>
        <r>
          <rPr>
            <sz val="9"/>
            <color indexed="81"/>
            <rFont val="Tahoma"/>
            <charset val="1"/>
          </rPr>
          <t xml:space="preserve">
Per FOD is a new Unit.  Contributions began in 2018</t>
        </r>
      </text>
    </comment>
    <comment ref="UDJ16" authorId="0" shapeId="0" xr:uid="{092C58E7-2A33-41B3-B9F7-08979F932FBD}">
      <text>
        <r>
          <rPr>
            <b/>
            <sz val="9"/>
            <color indexed="81"/>
            <rFont val="Tahoma"/>
            <charset val="1"/>
          </rPr>
          <t>Becky Dzingeleski:</t>
        </r>
        <r>
          <rPr>
            <sz val="9"/>
            <color indexed="81"/>
            <rFont val="Tahoma"/>
            <charset val="1"/>
          </rPr>
          <t xml:space="preserve">
Per FOD is a new Unit.  Contributions began in 2018</t>
        </r>
      </text>
    </comment>
    <comment ref="UDN16" authorId="0" shapeId="0" xr:uid="{47351713-A1F0-46C8-A262-F2A095A72A5D}">
      <text>
        <r>
          <rPr>
            <b/>
            <sz val="9"/>
            <color indexed="81"/>
            <rFont val="Tahoma"/>
            <charset val="1"/>
          </rPr>
          <t>Becky Dzingeleski:</t>
        </r>
        <r>
          <rPr>
            <sz val="9"/>
            <color indexed="81"/>
            <rFont val="Tahoma"/>
            <charset val="1"/>
          </rPr>
          <t xml:space="preserve">
Per FOD is a new Unit.  Contributions began in 2018</t>
        </r>
      </text>
    </comment>
    <comment ref="UDR16" authorId="0" shapeId="0" xr:uid="{E5975310-995F-421F-AF83-B02EEB907A51}">
      <text>
        <r>
          <rPr>
            <b/>
            <sz val="9"/>
            <color indexed="81"/>
            <rFont val="Tahoma"/>
            <charset val="1"/>
          </rPr>
          <t>Becky Dzingeleski:</t>
        </r>
        <r>
          <rPr>
            <sz val="9"/>
            <color indexed="81"/>
            <rFont val="Tahoma"/>
            <charset val="1"/>
          </rPr>
          <t xml:space="preserve">
Per FOD is a new Unit.  Contributions began in 2018</t>
        </r>
      </text>
    </comment>
    <comment ref="UDV16" authorId="0" shapeId="0" xr:uid="{D34081E9-16C5-4FA6-AC53-9214BB09482F}">
      <text>
        <r>
          <rPr>
            <b/>
            <sz val="9"/>
            <color indexed="81"/>
            <rFont val="Tahoma"/>
            <charset val="1"/>
          </rPr>
          <t>Becky Dzingeleski:</t>
        </r>
        <r>
          <rPr>
            <sz val="9"/>
            <color indexed="81"/>
            <rFont val="Tahoma"/>
            <charset val="1"/>
          </rPr>
          <t xml:space="preserve">
Per FOD is a new Unit.  Contributions began in 2018</t>
        </r>
      </text>
    </comment>
    <comment ref="UDZ16" authorId="0" shapeId="0" xr:uid="{FD51E962-CF1C-47C1-A8EB-FC33D989E248}">
      <text>
        <r>
          <rPr>
            <b/>
            <sz val="9"/>
            <color indexed="81"/>
            <rFont val="Tahoma"/>
            <charset val="1"/>
          </rPr>
          <t>Becky Dzingeleski:</t>
        </r>
        <r>
          <rPr>
            <sz val="9"/>
            <color indexed="81"/>
            <rFont val="Tahoma"/>
            <charset val="1"/>
          </rPr>
          <t xml:space="preserve">
Per FOD is a new Unit.  Contributions began in 2018</t>
        </r>
      </text>
    </comment>
    <comment ref="UED16" authorId="0" shapeId="0" xr:uid="{EBFD4285-DA84-4140-835A-AEECD428B79E}">
      <text>
        <r>
          <rPr>
            <b/>
            <sz val="9"/>
            <color indexed="81"/>
            <rFont val="Tahoma"/>
            <charset val="1"/>
          </rPr>
          <t>Becky Dzingeleski:</t>
        </r>
        <r>
          <rPr>
            <sz val="9"/>
            <color indexed="81"/>
            <rFont val="Tahoma"/>
            <charset val="1"/>
          </rPr>
          <t xml:space="preserve">
Per FOD is a new Unit.  Contributions began in 2018</t>
        </r>
      </text>
    </comment>
    <comment ref="UEH16" authorId="0" shapeId="0" xr:uid="{2019C803-0040-4724-BA36-341E107BF031}">
      <text>
        <r>
          <rPr>
            <b/>
            <sz val="9"/>
            <color indexed="81"/>
            <rFont val="Tahoma"/>
            <charset val="1"/>
          </rPr>
          <t>Becky Dzingeleski:</t>
        </r>
        <r>
          <rPr>
            <sz val="9"/>
            <color indexed="81"/>
            <rFont val="Tahoma"/>
            <charset val="1"/>
          </rPr>
          <t xml:space="preserve">
Per FOD is a new Unit.  Contributions began in 2018</t>
        </r>
      </text>
    </comment>
    <comment ref="UEL16" authorId="0" shapeId="0" xr:uid="{0EBF7710-47FC-4896-894D-544CCDEF32C2}">
      <text>
        <r>
          <rPr>
            <b/>
            <sz val="9"/>
            <color indexed="81"/>
            <rFont val="Tahoma"/>
            <charset val="1"/>
          </rPr>
          <t>Becky Dzingeleski:</t>
        </r>
        <r>
          <rPr>
            <sz val="9"/>
            <color indexed="81"/>
            <rFont val="Tahoma"/>
            <charset val="1"/>
          </rPr>
          <t xml:space="preserve">
Per FOD is a new Unit.  Contributions began in 2018</t>
        </r>
      </text>
    </comment>
    <comment ref="UEP16" authorId="0" shapeId="0" xr:uid="{9EE96E38-1DD5-43C9-8717-C18E0D9ACF93}">
      <text>
        <r>
          <rPr>
            <b/>
            <sz val="9"/>
            <color indexed="81"/>
            <rFont val="Tahoma"/>
            <charset val="1"/>
          </rPr>
          <t>Becky Dzingeleski:</t>
        </r>
        <r>
          <rPr>
            <sz val="9"/>
            <color indexed="81"/>
            <rFont val="Tahoma"/>
            <charset val="1"/>
          </rPr>
          <t xml:space="preserve">
Per FOD is a new Unit.  Contributions began in 2018</t>
        </r>
      </text>
    </comment>
    <comment ref="UET16" authorId="0" shapeId="0" xr:uid="{B780509E-739B-4AEF-AEF4-E77893AB7ED5}">
      <text>
        <r>
          <rPr>
            <b/>
            <sz val="9"/>
            <color indexed="81"/>
            <rFont val="Tahoma"/>
            <charset val="1"/>
          </rPr>
          <t>Becky Dzingeleski:</t>
        </r>
        <r>
          <rPr>
            <sz val="9"/>
            <color indexed="81"/>
            <rFont val="Tahoma"/>
            <charset val="1"/>
          </rPr>
          <t xml:space="preserve">
Per FOD is a new Unit.  Contributions began in 2018</t>
        </r>
      </text>
    </comment>
    <comment ref="UEX16" authorId="0" shapeId="0" xr:uid="{7AAF0619-7FC5-42C5-8E23-5B5B27BCFF1A}">
      <text>
        <r>
          <rPr>
            <b/>
            <sz val="9"/>
            <color indexed="81"/>
            <rFont val="Tahoma"/>
            <charset val="1"/>
          </rPr>
          <t>Becky Dzingeleski:</t>
        </r>
        <r>
          <rPr>
            <sz val="9"/>
            <color indexed="81"/>
            <rFont val="Tahoma"/>
            <charset val="1"/>
          </rPr>
          <t xml:space="preserve">
Per FOD is a new Unit.  Contributions began in 2018</t>
        </r>
      </text>
    </comment>
    <comment ref="UFB16" authorId="0" shapeId="0" xr:uid="{23CF850F-82B7-465F-AA6E-D3CD032E6760}">
      <text>
        <r>
          <rPr>
            <b/>
            <sz val="9"/>
            <color indexed="81"/>
            <rFont val="Tahoma"/>
            <charset val="1"/>
          </rPr>
          <t>Becky Dzingeleski:</t>
        </r>
        <r>
          <rPr>
            <sz val="9"/>
            <color indexed="81"/>
            <rFont val="Tahoma"/>
            <charset val="1"/>
          </rPr>
          <t xml:space="preserve">
Per FOD is a new Unit.  Contributions began in 2018</t>
        </r>
      </text>
    </comment>
    <comment ref="UFF16" authorId="0" shapeId="0" xr:uid="{A5D19E84-DD7E-48EC-9E42-280FD666C22F}">
      <text>
        <r>
          <rPr>
            <b/>
            <sz val="9"/>
            <color indexed="81"/>
            <rFont val="Tahoma"/>
            <charset val="1"/>
          </rPr>
          <t>Becky Dzingeleski:</t>
        </r>
        <r>
          <rPr>
            <sz val="9"/>
            <color indexed="81"/>
            <rFont val="Tahoma"/>
            <charset val="1"/>
          </rPr>
          <t xml:space="preserve">
Per FOD is a new Unit.  Contributions began in 2018</t>
        </r>
      </text>
    </comment>
    <comment ref="UFJ16" authorId="0" shapeId="0" xr:uid="{8E648701-F860-4530-9C1E-8171326CF100}">
      <text>
        <r>
          <rPr>
            <b/>
            <sz val="9"/>
            <color indexed="81"/>
            <rFont val="Tahoma"/>
            <charset val="1"/>
          </rPr>
          <t>Becky Dzingeleski:</t>
        </r>
        <r>
          <rPr>
            <sz val="9"/>
            <color indexed="81"/>
            <rFont val="Tahoma"/>
            <charset val="1"/>
          </rPr>
          <t xml:space="preserve">
Per FOD is a new Unit.  Contributions began in 2018</t>
        </r>
      </text>
    </comment>
    <comment ref="UFN16" authorId="0" shapeId="0" xr:uid="{C1D995D1-DD2A-4296-B62F-DD7105ED8773}">
      <text>
        <r>
          <rPr>
            <b/>
            <sz val="9"/>
            <color indexed="81"/>
            <rFont val="Tahoma"/>
            <charset val="1"/>
          </rPr>
          <t>Becky Dzingeleski:</t>
        </r>
        <r>
          <rPr>
            <sz val="9"/>
            <color indexed="81"/>
            <rFont val="Tahoma"/>
            <charset val="1"/>
          </rPr>
          <t xml:space="preserve">
Per FOD is a new Unit.  Contributions began in 2018</t>
        </r>
      </text>
    </comment>
    <comment ref="UFR16" authorId="0" shapeId="0" xr:uid="{B4B5F9EC-3F49-4A42-9E55-808F65CC994A}">
      <text>
        <r>
          <rPr>
            <b/>
            <sz val="9"/>
            <color indexed="81"/>
            <rFont val="Tahoma"/>
            <charset val="1"/>
          </rPr>
          <t>Becky Dzingeleski:</t>
        </r>
        <r>
          <rPr>
            <sz val="9"/>
            <color indexed="81"/>
            <rFont val="Tahoma"/>
            <charset val="1"/>
          </rPr>
          <t xml:space="preserve">
Per FOD is a new Unit.  Contributions began in 2018</t>
        </r>
      </text>
    </comment>
    <comment ref="UFV16" authorId="0" shapeId="0" xr:uid="{403D48FE-8273-4EE5-8302-A6664F45B831}">
      <text>
        <r>
          <rPr>
            <b/>
            <sz val="9"/>
            <color indexed="81"/>
            <rFont val="Tahoma"/>
            <charset val="1"/>
          </rPr>
          <t>Becky Dzingeleski:</t>
        </r>
        <r>
          <rPr>
            <sz val="9"/>
            <color indexed="81"/>
            <rFont val="Tahoma"/>
            <charset val="1"/>
          </rPr>
          <t xml:space="preserve">
Per FOD is a new Unit.  Contributions began in 2018</t>
        </r>
      </text>
    </comment>
    <comment ref="UFZ16" authorId="0" shapeId="0" xr:uid="{D4A5C397-25FC-4785-94F3-8EDE2951135C}">
      <text>
        <r>
          <rPr>
            <b/>
            <sz val="9"/>
            <color indexed="81"/>
            <rFont val="Tahoma"/>
            <charset val="1"/>
          </rPr>
          <t>Becky Dzingeleski:</t>
        </r>
        <r>
          <rPr>
            <sz val="9"/>
            <color indexed="81"/>
            <rFont val="Tahoma"/>
            <charset val="1"/>
          </rPr>
          <t xml:space="preserve">
Per FOD is a new Unit.  Contributions began in 2018</t>
        </r>
      </text>
    </comment>
    <comment ref="UGD16" authorId="0" shapeId="0" xr:uid="{CFBE0A41-5B71-4A69-8FBE-D5D53DB0CE7E}">
      <text>
        <r>
          <rPr>
            <b/>
            <sz val="9"/>
            <color indexed="81"/>
            <rFont val="Tahoma"/>
            <charset val="1"/>
          </rPr>
          <t>Becky Dzingeleski:</t>
        </r>
        <r>
          <rPr>
            <sz val="9"/>
            <color indexed="81"/>
            <rFont val="Tahoma"/>
            <charset val="1"/>
          </rPr>
          <t xml:space="preserve">
Per FOD is a new Unit.  Contributions began in 2018</t>
        </r>
      </text>
    </comment>
    <comment ref="UGH16" authorId="0" shapeId="0" xr:uid="{3C890275-A135-46BE-8856-E4D5CD6E6898}">
      <text>
        <r>
          <rPr>
            <b/>
            <sz val="9"/>
            <color indexed="81"/>
            <rFont val="Tahoma"/>
            <charset val="1"/>
          </rPr>
          <t>Becky Dzingeleski:</t>
        </r>
        <r>
          <rPr>
            <sz val="9"/>
            <color indexed="81"/>
            <rFont val="Tahoma"/>
            <charset val="1"/>
          </rPr>
          <t xml:space="preserve">
Per FOD is a new Unit.  Contributions began in 2018</t>
        </r>
      </text>
    </comment>
    <comment ref="UGL16" authorId="0" shapeId="0" xr:uid="{CCE3DFF4-A771-45FC-BC08-071564E7793A}">
      <text>
        <r>
          <rPr>
            <b/>
            <sz val="9"/>
            <color indexed="81"/>
            <rFont val="Tahoma"/>
            <charset val="1"/>
          </rPr>
          <t>Becky Dzingeleski:</t>
        </r>
        <r>
          <rPr>
            <sz val="9"/>
            <color indexed="81"/>
            <rFont val="Tahoma"/>
            <charset val="1"/>
          </rPr>
          <t xml:space="preserve">
Per FOD is a new Unit.  Contributions began in 2018</t>
        </r>
      </text>
    </comment>
    <comment ref="UGP16" authorId="0" shapeId="0" xr:uid="{745CB983-50A4-4EF1-8B90-A06CCAC9F39C}">
      <text>
        <r>
          <rPr>
            <b/>
            <sz val="9"/>
            <color indexed="81"/>
            <rFont val="Tahoma"/>
            <charset val="1"/>
          </rPr>
          <t>Becky Dzingeleski:</t>
        </r>
        <r>
          <rPr>
            <sz val="9"/>
            <color indexed="81"/>
            <rFont val="Tahoma"/>
            <charset val="1"/>
          </rPr>
          <t xml:space="preserve">
Per FOD is a new Unit.  Contributions began in 2018</t>
        </r>
      </text>
    </comment>
    <comment ref="UGT16" authorId="0" shapeId="0" xr:uid="{30BD5B58-E5E4-45CA-AAE5-8B1B4B640BD1}">
      <text>
        <r>
          <rPr>
            <b/>
            <sz val="9"/>
            <color indexed="81"/>
            <rFont val="Tahoma"/>
            <charset val="1"/>
          </rPr>
          <t>Becky Dzingeleski:</t>
        </r>
        <r>
          <rPr>
            <sz val="9"/>
            <color indexed="81"/>
            <rFont val="Tahoma"/>
            <charset val="1"/>
          </rPr>
          <t xml:space="preserve">
Per FOD is a new Unit.  Contributions began in 2018</t>
        </r>
      </text>
    </comment>
    <comment ref="UGX16" authorId="0" shapeId="0" xr:uid="{5FD64751-C510-4C9B-9960-07E48E5D5853}">
      <text>
        <r>
          <rPr>
            <b/>
            <sz val="9"/>
            <color indexed="81"/>
            <rFont val="Tahoma"/>
            <charset val="1"/>
          </rPr>
          <t>Becky Dzingeleski:</t>
        </r>
        <r>
          <rPr>
            <sz val="9"/>
            <color indexed="81"/>
            <rFont val="Tahoma"/>
            <charset val="1"/>
          </rPr>
          <t xml:space="preserve">
Per FOD is a new Unit.  Contributions began in 2018</t>
        </r>
      </text>
    </comment>
    <comment ref="UHB16" authorId="0" shapeId="0" xr:uid="{30292BD6-4987-40CC-B635-5B6AEFD66DA6}">
      <text>
        <r>
          <rPr>
            <b/>
            <sz val="9"/>
            <color indexed="81"/>
            <rFont val="Tahoma"/>
            <charset val="1"/>
          </rPr>
          <t>Becky Dzingeleski:</t>
        </r>
        <r>
          <rPr>
            <sz val="9"/>
            <color indexed="81"/>
            <rFont val="Tahoma"/>
            <charset val="1"/>
          </rPr>
          <t xml:space="preserve">
Per FOD is a new Unit.  Contributions began in 2018</t>
        </r>
      </text>
    </comment>
    <comment ref="UHF16" authorId="0" shapeId="0" xr:uid="{81C29C05-058E-47F5-BA67-0955B9D29E0B}">
      <text>
        <r>
          <rPr>
            <b/>
            <sz val="9"/>
            <color indexed="81"/>
            <rFont val="Tahoma"/>
            <charset val="1"/>
          </rPr>
          <t>Becky Dzingeleski:</t>
        </r>
        <r>
          <rPr>
            <sz val="9"/>
            <color indexed="81"/>
            <rFont val="Tahoma"/>
            <charset val="1"/>
          </rPr>
          <t xml:space="preserve">
Per FOD is a new Unit.  Contributions began in 2018</t>
        </r>
      </text>
    </comment>
    <comment ref="UHJ16" authorId="0" shapeId="0" xr:uid="{C4D95201-86C5-4849-8ECF-747B8D4AAB02}">
      <text>
        <r>
          <rPr>
            <b/>
            <sz val="9"/>
            <color indexed="81"/>
            <rFont val="Tahoma"/>
            <charset val="1"/>
          </rPr>
          <t>Becky Dzingeleski:</t>
        </r>
        <r>
          <rPr>
            <sz val="9"/>
            <color indexed="81"/>
            <rFont val="Tahoma"/>
            <charset val="1"/>
          </rPr>
          <t xml:space="preserve">
Per FOD is a new Unit.  Contributions began in 2018</t>
        </r>
      </text>
    </comment>
    <comment ref="UHN16" authorId="0" shapeId="0" xr:uid="{2D0ABC51-CFD1-4579-8DD1-43080B34D633}">
      <text>
        <r>
          <rPr>
            <b/>
            <sz val="9"/>
            <color indexed="81"/>
            <rFont val="Tahoma"/>
            <charset val="1"/>
          </rPr>
          <t>Becky Dzingeleski:</t>
        </r>
        <r>
          <rPr>
            <sz val="9"/>
            <color indexed="81"/>
            <rFont val="Tahoma"/>
            <charset val="1"/>
          </rPr>
          <t xml:space="preserve">
Per FOD is a new Unit.  Contributions began in 2018</t>
        </r>
      </text>
    </comment>
    <comment ref="UHR16" authorId="0" shapeId="0" xr:uid="{A67058FD-C45C-4F51-86F5-9F221B51E333}">
      <text>
        <r>
          <rPr>
            <b/>
            <sz val="9"/>
            <color indexed="81"/>
            <rFont val="Tahoma"/>
            <charset val="1"/>
          </rPr>
          <t>Becky Dzingeleski:</t>
        </r>
        <r>
          <rPr>
            <sz val="9"/>
            <color indexed="81"/>
            <rFont val="Tahoma"/>
            <charset val="1"/>
          </rPr>
          <t xml:space="preserve">
Per FOD is a new Unit.  Contributions began in 2018</t>
        </r>
      </text>
    </comment>
    <comment ref="UHV16" authorId="0" shapeId="0" xr:uid="{7C155B11-0543-427A-BEA3-BE0CE36FAEE1}">
      <text>
        <r>
          <rPr>
            <b/>
            <sz val="9"/>
            <color indexed="81"/>
            <rFont val="Tahoma"/>
            <charset val="1"/>
          </rPr>
          <t>Becky Dzingeleski:</t>
        </r>
        <r>
          <rPr>
            <sz val="9"/>
            <color indexed="81"/>
            <rFont val="Tahoma"/>
            <charset val="1"/>
          </rPr>
          <t xml:space="preserve">
Per FOD is a new Unit.  Contributions began in 2018</t>
        </r>
      </text>
    </comment>
    <comment ref="UHZ16" authorId="0" shapeId="0" xr:uid="{C7C08538-3D53-41DE-B1F8-4D5B5DB32E99}">
      <text>
        <r>
          <rPr>
            <b/>
            <sz val="9"/>
            <color indexed="81"/>
            <rFont val="Tahoma"/>
            <charset val="1"/>
          </rPr>
          <t>Becky Dzingeleski:</t>
        </r>
        <r>
          <rPr>
            <sz val="9"/>
            <color indexed="81"/>
            <rFont val="Tahoma"/>
            <charset val="1"/>
          </rPr>
          <t xml:space="preserve">
Per FOD is a new Unit.  Contributions began in 2018</t>
        </r>
      </text>
    </comment>
    <comment ref="UID16" authorId="0" shapeId="0" xr:uid="{66A3642B-76C2-4739-8401-FEB37BED9AB7}">
      <text>
        <r>
          <rPr>
            <b/>
            <sz val="9"/>
            <color indexed="81"/>
            <rFont val="Tahoma"/>
            <charset val="1"/>
          </rPr>
          <t>Becky Dzingeleski:</t>
        </r>
        <r>
          <rPr>
            <sz val="9"/>
            <color indexed="81"/>
            <rFont val="Tahoma"/>
            <charset val="1"/>
          </rPr>
          <t xml:space="preserve">
Per FOD is a new Unit.  Contributions began in 2018</t>
        </r>
      </text>
    </comment>
    <comment ref="UIH16" authorId="0" shapeId="0" xr:uid="{D97A92E9-A003-4479-9D53-8698445BD874}">
      <text>
        <r>
          <rPr>
            <b/>
            <sz val="9"/>
            <color indexed="81"/>
            <rFont val="Tahoma"/>
            <charset val="1"/>
          </rPr>
          <t>Becky Dzingeleski:</t>
        </r>
        <r>
          <rPr>
            <sz val="9"/>
            <color indexed="81"/>
            <rFont val="Tahoma"/>
            <charset val="1"/>
          </rPr>
          <t xml:space="preserve">
Per FOD is a new Unit.  Contributions began in 2018</t>
        </r>
      </text>
    </comment>
    <comment ref="UIL16" authorId="0" shapeId="0" xr:uid="{BA0F45DE-7351-405B-8BF3-63E033336535}">
      <text>
        <r>
          <rPr>
            <b/>
            <sz val="9"/>
            <color indexed="81"/>
            <rFont val="Tahoma"/>
            <charset val="1"/>
          </rPr>
          <t>Becky Dzingeleski:</t>
        </r>
        <r>
          <rPr>
            <sz val="9"/>
            <color indexed="81"/>
            <rFont val="Tahoma"/>
            <charset val="1"/>
          </rPr>
          <t xml:space="preserve">
Per FOD is a new Unit.  Contributions began in 2018</t>
        </r>
      </text>
    </comment>
    <comment ref="UIP16" authorId="0" shapeId="0" xr:uid="{77F990FE-ABF3-4867-858A-EA10CF3AF298}">
      <text>
        <r>
          <rPr>
            <b/>
            <sz val="9"/>
            <color indexed="81"/>
            <rFont val="Tahoma"/>
            <charset val="1"/>
          </rPr>
          <t>Becky Dzingeleski:</t>
        </r>
        <r>
          <rPr>
            <sz val="9"/>
            <color indexed="81"/>
            <rFont val="Tahoma"/>
            <charset val="1"/>
          </rPr>
          <t xml:space="preserve">
Per FOD is a new Unit.  Contributions began in 2018</t>
        </r>
      </text>
    </comment>
    <comment ref="UIT16" authorId="0" shapeId="0" xr:uid="{875CA7DC-9B2D-4C58-9213-D2C27A03A3DC}">
      <text>
        <r>
          <rPr>
            <b/>
            <sz val="9"/>
            <color indexed="81"/>
            <rFont val="Tahoma"/>
            <charset val="1"/>
          </rPr>
          <t>Becky Dzingeleski:</t>
        </r>
        <r>
          <rPr>
            <sz val="9"/>
            <color indexed="81"/>
            <rFont val="Tahoma"/>
            <charset val="1"/>
          </rPr>
          <t xml:space="preserve">
Per FOD is a new Unit.  Contributions began in 2018</t>
        </r>
      </text>
    </comment>
    <comment ref="UIX16" authorId="0" shapeId="0" xr:uid="{586FEE11-0541-4FF6-BC4E-E64EDDC588C7}">
      <text>
        <r>
          <rPr>
            <b/>
            <sz val="9"/>
            <color indexed="81"/>
            <rFont val="Tahoma"/>
            <charset val="1"/>
          </rPr>
          <t>Becky Dzingeleski:</t>
        </r>
        <r>
          <rPr>
            <sz val="9"/>
            <color indexed="81"/>
            <rFont val="Tahoma"/>
            <charset val="1"/>
          </rPr>
          <t xml:space="preserve">
Per FOD is a new Unit.  Contributions began in 2018</t>
        </r>
      </text>
    </comment>
    <comment ref="UJB16" authorId="0" shapeId="0" xr:uid="{0B0651A8-3995-4BCF-B937-EA5332291D13}">
      <text>
        <r>
          <rPr>
            <b/>
            <sz val="9"/>
            <color indexed="81"/>
            <rFont val="Tahoma"/>
            <charset val="1"/>
          </rPr>
          <t>Becky Dzingeleski:</t>
        </r>
        <r>
          <rPr>
            <sz val="9"/>
            <color indexed="81"/>
            <rFont val="Tahoma"/>
            <charset val="1"/>
          </rPr>
          <t xml:space="preserve">
Per FOD is a new Unit.  Contributions began in 2018</t>
        </r>
      </text>
    </comment>
    <comment ref="UJF16" authorId="0" shapeId="0" xr:uid="{164252F1-F6D8-4307-BC0F-2B8C9496156D}">
      <text>
        <r>
          <rPr>
            <b/>
            <sz val="9"/>
            <color indexed="81"/>
            <rFont val="Tahoma"/>
            <charset val="1"/>
          </rPr>
          <t>Becky Dzingeleski:</t>
        </r>
        <r>
          <rPr>
            <sz val="9"/>
            <color indexed="81"/>
            <rFont val="Tahoma"/>
            <charset val="1"/>
          </rPr>
          <t xml:space="preserve">
Per FOD is a new Unit.  Contributions began in 2018</t>
        </r>
      </text>
    </comment>
    <comment ref="UJJ16" authorId="0" shapeId="0" xr:uid="{112E118B-62AC-4824-9B78-096AA3769E59}">
      <text>
        <r>
          <rPr>
            <b/>
            <sz val="9"/>
            <color indexed="81"/>
            <rFont val="Tahoma"/>
            <charset val="1"/>
          </rPr>
          <t>Becky Dzingeleski:</t>
        </r>
        <r>
          <rPr>
            <sz val="9"/>
            <color indexed="81"/>
            <rFont val="Tahoma"/>
            <charset val="1"/>
          </rPr>
          <t xml:space="preserve">
Per FOD is a new Unit.  Contributions began in 2018</t>
        </r>
      </text>
    </comment>
    <comment ref="UJN16" authorId="0" shapeId="0" xr:uid="{DACFD558-2DF3-4357-8B17-0B1149BA6C74}">
      <text>
        <r>
          <rPr>
            <b/>
            <sz val="9"/>
            <color indexed="81"/>
            <rFont val="Tahoma"/>
            <charset val="1"/>
          </rPr>
          <t>Becky Dzingeleski:</t>
        </r>
        <r>
          <rPr>
            <sz val="9"/>
            <color indexed="81"/>
            <rFont val="Tahoma"/>
            <charset val="1"/>
          </rPr>
          <t xml:space="preserve">
Per FOD is a new Unit.  Contributions began in 2018</t>
        </r>
      </text>
    </comment>
    <comment ref="UJR16" authorId="0" shapeId="0" xr:uid="{A8FF2452-00C4-4CE8-8B1B-C3BCB549CEFD}">
      <text>
        <r>
          <rPr>
            <b/>
            <sz val="9"/>
            <color indexed="81"/>
            <rFont val="Tahoma"/>
            <charset val="1"/>
          </rPr>
          <t>Becky Dzingeleski:</t>
        </r>
        <r>
          <rPr>
            <sz val="9"/>
            <color indexed="81"/>
            <rFont val="Tahoma"/>
            <charset val="1"/>
          </rPr>
          <t xml:space="preserve">
Per FOD is a new Unit.  Contributions began in 2018</t>
        </r>
      </text>
    </comment>
    <comment ref="UJV16" authorId="0" shapeId="0" xr:uid="{66ADFCBD-D5A7-4237-9D78-43DD4BBF7682}">
      <text>
        <r>
          <rPr>
            <b/>
            <sz val="9"/>
            <color indexed="81"/>
            <rFont val="Tahoma"/>
            <charset val="1"/>
          </rPr>
          <t>Becky Dzingeleski:</t>
        </r>
        <r>
          <rPr>
            <sz val="9"/>
            <color indexed="81"/>
            <rFont val="Tahoma"/>
            <charset val="1"/>
          </rPr>
          <t xml:space="preserve">
Per FOD is a new Unit.  Contributions began in 2018</t>
        </r>
      </text>
    </comment>
    <comment ref="UJZ16" authorId="0" shapeId="0" xr:uid="{634CF043-0277-487C-9DAE-5519CC4F9F28}">
      <text>
        <r>
          <rPr>
            <b/>
            <sz val="9"/>
            <color indexed="81"/>
            <rFont val="Tahoma"/>
            <charset val="1"/>
          </rPr>
          <t>Becky Dzingeleski:</t>
        </r>
        <r>
          <rPr>
            <sz val="9"/>
            <color indexed="81"/>
            <rFont val="Tahoma"/>
            <charset val="1"/>
          </rPr>
          <t xml:space="preserve">
Per FOD is a new Unit.  Contributions began in 2018</t>
        </r>
      </text>
    </comment>
    <comment ref="UKD16" authorId="0" shapeId="0" xr:uid="{09FB3BEE-F78E-4C81-A3B0-25BED8CF75A0}">
      <text>
        <r>
          <rPr>
            <b/>
            <sz val="9"/>
            <color indexed="81"/>
            <rFont val="Tahoma"/>
            <charset val="1"/>
          </rPr>
          <t>Becky Dzingeleski:</t>
        </r>
        <r>
          <rPr>
            <sz val="9"/>
            <color indexed="81"/>
            <rFont val="Tahoma"/>
            <charset val="1"/>
          </rPr>
          <t xml:space="preserve">
Per FOD is a new Unit.  Contributions began in 2018</t>
        </r>
      </text>
    </comment>
    <comment ref="UKH16" authorId="0" shapeId="0" xr:uid="{5967A9DC-6371-4BCA-8C4A-191D1F31CE33}">
      <text>
        <r>
          <rPr>
            <b/>
            <sz val="9"/>
            <color indexed="81"/>
            <rFont val="Tahoma"/>
            <charset val="1"/>
          </rPr>
          <t>Becky Dzingeleski:</t>
        </r>
        <r>
          <rPr>
            <sz val="9"/>
            <color indexed="81"/>
            <rFont val="Tahoma"/>
            <charset val="1"/>
          </rPr>
          <t xml:space="preserve">
Per FOD is a new Unit.  Contributions began in 2018</t>
        </r>
      </text>
    </comment>
    <comment ref="UKL16" authorId="0" shapeId="0" xr:uid="{22980206-CA84-48A6-A1F5-655C0E02A936}">
      <text>
        <r>
          <rPr>
            <b/>
            <sz val="9"/>
            <color indexed="81"/>
            <rFont val="Tahoma"/>
            <charset val="1"/>
          </rPr>
          <t>Becky Dzingeleski:</t>
        </r>
        <r>
          <rPr>
            <sz val="9"/>
            <color indexed="81"/>
            <rFont val="Tahoma"/>
            <charset val="1"/>
          </rPr>
          <t xml:space="preserve">
Per FOD is a new Unit.  Contributions began in 2018</t>
        </r>
      </text>
    </comment>
    <comment ref="UKP16" authorId="0" shapeId="0" xr:uid="{842CFB68-2787-4BFD-8DA7-1D09E28C2BA9}">
      <text>
        <r>
          <rPr>
            <b/>
            <sz val="9"/>
            <color indexed="81"/>
            <rFont val="Tahoma"/>
            <charset val="1"/>
          </rPr>
          <t>Becky Dzingeleski:</t>
        </r>
        <r>
          <rPr>
            <sz val="9"/>
            <color indexed="81"/>
            <rFont val="Tahoma"/>
            <charset val="1"/>
          </rPr>
          <t xml:space="preserve">
Per FOD is a new Unit.  Contributions began in 2018</t>
        </r>
      </text>
    </comment>
    <comment ref="UKT16" authorId="0" shapeId="0" xr:uid="{8802E237-FE2D-4BEF-9F1A-3C452409AB55}">
      <text>
        <r>
          <rPr>
            <b/>
            <sz val="9"/>
            <color indexed="81"/>
            <rFont val="Tahoma"/>
            <charset val="1"/>
          </rPr>
          <t>Becky Dzingeleski:</t>
        </r>
        <r>
          <rPr>
            <sz val="9"/>
            <color indexed="81"/>
            <rFont val="Tahoma"/>
            <charset val="1"/>
          </rPr>
          <t xml:space="preserve">
Per FOD is a new Unit.  Contributions began in 2018</t>
        </r>
      </text>
    </comment>
    <comment ref="UKX16" authorId="0" shapeId="0" xr:uid="{2B12272A-2EF4-474F-BEC9-8992B2DE009B}">
      <text>
        <r>
          <rPr>
            <b/>
            <sz val="9"/>
            <color indexed="81"/>
            <rFont val="Tahoma"/>
            <charset val="1"/>
          </rPr>
          <t>Becky Dzingeleski:</t>
        </r>
        <r>
          <rPr>
            <sz val="9"/>
            <color indexed="81"/>
            <rFont val="Tahoma"/>
            <charset val="1"/>
          </rPr>
          <t xml:space="preserve">
Per FOD is a new Unit.  Contributions began in 2018</t>
        </r>
      </text>
    </comment>
    <comment ref="ULB16" authorId="0" shapeId="0" xr:uid="{A1037AA0-115C-469D-A70C-DAC839D44B24}">
      <text>
        <r>
          <rPr>
            <b/>
            <sz val="9"/>
            <color indexed="81"/>
            <rFont val="Tahoma"/>
            <charset val="1"/>
          </rPr>
          <t>Becky Dzingeleski:</t>
        </r>
        <r>
          <rPr>
            <sz val="9"/>
            <color indexed="81"/>
            <rFont val="Tahoma"/>
            <charset val="1"/>
          </rPr>
          <t xml:space="preserve">
Per FOD is a new Unit.  Contributions began in 2018</t>
        </r>
      </text>
    </comment>
    <comment ref="ULF16" authorId="0" shapeId="0" xr:uid="{6544AAE2-DDFC-4C83-A3DC-1B3F11D362C7}">
      <text>
        <r>
          <rPr>
            <b/>
            <sz val="9"/>
            <color indexed="81"/>
            <rFont val="Tahoma"/>
            <charset val="1"/>
          </rPr>
          <t>Becky Dzingeleski:</t>
        </r>
        <r>
          <rPr>
            <sz val="9"/>
            <color indexed="81"/>
            <rFont val="Tahoma"/>
            <charset val="1"/>
          </rPr>
          <t xml:space="preserve">
Per FOD is a new Unit.  Contributions began in 2018</t>
        </r>
      </text>
    </comment>
    <comment ref="ULJ16" authorId="0" shapeId="0" xr:uid="{66E00812-5863-47AF-AD3C-6B7DD7F23C86}">
      <text>
        <r>
          <rPr>
            <b/>
            <sz val="9"/>
            <color indexed="81"/>
            <rFont val="Tahoma"/>
            <charset val="1"/>
          </rPr>
          <t>Becky Dzingeleski:</t>
        </r>
        <r>
          <rPr>
            <sz val="9"/>
            <color indexed="81"/>
            <rFont val="Tahoma"/>
            <charset val="1"/>
          </rPr>
          <t xml:space="preserve">
Per FOD is a new Unit.  Contributions began in 2018</t>
        </r>
      </text>
    </comment>
    <comment ref="ULN16" authorId="0" shapeId="0" xr:uid="{DE5B92A4-AA97-416B-9D07-ABAACBBA9E98}">
      <text>
        <r>
          <rPr>
            <b/>
            <sz val="9"/>
            <color indexed="81"/>
            <rFont val="Tahoma"/>
            <charset val="1"/>
          </rPr>
          <t>Becky Dzingeleski:</t>
        </r>
        <r>
          <rPr>
            <sz val="9"/>
            <color indexed="81"/>
            <rFont val="Tahoma"/>
            <charset val="1"/>
          </rPr>
          <t xml:space="preserve">
Per FOD is a new Unit.  Contributions began in 2018</t>
        </r>
      </text>
    </comment>
    <comment ref="ULR16" authorId="0" shapeId="0" xr:uid="{1DA772CD-55FC-4238-9BF3-4535B14AE892}">
      <text>
        <r>
          <rPr>
            <b/>
            <sz val="9"/>
            <color indexed="81"/>
            <rFont val="Tahoma"/>
            <charset val="1"/>
          </rPr>
          <t>Becky Dzingeleski:</t>
        </r>
        <r>
          <rPr>
            <sz val="9"/>
            <color indexed="81"/>
            <rFont val="Tahoma"/>
            <charset val="1"/>
          </rPr>
          <t xml:space="preserve">
Per FOD is a new Unit.  Contributions began in 2018</t>
        </r>
      </text>
    </comment>
    <comment ref="ULV16" authorId="0" shapeId="0" xr:uid="{FBEE4EAE-93BC-4BE0-B950-44A550A815B3}">
      <text>
        <r>
          <rPr>
            <b/>
            <sz val="9"/>
            <color indexed="81"/>
            <rFont val="Tahoma"/>
            <charset val="1"/>
          </rPr>
          <t>Becky Dzingeleski:</t>
        </r>
        <r>
          <rPr>
            <sz val="9"/>
            <color indexed="81"/>
            <rFont val="Tahoma"/>
            <charset val="1"/>
          </rPr>
          <t xml:space="preserve">
Per FOD is a new Unit.  Contributions began in 2018</t>
        </r>
      </text>
    </comment>
    <comment ref="ULZ16" authorId="0" shapeId="0" xr:uid="{87F587C2-6510-4C55-A13C-A1BDBC97315A}">
      <text>
        <r>
          <rPr>
            <b/>
            <sz val="9"/>
            <color indexed="81"/>
            <rFont val="Tahoma"/>
            <charset val="1"/>
          </rPr>
          <t>Becky Dzingeleski:</t>
        </r>
        <r>
          <rPr>
            <sz val="9"/>
            <color indexed="81"/>
            <rFont val="Tahoma"/>
            <charset val="1"/>
          </rPr>
          <t xml:space="preserve">
Per FOD is a new Unit.  Contributions began in 2018</t>
        </r>
      </text>
    </comment>
    <comment ref="UMD16" authorId="0" shapeId="0" xr:uid="{B1082002-3108-4D1F-B88F-7EDB7F3C6839}">
      <text>
        <r>
          <rPr>
            <b/>
            <sz val="9"/>
            <color indexed="81"/>
            <rFont val="Tahoma"/>
            <charset val="1"/>
          </rPr>
          <t>Becky Dzingeleski:</t>
        </r>
        <r>
          <rPr>
            <sz val="9"/>
            <color indexed="81"/>
            <rFont val="Tahoma"/>
            <charset val="1"/>
          </rPr>
          <t xml:space="preserve">
Per FOD is a new Unit.  Contributions began in 2018</t>
        </r>
      </text>
    </comment>
    <comment ref="UMH16" authorId="0" shapeId="0" xr:uid="{A4681DBA-A83C-426E-B4CD-C786633A009A}">
      <text>
        <r>
          <rPr>
            <b/>
            <sz val="9"/>
            <color indexed="81"/>
            <rFont val="Tahoma"/>
            <charset val="1"/>
          </rPr>
          <t>Becky Dzingeleski:</t>
        </r>
        <r>
          <rPr>
            <sz val="9"/>
            <color indexed="81"/>
            <rFont val="Tahoma"/>
            <charset val="1"/>
          </rPr>
          <t xml:space="preserve">
Per FOD is a new Unit.  Contributions began in 2018</t>
        </r>
      </text>
    </comment>
    <comment ref="UML16" authorId="0" shapeId="0" xr:uid="{42E5EFA8-7E85-4173-951E-28E166568915}">
      <text>
        <r>
          <rPr>
            <b/>
            <sz val="9"/>
            <color indexed="81"/>
            <rFont val="Tahoma"/>
            <charset val="1"/>
          </rPr>
          <t>Becky Dzingeleski:</t>
        </r>
        <r>
          <rPr>
            <sz val="9"/>
            <color indexed="81"/>
            <rFont val="Tahoma"/>
            <charset val="1"/>
          </rPr>
          <t xml:space="preserve">
Per FOD is a new Unit.  Contributions began in 2018</t>
        </r>
      </text>
    </comment>
    <comment ref="UMP16" authorId="0" shapeId="0" xr:uid="{2316B6CA-7041-47AE-8EB1-AF7BCEC06203}">
      <text>
        <r>
          <rPr>
            <b/>
            <sz val="9"/>
            <color indexed="81"/>
            <rFont val="Tahoma"/>
            <charset val="1"/>
          </rPr>
          <t>Becky Dzingeleski:</t>
        </r>
        <r>
          <rPr>
            <sz val="9"/>
            <color indexed="81"/>
            <rFont val="Tahoma"/>
            <charset val="1"/>
          </rPr>
          <t xml:space="preserve">
Per FOD is a new Unit.  Contributions began in 2018</t>
        </r>
      </text>
    </comment>
    <comment ref="UMT16" authorId="0" shapeId="0" xr:uid="{E4D26FBB-D45E-47B6-8707-3F206FD08C1C}">
      <text>
        <r>
          <rPr>
            <b/>
            <sz val="9"/>
            <color indexed="81"/>
            <rFont val="Tahoma"/>
            <charset val="1"/>
          </rPr>
          <t>Becky Dzingeleski:</t>
        </r>
        <r>
          <rPr>
            <sz val="9"/>
            <color indexed="81"/>
            <rFont val="Tahoma"/>
            <charset val="1"/>
          </rPr>
          <t xml:space="preserve">
Per FOD is a new Unit.  Contributions began in 2018</t>
        </r>
      </text>
    </comment>
    <comment ref="UMX16" authorId="0" shapeId="0" xr:uid="{B77C11E2-76B2-41C9-800E-5982A2FFBE0D}">
      <text>
        <r>
          <rPr>
            <b/>
            <sz val="9"/>
            <color indexed="81"/>
            <rFont val="Tahoma"/>
            <charset val="1"/>
          </rPr>
          <t>Becky Dzingeleski:</t>
        </r>
        <r>
          <rPr>
            <sz val="9"/>
            <color indexed="81"/>
            <rFont val="Tahoma"/>
            <charset val="1"/>
          </rPr>
          <t xml:space="preserve">
Per FOD is a new Unit.  Contributions began in 2018</t>
        </r>
      </text>
    </comment>
    <comment ref="UNB16" authorId="0" shapeId="0" xr:uid="{924EBC2B-961B-4501-9475-B708D3CE7CD2}">
      <text>
        <r>
          <rPr>
            <b/>
            <sz val="9"/>
            <color indexed="81"/>
            <rFont val="Tahoma"/>
            <charset val="1"/>
          </rPr>
          <t>Becky Dzingeleski:</t>
        </r>
        <r>
          <rPr>
            <sz val="9"/>
            <color indexed="81"/>
            <rFont val="Tahoma"/>
            <charset val="1"/>
          </rPr>
          <t xml:space="preserve">
Per FOD is a new Unit.  Contributions began in 2018</t>
        </r>
      </text>
    </comment>
    <comment ref="UNF16" authorId="0" shapeId="0" xr:uid="{A842685D-409D-4E78-A71E-0147279E2213}">
      <text>
        <r>
          <rPr>
            <b/>
            <sz val="9"/>
            <color indexed="81"/>
            <rFont val="Tahoma"/>
            <charset val="1"/>
          </rPr>
          <t>Becky Dzingeleski:</t>
        </r>
        <r>
          <rPr>
            <sz val="9"/>
            <color indexed="81"/>
            <rFont val="Tahoma"/>
            <charset val="1"/>
          </rPr>
          <t xml:space="preserve">
Per FOD is a new Unit.  Contributions began in 2018</t>
        </r>
      </text>
    </comment>
    <comment ref="UNJ16" authorId="0" shapeId="0" xr:uid="{0A512923-9C80-475F-8A6D-F8B0518291FA}">
      <text>
        <r>
          <rPr>
            <b/>
            <sz val="9"/>
            <color indexed="81"/>
            <rFont val="Tahoma"/>
            <charset val="1"/>
          </rPr>
          <t>Becky Dzingeleski:</t>
        </r>
        <r>
          <rPr>
            <sz val="9"/>
            <color indexed="81"/>
            <rFont val="Tahoma"/>
            <charset val="1"/>
          </rPr>
          <t xml:space="preserve">
Per FOD is a new Unit.  Contributions began in 2018</t>
        </r>
      </text>
    </comment>
    <comment ref="UNN16" authorId="0" shapeId="0" xr:uid="{DB04F454-7A9C-4595-9B54-733B4821E55D}">
      <text>
        <r>
          <rPr>
            <b/>
            <sz val="9"/>
            <color indexed="81"/>
            <rFont val="Tahoma"/>
            <charset val="1"/>
          </rPr>
          <t>Becky Dzingeleski:</t>
        </r>
        <r>
          <rPr>
            <sz val="9"/>
            <color indexed="81"/>
            <rFont val="Tahoma"/>
            <charset val="1"/>
          </rPr>
          <t xml:space="preserve">
Per FOD is a new Unit.  Contributions began in 2018</t>
        </r>
      </text>
    </comment>
    <comment ref="UNR16" authorId="0" shapeId="0" xr:uid="{546A81C1-5E09-45BD-B0E6-51AE9B124ECD}">
      <text>
        <r>
          <rPr>
            <b/>
            <sz val="9"/>
            <color indexed="81"/>
            <rFont val="Tahoma"/>
            <charset val="1"/>
          </rPr>
          <t>Becky Dzingeleski:</t>
        </r>
        <r>
          <rPr>
            <sz val="9"/>
            <color indexed="81"/>
            <rFont val="Tahoma"/>
            <charset val="1"/>
          </rPr>
          <t xml:space="preserve">
Per FOD is a new Unit.  Contributions began in 2018</t>
        </r>
      </text>
    </comment>
    <comment ref="UNV16" authorId="0" shapeId="0" xr:uid="{BB0E91EC-666E-4E47-92FD-4D976E3DFE43}">
      <text>
        <r>
          <rPr>
            <b/>
            <sz val="9"/>
            <color indexed="81"/>
            <rFont val="Tahoma"/>
            <charset val="1"/>
          </rPr>
          <t>Becky Dzingeleski:</t>
        </r>
        <r>
          <rPr>
            <sz val="9"/>
            <color indexed="81"/>
            <rFont val="Tahoma"/>
            <charset val="1"/>
          </rPr>
          <t xml:space="preserve">
Per FOD is a new Unit.  Contributions began in 2018</t>
        </r>
      </text>
    </comment>
    <comment ref="UNZ16" authorId="0" shapeId="0" xr:uid="{7CAF8B6F-A21A-4B74-A06D-F14E6A8E6619}">
      <text>
        <r>
          <rPr>
            <b/>
            <sz val="9"/>
            <color indexed="81"/>
            <rFont val="Tahoma"/>
            <charset val="1"/>
          </rPr>
          <t>Becky Dzingeleski:</t>
        </r>
        <r>
          <rPr>
            <sz val="9"/>
            <color indexed="81"/>
            <rFont val="Tahoma"/>
            <charset val="1"/>
          </rPr>
          <t xml:space="preserve">
Per FOD is a new Unit.  Contributions began in 2018</t>
        </r>
      </text>
    </comment>
    <comment ref="UOD16" authorId="0" shapeId="0" xr:uid="{714F27C2-203B-4106-B474-923E73614E09}">
      <text>
        <r>
          <rPr>
            <b/>
            <sz val="9"/>
            <color indexed="81"/>
            <rFont val="Tahoma"/>
            <charset val="1"/>
          </rPr>
          <t>Becky Dzingeleski:</t>
        </r>
        <r>
          <rPr>
            <sz val="9"/>
            <color indexed="81"/>
            <rFont val="Tahoma"/>
            <charset val="1"/>
          </rPr>
          <t xml:space="preserve">
Per FOD is a new Unit.  Contributions began in 2018</t>
        </r>
      </text>
    </comment>
    <comment ref="UOH16" authorId="0" shapeId="0" xr:uid="{362301F4-AA00-4C47-A7CE-357F167C85A8}">
      <text>
        <r>
          <rPr>
            <b/>
            <sz val="9"/>
            <color indexed="81"/>
            <rFont val="Tahoma"/>
            <charset val="1"/>
          </rPr>
          <t>Becky Dzingeleski:</t>
        </r>
        <r>
          <rPr>
            <sz val="9"/>
            <color indexed="81"/>
            <rFont val="Tahoma"/>
            <charset val="1"/>
          </rPr>
          <t xml:space="preserve">
Per FOD is a new Unit.  Contributions began in 2018</t>
        </r>
      </text>
    </comment>
    <comment ref="UOL16" authorId="0" shapeId="0" xr:uid="{DA6F0A51-A94D-41C3-9336-BB3CBA4E9437}">
      <text>
        <r>
          <rPr>
            <b/>
            <sz val="9"/>
            <color indexed="81"/>
            <rFont val="Tahoma"/>
            <charset val="1"/>
          </rPr>
          <t>Becky Dzingeleski:</t>
        </r>
        <r>
          <rPr>
            <sz val="9"/>
            <color indexed="81"/>
            <rFont val="Tahoma"/>
            <charset val="1"/>
          </rPr>
          <t xml:space="preserve">
Per FOD is a new Unit.  Contributions began in 2018</t>
        </r>
      </text>
    </comment>
    <comment ref="UOP16" authorId="0" shapeId="0" xr:uid="{9BDD817F-F7E0-46D7-8537-A3A1104B5F48}">
      <text>
        <r>
          <rPr>
            <b/>
            <sz val="9"/>
            <color indexed="81"/>
            <rFont val="Tahoma"/>
            <charset val="1"/>
          </rPr>
          <t>Becky Dzingeleski:</t>
        </r>
        <r>
          <rPr>
            <sz val="9"/>
            <color indexed="81"/>
            <rFont val="Tahoma"/>
            <charset val="1"/>
          </rPr>
          <t xml:space="preserve">
Per FOD is a new Unit.  Contributions began in 2018</t>
        </r>
      </text>
    </comment>
    <comment ref="UOT16" authorId="0" shapeId="0" xr:uid="{6BFCA83E-8D16-4911-A4DC-83D5184FDEDF}">
      <text>
        <r>
          <rPr>
            <b/>
            <sz val="9"/>
            <color indexed="81"/>
            <rFont val="Tahoma"/>
            <charset val="1"/>
          </rPr>
          <t>Becky Dzingeleski:</t>
        </r>
        <r>
          <rPr>
            <sz val="9"/>
            <color indexed="81"/>
            <rFont val="Tahoma"/>
            <charset val="1"/>
          </rPr>
          <t xml:space="preserve">
Per FOD is a new Unit.  Contributions began in 2018</t>
        </r>
      </text>
    </comment>
    <comment ref="UOX16" authorId="0" shapeId="0" xr:uid="{C9BDC3C5-846A-4CD2-BA0E-1A0C92F59171}">
      <text>
        <r>
          <rPr>
            <b/>
            <sz val="9"/>
            <color indexed="81"/>
            <rFont val="Tahoma"/>
            <charset val="1"/>
          </rPr>
          <t>Becky Dzingeleski:</t>
        </r>
        <r>
          <rPr>
            <sz val="9"/>
            <color indexed="81"/>
            <rFont val="Tahoma"/>
            <charset val="1"/>
          </rPr>
          <t xml:space="preserve">
Per FOD is a new Unit.  Contributions began in 2018</t>
        </r>
      </text>
    </comment>
    <comment ref="UPB16" authorId="0" shapeId="0" xr:uid="{79760D8D-58FB-4664-B2E0-151358AC6928}">
      <text>
        <r>
          <rPr>
            <b/>
            <sz val="9"/>
            <color indexed="81"/>
            <rFont val="Tahoma"/>
            <charset val="1"/>
          </rPr>
          <t>Becky Dzingeleski:</t>
        </r>
        <r>
          <rPr>
            <sz val="9"/>
            <color indexed="81"/>
            <rFont val="Tahoma"/>
            <charset val="1"/>
          </rPr>
          <t xml:space="preserve">
Per FOD is a new Unit.  Contributions began in 2018</t>
        </r>
      </text>
    </comment>
    <comment ref="UPF16" authorId="0" shapeId="0" xr:uid="{DB0481DF-55BB-4A23-A1C8-D4392FB16CD5}">
      <text>
        <r>
          <rPr>
            <b/>
            <sz val="9"/>
            <color indexed="81"/>
            <rFont val="Tahoma"/>
            <charset val="1"/>
          </rPr>
          <t>Becky Dzingeleski:</t>
        </r>
        <r>
          <rPr>
            <sz val="9"/>
            <color indexed="81"/>
            <rFont val="Tahoma"/>
            <charset val="1"/>
          </rPr>
          <t xml:space="preserve">
Per FOD is a new Unit.  Contributions began in 2018</t>
        </r>
      </text>
    </comment>
    <comment ref="UPJ16" authorId="0" shapeId="0" xr:uid="{5A14E04C-055A-43B3-88F2-C8CCB90AC605}">
      <text>
        <r>
          <rPr>
            <b/>
            <sz val="9"/>
            <color indexed="81"/>
            <rFont val="Tahoma"/>
            <charset val="1"/>
          </rPr>
          <t>Becky Dzingeleski:</t>
        </r>
        <r>
          <rPr>
            <sz val="9"/>
            <color indexed="81"/>
            <rFont val="Tahoma"/>
            <charset val="1"/>
          </rPr>
          <t xml:space="preserve">
Per FOD is a new Unit.  Contributions began in 2018</t>
        </r>
      </text>
    </comment>
    <comment ref="UPN16" authorId="0" shapeId="0" xr:uid="{1694E841-106F-4AAD-A72E-5464225DF800}">
      <text>
        <r>
          <rPr>
            <b/>
            <sz val="9"/>
            <color indexed="81"/>
            <rFont val="Tahoma"/>
            <charset val="1"/>
          </rPr>
          <t>Becky Dzingeleski:</t>
        </r>
        <r>
          <rPr>
            <sz val="9"/>
            <color indexed="81"/>
            <rFont val="Tahoma"/>
            <charset val="1"/>
          </rPr>
          <t xml:space="preserve">
Per FOD is a new Unit.  Contributions began in 2018</t>
        </r>
      </text>
    </comment>
    <comment ref="UPR16" authorId="0" shapeId="0" xr:uid="{B17070F5-E3D9-422B-9961-F6B0C90E78C1}">
      <text>
        <r>
          <rPr>
            <b/>
            <sz val="9"/>
            <color indexed="81"/>
            <rFont val="Tahoma"/>
            <charset val="1"/>
          </rPr>
          <t>Becky Dzingeleski:</t>
        </r>
        <r>
          <rPr>
            <sz val="9"/>
            <color indexed="81"/>
            <rFont val="Tahoma"/>
            <charset val="1"/>
          </rPr>
          <t xml:space="preserve">
Per FOD is a new Unit.  Contributions began in 2018</t>
        </r>
      </text>
    </comment>
    <comment ref="UPV16" authorId="0" shapeId="0" xr:uid="{97FE6678-AA22-4E0D-96AA-A7736AA14AA1}">
      <text>
        <r>
          <rPr>
            <b/>
            <sz val="9"/>
            <color indexed="81"/>
            <rFont val="Tahoma"/>
            <charset val="1"/>
          </rPr>
          <t>Becky Dzingeleski:</t>
        </r>
        <r>
          <rPr>
            <sz val="9"/>
            <color indexed="81"/>
            <rFont val="Tahoma"/>
            <charset val="1"/>
          </rPr>
          <t xml:space="preserve">
Per FOD is a new Unit.  Contributions began in 2018</t>
        </r>
      </text>
    </comment>
    <comment ref="UPZ16" authorId="0" shapeId="0" xr:uid="{E3800689-F4AC-4C0E-BD68-99A4D267496F}">
      <text>
        <r>
          <rPr>
            <b/>
            <sz val="9"/>
            <color indexed="81"/>
            <rFont val="Tahoma"/>
            <charset val="1"/>
          </rPr>
          <t>Becky Dzingeleski:</t>
        </r>
        <r>
          <rPr>
            <sz val="9"/>
            <color indexed="81"/>
            <rFont val="Tahoma"/>
            <charset val="1"/>
          </rPr>
          <t xml:space="preserve">
Per FOD is a new Unit.  Contributions began in 2018</t>
        </r>
      </text>
    </comment>
    <comment ref="UQD16" authorId="0" shapeId="0" xr:uid="{0E4BBDEB-EE3B-4A5C-88F4-CB4A5F4B6B14}">
      <text>
        <r>
          <rPr>
            <b/>
            <sz val="9"/>
            <color indexed="81"/>
            <rFont val="Tahoma"/>
            <charset val="1"/>
          </rPr>
          <t>Becky Dzingeleski:</t>
        </r>
        <r>
          <rPr>
            <sz val="9"/>
            <color indexed="81"/>
            <rFont val="Tahoma"/>
            <charset val="1"/>
          </rPr>
          <t xml:space="preserve">
Per FOD is a new Unit.  Contributions began in 2018</t>
        </r>
      </text>
    </comment>
    <comment ref="UQH16" authorId="0" shapeId="0" xr:uid="{A3DA9E57-4DAC-477D-B5AF-DC9C352ED6DA}">
      <text>
        <r>
          <rPr>
            <b/>
            <sz val="9"/>
            <color indexed="81"/>
            <rFont val="Tahoma"/>
            <charset val="1"/>
          </rPr>
          <t>Becky Dzingeleski:</t>
        </r>
        <r>
          <rPr>
            <sz val="9"/>
            <color indexed="81"/>
            <rFont val="Tahoma"/>
            <charset val="1"/>
          </rPr>
          <t xml:space="preserve">
Per FOD is a new Unit.  Contributions began in 2018</t>
        </r>
      </text>
    </comment>
    <comment ref="UQL16" authorId="0" shapeId="0" xr:uid="{6EAD3106-6F0C-4D91-8D28-0FC069F329AF}">
      <text>
        <r>
          <rPr>
            <b/>
            <sz val="9"/>
            <color indexed="81"/>
            <rFont val="Tahoma"/>
            <charset val="1"/>
          </rPr>
          <t>Becky Dzingeleski:</t>
        </r>
        <r>
          <rPr>
            <sz val="9"/>
            <color indexed="81"/>
            <rFont val="Tahoma"/>
            <charset val="1"/>
          </rPr>
          <t xml:space="preserve">
Per FOD is a new Unit.  Contributions began in 2018</t>
        </r>
      </text>
    </comment>
    <comment ref="UQP16" authorId="0" shapeId="0" xr:uid="{E903FE13-8BAA-449B-B716-1C5FC8809B0B}">
      <text>
        <r>
          <rPr>
            <b/>
            <sz val="9"/>
            <color indexed="81"/>
            <rFont val="Tahoma"/>
            <charset val="1"/>
          </rPr>
          <t>Becky Dzingeleski:</t>
        </r>
        <r>
          <rPr>
            <sz val="9"/>
            <color indexed="81"/>
            <rFont val="Tahoma"/>
            <charset val="1"/>
          </rPr>
          <t xml:space="preserve">
Per FOD is a new Unit.  Contributions began in 2018</t>
        </r>
      </text>
    </comment>
    <comment ref="UQT16" authorId="0" shapeId="0" xr:uid="{D65DDFAB-B077-4010-9100-0943782DD591}">
      <text>
        <r>
          <rPr>
            <b/>
            <sz val="9"/>
            <color indexed="81"/>
            <rFont val="Tahoma"/>
            <charset val="1"/>
          </rPr>
          <t>Becky Dzingeleski:</t>
        </r>
        <r>
          <rPr>
            <sz val="9"/>
            <color indexed="81"/>
            <rFont val="Tahoma"/>
            <charset val="1"/>
          </rPr>
          <t xml:space="preserve">
Per FOD is a new Unit.  Contributions began in 2018</t>
        </r>
      </text>
    </comment>
    <comment ref="UQX16" authorId="0" shapeId="0" xr:uid="{4BB32A44-4191-4179-91B1-65FEE99CCCBC}">
      <text>
        <r>
          <rPr>
            <b/>
            <sz val="9"/>
            <color indexed="81"/>
            <rFont val="Tahoma"/>
            <charset val="1"/>
          </rPr>
          <t>Becky Dzingeleski:</t>
        </r>
        <r>
          <rPr>
            <sz val="9"/>
            <color indexed="81"/>
            <rFont val="Tahoma"/>
            <charset val="1"/>
          </rPr>
          <t xml:space="preserve">
Per FOD is a new Unit.  Contributions began in 2018</t>
        </r>
      </text>
    </comment>
    <comment ref="URB16" authorId="0" shapeId="0" xr:uid="{5B25DC56-536F-4687-B404-340F53ABDC1D}">
      <text>
        <r>
          <rPr>
            <b/>
            <sz val="9"/>
            <color indexed="81"/>
            <rFont val="Tahoma"/>
            <charset val="1"/>
          </rPr>
          <t>Becky Dzingeleski:</t>
        </r>
        <r>
          <rPr>
            <sz val="9"/>
            <color indexed="81"/>
            <rFont val="Tahoma"/>
            <charset val="1"/>
          </rPr>
          <t xml:space="preserve">
Per FOD is a new Unit.  Contributions began in 2018</t>
        </r>
      </text>
    </comment>
    <comment ref="URF16" authorId="0" shapeId="0" xr:uid="{F0C3FE0F-BAE0-4722-83E6-EC3DE5436B8F}">
      <text>
        <r>
          <rPr>
            <b/>
            <sz val="9"/>
            <color indexed="81"/>
            <rFont val="Tahoma"/>
            <charset val="1"/>
          </rPr>
          <t>Becky Dzingeleski:</t>
        </r>
        <r>
          <rPr>
            <sz val="9"/>
            <color indexed="81"/>
            <rFont val="Tahoma"/>
            <charset val="1"/>
          </rPr>
          <t xml:space="preserve">
Per FOD is a new Unit.  Contributions began in 2018</t>
        </r>
      </text>
    </comment>
    <comment ref="URJ16" authorId="0" shapeId="0" xr:uid="{03DE0A8A-CBDA-4989-92EC-CF37110DAED6}">
      <text>
        <r>
          <rPr>
            <b/>
            <sz val="9"/>
            <color indexed="81"/>
            <rFont val="Tahoma"/>
            <charset val="1"/>
          </rPr>
          <t>Becky Dzingeleski:</t>
        </r>
        <r>
          <rPr>
            <sz val="9"/>
            <color indexed="81"/>
            <rFont val="Tahoma"/>
            <charset val="1"/>
          </rPr>
          <t xml:space="preserve">
Per FOD is a new Unit.  Contributions began in 2018</t>
        </r>
      </text>
    </comment>
    <comment ref="URN16" authorId="0" shapeId="0" xr:uid="{5A40FD9D-28F7-402F-99AF-6E281551F28C}">
      <text>
        <r>
          <rPr>
            <b/>
            <sz val="9"/>
            <color indexed="81"/>
            <rFont val="Tahoma"/>
            <charset val="1"/>
          </rPr>
          <t>Becky Dzingeleski:</t>
        </r>
        <r>
          <rPr>
            <sz val="9"/>
            <color indexed="81"/>
            <rFont val="Tahoma"/>
            <charset val="1"/>
          </rPr>
          <t xml:space="preserve">
Per FOD is a new Unit.  Contributions began in 2018</t>
        </r>
      </text>
    </comment>
    <comment ref="URR16" authorId="0" shapeId="0" xr:uid="{4DC643FD-27AB-45E5-8BE6-65FF3D832E65}">
      <text>
        <r>
          <rPr>
            <b/>
            <sz val="9"/>
            <color indexed="81"/>
            <rFont val="Tahoma"/>
            <charset val="1"/>
          </rPr>
          <t>Becky Dzingeleski:</t>
        </r>
        <r>
          <rPr>
            <sz val="9"/>
            <color indexed="81"/>
            <rFont val="Tahoma"/>
            <charset val="1"/>
          </rPr>
          <t xml:space="preserve">
Per FOD is a new Unit.  Contributions began in 2018</t>
        </r>
      </text>
    </comment>
    <comment ref="URV16" authorId="0" shapeId="0" xr:uid="{EA9D9B20-7472-43AF-8E6F-331D383FF10F}">
      <text>
        <r>
          <rPr>
            <b/>
            <sz val="9"/>
            <color indexed="81"/>
            <rFont val="Tahoma"/>
            <charset val="1"/>
          </rPr>
          <t>Becky Dzingeleski:</t>
        </r>
        <r>
          <rPr>
            <sz val="9"/>
            <color indexed="81"/>
            <rFont val="Tahoma"/>
            <charset val="1"/>
          </rPr>
          <t xml:space="preserve">
Per FOD is a new Unit.  Contributions began in 2018</t>
        </r>
      </text>
    </comment>
    <comment ref="URZ16" authorId="0" shapeId="0" xr:uid="{8C3483F3-AA6E-4A1F-94D5-1FAB8607B4CF}">
      <text>
        <r>
          <rPr>
            <b/>
            <sz val="9"/>
            <color indexed="81"/>
            <rFont val="Tahoma"/>
            <charset val="1"/>
          </rPr>
          <t>Becky Dzingeleski:</t>
        </r>
        <r>
          <rPr>
            <sz val="9"/>
            <color indexed="81"/>
            <rFont val="Tahoma"/>
            <charset val="1"/>
          </rPr>
          <t xml:space="preserve">
Per FOD is a new Unit.  Contributions began in 2018</t>
        </r>
      </text>
    </comment>
    <comment ref="USD16" authorId="0" shapeId="0" xr:uid="{24362C61-9CB0-4913-9F53-6FDDEB208F1A}">
      <text>
        <r>
          <rPr>
            <b/>
            <sz val="9"/>
            <color indexed="81"/>
            <rFont val="Tahoma"/>
            <charset val="1"/>
          </rPr>
          <t>Becky Dzingeleski:</t>
        </r>
        <r>
          <rPr>
            <sz val="9"/>
            <color indexed="81"/>
            <rFont val="Tahoma"/>
            <charset val="1"/>
          </rPr>
          <t xml:space="preserve">
Per FOD is a new Unit.  Contributions began in 2018</t>
        </r>
      </text>
    </comment>
    <comment ref="USH16" authorId="0" shapeId="0" xr:uid="{AA162D72-56F5-4114-9333-6C21523FA367}">
      <text>
        <r>
          <rPr>
            <b/>
            <sz val="9"/>
            <color indexed="81"/>
            <rFont val="Tahoma"/>
            <charset val="1"/>
          </rPr>
          <t>Becky Dzingeleski:</t>
        </r>
        <r>
          <rPr>
            <sz val="9"/>
            <color indexed="81"/>
            <rFont val="Tahoma"/>
            <charset val="1"/>
          </rPr>
          <t xml:space="preserve">
Per FOD is a new Unit.  Contributions began in 2018</t>
        </r>
      </text>
    </comment>
    <comment ref="USL16" authorId="0" shapeId="0" xr:uid="{85642300-5F1C-4C06-A303-80BC61D49A13}">
      <text>
        <r>
          <rPr>
            <b/>
            <sz val="9"/>
            <color indexed="81"/>
            <rFont val="Tahoma"/>
            <charset val="1"/>
          </rPr>
          <t>Becky Dzingeleski:</t>
        </r>
        <r>
          <rPr>
            <sz val="9"/>
            <color indexed="81"/>
            <rFont val="Tahoma"/>
            <charset val="1"/>
          </rPr>
          <t xml:space="preserve">
Per FOD is a new Unit.  Contributions began in 2018</t>
        </r>
      </text>
    </comment>
    <comment ref="USP16" authorId="0" shapeId="0" xr:uid="{188AC7A9-D3D2-468B-BE84-DEAAAC1E8D23}">
      <text>
        <r>
          <rPr>
            <b/>
            <sz val="9"/>
            <color indexed="81"/>
            <rFont val="Tahoma"/>
            <charset val="1"/>
          </rPr>
          <t>Becky Dzingeleski:</t>
        </r>
        <r>
          <rPr>
            <sz val="9"/>
            <color indexed="81"/>
            <rFont val="Tahoma"/>
            <charset val="1"/>
          </rPr>
          <t xml:space="preserve">
Per FOD is a new Unit.  Contributions began in 2018</t>
        </r>
      </text>
    </comment>
    <comment ref="UST16" authorId="0" shapeId="0" xr:uid="{845DDE6D-BAC1-4CB5-A8E2-374194B4EAD5}">
      <text>
        <r>
          <rPr>
            <b/>
            <sz val="9"/>
            <color indexed="81"/>
            <rFont val="Tahoma"/>
            <charset val="1"/>
          </rPr>
          <t>Becky Dzingeleski:</t>
        </r>
        <r>
          <rPr>
            <sz val="9"/>
            <color indexed="81"/>
            <rFont val="Tahoma"/>
            <charset val="1"/>
          </rPr>
          <t xml:space="preserve">
Per FOD is a new Unit.  Contributions began in 2018</t>
        </r>
      </text>
    </comment>
    <comment ref="USX16" authorId="0" shapeId="0" xr:uid="{C2BF4599-2121-40E0-AE56-47F727F2405B}">
      <text>
        <r>
          <rPr>
            <b/>
            <sz val="9"/>
            <color indexed="81"/>
            <rFont val="Tahoma"/>
            <charset val="1"/>
          </rPr>
          <t>Becky Dzingeleski:</t>
        </r>
        <r>
          <rPr>
            <sz val="9"/>
            <color indexed="81"/>
            <rFont val="Tahoma"/>
            <charset val="1"/>
          </rPr>
          <t xml:space="preserve">
Per FOD is a new Unit.  Contributions began in 2018</t>
        </r>
      </text>
    </comment>
    <comment ref="UTB16" authorId="0" shapeId="0" xr:uid="{E4488F83-79FB-4505-AC23-FB9F62206B22}">
      <text>
        <r>
          <rPr>
            <b/>
            <sz val="9"/>
            <color indexed="81"/>
            <rFont val="Tahoma"/>
            <charset val="1"/>
          </rPr>
          <t>Becky Dzingeleski:</t>
        </r>
        <r>
          <rPr>
            <sz val="9"/>
            <color indexed="81"/>
            <rFont val="Tahoma"/>
            <charset val="1"/>
          </rPr>
          <t xml:space="preserve">
Per FOD is a new Unit.  Contributions began in 2018</t>
        </r>
      </text>
    </comment>
    <comment ref="UTF16" authorId="0" shapeId="0" xr:uid="{D74AB7E4-6311-4EB3-AE19-E888FDAA6946}">
      <text>
        <r>
          <rPr>
            <b/>
            <sz val="9"/>
            <color indexed="81"/>
            <rFont val="Tahoma"/>
            <charset val="1"/>
          </rPr>
          <t>Becky Dzingeleski:</t>
        </r>
        <r>
          <rPr>
            <sz val="9"/>
            <color indexed="81"/>
            <rFont val="Tahoma"/>
            <charset val="1"/>
          </rPr>
          <t xml:space="preserve">
Per FOD is a new Unit.  Contributions began in 2018</t>
        </r>
      </text>
    </comment>
    <comment ref="UTJ16" authorId="0" shapeId="0" xr:uid="{77FAA7A9-DBAE-4D73-BA66-5EAA8DF08D32}">
      <text>
        <r>
          <rPr>
            <b/>
            <sz val="9"/>
            <color indexed="81"/>
            <rFont val="Tahoma"/>
            <charset val="1"/>
          </rPr>
          <t>Becky Dzingeleski:</t>
        </r>
        <r>
          <rPr>
            <sz val="9"/>
            <color indexed="81"/>
            <rFont val="Tahoma"/>
            <charset val="1"/>
          </rPr>
          <t xml:space="preserve">
Per FOD is a new Unit.  Contributions began in 2018</t>
        </r>
      </text>
    </comment>
    <comment ref="UTN16" authorId="0" shapeId="0" xr:uid="{23423558-A1CC-4079-A6A5-2103CC2C657C}">
      <text>
        <r>
          <rPr>
            <b/>
            <sz val="9"/>
            <color indexed="81"/>
            <rFont val="Tahoma"/>
            <charset val="1"/>
          </rPr>
          <t>Becky Dzingeleski:</t>
        </r>
        <r>
          <rPr>
            <sz val="9"/>
            <color indexed="81"/>
            <rFont val="Tahoma"/>
            <charset val="1"/>
          </rPr>
          <t xml:space="preserve">
Per FOD is a new Unit.  Contributions began in 2018</t>
        </r>
      </text>
    </comment>
    <comment ref="UTR16" authorId="0" shapeId="0" xr:uid="{49965475-EBCD-487B-8FE6-A6E34450A04D}">
      <text>
        <r>
          <rPr>
            <b/>
            <sz val="9"/>
            <color indexed="81"/>
            <rFont val="Tahoma"/>
            <charset val="1"/>
          </rPr>
          <t>Becky Dzingeleski:</t>
        </r>
        <r>
          <rPr>
            <sz val="9"/>
            <color indexed="81"/>
            <rFont val="Tahoma"/>
            <charset val="1"/>
          </rPr>
          <t xml:space="preserve">
Per FOD is a new Unit.  Contributions began in 2018</t>
        </r>
      </text>
    </comment>
    <comment ref="UTV16" authorId="0" shapeId="0" xr:uid="{CEFAEDF0-DF47-455D-852F-2CE7B00622CD}">
      <text>
        <r>
          <rPr>
            <b/>
            <sz val="9"/>
            <color indexed="81"/>
            <rFont val="Tahoma"/>
            <charset val="1"/>
          </rPr>
          <t>Becky Dzingeleski:</t>
        </r>
        <r>
          <rPr>
            <sz val="9"/>
            <color indexed="81"/>
            <rFont val="Tahoma"/>
            <charset val="1"/>
          </rPr>
          <t xml:space="preserve">
Per FOD is a new Unit.  Contributions began in 2018</t>
        </r>
      </text>
    </comment>
    <comment ref="UTZ16" authorId="0" shapeId="0" xr:uid="{E4D97FF5-E8E5-45E0-851D-F98EEE9D4D51}">
      <text>
        <r>
          <rPr>
            <b/>
            <sz val="9"/>
            <color indexed="81"/>
            <rFont val="Tahoma"/>
            <charset val="1"/>
          </rPr>
          <t>Becky Dzingeleski:</t>
        </r>
        <r>
          <rPr>
            <sz val="9"/>
            <color indexed="81"/>
            <rFont val="Tahoma"/>
            <charset val="1"/>
          </rPr>
          <t xml:space="preserve">
Per FOD is a new Unit.  Contributions began in 2018</t>
        </r>
      </text>
    </comment>
    <comment ref="UUD16" authorId="0" shapeId="0" xr:uid="{1496C69E-C95D-4094-B5C0-64DEBEAA5FAD}">
      <text>
        <r>
          <rPr>
            <b/>
            <sz val="9"/>
            <color indexed="81"/>
            <rFont val="Tahoma"/>
            <charset val="1"/>
          </rPr>
          <t>Becky Dzingeleski:</t>
        </r>
        <r>
          <rPr>
            <sz val="9"/>
            <color indexed="81"/>
            <rFont val="Tahoma"/>
            <charset val="1"/>
          </rPr>
          <t xml:space="preserve">
Per FOD is a new Unit.  Contributions began in 2018</t>
        </r>
      </text>
    </comment>
    <comment ref="UUH16" authorId="0" shapeId="0" xr:uid="{584609BE-BFD0-4907-A849-9D1F444ADECB}">
      <text>
        <r>
          <rPr>
            <b/>
            <sz val="9"/>
            <color indexed="81"/>
            <rFont val="Tahoma"/>
            <charset val="1"/>
          </rPr>
          <t>Becky Dzingeleski:</t>
        </r>
        <r>
          <rPr>
            <sz val="9"/>
            <color indexed="81"/>
            <rFont val="Tahoma"/>
            <charset val="1"/>
          </rPr>
          <t xml:space="preserve">
Per FOD is a new Unit.  Contributions began in 2018</t>
        </r>
      </text>
    </comment>
    <comment ref="UUL16" authorId="0" shapeId="0" xr:uid="{7227EDF4-33C2-48F5-944F-D563E91E6BB0}">
      <text>
        <r>
          <rPr>
            <b/>
            <sz val="9"/>
            <color indexed="81"/>
            <rFont val="Tahoma"/>
            <charset val="1"/>
          </rPr>
          <t>Becky Dzingeleski:</t>
        </r>
        <r>
          <rPr>
            <sz val="9"/>
            <color indexed="81"/>
            <rFont val="Tahoma"/>
            <charset val="1"/>
          </rPr>
          <t xml:space="preserve">
Per FOD is a new Unit.  Contributions began in 2018</t>
        </r>
      </text>
    </comment>
    <comment ref="UUP16" authorId="0" shapeId="0" xr:uid="{BBB68BF9-73CA-451F-9E32-91EFB79C9B61}">
      <text>
        <r>
          <rPr>
            <b/>
            <sz val="9"/>
            <color indexed="81"/>
            <rFont val="Tahoma"/>
            <charset val="1"/>
          </rPr>
          <t>Becky Dzingeleski:</t>
        </r>
        <r>
          <rPr>
            <sz val="9"/>
            <color indexed="81"/>
            <rFont val="Tahoma"/>
            <charset val="1"/>
          </rPr>
          <t xml:space="preserve">
Per FOD is a new Unit.  Contributions began in 2018</t>
        </r>
      </text>
    </comment>
    <comment ref="UUT16" authorId="0" shapeId="0" xr:uid="{3337BE81-6A3C-4918-BE3A-AAD1BEC9DDB8}">
      <text>
        <r>
          <rPr>
            <b/>
            <sz val="9"/>
            <color indexed="81"/>
            <rFont val="Tahoma"/>
            <charset val="1"/>
          </rPr>
          <t>Becky Dzingeleski:</t>
        </r>
        <r>
          <rPr>
            <sz val="9"/>
            <color indexed="81"/>
            <rFont val="Tahoma"/>
            <charset val="1"/>
          </rPr>
          <t xml:space="preserve">
Per FOD is a new Unit.  Contributions began in 2018</t>
        </r>
      </text>
    </comment>
    <comment ref="UUX16" authorId="0" shapeId="0" xr:uid="{2473029A-DD8C-468E-8886-7993A274CAA8}">
      <text>
        <r>
          <rPr>
            <b/>
            <sz val="9"/>
            <color indexed="81"/>
            <rFont val="Tahoma"/>
            <charset val="1"/>
          </rPr>
          <t>Becky Dzingeleski:</t>
        </r>
        <r>
          <rPr>
            <sz val="9"/>
            <color indexed="81"/>
            <rFont val="Tahoma"/>
            <charset val="1"/>
          </rPr>
          <t xml:space="preserve">
Per FOD is a new Unit.  Contributions began in 2018</t>
        </r>
      </text>
    </comment>
    <comment ref="UVB16" authorId="0" shapeId="0" xr:uid="{1B6D0D80-3523-43E2-95AE-95BD8409B98F}">
      <text>
        <r>
          <rPr>
            <b/>
            <sz val="9"/>
            <color indexed="81"/>
            <rFont val="Tahoma"/>
            <charset val="1"/>
          </rPr>
          <t>Becky Dzingeleski:</t>
        </r>
        <r>
          <rPr>
            <sz val="9"/>
            <color indexed="81"/>
            <rFont val="Tahoma"/>
            <charset val="1"/>
          </rPr>
          <t xml:space="preserve">
Per FOD is a new Unit.  Contributions began in 2018</t>
        </r>
      </text>
    </comment>
    <comment ref="UVF16" authorId="0" shapeId="0" xr:uid="{02747572-10F0-49CE-8667-E8E5F04BCBC6}">
      <text>
        <r>
          <rPr>
            <b/>
            <sz val="9"/>
            <color indexed="81"/>
            <rFont val="Tahoma"/>
            <charset val="1"/>
          </rPr>
          <t>Becky Dzingeleski:</t>
        </r>
        <r>
          <rPr>
            <sz val="9"/>
            <color indexed="81"/>
            <rFont val="Tahoma"/>
            <charset val="1"/>
          </rPr>
          <t xml:space="preserve">
Per FOD is a new Unit.  Contributions began in 2018</t>
        </r>
      </text>
    </comment>
    <comment ref="UVJ16" authorId="0" shapeId="0" xr:uid="{5EBBFADE-E792-412F-8DCC-0B960FC7C981}">
      <text>
        <r>
          <rPr>
            <b/>
            <sz val="9"/>
            <color indexed="81"/>
            <rFont val="Tahoma"/>
            <charset val="1"/>
          </rPr>
          <t>Becky Dzingeleski:</t>
        </r>
        <r>
          <rPr>
            <sz val="9"/>
            <color indexed="81"/>
            <rFont val="Tahoma"/>
            <charset val="1"/>
          </rPr>
          <t xml:space="preserve">
Per FOD is a new Unit.  Contributions began in 2018</t>
        </r>
      </text>
    </comment>
    <comment ref="UVN16" authorId="0" shapeId="0" xr:uid="{C8F97688-48BF-472D-93F5-CE848FF53485}">
      <text>
        <r>
          <rPr>
            <b/>
            <sz val="9"/>
            <color indexed="81"/>
            <rFont val="Tahoma"/>
            <charset val="1"/>
          </rPr>
          <t>Becky Dzingeleski:</t>
        </r>
        <r>
          <rPr>
            <sz val="9"/>
            <color indexed="81"/>
            <rFont val="Tahoma"/>
            <charset val="1"/>
          </rPr>
          <t xml:space="preserve">
Per FOD is a new Unit.  Contributions began in 2018</t>
        </r>
      </text>
    </comment>
    <comment ref="UVR16" authorId="0" shapeId="0" xr:uid="{4BDF0770-979C-4AE3-8FF4-E0E74A1E3C75}">
      <text>
        <r>
          <rPr>
            <b/>
            <sz val="9"/>
            <color indexed="81"/>
            <rFont val="Tahoma"/>
            <charset val="1"/>
          </rPr>
          <t>Becky Dzingeleski:</t>
        </r>
        <r>
          <rPr>
            <sz val="9"/>
            <color indexed="81"/>
            <rFont val="Tahoma"/>
            <charset val="1"/>
          </rPr>
          <t xml:space="preserve">
Per FOD is a new Unit.  Contributions began in 2018</t>
        </r>
      </text>
    </comment>
    <comment ref="UVV16" authorId="0" shapeId="0" xr:uid="{A29B4AFF-BA53-4225-B7A4-8CFEACDF76C4}">
      <text>
        <r>
          <rPr>
            <b/>
            <sz val="9"/>
            <color indexed="81"/>
            <rFont val="Tahoma"/>
            <charset val="1"/>
          </rPr>
          <t>Becky Dzingeleski:</t>
        </r>
        <r>
          <rPr>
            <sz val="9"/>
            <color indexed="81"/>
            <rFont val="Tahoma"/>
            <charset val="1"/>
          </rPr>
          <t xml:space="preserve">
Per FOD is a new Unit.  Contributions began in 2018</t>
        </r>
      </text>
    </comment>
    <comment ref="UVZ16" authorId="0" shapeId="0" xr:uid="{1E74BDB0-4B8A-44BC-8757-2B714A2D7F78}">
      <text>
        <r>
          <rPr>
            <b/>
            <sz val="9"/>
            <color indexed="81"/>
            <rFont val="Tahoma"/>
            <charset val="1"/>
          </rPr>
          <t>Becky Dzingeleski:</t>
        </r>
        <r>
          <rPr>
            <sz val="9"/>
            <color indexed="81"/>
            <rFont val="Tahoma"/>
            <charset val="1"/>
          </rPr>
          <t xml:space="preserve">
Per FOD is a new Unit.  Contributions began in 2018</t>
        </r>
      </text>
    </comment>
    <comment ref="UWD16" authorId="0" shapeId="0" xr:uid="{6EA43637-CD00-4855-BBE7-5D03363F1F91}">
      <text>
        <r>
          <rPr>
            <b/>
            <sz val="9"/>
            <color indexed="81"/>
            <rFont val="Tahoma"/>
            <charset val="1"/>
          </rPr>
          <t>Becky Dzingeleski:</t>
        </r>
        <r>
          <rPr>
            <sz val="9"/>
            <color indexed="81"/>
            <rFont val="Tahoma"/>
            <charset val="1"/>
          </rPr>
          <t xml:space="preserve">
Per FOD is a new Unit.  Contributions began in 2018</t>
        </r>
      </text>
    </comment>
    <comment ref="UWH16" authorId="0" shapeId="0" xr:uid="{2DA6465A-B884-4A4E-ACBD-E2F2E6F6D18E}">
      <text>
        <r>
          <rPr>
            <b/>
            <sz val="9"/>
            <color indexed="81"/>
            <rFont val="Tahoma"/>
            <charset val="1"/>
          </rPr>
          <t>Becky Dzingeleski:</t>
        </r>
        <r>
          <rPr>
            <sz val="9"/>
            <color indexed="81"/>
            <rFont val="Tahoma"/>
            <charset val="1"/>
          </rPr>
          <t xml:space="preserve">
Per FOD is a new Unit.  Contributions began in 2018</t>
        </r>
      </text>
    </comment>
    <comment ref="UWL16" authorId="0" shapeId="0" xr:uid="{7E8567E7-CE0D-4802-B2D8-0B2539347D23}">
      <text>
        <r>
          <rPr>
            <b/>
            <sz val="9"/>
            <color indexed="81"/>
            <rFont val="Tahoma"/>
            <charset val="1"/>
          </rPr>
          <t>Becky Dzingeleski:</t>
        </r>
        <r>
          <rPr>
            <sz val="9"/>
            <color indexed="81"/>
            <rFont val="Tahoma"/>
            <charset val="1"/>
          </rPr>
          <t xml:space="preserve">
Per FOD is a new Unit.  Contributions began in 2018</t>
        </r>
      </text>
    </comment>
    <comment ref="UWP16" authorId="0" shapeId="0" xr:uid="{0E07134D-2D83-478E-90AD-E03E185DBF43}">
      <text>
        <r>
          <rPr>
            <b/>
            <sz val="9"/>
            <color indexed="81"/>
            <rFont val="Tahoma"/>
            <charset val="1"/>
          </rPr>
          <t>Becky Dzingeleski:</t>
        </r>
        <r>
          <rPr>
            <sz val="9"/>
            <color indexed="81"/>
            <rFont val="Tahoma"/>
            <charset val="1"/>
          </rPr>
          <t xml:space="preserve">
Per FOD is a new Unit.  Contributions began in 2018</t>
        </r>
      </text>
    </comment>
    <comment ref="UWT16" authorId="0" shapeId="0" xr:uid="{47DA58CC-E9EB-48B2-820F-F281B1C4C918}">
      <text>
        <r>
          <rPr>
            <b/>
            <sz val="9"/>
            <color indexed="81"/>
            <rFont val="Tahoma"/>
            <charset val="1"/>
          </rPr>
          <t>Becky Dzingeleski:</t>
        </r>
        <r>
          <rPr>
            <sz val="9"/>
            <color indexed="81"/>
            <rFont val="Tahoma"/>
            <charset val="1"/>
          </rPr>
          <t xml:space="preserve">
Per FOD is a new Unit.  Contributions began in 2018</t>
        </r>
      </text>
    </comment>
    <comment ref="UWX16" authorId="0" shapeId="0" xr:uid="{809EBF4D-1E23-4909-B8DD-927C1EF5DCF4}">
      <text>
        <r>
          <rPr>
            <b/>
            <sz val="9"/>
            <color indexed="81"/>
            <rFont val="Tahoma"/>
            <charset val="1"/>
          </rPr>
          <t>Becky Dzingeleski:</t>
        </r>
        <r>
          <rPr>
            <sz val="9"/>
            <color indexed="81"/>
            <rFont val="Tahoma"/>
            <charset val="1"/>
          </rPr>
          <t xml:space="preserve">
Per FOD is a new Unit.  Contributions began in 2018</t>
        </r>
      </text>
    </comment>
    <comment ref="UXB16" authorId="0" shapeId="0" xr:uid="{A5D02E47-9BDC-47E4-82B6-7E31E5F56AF8}">
      <text>
        <r>
          <rPr>
            <b/>
            <sz val="9"/>
            <color indexed="81"/>
            <rFont val="Tahoma"/>
            <charset val="1"/>
          </rPr>
          <t>Becky Dzingeleski:</t>
        </r>
        <r>
          <rPr>
            <sz val="9"/>
            <color indexed="81"/>
            <rFont val="Tahoma"/>
            <charset val="1"/>
          </rPr>
          <t xml:space="preserve">
Per FOD is a new Unit.  Contributions began in 2018</t>
        </r>
      </text>
    </comment>
    <comment ref="UXF16" authorId="0" shapeId="0" xr:uid="{1834943E-C591-49CE-BC59-B6605665A662}">
      <text>
        <r>
          <rPr>
            <b/>
            <sz val="9"/>
            <color indexed="81"/>
            <rFont val="Tahoma"/>
            <charset val="1"/>
          </rPr>
          <t>Becky Dzingeleski:</t>
        </r>
        <r>
          <rPr>
            <sz val="9"/>
            <color indexed="81"/>
            <rFont val="Tahoma"/>
            <charset val="1"/>
          </rPr>
          <t xml:space="preserve">
Per FOD is a new Unit.  Contributions began in 2018</t>
        </r>
      </text>
    </comment>
    <comment ref="UXJ16" authorId="0" shapeId="0" xr:uid="{DBE0BC02-6E7E-4308-A3D1-E882352FC2DA}">
      <text>
        <r>
          <rPr>
            <b/>
            <sz val="9"/>
            <color indexed="81"/>
            <rFont val="Tahoma"/>
            <charset val="1"/>
          </rPr>
          <t>Becky Dzingeleski:</t>
        </r>
        <r>
          <rPr>
            <sz val="9"/>
            <color indexed="81"/>
            <rFont val="Tahoma"/>
            <charset val="1"/>
          </rPr>
          <t xml:space="preserve">
Per FOD is a new Unit.  Contributions began in 2018</t>
        </r>
      </text>
    </comment>
    <comment ref="UXN16" authorId="0" shapeId="0" xr:uid="{6130268D-4F5B-49FD-95C7-2C51DA7FCF9C}">
      <text>
        <r>
          <rPr>
            <b/>
            <sz val="9"/>
            <color indexed="81"/>
            <rFont val="Tahoma"/>
            <charset val="1"/>
          </rPr>
          <t>Becky Dzingeleski:</t>
        </r>
        <r>
          <rPr>
            <sz val="9"/>
            <color indexed="81"/>
            <rFont val="Tahoma"/>
            <charset val="1"/>
          </rPr>
          <t xml:space="preserve">
Per FOD is a new Unit.  Contributions began in 2018</t>
        </r>
      </text>
    </comment>
    <comment ref="UXR16" authorId="0" shapeId="0" xr:uid="{106231AC-3DED-45CB-B6C2-3706662DCE5F}">
      <text>
        <r>
          <rPr>
            <b/>
            <sz val="9"/>
            <color indexed="81"/>
            <rFont val="Tahoma"/>
            <charset val="1"/>
          </rPr>
          <t>Becky Dzingeleski:</t>
        </r>
        <r>
          <rPr>
            <sz val="9"/>
            <color indexed="81"/>
            <rFont val="Tahoma"/>
            <charset val="1"/>
          </rPr>
          <t xml:space="preserve">
Per FOD is a new Unit.  Contributions began in 2018</t>
        </r>
      </text>
    </comment>
    <comment ref="UXV16" authorId="0" shapeId="0" xr:uid="{005288D4-F79A-4C7A-9BB6-2979DAB1934A}">
      <text>
        <r>
          <rPr>
            <b/>
            <sz val="9"/>
            <color indexed="81"/>
            <rFont val="Tahoma"/>
            <charset val="1"/>
          </rPr>
          <t>Becky Dzingeleski:</t>
        </r>
        <r>
          <rPr>
            <sz val="9"/>
            <color indexed="81"/>
            <rFont val="Tahoma"/>
            <charset val="1"/>
          </rPr>
          <t xml:space="preserve">
Per FOD is a new Unit.  Contributions began in 2018</t>
        </r>
      </text>
    </comment>
    <comment ref="UXZ16" authorId="0" shapeId="0" xr:uid="{B2C46876-D293-418C-B73A-397179975A5F}">
      <text>
        <r>
          <rPr>
            <b/>
            <sz val="9"/>
            <color indexed="81"/>
            <rFont val="Tahoma"/>
            <charset val="1"/>
          </rPr>
          <t>Becky Dzingeleski:</t>
        </r>
        <r>
          <rPr>
            <sz val="9"/>
            <color indexed="81"/>
            <rFont val="Tahoma"/>
            <charset val="1"/>
          </rPr>
          <t xml:space="preserve">
Per FOD is a new Unit.  Contributions began in 2018</t>
        </r>
      </text>
    </comment>
    <comment ref="UYD16" authorId="0" shapeId="0" xr:uid="{FDBB4241-A756-44C2-B200-4CB0F40C2EB5}">
      <text>
        <r>
          <rPr>
            <b/>
            <sz val="9"/>
            <color indexed="81"/>
            <rFont val="Tahoma"/>
            <charset val="1"/>
          </rPr>
          <t>Becky Dzingeleski:</t>
        </r>
        <r>
          <rPr>
            <sz val="9"/>
            <color indexed="81"/>
            <rFont val="Tahoma"/>
            <charset val="1"/>
          </rPr>
          <t xml:space="preserve">
Per FOD is a new Unit.  Contributions began in 2018</t>
        </r>
      </text>
    </comment>
    <comment ref="UYH16" authorId="0" shapeId="0" xr:uid="{12626037-4A9B-42A7-B196-9341568FD1E4}">
      <text>
        <r>
          <rPr>
            <b/>
            <sz val="9"/>
            <color indexed="81"/>
            <rFont val="Tahoma"/>
            <charset val="1"/>
          </rPr>
          <t>Becky Dzingeleski:</t>
        </r>
        <r>
          <rPr>
            <sz val="9"/>
            <color indexed="81"/>
            <rFont val="Tahoma"/>
            <charset val="1"/>
          </rPr>
          <t xml:space="preserve">
Per FOD is a new Unit.  Contributions began in 2018</t>
        </r>
      </text>
    </comment>
    <comment ref="UYL16" authorId="0" shapeId="0" xr:uid="{C681E97D-E572-4CFB-ADDD-BBB0173EEDCF}">
      <text>
        <r>
          <rPr>
            <b/>
            <sz val="9"/>
            <color indexed="81"/>
            <rFont val="Tahoma"/>
            <charset val="1"/>
          </rPr>
          <t>Becky Dzingeleski:</t>
        </r>
        <r>
          <rPr>
            <sz val="9"/>
            <color indexed="81"/>
            <rFont val="Tahoma"/>
            <charset val="1"/>
          </rPr>
          <t xml:space="preserve">
Per FOD is a new Unit.  Contributions began in 2018</t>
        </r>
      </text>
    </comment>
    <comment ref="UYP16" authorId="0" shapeId="0" xr:uid="{E556D083-4F4E-4DC5-A388-3A383746DB48}">
      <text>
        <r>
          <rPr>
            <b/>
            <sz val="9"/>
            <color indexed="81"/>
            <rFont val="Tahoma"/>
            <charset val="1"/>
          </rPr>
          <t>Becky Dzingeleski:</t>
        </r>
        <r>
          <rPr>
            <sz val="9"/>
            <color indexed="81"/>
            <rFont val="Tahoma"/>
            <charset val="1"/>
          </rPr>
          <t xml:space="preserve">
Per FOD is a new Unit.  Contributions began in 2018</t>
        </r>
      </text>
    </comment>
    <comment ref="UYT16" authorId="0" shapeId="0" xr:uid="{AEECD043-F7EE-4069-87DC-0CE4F94DF9E7}">
      <text>
        <r>
          <rPr>
            <b/>
            <sz val="9"/>
            <color indexed="81"/>
            <rFont val="Tahoma"/>
            <charset val="1"/>
          </rPr>
          <t>Becky Dzingeleski:</t>
        </r>
        <r>
          <rPr>
            <sz val="9"/>
            <color indexed="81"/>
            <rFont val="Tahoma"/>
            <charset val="1"/>
          </rPr>
          <t xml:space="preserve">
Per FOD is a new Unit.  Contributions began in 2018</t>
        </r>
      </text>
    </comment>
    <comment ref="UYX16" authorId="0" shapeId="0" xr:uid="{B0756791-1D92-46E6-994D-823BC63E331F}">
      <text>
        <r>
          <rPr>
            <b/>
            <sz val="9"/>
            <color indexed="81"/>
            <rFont val="Tahoma"/>
            <charset val="1"/>
          </rPr>
          <t>Becky Dzingeleski:</t>
        </r>
        <r>
          <rPr>
            <sz val="9"/>
            <color indexed="81"/>
            <rFont val="Tahoma"/>
            <charset val="1"/>
          </rPr>
          <t xml:space="preserve">
Per FOD is a new Unit.  Contributions began in 2018</t>
        </r>
      </text>
    </comment>
    <comment ref="UZB16" authorId="0" shapeId="0" xr:uid="{A8E43AF4-71A2-4571-9BFF-BA45A7A899A6}">
      <text>
        <r>
          <rPr>
            <b/>
            <sz val="9"/>
            <color indexed="81"/>
            <rFont val="Tahoma"/>
            <charset val="1"/>
          </rPr>
          <t>Becky Dzingeleski:</t>
        </r>
        <r>
          <rPr>
            <sz val="9"/>
            <color indexed="81"/>
            <rFont val="Tahoma"/>
            <charset val="1"/>
          </rPr>
          <t xml:space="preserve">
Per FOD is a new Unit.  Contributions began in 2018</t>
        </r>
      </text>
    </comment>
    <comment ref="UZF16" authorId="0" shapeId="0" xr:uid="{50409ACC-3B84-42C2-BBC3-159863E15734}">
      <text>
        <r>
          <rPr>
            <b/>
            <sz val="9"/>
            <color indexed="81"/>
            <rFont val="Tahoma"/>
            <charset val="1"/>
          </rPr>
          <t>Becky Dzingeleski:</t>
        </r>
        <r>
          <rPr>
            <sz val="9"/>
            <color indexed="81"/>
            <rFont val="Tahoma"/>
            <charset val="1"/>
          </rPr>
          <t xml:space="preserve">
Per FOD is a new Unit.  Contributions began in 2018</t>
        </r>
      </text>
    </comment>
    <comment ref="UZJ16" authorId="0" shapeId="0" xr:uid="{B6D426F5-AD20-4D1F-8811-A31E8E5A001D}">
      <text>
        <r>
          <rPr>
            <b/>
            <sz val="9"/>
            <color indexed="81"/>
            <rFont val="Tahoma"/>
            <charset val="1"/>
          </rPr>
          <t>Becky Dzingeleski:</t>
        </r>
        <r>
          <rPr>
            <sz val="9"/>
            <color indexed="81"/>
            <rFont val="Tahoma"/>
            <charset val="1"/>
          </rPr>
          <t xml:space="preserve">
Per FOD is a new Unit.  Contributions began in 2018</t>
        </r>
      </text>
    </comment>
    <comment ref="UZN16" authorId="0" shapeId="0" xr:uid="{DEE88FAC-A5DA-40FA-86F1-45A309FD79BC}">
      <text>
        <r>
          <rPr>
            <b/>
            <sz val="9"/>
            <color indexed="81"/>
            <rFont val="Tahoma"/>
            <charset val="1"/>
          </rPr>
          <t>Becky Dzingeleski:</t>
        </r>
        <r>
          <rPr>
            <sz val="9"/>
            <color indexed="81"/>
            <rFont val="Tahoma"/>
            <charset val="1"/>
          </rPr>
          <t xml:space="preserve">
Per FOD is a new Unit.  Contributions began in 2018</t>
        </r>
      </text>
    </comment>
    <comment ref="UZR16" authorId="0" shapeId="0" xr:uid="{0FD0124C-894F-4566-89C5-3788212A0FC4}">
      <text>
        <r>
          <rPr>
            <b/>
            <sz val="9"/>
            <color indexed="81"/>
            <rFont val="Tahoma"/>
            <charset val="1"/>
          </rPr>
          <t>Becky Dzingeleski:</t>
        </r>
        <r>
          <rPr>
            <sz val="9"/>
            <color indexed="81"/>
            <rFont val="Tahoma"/>
            <charset val="1"/>
          </rPr>
          <t xml:space="preserve">
Per FOD is a new Unit.  Contributions began in 2018</t>
        </r>
      </text>
    </comment>
    <comment ref="UZV16" authorId="0" shapeId="0" xr:uid="{FBF10ECD-A434-4FAB-AE6E-D31BB2207E9B}">
      <text>
        <r>
          <rPr>
            <b/>
            <sz val="9"/>
            <color indexed="81"/>
            <rFont val="Tahoma"/>
            <charset val="1"/>
          </rPr>
          <t>Becky Dzingeleski:</t>
        </r>
        <r>
          <rPr>
            <sz val="9"/>
            <color indexed="81"/>
            <rFont val="Tahoma"/>
            <charset val="1"/>
          </rPr>
          <t xml:space="preserve">
Per FOD is a new Unit.  Contributions began in 2018</t>
        </r>
      </text>
    </comment>
    <comment ref="UZZ16" authorId="0" shapeId="0" xr:uid="{03A49460-937B-4874-B7FF-2DFF23CD9BCC}">
      <text>
        <r>
          <rPr>
            <b/>
            <sz val="9"/>
            <color indexed="81"/>
            <rFont val="Tahoma"/>
            <charset val="1"/>
          </rPr>
          <t>Becky Dzingeleski:</t>
        </r>
        <r>
          <rPr>
            <sz val="9"/>
            <color indexed="81"/>
            <rFont val="Tahoma"/>
            <charset val="1"/>
          </rPr>
          <t xml:space="preserve">
Per FOD is a new Unit.  Contributions began in 2018</t>
        </r>
      </text>
    </comment>
    <comment ref="VAD16" authorId="0" shapeId="0" xr:uid="{70BEF90B-395D-4007-A18B-D27E5C5D8297}">
      <text>
        <r>
          <rPr>
            <b/>
            <sz val="9"/>
            <color indexed="81"/>
            <rFont val="Tahoma"/>
            <charset val="1"/>
          </rPr>
          <t>Becky Dzingeleski:</t>
        </r>
        <r>
          <rPr>
            <sz val="9"/>
            <color indexed="81"/>
            <rFont val="Tahoma"/>
            <charset val="1"/>
          </rPr>
          <t xml:space="preserve">
Per FOD is a new Unit.  Contributions began in 2018</t>
        </r>
      </text>
    </comment>
    <comment ref="VAH16" authorId="0" shapeId="0" xr:uid="{E602EC6F-7BCF-4A99-BF46-EDD576E261DB}">
      <text>
        <r>
          <rPr>
            <b/>
            <sz val="9"/>
            <color indexed="81"/>
            <rFont val="Tahoma"/>
            <charset val="1"/>
          </rPr>
          <t>Becky Dzingeleski:</t>
        </r>
        <r>
          <rPr>
            <sz val="9"/>
            <color indexed="81"/>
            <rFont val="Tahoma"/>
            <charset val="1"/>
          </rPr>
          <t xml:space="preserve">
Per FOD is a new Unit.  Contributions began in 2018</t>
        </r>
      </text>
    </comment>
    <comment ref="VAL16" authorId="0" shapeId="0" xr:uid="{9FFCC953-8D7C-461F-87B2-D5E4A2B6C301}">
      <text>
        <r>
          <rPr>
            <b/>
            <sz val="9"/>
            <color indexed="81"/>
            <rFont val="Tahoma"/>
            <charset val="1"/>
          </rPr>
          <t>Becky Dzingeleski:</t>
        </r>
        <r>
          <rPr>
            <sz val="9"/>
            <color indexed="81"/>
            <rFont val="Tahoma"/>
            <charset val="1"/>
          </rPr>
          <t xml:space="preserve">
Per FOD is a new Unit.  Contributions began in 2018</t>
        </r>
      </text>
    </comment>
    <comment ref="VAP16" authorId="0" shapeId="0" xr:uid="{5A1DA0B5-BBA4-476B-A63E-98726C3F1115}">
      <text>
        <r>
          <rPr>
            <b/>
            <sz val="9"/>
            <color indexed="81"/>
            <rFont val="Tahoma"/>
            <charset val="1"/>
          </rPr>
          <t>Becky Dzingeleski:</t>
        </r>
        <r>
          <rPr>
            <sz val="9"/>
            <color indexed="81"/>
            <rFont val="Tahoma"/>
            <charset val="1"/>
          </rPr>
          <t xml:space="preserve">
Per FOD is a new Unit.  Contributions began in 2018</t>
        </r>
      </text>
    </comment>
    <comment ref="VAT16" authorId="0" shapeId="0" xr:uid="{3ECEC54C-D2F7-464F-9F5E-4622BA662942}">
      <text>
        <r>
          <rPr>
            <b/>
            <sz val="9"/>
            <color indexed="81"/>
            <rFont val="Tahoma"/>
            <charset val="1"/>
          </rPr>
          <t>Becky Dzingeleski:</t>
        </r>
        <r>
          <rPr>
            <sz val="9"/>
            <color indexed="81"/>
            <rFont val="Tahoma"/>
            <charset val="1"/>
          </rPr>
          <t xml:space="preserve">
Per FOD is a new Unit.  Contributions began in 2018</t>
        </r>
      </text>
    </comment>
    <comment ref="VAX16" authorId="0" shapeId="0" xr:uid="{6A666B95-CBB3-4D28-8482-6D96A1680C10}">
      <text>
        <r>
          <rPr>
            <b/>
            <sz val="9"/>
            <color indexed="81"/>
            <rFont val="Tahoma"/>
            <charset val="1"/>
          </rPr>
          <t>Becky Dzingeleski:</t>
        </r>
        <r>
          <rPr>
            <sz val="9"/>
            <color indexed="81"/>
            <rFont val="Tahoma"/>
            <charset val="1"/>
          </rPr>
          <t xml:space="preserve">
Per FOD is a new Unit.  Contributions began in 2018</t>
        </r>
      </text>
    </comment>
    <comment ref="VBB16" authorId="0" shapeId="0" xr:uid="{6C9A9476-E764-4165-A1A8-C132AE5DD8D9}">
      <text>
        <r>
          <rPr>
            <b/>
            <sz val="9"/>
            <color indexed="81"/>
            <rFont val="Tahoma"/>
            <charset val="1"/>
          </rPr>
          <t>Becky Dzingeleski:</t>
        </r>
        <r>
          <rPr>
            <sz val="9"/>
            <color indexed="81"/>
            <rFont val="Tahoma"/>
            <charset val="1"/>
          </rPr>
          <t xml:space="preserve">
Per FOD is a new Unit.  Contributions began in 2018</t>
        </r>
      </text>
    </comment>
    <comment ref="VBF16" authorId="0" shapeId="0" xr:uid="{3CCAFABA-6B66-4864-AC68-D1370E9D41D7}">
      <text>
        <r>
          <rPr>
            <b/>
            <sz val="9"/>
            <color indexed="81"/>
            <rFont val="Tahoma"/>
            <charset val="1"/>
          </rPr>
          <t>Becky Dzingeleski:</t>
        </r>
        <r>
          <rPr>
            <sz val="9"/>
            <color indexed="81"/>
            <rFont val="Tahoma"/>
            <charset val="1"/>
          </rPr>
          <t xml:space="preserve">
Per FOD is a new Unit.  Contributions began in 2018</t>
        </r>
      </text>
    </comment>
    <comment ref="VBJ16" authorId="0" shapeId="0" xr:uid="{8D29B125-1A29-41B0-AF44-C193EB926781}">
      <text>
        <r>
          <rPr>
            <b/>
            <sz val="9"/>
            <color indexed="81"/>
            <rFont val="Tahoma"/>
            <charset val="1"/>
          </rPr>
          <t>Becky Dzingeleski:</t>
        </r>
        <r>
          <rPr>
            <sz val="9"/>
            <color indexed="81"/>
            <rFont val="Tahoma"/>
            <charset val="1"/>
          </rPr>
          <t xml:space="preserve">
Per FOD is a new Unit.  Contributions began in 2018</t>
        </r>
      </text>
    </comment>
    <comment ref="VBN16" authorId="0" shapeId="0" xr:uid="{9E982467-F943-4080-8F9C-E13DABD3144A}">
      <text>
        <r>
          <rPr>
            <b/>
            <sz val="9"/>
            <color indexed="81"/>
            <rFont val="Tahoma"/>
            <charset val="1"/>
          </rPr>
          <t>Becky Dzingeleski:</t>
        </r>
        <r>
          <rPr>
            <sz val="9"/>
            <color indexed="81"/>
            <rFont val="Tahoma"/>
            <charset val="1"/>
          </rPr>
          <t xml:space="preserve">
Per FOD is a new Unit.  Contributions began in 2018</t>
        </r>
      </text>
    </comment>
    <comment ref="VBR16" authorId="0" shapeId="0" xr:uid="{46AD896B-9ACF-4F13-8C63-F45C21214116}">
      <text>
        <r>
          <rPr>
            <b/>
            <sz val="9"/>
            <color indexed="81"/>
            <rFont val="Tahoma"/>
            <charset val="1"/>
          </rPr>
          <t>Becky Dzingeleski:</t>
        </r>
        <r>
          <rPr>
            <sz val="9"/>
            <color indexed="81"/>
            <rFont val="Tahoma"/>
            <charset val="1"/>
          </rPr>
          <t xml:space="preserve">
Per FOD is a new Unit.  Contributions began in 2018</t>
        </r>
      </text>
    </comment>
    <comment ref="VBV16" authorId="0" shapeId="0" xr:uid="{B488C778-1E12-425E-A436-63C3A4DCAE21}">
      <text>
        <r>
          <rPr>
            <b/>
            <sz val="9"/>
            <color indexed="81"/>
            <rFont val="Tahoma"/>
            <charset val="1"/>
          </rPr>
          <t>Becky Dzingeleski:</t>
        </r>
        <r>
          <rPr>
            <sz val="9"/>
            <color indexed="81"/>
            <rFont val="Tahoma"/>
            <charset val="1"/>
          </rPr>
          <t xml:space="preserve">
Per FOD is a new Unit.  Contributions began in 2018</t>
        </r>
      </text>
    </comment>
    <comment ref="VBZ16" authorId="0" shapeId="0" xr:uid="{9FF9D5E8-CCE9-4261-8A57-68CE8EACB050}">
      <text>
        <r>
          <rPr>
            <b/>
            <sz val="9"/>
            <color indexed="81"/>
            <rFont val="Tahoma"/>
            <charset val="1"/>
          </rPr>
          <t>Becky Dzingeleski:</t>
        </r>
        <r>
          <rPr>
            <sz val="9"/>
            <color indexed="81"/>
            <rFont val="Tahoma"/>
            <charset val="1"/>
          </rPr>
          <t xml:space="preserve">
Per FOD is a new Unit.  Contributions began in 2018</t>
        </r>
      </text>
    </comment>
    <comment ref="VCD16" authorId="0" shapeId="0" xr:uid="{C1371A87-961D-452A-B3E7-C6BA0AB143E4}">
      <text>
        <r>
          <rPr>
            <b/>
            <sz val="9"/>
            <color indexed="81"/>
            <rFont val="Tahoma"/>
            <charset val="1"/>
          </rPr>
          <t>Becky Dzingeleski:</t>
        </r>
        <r>
          <rPr>
            <sz val="9"/>
            <color indexed="81"/>
            <rFont val="Tahoma"/>
            <charset val="1"/>
          </rPr>
          <t xml:space="preserve">
Per FOD is a new Unit.  Contributions began in 2018</t>
        </r>
      </text>
    </comment>
    <comment ref="VCH16" authorId="0" shapeId="0" xr:uid="{99890AA8-60D3-4A9E-9BC8-FD46763464E0}">
      <text>
        <r>
          <rPr>
            <b/>
            <sz val="9"/>
            <color indexed="81"/>
            <rFont val="Tahoma"/>
            <charset val="1"/>
          </rPr>
          <t>Becky Dzingeleski:</t>
        </r>
        <r>
          <rPr>
            <sz val="9"/>
            <color indexed="81"/>
            <rFont val="Tahoma"/>
            <charset val="1"/>
          </rPr>
          <t xml:space="preserve">
Per FOD is a new Unit.  Contributions began in 2018</t>
        </r>
      </text>
    </comment>
    <comment ref="VCL16" authorId="0" shapeId="0" xr:uid="{9ABD982D-E53C-4B16-8A96-F53DD2F4CD63}">
      <text>
        <r>
          <rPr>
            <b/>
            <sz val="9"/>
            <color indexed="81"/>
            <rFont val="Tahoma"/>
            <charset val="1"/>
          </rPr>
          <t>Becky Dzingeleski:</t>
        </r>
        <r>
          <rPr>
            <sz val="9"/>
            <color indexed="81"/>
            <rFont val="Tahoma"/>
            <charset val="1"/>
          </rPr>
          <t xml:space="preserve">
Per FOD is a new Unit.  Contributions began in 2018</t>
        </r>
      </text>
    </comment>
    <comment ref="VCP16" authorId="0" shapeId="0" xr:uid="{22E90A63-0D1F-4D4E-9A2C-3B4EC1D4BC05}">
      <text>
        <r>
          <rPr>
            <b/>
            <sz val="9"/>
            <color indexed="81"/>
            <rFont val="Tahoma"/>
            <charset val="1"/>
          </rPr>
          <t>Becky Dzingeleski:</t>
        </r>
        <r>
          <rPr>
            <sz val="9"/>
            <color indexed="81"/>
            <rFont val="Tahoma"/>
            <charset val="1"/>
          </rPr>
          <t xml:space="preserve">
Per FOD is a new Unit.  Contributions began in 2018</t>
        </r>
      </text>
    </comment>
    <comment ref="VCT16" authorId="0" shapeId="0" xr:uid="{989A3E78-CFAC-4D8C-9929-BBCDB5DF9E7C}">
      <text>
        <r>
          <rPr>
            <b/>
            <sz val="9"/>
            <color indexed="81"/>
            <rFont val="Tahoma"/>
            <charset val="1"/>
          </rPr>
          <t>Becky Dzingeleski:</t>
        </r>
        <r>
          <rPr>
            <sz val="9"/>
            <color indexed="81"/>
            <rFont val="Tahoma"/>
            <charset val="1"/>
          </rPr>
          <t xml:space="preserve">
Per FOD is a new Unit.  Contributions began in 2018</t>
        </r>
      </text>
    </comment>
    <comment ref="VCX16" authorId="0" shapeId="0" xr:uid="{263240B8-82A9-4459-969E-BFFB08ACA917}">
      <text>
        <r>
          <rPr>
            <b/>
            <sz val="9"/>
            <color indexed="81"/>
            <rFont val="Tahoma"/>
            <charset val="1"/>
          </rPr>
          <t>Becky Dzingeleski:</t>
        </r>
        <r>
          <rPr>
            <sz val="9"/>
            <color indexed="81"/>
            <rFont val="Tahoma"/>
            <charset val="1"/>
          </rPr>
          <t xml:space="preserve">
Per FOD is a new Unit.  Contributions began in 2018</t>
        </r>
      </text>
    </comment>
    <comment ref="VDB16" authorId="0" shapeId="0" xr:uid="{92567860-EEA1-4E02-B1D0-568820BA28C9}">
      <text>
        <r>
          <rPr>
            <b/>
            <sz val="9"/>
            <color indexed="81"/>
            <rFont val="Tahoma"/>
            <charset val="1"/>
          </rPr>
          <t>Becky Dzingeleski:</t>
        </r>
        <r>
          <rPr>
            <sz val="9"/>
            <color indexed="81"/>
            <rFont val="Tahoma"/>
            <charset val="1"/>
          </rPr>
          <t xml:space="preserve">
Per FOD is a new Unit.  Contributions began in 2018</t>
        </r>
      </text>
    </comment>
    <comment ref="VDF16" authorId="0" shapeId="0" xr:uid="{FEE1BF02-AF0E-49E4-BED1-83ACDC28563A}">
      <text>
        <r>
          <rPr>
            <b/>
            <sz val="9"/>
            <color indexed="81"/>
            <rFont val="Tahoma"/>
            <charset val="1"/>
          </rPr>
          <t>Becky Dzingeleski:</t>
        </r>
        <r>
          <rPr>
            <sz val="9"/>
            <color indexed="81"/>
            <rFont val="Tahoma"/>
            <charset val="1"/>
          </rPr>
          <t xml:space="preserve">
Per FOD is a new Unit.  Contributions began in 2018</t>
        </r>
      </text>
    </comment>
    <comment ref="VDJ16" authorId="0" shapeId="0" xr:uid="{3F9CC909-554E-4018-AE16-C59C3E68902E}">
      <text>
        <r>
          <rPr>
            <b/>
            <sz val="9"/>
            <color indexed="81"/>
            <rFont val="Tahoma"/>
            <charset val="1"/>
          </rPr>
          <t>Becky Dzingeleski:</t>
        </r>
        <r>
          <rPr>
            <sz val="9"/>
            <color indexed="81"/>
            <rFont val="Tahoma"/>
            <charset val="1"/>
          </rPr>
          <t xml:space="preserve">
Per FOD is a new Unit.  Contributions began in 2018</t>
        </r>
      </text>
    </comment>
    <comment ref="VDN16" authorId="0" shapeId="0" xr:uid="{1A0E046D-7980-4A81-9C4D-2CADCD7146C6}">
      <text>
        <r>
          <rPr>
            <b/>
            <sz val="9"/>
            <color indexed="81"/>
            <rFont val="Tahoma"/>
            <charset val="1"/>
          </rPr>
          <t>Becky Dzingeleski:</t>
        </r>
        <r>
          <rPr>
            <sz val="9"/>
            <color indexed="81"/>
            <rFont val="Tahoma"/>
            <charset val="1"/>
          </rPr>
          <t xml:space="preserve">
Per FOD is a new Unit.  Contributions began in 2018</t>
        </r>
      </text>
    </comment>
    <comment ref="VDR16" authorId="0" shapeId="0" xr:uid="{5B874A77-75AA-4754-94AF-2C5E1177D323}">
      <text>
        <r>
          <rPr>
            <b/>
            <sz val="9"/>
            <color indexed="81"/>
            <rFont val="Tahoma"/>
            <charset val="1"/>
          </rPr>
          <t>Becky Dzingeleski:</t>
        </r>
        <r>
          <rPr>
            <sz val="9"/>
            <color indexed="81"/>
            <rFont val="Tahoma"/>
            <charset val="1"/>
          </rPr>
          <t xml:space="preserve">
Per FOD is a new Unit.  Contributions began in 2018</t>
        </r>
      </text>
    </comment>
    <comment ref="VDV16" authorId="0" shapeId="0" xr:uid="{F2CF7D64-2EEF-4A8A-8B6A-2620EBE1AF5D}">
      <text>
        <r>
          <rPr>
            <b/>
            <sz val="9"/>
            <color indexed="81"/>
            <rFont val="Tahoma"/>
            <charset val="1"/>
          </rPr>
          <t>Becky Dzingeleski:</t>
        </r>
        <r>
          <rPr>
            <sz val="9"/>
            <color indexed="81"/>
            <rFont val="Tahoma"/>
            <charset val="1"/>
          </rPr>
          <t xml:space="preserve">
Per FOD is a new Unit.  Contributions began in 2018</t>
        </r>
      </text>
    </comment>
    <comment ref="VDZ16" authorId="0" shapeId="0" xr:uid="{006ECA3C-0F60-458F-A118-804C0A16F87B}">
      <text>
        <r>
          <rPr>
            <b/>
            <sz val="9"/>
            <color indexed="81"/>
            <rFont val="Tahoma"/>
            <charset val="1"/>
          </rPr>
          <t>Becky Dzingeleski:</t>
        </r>
        <r>
          <rPr>
            <sz val="9"/>
            <color indexed="81"/>
            <rFont val="Tahoma"/>
            <charset val="1"/>
          </rPr>
          <t xml:space="preserve">
Per FOD is a new Unit.  Contributions began in 2018</t>
        </r>
      </text>
    </comment>
    <comment ref="VED16" authorId="0" shapeId="0" xr:uid="{58617849-1259-4258-BDE0-84D26D06CC1C}">
      <text>
        <r>
          <rPr>
            <b/>
            <sz val="9"/>
            <color indexed="81"/>
            <rFont val="Tahoma"/>
            <charset val="1"/>
          </rPr>
          <t>Becky Dzingeleski:</t>
        </r>
        <r>
          <rPr>
            <sz val="9"/>
            <color indexed="81"/>
            <rFont val="Tahoma"/>
            <charset val="1"/>
          </rPr>
          <t xml:space="preserve">
Per FOD is a new Unit.  Contributions began in 2018</t>
        </r>
      </text>
    </comment>
    <comment ref="VEH16" authorId="0" shapeId="0" xr:uid="{53EEC6DC-8104-4A08-98FC-606B79A67E73}">
      <text>
        <r>
          <rPr>
            <b/>
            <sz val="9"/>
            <color indexed="81"/>
            <rFont val="Tahoma"/>
            <charset val="1"/>
          </rPr>
          <t>Becky Dzingeleski:</t>
        </r>
        <r>
          <rPr>
            <sz val="9"/>
            <color indexed="81"/>
            <rFont val="Tahoma"/>
            <charset val="1"/>
          </rPr>
          <t xml:space="preserve">
Per FOD is a new Unit.  Contributions began in 2018</t>
        </r>
      </text>
    </comment>
    <comment ref="VEL16" authorId="0" shapeId="0" xr:uid="{FC54DE5D-2508-429C-B45D-991FA7606A7A}">
      <text>
        <r>
          <rPr>
            <b/>
            <sz val="9"/>
            <color indexed="81"/>
            <rFont val="Tahoma"/>
            <charset val="1"/>
          </rPr>
          <t>Becky Dzingeleski:</t>
        </r>
        <r>
          <rPr>
            <sz val="9"/>
            <color indexed="81"/>
            <rFont val="Tahoma"/>
            <charset val="1"/>
          </rPr>
          <t xml:space="preserve">
Per FOD is a new Unit.  Contributions began in 2018</t>
        </r>
      </text>
    </comment>
    <comment ref="VEP16" authorId="0" shapeId="0" xr:uid="{FC40E880-122E-4FF2-89DD-7570AFE465EB}">
      <text>
        <r>
          <rPr>
            <b/>
            <sz val="9"/>
            <color indexed="81"/>
            <rFont val="Tahoma"/>
            <charset val="1"/>
          </rPr>
          <t>Becky Dzingeleski:</t>
        </r>
        <r>
          <rPr>
            <sz val="9"/>
            <color indexed="81"/>
            <rFont val="Tahoma"/>
            <charset val="1"/>
          </rPr>
          <t xml:space="preserve">
Per FOD is a new Unit.  Contributions began in 2018</t>
        </r>
      </text>
    </comment>
    <comment ref="VET16" authorId="0" shapeId="0" xr:uid="{464C1C01-AB99-4603-A6A2-B613A57FF48B}">
      <text>
        <r>
          <rPr>
            <b/>
            <sz val="9"/>
            <color indexed="81"/>
            <rFont val="Tahoma"/>
            <charset val="1"/>
          </rPr>
          <t>Becky Dzingeleski:</t>
        </r>
        <r>
          <rPr>
            <sz val="9"/>
            <color indexed="81"/>
            <rFont val="Tahoma"/>
            <charset val="1"/>
          </rPr>
          <t xml:space="preserve">
Per FOD is a new Unit.  Contributions began in 2018</t>
        </r>
      </text>
    </comment>
    <comment ref="VEX16" authorId="0" shapeId="0" xr:uid="{757DF1CD-007C-46E5-B621-1F1EBFC1BA7C}">
      <text>
        <r>
          <rPr>
            <b/>
            <sz val="9"/>
            <color indexed="81"/>
            <rFont val="Tahoma"/>
            <charset val="1"/>
          </rPr>
          <t>Becky Dzingeleski:</t>
        </r>
        <r>
          <rPr>
            <sz val="9"/>
            <color indexed="81"/>
            <rFont val="Tahoma"/>
            <charset val="1"/>
          </rPr>
          <t xml:space="preserve">
Per FOD is a new Unit.  Contributions began in 2018</t>
        </r>
      </text>
    </comment>
    <comment ref="VFB16" authorId="0" shapeId="0" xr:uid="{5749B53C-9B09-40E4-B04F-EFB9A9FCDB22}">
      <text>
        <r>
          <rPr>
            <b/>
            <sz val="9"/>
            <color indexed="81"/>
            <rFont val="Tahoma"/>
            <charset val="1"/>
          </rPr>
          <t>Becky Dzingeleski:</t>
        </r>
        <r>
          <rPr>
            <sz val="9"/>
            <color indexed="81"/>
            <rFont val="Tahoma"/>
            <charset val="1"/>
          </rPr>
          <t xml:space="preserve">
Per FOD is a new Unit.  Contributions began in 2018</t>
        </r>
      </text>
    </comment>
    <comment ref="VFF16" authorId="0" shapeId="0" xr:uid="{A456A2AF-2537-433F-A567-4533BEAF8338}">
      <text>
        <r>
          <rPr>
            <b/>
            <sz val="9"/>
            <color indexed="81"/>
            <rFont val="Tahoma"/>
            <charset val="1"/>
          </rPr>
          <t>Becky Dzingeleski:</t>
        </r>
        <r>
          <rPr>
            <sz val="9"/>
            <color indexed="81"/>
            <rFont val="Tahoma"/>
            <charset val="1"/>
          </rPr>
          <t xml:space="preserve">
Per FOD is a new Unit.  Contributions began in 2018</t>
        </r>
      </text>
    </comment>
    <comment ref="VFJ16" authorId="0" shapeId="0" xr:uid="{ACD28F97-1094-4B50-A7B1-FB6CAFDA3EC7}">
      <text>
        <r>
          <rPr>
            <b/>
            <sz val="9"/>
            <color indexed="81"/>
            <rFont val="Tahoma"/>
            <charset val="1"/>
          </rPr>
          <t>Becky Dzingeleski:</t>
        </r>
        <r>
          <rPr>
            <sz val="9"/>
            <color indexed="81"/>
            <rFont val="Tahoma"/>
            <charset val="1"/>
          </rPr>
          <t xml:space="preserve">
Per FOD is a new Unit.  Contributions began in 2018</t>
        </r>
      </text>
    </comment>
    <comment ref="VFN16" authorId="0" shapeId="0" xr:uid="{770AF94D-1FA1-4634-874F-913494A74B41}">
      <text>
        <r>
          <rPr>
            <b/>
            <sz val="9"/>
            <color indexed="81"/>
            <rFont val="Tahoma"/>
            <charset val="1"/>
          </rPr>
          <t>Becky Dzingeleski:</t>
        </r>
        <r>
          <rPr>
            <sz val="9"/>
            <color indexed="81"/>
            <rFont val="Tahoma"/>
            <charset val="1"/>
          </rPr>
          <t xml:space="preserve">
Per FOD is a new Unit.  Contributions began in 2018</t>
        </r>
      </text>
    </comment>
    <comment ref="VFR16" authorId="0" shapeId="0" xr:uid="{AC397653-FB07-456B-91D1-BF178823DA07}">
      <text>
        <r>
          <rPr>
            <b/>
            <sz val="9"/>
            <color indexed="81"/>
            <rFont val="Tahoma"/>
            <charset val="1"/>
          </rPr>
          <t>Becky Dzingeleski:</t>
        </r>
        <r>
          <rPr>
            <sz val="9"/>
            <color indexed="81"/>
            <rFont val="Tahoma"/>
            <charset val="1"/>
          </rPr>
          <t xml:space="preserve">
Per FOD is a new Unit.  Contributions began in 2018</t>
        </r>
      </text>
    </comment>
    <comment ref="VFV16" authorId="0" shapeId="0" xr:uid="{9763DDD4-D866-437B-896F-F600D8267AEA}">
      <text>
        <r>
          <rPr>
            <b/>
            <sz val="9"/>
            <color indexed="81"/>
            <rFont val="Tahoma"/>
            <charset val="1"/>
          </rPr>
          <t>Becky Dzingeleski:</t>
        </r>
        <r>
          <rPr>
            <sz val="9"/>
            <color indexed="81"/>
            <rFont val="Tahoma"/>
            <charset val="1"/>
          </rPr>
          <t xml:space="preserve">
Per FOD is a new Unit.  Contributions began in 2018</t>
        </r>
      </text>
    </comment>
    <comment ref="VFZ16" authorId="0" shapeId="0" xr:uid="{339DC96B-6491-4049-8125-25F028907DEC}">
      <text>
        <r>
          <rPr>
            <b/>
            <sz val="9"/>
            <color indexed="81"/>
            <rFont val="Tahoma"/>
            <charset val="1"/>
          </rPr>
          <t>Becky Dzingeleski:</t>
        </r>
        <r>
          <rPr>
            <sz val="9"/>
            <color indexed="81"/>
            <rFont val="Tahoma"/>
            <charset val="1"/>
          </rPr>
          <t xml:space="preserve">
Per FOD is a new Unit.  Contributions began in 2018</t>
        </r>
      </text>
    </comment>
    <comment ref="VGD16" authorId="0" shapeId="0" xr:uid="{0908B83F-E840-4B5D-82A7-E2D7A3034079}">
      <text>
        <r>
          <rPr>
            <b/>
            <sz val="9"/>
            <color indexed="81"/>
            <rFont val="Tahoma"/>
            <charset val="1"/>
          </rPr>
          <t>Becky Dzingeleski:</t>
        </r>
        <r>
          <rPr>
            <sz val="9"/>
            <color indexed="81"/>
            <rFont val="Tahoma"/>
            <charset val="1"/>
          </rPr>
          <t xml:space="preserve">
Per FOD is a new Unit.  Contributions began in 2018</t>
        </r>
      </text>
    </comment>
    <comment ref="VGH16" authorId="0" shapeId="0" xr:uid="{2CDB72CC-D2F7-4B4B-A924-6DB4D32E0289}">
      <text>
        <r>
          <rPr>
            <b/>
            <sz val="9"/>
            <color indexed="81"/>
            <rFont val="Tahoma"/>
            <charset val="1"/>
          </rPr>
          <t>Becky Dzingeleski:</t>
        </r>
        <r>
          <rPr>
            <sz val="9"/>
            <color indexed="81"/>
            <rFont val="Tahoma"/>
            <charset val="1"/>
          </rPr>
          <t xml:space="preserve">
Per FOD is a new Unit.  Contributions began in 2018</t>
        </r>
      </text>
    </comment>
    <comment ref="VGL16" authorId="0" shapeId="0" xr:uid="{625EE5B7-E762-4168-B5B9-9B2029CE2428}">
      <text>
        <r>
          <rPr>
            <b/>
            <sz val="9"/>
            <color indexed="81"/>
            <rFont val="Tahoma"/>
            <charset val="1"/>
          </rPr>
          <t>Becky Dzingeleski:</t>
        </r>
        <r>
          <rPr>
            <sz val="9"/>
            <color indexed="81"/>
            <rFont val="Tahoma"/>
            <charset val="1"/>
          </rPr>
          <t xml:space="preserve">
Per FOD is a new Unit.  Contributions began in 2018</t>
        </r>
      </text>
    </comment>
    <comment ref="VGP16" authorId="0" shapeId="0" xr:uid="{6FA65E40-8113-4768-A804-2963D6B0FC62}">
      <text>
        <r>
          <rPr>
            <b/>
            <sz val="9"/>
            <color indexed="81"/>
            <rFont val="Tahoma"/>
            <charset val="1"/>
          </rPr>
          <t>Becky Dzingeleski:</t>
        </r>
        <r>
          <rPr>
            <sz val="9"/>
            <color indexed="81"/>
            <rFont val="Tahoma"/>
            <charset val="1"/>
          </rPr>
          <t xml:space="preserve">
Per FOD is a new Unit.  Contributions began in 2018</t>
        </r>
      </text>
    </comment>
    <comment ref="VGT16" authorId="0" shapeId="0" xr:uid="{705C3D5D-766F-43AE-8B05-D88CA3FE4807}">
      <text>
        <r>
          <rPr>
            <b/>
            <sz val="9"/>
            <color indexed="81"/>
            <rFont val="Tahoma"/>
            <charset val="1"/>
          </rPr>
          <t>Becky Dzingeleski:</t>
        </r>
        <r>
          <rPr>
            <sz val="9"/>
            <color indexed="81"/>
            <rFont val="Tahoma"/>
            <charset val="1"/>
          </rPr>
          <t xml:space="preserve">
Per FOD is a new Unit.  Contributions began in 2018</t>
        </r>
      </text>
    </comment>
    <comment ref="VGX16" authorId="0" shapeId="0" xr:uid="{0E00E955-E175-4197-AFBE-E28F5DED0472}">
      <text>
        <r>
          <rPr>
            <b/>
            <sz val="9"/>
            <color indexed="81"/>
            <rFont val="Tahoma"/>
            <charset val="1"/>
          </rPr>
          <t>Becky Dzingeleski:</t>
        </r>
        <r>
          <rPr>
            <sz val="9"/>
            <color indexed="81"/>
            <rFont val="Tahoma"/>
            <charset val="1"/>
          </rPr>
          <t xml:space="preserve">
Per FOD is a new Unit.  Contributions began in 2018</t>
        </r>
      </text>
    </comment>
    <comment ref="VHB16" authorId="0" shapeId="0" xr:uid="{DAFE2ED0-0D48-4158-B848-A2FEF64BE695}">
      <text>
        <r>
          <rPr>
            <b/>
            <sz val="9"/>
            <color indexed="81"/>
            <rFont val="Tahoma"/>
            <charset val="1"/>
          </rPr>
          <t>Becky Dzingeleski:</t>
        </r>
        <r>
          <rPr>
            <sz val="9"/>
            <color indexed="81"/>
            <rFont val="Tahoma"/>
            <charset val="1"/>
          </rPr>
          <t xml:space="preserve">
Per FOD is a new Unit.  Contributions began in 2018</t>
        </r>
      </text>
    </comment>
    <comment ref="VHF16" authorId="0" shapeId="0" xr:uid="{9358A485-047F-4EAD-8429-0E2871BABBB4}">
      <text>
        <r>
          <rPr>
            <b/>
            <sz val="9"/>
            <color indexed="81"/>
            <rFont val="Tahoma"/>
            <charset val="1"/>
          </rPr>
          <t>Becky Dzingeleski:</t>
        </r>
        <r>
          <rPr>
            <sz val="9"/>
            <color indexed="81"/>
            <rFont val="Tahoma"/>
            <charset val="1"/>
          </rPr>
          <t xml:space="preserve">
Per FOD is a new Unit.  Contributions began in 2018</t>
        </r>
      </text>
    </comment>
    <comment ref="VHJ16" authorId="0" shapeId="0" xr:uid="{EE484B85-384D-403C-B8E6-63276823EBD4}">
      <text>
        <r>
          <rPr>
            <b/>
            <sz val="9"/>
            <color indexed="81"/>
            <rFont val="Tahoma"/>
            <charset val="1"/>
          </rPr>
          <t>Becky Dzingeleski:</t>
        </r>
        <r>
          <rPr>
            <sz val="9"/>
            <color indexed="81"/>
            <rFont val="Tahoma"/>
            <charset val="1"/>
          </rPr>
          <t xml:space="preserve">
Per FOD is a new Unit.  Contributions began in 2018</t>
        </r>
      </text>
    </comment>
    <comment ref="VHN16" authorId="0" shapeId="0" xr:uid="{7C722AFE-5B10-481D-B20D-42DE3DC0DFE5}">
      <text>
        <r>
          <rPr>
            <b/>
            <sz val="9"/>
            <color indexed="81"/>
            <rFont val="Tahoma"/>
            <charset val="1"/>
          </rPr>
          <t>Becky Dzingeleski:</t>
        </r>
        <r>
          <rPr>
            <sz val="9"/>
            <color indexed="81"/>
            <rFont val="Tahoma"/>
            <charset val="1"/>
          </rPr>
          <t xml:space="preserve">
Per FOD is a new Unit.  Contributions began in 2018</t>
        </r>
      </text>
    </comment>
    <comment ref="VHR16" authorId="0" shapeId="0" xr:uid="{6B25D000-A587-40D6-9856-1FF258600C21}">
      <text>
        <r>
          <rPr>
            <b/>
            <sz val="9"/>
            <color indexed="81"/>
            <rFont val="Tahoma"/>
            <charset val="1"/>
          </rPr>
          <t>Becky Dzingeleski:</t>
        </r>
        <r>
          <rPr>
            <sz val="9"/>
            <color indexed="81"/>
            <rFont val="Tahoma"/>
            <charset val="1"/>
          </rPr>
          <t xml:space="preserve">
Per FOD is a new Unit.  Contributions began in 2018</t>
        </r>
      </text>
    </comment>
    <comment ref="VHV16" authorId="0" shapeId="0" xr:uid="{4583FF61-0F44-4B37-9F0B-62CFD08D15B2}">
      <text>
        <r>
          <rPr>
            <b/>
            <sz val="9"/>
            <color indexed="81"/>
            <rFont val="Tahoma"/>
            <charset val="1"/>
          </rPr>
          <t>Becky Dzingeleski:</t>
        </r>
        <r>
          <rPr>
            <sz val="9"/>
            <color indexed="81"/>
            <rFont val="Tahoma"/>
            <charset val="1"/>
          </rPr>
          <t xml:space="preserve">
Per FOD is a new Unit.  Contributions began in 2018</t>
        </r>
      </text>
    </comment>
    <comment ref="VHZ16" authorId="0" shapeId="0" xr:uid="{842054B4-CE2C-4216-B1A6-5C1BDF0BC8F1}">
      <text>
        <r>
          <rPr>
            <b/>
            <sz val="9"/>
            <color indexed="81"/>
            <rFont val="Tahoma"/>
            <charset val="1"/>
          </rPr>
          <t>Becky Dzingeleski:</t>
        </r>
        <r>
          <rPr>
            <sz val="9"/>
            <color indexed="81"/>
            <rFont val="Tahoma"/>
            <charset val="1"/>
          </rPr>
          <t xml:space="preserve">
Per FOD is a new Unit.  Contributions began in 2018</t>
        </r>
      </text>
    </comment>
    <comment ref="VID16" authorId="0" shapeId="0" xr:uid="{85479038-0213-4351-8AD3-55CA815DDD2F}">
      <text>
        <r>
          <rPr>
            <b/>
            <sz val="9"/>
            <color indexed="81"/>
            <rFont val="Tahoma"/>
            <charset val="1"/>
          </rPr>
          <t>Becky Dzingeleski:</t>
        </r>
        <r>
          <rPr>
            <sz val="9"/>
            <color indexed="81"/>
            <rFont val="Tahoma"/>
            <charset val="1"/>
          </rPr>
          <t xml:space="preserve">
Per FOD is a new Unit.  Contributions began in 2018</t>
        </r>
      </text>
    </comment>
    <comment ref="VIH16" authorId="0" shapeId="0" xr:uid="{428FFB7E-7273-4E4E-928B-FBFB8D4C81B5}">
      <text>
        <r>
          <rPr>
            <b/>
            <sz val="9"/>
            <color indexed="81"/>
            <rFont val="Tahoma"/>
            <charset val="1"/>
          </rPr>
          <t>Becky Dzingeleski:</t>
        </r>
        <r>
          <rPr>
            <sz val="9"/>
            <color indexed="81"/>
            <rFont val="Tahoma"/>
            <charset val="1"/>
          </rPr>
          <t xml:space="preserve">
Per FOD is a new Unit.  Contributions began in 2018</t>
        </r>
      </text>
    </comment>
    <comment ref="VIL16" authorId="0" shapeId="0" xr:uid="{310255DA-C0F6-4B2C-BB88-B39C8FE21D3C}">
      <text>
        <r>
          <rPr>
            <b/>
            <sz val="9"/>
            <color indexed="81"/>
            <rFont val="Tahoma"/>
            <charset val="1"/>
          </rPr>
          <t>Becky Dzingeleski:</t>
        </r>
        <r>
          <rPr>
            <sz val="9"/>
            <color indexed="81"/>
            <rFont val="Tahoma"/>
            <charset val="1"/>
          </rPr>
          <t xml:space="preserve">
Per FOD is a new Unit.  Contributions began in 2018</t>
        </r>
      </text>
    </comment>
    <comment ref="VIP16" authorId="0" shapeId="0" xr:uid="{34B9908A-05B1-474A-8416-5B01415326D4}">
      <text>
        <r>
          <rPr>
            <b/>
            <sz val="9"/>
            <color indexed="81"/>
            <rFont val="Tahoma"/>
            <charset val="1"/>
          </rPr>
          <t>Becky Dzingeleski:</t>
        </r>
        <r>
          <rPr>
            <sz val="9"/>
            <color indexed="81"/>
            <rFont val="Tahoma"/>
            <charset val="1"/>
          </rPr>
          <t xml:space="preserve">
Per FOD is a new Unit.  Contributions began in 2018</t>
        </r>
      </text>
    </comment>
    <comment ref="VIT16" authorId="0" shapeId="0" xr:uid="{EE658AE5-1CC0-4CEA-AB3B-3C52A61472E2}">
      <text>
        <r>
          <rPr>
            <b/>
            <sz val="9"/>
            <color indexed="81"/>
            <rFont val="Tahoma"/>
            <charset val="1"/>
          </rPr>
          <t>Becky Dzingeleski:</t>
        </r>
        <r>
          <rPr>
            <sz val="9"/>
            <color indexed="81"/>
            <rFont val="Tahoma"/>
            <charset val="1"/>
          </rPr>
          <t xml:space="preserve">
Per FOD is a new Unit.  Contributions began in 2018</t>
        </r>
      </text>
    </comment>
    <comment ref="VIX16" authorId="0" shapeId="0" xr:uid="{36DAEEDE-CDDE-414A-8975-79FFD0E75B38}">
      <text>
        <r>
          <rPr>
            <b/>
            <sz val="9"/>
            <color indexed="81"/>
            <rFont val="Tahoma"/>
            <charset val="1"/>
          </rPr>
          <t>Becky Dzingeleski:</t>
        </r>
        <r>
          <rPr>
            <sz val="9"/>
            <color indexed="81"/>
            <rFont val="Tahoma"/>
            <charset val="1"/>
          </rPr>
          <t xml:space="preserve">
Per FOD is a new Unit.  Contributions began in 2018</t>
        </r>
      </text>
    </comment>
    <comment ref="VJB16" authorId="0" shapeId="0" xr:uid="{EE0D667F-0AA9-4830-B19F-8CA79872BE1D}">
      <text>
        <r>
          <rPr>
            <b/>
            <sz val="9"/>
            <color indexed="81"/>
            <rFont val="Tahoma"/>
            <charset val="1"/>
          </rPr>
          <t>Becky Dzingeleski:</t>
        </r>
        <r>
          <rPr>
            <sz val="9"/>
            <color indexed="81"/>
            <rFont val="Tahoma"/>
            <charset val="1"/>
          </rPr>
          <t xml:space="preserve">
Per FOD is a new Unit.  Contributions began in 2018</t>
        </r>
      </text>
    </comment>
    <comment ref="VJF16" authorId="0" shapeId="0" xr:uid="{F67B6B7F-D1C7-4864-821E-4FD237180AC0}">
      <text>
        <r>
          <rPr>
            <b/>
            <sz val="9"/>
            <color indexed="81"/>
            <rFont val="Tahoma"/>
            <charset val="1"/>
          </rPr>
          <t>Becky Dzingeleski:</t>
        </r>
        <r>
          <rPr>
            <sz val="9"/>
            <color indexed="81"/>
            <rFont val="Tahoma"/>
            <charset val="1"/>
          </rPr>
          <t xml:space="preserve">
Per FOD is a new Unit.  Contributions began in 2018</t>
        </r>
      </text>
    </comment>
    <comment ref="VJJ16" authorId="0" shapeId="0" xr:uid="{20956200-FD56-44E7-9949-0306D7247BAA}">
      <text>
        <r>
          <rPr>
            <b/>
            <sz val="9"/>
            <color indexed="81"/>
            <rFont val="Tahoma"/>
            <charset val="1"/>
          </rPr>
          <t>Becky Dzingeleski:</t>
        </r>
        <r>
          <rPr>
            <sz val="9"/>
            <color indexed="81"/>
            <rFont val="Tahoma"/>
            <charset val="1"/>
          </rPr>
          <t xml:space="preserve">
Per FOD is a new Unit.  Contributions began in 2018</t>
        </r>
      </text>
    </comment>
    <comment ref="VJN16" authorId="0" shapeId="0" xr:uid="{99490ADE-C12A-4C30-96D5-F52DADB858BD}">
      <text>
        <r>
          <rPr>
            <b/>
            <sz val="9"/>
            <color indexed="81"/>
            <rFont val="Tahoma"/>
            <charset val="1"/>
          </rPr>
          <t>Becky Dzingeleski:</t>
        </r>
        <r>
          <rPr>
            <sz val="9"/>
            <color indexed="81"/>
            <rFont val="Tahoma"/>
            <charset val="1"/>
          </rPr>
          <t xml:space="preserve">
Per FOD is a new Unit.  Contributions began in 2018</t>
        </r>
      </text>
    </comment>
    <comment ref="VJR16" authorId="0" shapeId="0" xr:uid="{0BEF5576-93D5-4865-9B93-1C9735306972}">
      <text>
        <r>
          <rPr>
            <b/>
            <sz val="9"/>
            <color indexed="81"/>
            <rFont val="Tahoma"/>
            <charset val="1"/>
          </rPr>
          <t>Becky Dzingeleski:</t>
        </r>
        <r>
          <rPr>
            <sz val="9"/>
            <color indexed="81"/>
            <rFont val="Tahoma"/>
            <charset val="1"/>
          </rPr>
          <t xml:space="preserve">
Per FOD is a new Unit.  Contributions began in 2018</t>
        </r>
      </text>
    </comment>
    <comment ref="VJV16" authorId="0" shapeId="0" xr:uid="{D3CCD677-DAF8-4D75-9FEB-43FF64CE7EAA}">
      <text>
        <r>
          <rPr>
            <b/>
            <sz val="9"/>
            <color indexed="81"/>
            <rFont val="Tahoma"/>
            <charset val="1"/>
          </rPr>
          <t>Becky Dzingeleski:</t>
        </r>
        <r>
          <rPr>
            <sz val="9"/>
            <color indexed="81"/>
            <rFont val="Tahoma"/>
            <charset val="1"/>
          </rPr>
          <t xml:space="preserve">
Per FOD is a new Unit.  Contributions began in 2018</t>
        </r>
      </text>
    </comment>
    <comment ref="VJZ16" authorId="0" shapeId="0" xr:uid="{B39E24A9-8A60-423A-A80A-F794F4B29FF8}">
      <text>
        <r>
          <rPr>
            <b/>
            <sz val="9"/>
            <color indexed="81"/>
            <rFont val="Tahoma"/>
            <charset val="1"/>
          </rPr>
          <t>Becky Dzingeleski:</t>
        </r>
        <r>
          <rPr>
            <sz val="9"/>
            <color indexed="81"/>
            <rFont val="Tahoma"/>
            <charset val="1"/>
          </rPr>
          <t xml:space="preserve">
Per FOD is a new Unit.  Contributions began in 2018</t>
        </r>
      </text>
    </comment>
    <comment ref="VKD16" authorId="0" shapeId="0" xr:uid="{A4579D90-19D3-4152-A09F-37BB1A5C818E}">
      <text>
        <r>
          <rPr>
            <b/>
            <sz val="9"/>
            <color indexed="81"/>
            <rFont val="Tahoma"/>
            <charset val="1"/>
          </rPr>
          <t>Becky Dzingeleski:</t>
        </r>
        <r>
          <rPr>
            <sz val="9"/>
            <color indexed="81"/>
            <rFont val="Tahoma"/>
            <charset val="1"/>
          </rPr>
          <t xml:space="preserve">
Per FOD is a new Unit.  Contributions began in 2018</t>
        </r>
      </text>
    </comment>
    <comment ref="VKH16" authorId="0" shapeId="0" xr:uid="{14509F7B-D124-4040-B705-39586ABDA6C3}">
      <text>
        <r>
          <rPr>
            <b/>
            <sz val="9"/>
            <color indexed="81"/>
            <rFont val="Tahoma"/>
            <charset val="1"/>
          </rPr>
          <t>Becky Dzingeleski:</t>
        </r>
        <r>
          <rPr>
            <sz val="9"/>
            <color indexed="81"/>
            <rFont val="Tahoma"/>
            <charset val="1"/>
          </rPr>
          <t xml:space="preserve">
Per FOD is a new Unit.  Contributions began in 2018</t>
        </r>
      </text>
    </comment>
    <comment ref="VKL16" authorId="0" shapeId="0" xr:uid="{50DE8EA3-313D-4F9B-912B-C32B1933D240}">
      <text>
        <r>
          <rPr>
            <b/>
            <sz val="9"/>
            <color indexed="81"/>
            <rFont val="Tahoma"/>
            <charset val="1"/>
          </rPr>
          <t>Becky Dzingeleski:</t>
        </r>
        <r>
          <rPr>
            <sz val="9"/>
            <color indexed="81"/>
            <rFont val="Tahoma"/>
            <charset val="1"/>
          </rPr>
          <t xml:space="preserve">
Per FOD is a new Unit.  Contributions began in 2018</t>
        </r>
      </text>
    </comment>
    <comment ref="VKP16" authorId="0" shapeId="0" xr:uid="{FFB16C99-E65E-4819-BCB8-D3D0C3D47FF8}">
      <text>
        <r>
          <rPr>
            <b/>
            <sz val="9"/>
            <color indexed="81"/>
            <rFont val="Tahoma"/>
            <charset val="1"/>
          </rPr>
          <t>Becky Dzingeleski:</t>
        </r>
        <r>
          <rPr>
            <sz val="9"/>
            <color indexed="81"/>
            <rFont val="Tahoma"/>
            <charset val="1"/>
          </rPr>
          <t xml:space="preserve">
Per FOD is a new Unit.  Contributions began in 2018</t>
        </r>
      </text>
    </comment>
    <comment ref="VKT16" authorId="0" shapeId="0" xr:uid="{47CCD4B9-565C-4164-8040-E2DB03548EF3}">
      <text>
        <r>
          <rPr>
            <b/>
            <sz val="9"/>
            <color indexed="81"/>
            <rFont val="Tahoma"/>
            <charset val="1"/>
          </rPr>
          <t>Becky Dzingeleski:</t>
        </r>
        <r>
          <rPr>
            <sz val="9"/>
            <color indexed="81"/>
            <rFont val="Tahoma"/>
            <charset val="1"/>
          </rPr>
          <t xml:space="preserve">
Per FOD is a new Unit.  Contributions began in 2018</t>
        </r>
      </text>
    </comment>
    <comment ref="VKX16" authorId="0" shapeId="0" xr:uid="{79CB64B1-9413-4064-8A82-43FB1CCC8578}">
      <text>
        <r>
          <rPr>
            <b/>
            <sz val="9"/>
            <color indexed="81"/>
            <rFont val="Tahoma"/>
            <charset val="1"/>
          </rPr>
          <t>Becky Dzingeleski:</t>
        </r>
        <r>
          <rPr>
            <sz val="9"/>
            <color indexed="81"/>
            <rFont val="Tahoma"/>
            <charset val="1"/>
          </rPr>
          <t xml:space="preserve">
Per FOD is a new Unit.  Contributions began in 2018</t>
        </r>
      </text>
    </comment>
    <comment ref="VLB16" authorId="0" shapeId="0" xr:uid="{16149F4D-E875-4BF4-A336-D321F3D01C6B}">
      <text>
        <r>
          <rPr>
            <b/>
            <sz val="9"/>
            <color indexed="81"/>
            <rFont val="Tahoma"/>
            <charset val="1"/>
          </rPr>
          <t>Becky Dzingeleski:</t>
        </r>
        <r>
          <rPr>
            <sz val="9"/>
            <color indexed="81"/>
            <rFont val="Tahoma"/>
            <charset val="1"/>
          </rPr>
          <t xml:space="preserve">
Per FOD is a new Unit.  Contributions began in 2018</t>
        </r>
      </text>
    </comment>
    <comment ref="VLF16" authorId="0" shapeId="0" xr:uid="{036D84A7-5628-4337-AED4-29798835ADBE}">
      <text>
        <r>
          <rPr>
            <b/>
            <sz val="9"/>
            <color indexed="81"/>
            <rFont val="Tahoma"/>
            <charset val="1"/>
          </rPr>
          <t>Becky Dzingeleski:</t>
        </r>
        <r>
          <rPr>
            <sz val="9"/>
            <color indexed="81"/>
            <rFont val="Tahoma"/>
            <charset val="1"/>
          </rPr>
          <t xml:space="preserve">
Per FOD is a new Unit.  Contributions began in 2018</t>
        </r>
      </text>
    </comment>
    <comment ref="VLJ16" authorId="0" shapeId="0" xr:uid="{E13BD51E-FD42-4537-BE05-E87D6FCCC63B}">
      <text>
        <r>
          <rPr>
            <b/>
            <sz val="9"/>
            <color indexed="81"/>
            <rFont val="Tahoma"/>
            <charset val="1"/>
          </rPr>
          <t>Becky Dzingeleski:</t>
        </r>
        <r>
          <rPr>
            <sz val="9"/>
            <color indexed="81"/>
            <rFont val="Tahoma"/>
            <charset val="1"/>
          </rPr>
          <t xml:space="preserve">
Per FOD is a new Unit.  Contributions began in 2018</t>
        </r>
      </text>
    </comment>
    <comment ref="VLN16" authorId="0" shapeId="0" xr:uid="{87BEF636-814B-4030-ACE6-1B321BD84EF2}">
      <text>
        <r>
          <rPr>
            <b/>
            <sz val="9"/>
            <color indexed="81"/>
            <rFont val="Tahoma"/>
            <charset val="1"/>
          </rPr>
          <t>Becky Dzingeleski:</t>
        </r>
        <r>
          <rPr>
            <sz val="9"/>
            <color indexed="81"/>
            <rFont val="Tahoma"/>
            <charset val="1"/>
          </rPr>
          <t xml:space="preserve">
Per FOD is a new Unit.  Contributions began in 2018</t>
        </r>
      </text>
    </comment>
    <comment ref="VLR16" authorId="0" shapeId="0" xr:uid="{ECFBC300-46B1-4DA4-8BCF-9CB029F5222A}">
      <text>
        <r>
          <rPr>
            <b/>
            <sz val="9"/>
            <color indexed="81"/>
            <rFont val="Tahoma"/>
            <charset val="1"/>
          </rPr>
          <t>Becky Dzingeleski:</t>
        </r>
        <r>
          <rPr>
            <sz val="9"/>
            <color indexed="81"/>
            <rFont val="Tahoma"/>
            <charset val="1"/>
          </rPr>
          <t xml:space="preserve">
Per FOD is a new Unit.  Contributions began in 2018</t>
        </r>
      </text>
    </comment>
    <comment ref="VLV16" authorId="0" shapeId="0" xr:uid="{2EA3FE2E-C667-4D54-94F3-59E1B8A6F801}">
      <text>
        <r>
          <rPr>
            <b/>
            <sz val="9"/>
            <color indexed="81"/>
            <rFont val="Tahoma"/>
            <charset val="1"/>
          </rPr>
          <t>Becky Dzingeleski:</t>
        </r>
        <r>
          <rPr>
            <sz val="9"/>
            <color indexed="81"/>
            <rFont val="Tahoma"/>
            <charset val="1"/>
          </rPr>
          <t xml:space="preserve">
Per FOD is a new Unit.  Contributions began in 2018</t>
        </r>
      </text>
    </comment>
    <comment ref="VLZ16" authorId="0" shapeId="0" xr:uid="{097A44B4-0C12-40C1-9A75-05C572478344}">
      <text>
        <r>
          <rPr>
            <b/>
            <sz val="9"/>
            <color indexed="81"/>
            <rFont val="Tahoma"/>
            <charset val="1"/>
          </rPr>
          <t>Becky Dzingeleski:</t>
        </r>
        <r>
          <rPr>
            <sz val="9"/>
            <color indexed="81"/>
            <rFont val="Tahoma"/>
            <charset val="1"/>
          </rPr>
          <t xml:space="preserve">
Per FOD is a new Unit.  Contributions began in 2018</t>
        </r>
      </text>
    </comment>
    <comment ref="VMD16" authorId="0" shapeId="0" xr:uid="{9BBEF50C-DA62-4188-B06E-459FAA203183}">
      <text>
        <r>
          <rPr>
            <b/>
            <sz val="9"/>
            <color indexed="81"/>
            <rFont val="Tahoma"/>
            <charset val="1"/>
          </rPr>
          <t>Becky Dzingeleski:</t>
        </r>
        <r>
          <rPr>
            <sz val="9"/>
            <color indexed="81"/>
            <rFont val="Tahoma"/>
            <charset val="1"/>
          </rPr>
          <t xml:space="preserve">
Per FOD is a new Unit.  Contributions began in 2018</t>
        </r>
      </text>
    </comment>
    <comment ref="VMH16" authorId="0" shapeId="0" xr:uid="{6529CD7B-4F7B-4522-A491-73E47157D263}">
      <text>
        <r>
          <rPr>
            <b/>
            <sz val="9"/>
            <color indexed="81"/>
            <rFont val="Tahoma"/>
            <charset val="1"/>
          </rPr>
          <t>Becky Dzingeleski:</t>
        </r>
        <r>
          <rPr>
            <sz val="9"/>
            <color indexed="81"/>
            <rFont val="Tahoma"/>
            <charset val="1"/>
          </rPr>
          <t xml:space="preserve">
Per FOD is a new Unit.  Contributions began in 2018</t>
        </r>
      </text>
    </comment>
    <comment ref="VML16" authorId="0" shapeId="0" xr:uid="{5DF321CB-AF23-4AEF-8DB7-486603518CC6}">
      <text>
        <r>
          <rPr>
            <b/>
            <sz val="9"/>
            <color indexed="81"/>
            <rFont val="Tahoma"/>
            <charset val="1"/>
          </rPr>
          <t>Becky Dzingeleski:</t>
        </r>
        <r>
          <rPr>
            <sz val="9"/>
            <color indexed="81"/>
            <rFont val="Tahoma"/>
            <charset val="1"/>
          </rPr>
          <t xml:space="preserve">
Per FOD is a new Unit.  Contributions began in 2018</t>
        </r>
      </text>
    </comment>
    <comment ref="VMP16" authorId="0" shapeId="0" xr:uid="{38E48CD0-3E1D-40BB-BC6B-0E59D8023FE4}">
      <text>
        <r>
          <rPr>
            <b/>
            <sz val="9"/>
            <color indexed="81"/>
            <rFont val="Tahoma"/>
            <charset val="1"/>
          </rPr>
          <t>Becky Dzingeleski:</t>
        </r>
        <r>
          <rPr>
            <sz val="9"/>
            <color indexed="81"/>
            <rFont val="Tahoma"/>
            <charset val="1"/>
          </rPr>
          <t xml:space="preserve">
Per FOD is a new Unit.  Contributions began in 2018</t>
        </r>
      </text>
    </comment>
    <comment ref="VMT16" authorId="0" shapeId="0" xr:uid="{325A1156-9EEB-4396-8CE3-22546429085A}">
      <text>
        <r>
          <rPr>
            <b/>
            <sz val="9"/>
            <color indexed="81"/>
            <rFont val="Tahoma"/>
            <charset val="1"/>
          </rPr>
          <t>Becky Dzingeleski:</t>
        </r>
        <r>
          <rPr>
            <sz val="9"/>
            <color indexed="81"/>
            <rFont val="Tahoma"/>
            <charset val="1"/>
          </rPr>
          <t xml:space="preserve">
Per FOD is a new Unit.  Contributions began in 2018</t>
        </r>
      </text>
    </comment>
    <comment ref="VMX16" authorId="0" shapeId="0" xr:uid="{85510E3F-E866-4DBE-938B-2B0CDD8ABD3A}">
      <text>
        <r>
          <rPr>
            <b/>
            <sz val="9"/>
            <color indexed="81"/>
            <rFont val="Tahoma"/>
            <charset val="1"/>
          </rPr>
          <t>Becky Dzingeleski:</t>
        </r>
        <r>
          <rPr>
            <sz val="9"/>
            <color indexed="81"/>
            <rFont val="Tahoma"/>
            <charset val="1"/>
          </rPr>
          <t xml:space="preserve">
Per FOD is a new Unit.  Contributions began in 2018</t>
        </r>
      </text>
    </comment>
    <comment ref="VNB16" authorId="0" shapeId="0" xr:uid="{A8DCB296-C031-48EE-A4CC-71F3B9FD76F2}">
      <text>
        <r>
          <rPr>
            <b/>
            <sz val="9"/>
            <color indexed="81"/>
            <rFont val="Tahoma"/>
            <charset val="1"/>
          </rPr>
          <t>Becky Dzingeleski:</t>
        </r>
        <r>
          <rPr>
            <sz val="9"/>
            <color indexed="81"/>
            <rFont val="Tahoma"/>
            <charset val="1"/>
          </rPr>
          <t xml:space="preserve">
Per FOD is a new Unit.  Contributions began in 2018</t>
        </r>
      </text>
    </comment>
    <comment ref="VNF16" authorId="0" shapeId="0" xr:uid="{F0DBAD40-6093-430C-BD18-FF2201764E06}">
      <text>
        <r>
          <rPr>
            <b/>
            <sz val="9"/>
            <color indexed="81"/>
            <rFont val="Tahoma"/>
            <charset val="1"/>
          </rPr>
          <t>Becky Dzingeleski:</t>
        </r>
        <r>
          <rPr>
            <sz val="9"/>
            <color indexed="81"/>
            <rFont val="Tahoma"/>
            <charset val="1"/>
          </rPr>
          <t xml:space="preserve">
Per FOD is a new Unit.  Contributions began in 2018</t>
        </r>
      </text>
    </comment>
    <comment ref="VNJ16" authorId="0" shapeId="0" xr:uid="{813623B6-2AFA-4E1C-97DC-D02C71CF6E6E}">
      <text>
        <r>
          <rPr>
            <b/>
            <sz val="9"/>
            <color indexed="81"/>
            <rFont val="Tahoma"/>
            <charset val="1"/>
          </rPr>
          <t>Becky Dzingeleski:</t>
        </r>
        <r>
          <rPr>
            <sz val="9"/>
            <color indexed="81"/>
            <rFont val="Tahoma"/>
            <charset val="1"/>
          </rPr>
          <t xml:space="preserve">
Per FOD is a new Unit.  Contributions began in 2018</t>
        </r>
      </text>
    </comment>
    <comment ref="VNN16" authorId="0" shapeId="0" xr:uid="{23F9B7F7-84E0-45A4-B23E-DDFB20829C09}">
      <text>
        <r>
          <rPr>
            <b/>
            <sz val="9"/>
            <color indexed="81"/>
            <rFont val="Tahoma"/>
            <charset val="1"/>
          </rPr>
          <t>Becky Dzingeleski:</t>
        </r>
        <r>
          <rPr>
            <sz val="9"/>
            <color indexed="81"/>
            <rFont val="Tahoma"/>
            <charset val="1"/>
          </rPr>
          <t xml:space="preserve">
Per FOD is a new Unit.  Contributions began in 2018</t>
        </r>
      </text>
    </comment>
    <comment ref="VNR16" authorId="0" shapeId="0" xr:uid="{2909CC7C-B5BA-4B0D-B045-30AB21F0CB0A}">
      <text>
        <r>
          <rPr>
            <b/>
            <sz val="9"/>
            <color indexed="81"/>
            <rFont val="Tahoma"/>
            <charset val="1"/>
          </rPr>
          <t>Becky Dzingeleski:</t>
        </r>
        <r>
          <rPr>
            <sz val="9"/>
            <color indexed="81"/>
            <rFont val="Tahoma"/>
            <charset val="1"/>
          </rPr>
          <t xml:space="preserve">
Per FOD is a new Unit.  Contributions began in 2018</t>
        </r>
      </text>
    </comment>
    <comment ref="VNV16" authorId="0" shapeId="0" xr:uid="{9EC1B4D7-9334-458A-90B5-2851AED51AC3}">
      <text>
        <r>
          <rPr>
            <b/>
            <sz val="9"/>
            <color indexed="81"/>
            <rFont val="Tahoma"/>
            <charset val="1"/>
          </rPr>
          <t>Becky Dzingeleski:</t>
        </r>
        <r>
          <rPr>
            <sz val="9"/>
            <color indexed="81"/>
            <rFont val="Tahoma"/>
            <charset val="1"/>
          </rPr>
          <t xml:space="preserve">
Per FOD is a new Unit.  Contributions began in 2018</t>
        </r>
      </text>
    </comment>
    <comment ref="VNZ16" authorId="0" shapeId="0" xr:uid="{6C9D4B11-40CD-495F-BBA8-F961C3521BE9}">
      <text>
        <r>
          <rPr>
            <b/>
            <sz val="9"/>
            <color indexed="81"/>
            <rFont val="Tahoma"/>
            <charset val="1"/>
          </rPr>
          <t>Becky Dzingeleski:</t>
        </r>
        <r>
          <rPr>
            <sz val="9"/>
            <color indexed="81"/>
            <rFont val="Tahoma"/>
            <charset val="1"/>
          </rPr>
          <t xml:space="preserve">
Per FOD is a new Unit.  Contributions began in 2018</t>
        </r>
      </text>
    </comment>
    <comment ref="VOD16" authorId="0" shapeId="0" xr:uid="{57D3B3EA-4B33-41F4-BA0D-98F9D336309F}">
      <text>
        <r>
          <rPr>
            <b/>
            <sz val="9"/>
            <color indexed="81"/>
            <rFont val="Tahoma"/>
            <charset val="1"/>
          </rPr>
          <t>Becky Dzingeleski:</t>
        </r>
        <r>
          <rPr>
            <sz val="9"/>
            <color indexed="81"/>
            <rFont val="Tahoma"/>
            <charset val="1"/>
          </rPr>
          <t xml:space="preserve">
Per FOD is a new Unit.  Contributions began in 2018</t>
        </r>
      </text>
    </comment>
    <comment ref="VOH16" authorId="0" shapeId="0" xr:uid="{533932D3-73FA-42DF-A966-FFD4FFBE7694}">
      <text>
        <r>
          <rPr>
            <b/>
            <sz val="9"/>
            <color indexed="81"/>
            <rFont val="Tahoma"/>
            <charset val="1"/>
          </rPr>
          <t>Becky Dzingeleski:</t>
        </r>
        <r>
          <rPr>
            <sz val="9"/>
            <color indexed="81"/>
            <rFont val="Tahoma"/>
            <charset val="1"/>
          </rPr>
          <t xml:space="preserve">
Per FOD is a new Unit.  Contributions began in 2018</t>
        </r>
      </text>
    </comment>
    <comment ref="VOL16" authorId="0" shapeId="0" xr:uid="{80E551D1-0943-4CD7-941A-81A60989699E}">
      <text>
        <r>
          <rPr>
            <b/>
            <sz val="9"/>
            <color indexed="81"/>
            <rFont val="Tahoma"/>
            <charset val="1"/>
          </rPr>
          <t>Becky Dzingeleski:</t>
        </r>
        <r>
          <rPr>
            <sz val="9"/>
            <color indexed="81"/>
            <rFont val="Tahoma"/>
            <charset val="1"/>
          </rPr>
          <t xml:space="preserve">
Per FOD is a new Unit.  Contributions began in 2018</t>
        </r>
      </text>
    </comment>
    <comment ref="VOP16" authorId="0" shapeId="0" xr:uid="{1FFCBD34-122E-4666-AE9D-6475B67BD083}">
      <text>
        <r>
          <rPr>
            <b/>
            <sz val="9"/>
            <color indexed="81"/>
            <rFont val="Tahoma"/>
            <charset val="1"/>
          </rPr>
          <t>Becky Dzingeleski:</t>
        </r>
        <r>
          <rPr>
            <sz val="9"/>
            <color indexed="81"/>
            <rFont val="Tahoma"/>
            <charset val="1"/>
          </rPr>
          <t xml:space="preserve">
Per FOD is a new Unit.  Contributions began in 2018</t>
        </r>
      </text>
    </comment>
    <comment ref="VOT16" authorId="0" shapeId="0" xr:uid="{B9292C79-6CB0-4B46-BB4A-5BF7A06A3967}">
      <text>
        <r>
          <rPr>
            <b/>
            <sz val="9"/>
            <color indexed="81"/>
            <rFont val="Tahoma"/>
            <charset val="1"/>
          </rPr>
          <t>Becky Dzingeleski:</t>
        </r>
        <r>
          <rPr>
            <sz val="9"/>
            <color indexed="81"/>
            <rFont val="Tahoma"/>
            <charset val="1"/>
          </rPr>
          <t xml:space="preserve">
Per FOD is a new Unit.  Contributions began in 2018</t>
        </r>
      </text>
    </comment>
    <comment ref="VOX16" authorId="0" shapeId="0" xr:uid="{0066B429-6C59-4022-A2B5-039E4497011F}">
      <text>
        <r>
          <rPr>
            <b/>
            <sz val="9"/>
            <color indexed="81"/>
            <rFont val="Tahoma"/>
            <charset val="1"/>
          </rPr>
          <t>Becky Dzingeleski:</t>
        </r>
        <r>
          <rPr>
            <sz val="9"/>
            <color indexed="81"/>
            <rFont val="Tahoma"/>
            <charset val="1"/>
          </rPr>
          <t xml:space="preserve">
Per FOD is a new Unit.  Contributions began in 2018</t>
        </r>
      </text>
    </comment>
    <comment ref="VPB16" authorId="0" shapeId="0" xr:uid="{41624500-0C25-4CFF-8A7A-30773F595E7F}">
      <text>
        <r>
          <rPr>
            <b/>
            <sz val="9"/>
            <color indexed="81"/>
            <rFont val="Tahoma"/>
            <charset val="1"/>
          </rPr>
          <t>Becky Dzingeleski:</t>
        </r>
        <r>
          <rPr>
            <sz val="9"/>
            <color indexed="81"/>
            <rFont val="Tahoma"/>
            <charset val="1"/>
          </rPr>
          <t xml:space="preserve">
Per FOD is a new Unit.  Contributions began in 2018</t>
        </r>
      </text>
    </comment>
    <comment ref="VPF16" authorId="0" shapeId="0" xr:uid="{14077FFC-031A-445F-A0F6-49ED4B8B8AFB}">
      <text>
        <r>
          <rPr>
            <b/>
            <sz val="9"/>
            <color indexed="81"/>
            <rFont val="Tahoma"/>
            <charset val="1"/>
          </rPr>
          <t>Becky Dzingeleski:</t>
        </r>
        <r>
          <rPr>
            <sz val="9"/>
            <color indexed="81"/>
            <rFont val="Tahoma"/>
            <charset val="1"/>
          </rPr>
          <t xml:space="preserve">
Per FOD is a new Unit.  Contributions began in 2018</t>
        </r>
      </text>
    </comment>
    <comment ref="VPJ16" authorId="0" shapeId="0" xr:uid="{A033A6F7-6A74-46F3-B7E6-6A64D8E33D1B}">
      <text>
        <r>
          <rPr>
            <b/>
            <sz val="9"/>
            <color indexed="81"/>
            <rFont val="Tahoma"/>
            <charset val="1"/>
          </rPr>
          <t>Becky Dzingeleski:</t>
        </r>
        <r>
          <rPr>
            <sz val="9"/>
            <color indexed="81"/>
            <rFont val="Tahoma"/>
            <charset val="1"/>
          </rPr>
          <t xml:space="preserve">
Per FOD is a new Unit.  Contributions began in 2018</t>
        </r>
      </text>
    </comment>
    <comment ref="VPN16" authorId="0" shapeId="0" xr:uid="{AE338201-7482-4681-B97C-72CDFFB46007}">
      <text>
        <r>
          <rPr>
            <b/>
            <sz val="9"/>
            <color indexed="81"/>
            <rFont val="Tahoma"/>
            <charset val="1"/>
          </rPr>
          <t>Becky Dzingeleski:</t>
        </r>
        <r>
          <rPr>
            <sz val="9"/>
            <color indexed="81"/>
            <rFont val="Tahoma"/>
            <charset val="1"/>
          </rPr>
          <t xml:space="preserve">
Per FOD is a new Unit.  Contributions began in 2018</t>
        </r>
      </text>
    </comment>
    <comment ref="VPR16" authorId="0" shapeId="0" xr:uid="{C5B49D0C-D2C7-4470-851C-8F9FFCF63F8F}">
      <text>
        <r>
          <rPr>
            <b/>
            <sz val="9"/>
            <color indexed="81"/>
            <rFont val="Tahoma"/>
            <charset val="1"/>
          </rPr>
          <t>Becky Dzingeleski:</t>
        </r>
        <r>
          <rPr>
            <sz val="9"/>
            <color indexed="81"/>
            <rFont val="Tahoma"/>
            <charset val="1"/>
          </rPr>
          <t xml:space="preserve">
Per FOD is a new Unit.  Contributions began in 2018</t>
        </r>
      </text>
    </comment>
    <comment ref="VPV16" authorId="0" shapeId="0" xr:uid="{14A9EF6B-189C-42DF-9580-E18A4077BEC0}">
      <text>
        <r>
          <rPr>
            <b/>
            <sz val="9"/>
            <color indexed="81"/>
            <rFont val="Tahoma"/>
            <charset val="1"/>
          </rPr>
          <t>Becky Dzingeleski:</t>
        </r>
        <r>
          <rPr>
            <sz val="9"/>
            <color indexed="81"/>
            <rFont val="Tahoma"/>
            <charset val="1"/>
          </rPr>
          <t xml:space="preserve">
Per FOD is a new Unit.  Contributions began in 2018</t>
        </r>
      </text>
    </comment>
    <comment ref="VPZ16" authorId="0" shapeId="0" xr:uid="{076E3CC2-5BC9-4BAD-B84E-B6FBD895EDDD}">
      <text>
        <r>
          <rPr>
            <b/>
            <sz val="9"/>
            <color indexed="81"/>
            <rFont val="Tahoma"/>
            <charset val="1"/>
          </rPr>
          <t>Becky Dzingeleski:</t>
        </r>
        <r>
          <rPr>
            <sz val="9"/>
            <color indexed="81"/>
            <rFont val="Tahoma"/>
            <charset val="1"/>
          </rPr>
          <t xml:space="preserve">
Per FOD is a new Unit.  Contributions began in 2018</t>
        </r>
      </text>
    </comment>
    <comment ref="VQD16" authorId="0" shapeId="0" xr:uid="{924A8D47-D7BA-4819-BD4D-4EE966B51955}">
      <text>
        <r>
          <rPr>
            <b/>
            <sz val="9"/>
            <color indexed="81"/>
            <rFont val="Tahoma"/>
            <charset val="1"/>
          </rPr>
          <t>Becky Dzingeleski:</t>
        </r>
        <r>
          <rPr>
            <sz val="9"/>
            <color indexed="81"/>
            <rFont val="Tahoma"/>
            <charset val="1"/>
          </rPr>
          <t xml:space="preserve">
Per FOD is a new Unit.  Contributions began in 2018</t>
        </r>
      </text>
    </comment>
    <comment ref="VQH16" authorId="0" shapeId="0" xr:uid="{6327DE55-E355-4D03-BAE0-12CA4D61D992}">
      <text>
        <r>
          <rPr>
            <b/>
            <sz val="9"/>
            <color indexed="81"/>
            <rFont val="Tahoma"/>
            <charset val="1"/>
          </rPr>
          <t>Becky Dzingeleski:</t>
        </r>
        <r>
          <rPr>
            <sz val="9"/>
            <color indexed="81"/>
            <rFont val="Tahoma"/>
            <charset val="1"/>
          </rPr>
          <t xml:space="preserve">
Per FOD is a new Unit.  Contributions began in 2018</t>
        </r>
      </text>
    </comment>
    <comment ref="VQL16" authorId="0" shapeId="0" xr:uid="{EBC91B44-62E6-41F0-8D3D-EDD0B28FEFEF}">
      <text>
        <r>
          <rPr>
            <b/>
            <sz val="9"/>
            <color indexed="81"/>
            <rFont val="Tahoma"/>
            <charset val="1"/>
          </rPr>
          <t>Becky Dzingeleski:</t>
        </r>
        <r>
          <rPr>
            <sz val="9"/>
            <color indexed="81"/>
            <rFont val="Tahoma"/>
            <charset val="1"/>
          </rPr>
          <t xml:space="preserve">
Per FOD is a new Unit.  Contributions began in 2018</t>
        </r>
      </text>
    </comment>
    <comment ref="VQP16" authorId="0" shapeId="0" xr:uid="{C62FDBAF-4A7D-4251-B941-53035ECCBDD8}">
      <text>
        <r>
          <rPr>
            <b/>
            <sz val="9"/>
            <color indexed="81"/>
            <rFont val="Tahoma"/>
            <charset val="1"/>
          </rPr>
          <t>Becky Dzingeleski:</t>
        </r>
        <r>
          <rPr>
            <sz val="9"/>
            <color indexed="81"/>
            <rFont val="Tahoma"/>
            <charset val="1"/>
          </rPr>
          <t xml:space="preserve">
Per FOD is a new Unit.  Contributions began in 2018</t>
        </r>
      </text>
    </comment>
    <comment ref="VQT16" authorId="0" shapeId="0" xr:uid="{537EE2C0-2156-4D32-8988-002ED5D27A5C}">
      <text>
        <r>
          <rPr>
            <b/>
            <sz val="9"/>
            <color indexed="81"/>
            <rFont val="Tahoma"/>
            <charset val="1"/>
          </rPr>
          <t>Becky Dzingeleski:</t>
        </r>
        <r>
          <rPr>
            <sz val="9"/>
            <color indexed="81"/>
            <rFont val="Tahoma"/>
            <charset val="1"/>
          </rPr>
          <t xml:space="preserve">
Per FOD is a new Unit.  Contributions began in 2018</t>
        </r>
      </text>
    </comment>
    <comment ref="VQX16" authorId="0" shapeId="0" xr:uid="{19E6F248-2322-4E38-BD87-B95A1CE437B0}">
      <text>
        <r>
          <rPr>
            <b/>
            <sz val="9"/>
            <color indexed="81"/>
            <rFont val="Tahoma"/>
            <charset val="1"/>
          </rPr>
          <t>Becky Dzingeleski:</t>
        </r>
        <r>
          <rPr>
            <sz val="9"/>
            <color indexed="81"/>
            <rFont val="Tahoma"/>
            <charset val="1"/>
          </rPr>
          <t xml:space="preserve">
Per FOD is a new Unit.  Contributions began in 2018</t>
        </r>
      </text>
    </comment>
    <comment ref="VRB16" authorId="0" shapeId="0" xr:uid="{9E05170A-360A-40BB-B70C-06C0C4EFA81A}">
      <text>
        <r>
          <rPr>
            <b/>
            <sz val="9"/>
            <color indexed="81"/>
            <rFont val="Tahoma"/>
            <charset val="1"/>
          </rPr>
          <t>Becky Dzingeleski:</t>
        </r>
        <r>
          <rPr>
            <sz val="9"/>
            <color indexed="81"/>
            <rFont val="Tahoma"/>
            <charset val="1"/>
          </rPr>
          <t xml:space="preserve">
Per FOD is a new Unit.  Contributions began in 2018</t>
        </r>
      </text>
    </comment>
    <comment ref="VRF16" authorId="0" shapeId="0" xr:uid="{4215EDB6-2DE6-437D-8A13-BBC178AA16F4}">
      <text>
        <r>
          <rPr>
            <b/>
            <sz val="9"/>
            <color indexed="81"/>
            <rFont val="Tahoma"/>
            <charset val="1"/>
          </rPr>
          <t>Becky Dzingeleski:</t>
        </r>
        <r>
          <rPr>
            <sz val="9"/>
            <color indexed="81"/>
            <rFont val="Tahoma"/>
            <charset val="1"/>
          </rPr>
          <t xml:space="preserve">
Per FOD is a new Unit.  Contributions began in 2018</t>
        </r>
      </text>
    </comment>
    <comment ref="VRJ16" authorId="0" shapeId="0" xr:uid="{AC64D062-E370-4B97-A999-2E77866CE4A7}">
      <text>
        <r>
          <rPr>
            <b/>
            <sz val="9"/>
            <color indexed="81"/>
            <rFont val="Tahoma"/>
            <charset val="1"/>
          </rPr>
          <t>Becky Dzingeleski:</t>
        </r>
        <r>
          <rPr>
            <sz val="9"/>
            <color indexed="81"/>
            <rFont val="Tahoma"/>
            <charset val="1"/>
          </rPr>
          <t xml:space="preserve">
Per FOD is a new Unit.  Contributions began in 2018</t>
        </r>
      </text>
    </comment>
    <comment ref="VRN16" authorId="0" shapeId="0" xr:uid="{E5589B56-FBFA-4F53-A8E8-75F5B9C42480}">
      <text>
        <r>
          <rPr>
            <b/>
            <sz val="9"/>
            <color indexed="81"/>
            <rFont val="Tahoma"/>
            <charset val="1"/>
          </rPr>
          <t>Becky Dzingeleski:</t>
        </r>
        <r>
          <rPr>
            <sz val="9"/>
            <color indexed="81"/>
            <rFont val="Tahoma"/>
            <charset val="1"/>
          </rPr>
          <t xml:space="preserve">
Per FOD is a new Unit.  Contributions began in 2018</t>
        </r>
      </text>
    </comment>
    <comment ref="VRR16" authorId="0" shapeId="0" xr:uid="{269B9CE9-4667-4608-B601-0DBD379D07BE}">
      <text>
        <r>
          <rPr>
            <b/>
            <sz val="9"/>
            <color indexed="81"/>
            <rFont val="Tahoma"/>
            <charset val="1"/>
          </rPr>
          <t>Becky Dzingeleski:</t>
        </r>
        <r>
          <rPr>
            <sz val="9"/>
            <color indexed="81"/>
            <rFont val="Tahoma"/>
            <charset val="1"/>
          </rPr>
          <t xml:space="preserve">
Per FOD is a new Unit.  Contributions began in 2018</t>
        </r>
      </text>
    </comment>
    <comment ref="VRV16" authorId="0" shapeId="0" xr:uid="{2C7E6BB2-EF02-49BA-8832-22B8BFE08AB1}">
      <text>
        <r>
          <rPr>
            <b/>
            <sz val="9"/>
            <color indexed="81"/>
            <rFont val="Tahoma"/>
            <charset val="1"/>
          </rPr>
          <t>Becky Dzingeleski:</t>
        </r>
        <r>
          <rPr>
            <sz val="9"/>
            <color indexed="81"/>
            <rFont val="Tahoma"/>
            <charset val="1"/>
          </rPr>
          <t xml:space="preserve">
Per FOD is a new Unit.  Contributions began in 2018</t>
        </r>
      </text>
    </comment>
    <comment ref="VRZ16" authorId="0" shapeId="0" xr:uid="{F57A40ED-A0D9-458E-B915-B085E8B06671}">
      <text>
        <r>
          <rPr>
            <b/>
            <sz val="9"/>
            <color indexed="81"/>
            <rFont val="Tahoma"/>
            <charset val="1"/>
          </rPr>
          <t>Becky Dzingeleski:</t>
        </r>
        <r>
          <rPr>
            <sz val="9"/>
            <color indexed="81"/>
            <rFont val="Tahoma"/>
            <charset val="1"/>
          </rPr>
          <t xml:space="preserve">
Per FOD is a new Unit.  Contributions began in 2018</t>
        </r>
      </text>
    </comment>
    <comment ref="VSD16" authorId="0" shapeId="0" xr:uid="{20283C7F-0D41-4E60-B77F-8467F6ADADBD}">
      <text>
        <r>
          <rPr>
            <b/>
            <sz val="9"/>
            <color indexed="81"/>
            <rFont val="Tahoma"/>
            <charset val="1"/>
          </rPr>
          <t>Becky Dzingeleski:</t>
        </r>
        <r>
          <rPr>
            <sz val="9"/>
            <color indexed="81"/>
            <rFont val="Tahoma"/>
            <charset val="1"/>
          </rPr>
          <t xml:space="preserve">
Per FOD is a new Unit.  Contributions began in 2018</t>
        </r>
      </text>
    </comment>
    <comment ref="VSH16" authorId="0" shapeId="0" xr:uid="{44DB7F34-E0F1-4DF3-88B5-AD3EAB72FAE8}">
      <text>
        <r>
          <rPr>
            <b/>
            <sz val="9"/>
            <color indexed="81"/>
            <rFont val="Tahoma"/>
            <charset val="1"/>
          </rPr>
          <t>Becky Dzingeleski:</t>
        </r>
        <r>
          <rPr>
            <sz val="9"/>
            <color indexed="81"/>
            <rFont val="Tahoma"/>
            <charset val="1"/>
          </rPr>
          <t xml:space="preserve">
Per FOD is a new Unit.  Contributions began in 2018</t>
        </r>
      </text>
    </comment>
    <comment ref="VSL16" authorId="0" shapeId="0" xr:uid="{494DE724-E40C-447A-80E3-35695E2B910D}">
      <text>
        <r>
          <rPr>
            <b/>
            <sz val="9"/>
            <color indexed="81"/>
            <rFont val="Tahoma"/>
            <charset val="1"/>
          </rPr>
          <t>Becky Dzingeleski:</t>
        </r>
        <r>
          <rPr>
            <sz val="9"/>
            <color indexed="81"/>
            <rFont val="Tahoma"/>
            <charset val="1"/>
          </rPr>
          <t xml:space="preserve">
Per FOD is a new Unit.  Contributions began in 2018</t>
        </r>
      </text>
    </comment>
    <comment ref="VSP16" authorId="0" shapeId="0" xr:uid="{97B25389-4D45-414E-8D92-711813166568}">
      <text>
        <r>
          <rPr>
            <b/>
            <sz val="9"/>
            <color indexed="81"/>
            <rFont val="Tahoma"/>
            <charset val="1"/>
          </rPr>
          <t>Becky Dzingeleski:</t>
        </r>
        <r>
          <rPr>
            <sz val="9"/>
            <color indexed="81"/>
            <rFont val="Tahoma"/>
            <charset val="1"/>
          </rPr>
          <t xml:space="preserve">
Per FOD is a new Unit.  Contributions began in 2018</t>
        </r>
      </text>
    </comment>
    <comment ref="VST16" authorId="0" shapeId="0" xr:uid="{231E693F-F187-46B3-BEB1-06080D375D25}">
      <text>
        <r>
          <rPr>
            <b/>
            <sz val="9"/>
            <color indexed="81"/>
            <rFont val="Tahoma"/>
            <charset val="1"/>
          </rPr>
          <t>Becky Dzingeleski:</t>
        </r>
        <r>
          <rPr>
            <sz val="9"/>
            <color indexed="81"/>
            <rFont val="Tahoma"/>
            <charset val="1"/>
          </rPr>
          <t xml:space="preserve">
Per FOD is a new Unit.  Contributions began in 2018</t>
        </r>
      </text>
    </comment>
    <comment ref="VSX16" authorId="0" shapeId="0" xr:uid="{64DBE1E5-2D1F-4A37-8A65-48EC7E8BEDED}">
      <text>
        <r>
          <rPr>
            <b/>
            <sz val="9"/>
            <color indexed="81"/>
            <rFont val="Tahoma"/>
            <charset val="1"/>
          </rPr>
          <t>Becky Dzingeleski:</t>
        </r>
        <r>
          <rPr>
            <sz val="9"/>
            <color indexed="81"/>
            <rFont val="Tahoma"/>
            <charset val="1"/>
          </rPr>
          <t xml:space="preserve">
Per FOD is a new Unit.  Contributions began in 2018</t>
        </r>
      </text>
    </comment>
    <comment ref="VTB16" authorId="0" shapeId="0" xr:uid="{459C1C11-0665-49E1-8E5E-9D9F7323B3BE}">
      <text>
        <r>
          <rPr>
            <b/>
            <sz val="9"/>
            <color indexed="81"/>
            <rFont val="Tahoma"/>
            <charset val="1"/>
          </rPr>
          <t>Becky Dzingeleski:</t>
        </r>
        <r>
          <rPr>
            <sz val="9"/>
            <color indexed="81"/>
            <rFont val="Tahoma"/>
            <charset val="1"/>
          </rPr>
          <t xml:space="preserve">
Per FOD is a new Unit.  Contributions began in 2018</t>
        </r>
      </text>
    </comment>
    <comment ref="VTF16" authorId="0" shapeId="0" xr:uid="{E4400118-CF44-469F-8C13-6012C1D578EB}">
      <text>
        <r>
          <rPr>
            <b/>
            <sz val="9"/>
            <color indexed="81"/>
            <rFont val="Tahoma"/>
            <charset val="1"/>
          </rPr>
          <t>Becky Dzingeleski:</t>
        </r>
        <r>
          <rPr>
            <sz val="9"/>
            <color indexed="81"/>
            <rFont val="Tahoma"/>
            <charset val="1"/>
          </rPr>
          <t xml:space="preserve">
Per FOD is a new Unit.  Contributions began in 2018</t>
        </r>
      </text>
    </comment>
    <comment ref="VTJ16" authorId="0" shapeId="0" xr:uid="{0BD8D9EF-4BBF-41C8-B752-7BDDF95E35B9}">
      <text>
        <r>
          <rPr>
            <b/>
            <sz val="9"/>
            <color indexed="81"/>
            <rFont val="Tahoma"/>
            <charset val="1"/>
          </rPr>
          <t>Becky Dzingeleski:</t>
        </r>
        <r>
          <rPr>
            <sz val="9"/>
            <color indexed="81"/>
            <rFont val="Tahoma"/>
            <charset val="1"/>
          </rPr>
          <t xml:space="preserve">
Per FOD is a new Unit.  Contributions began in 2018</t>
        </r>
      </text>
    </comment>
    <comment ref="VTN16" authorId="0" shapeId="0" xr:uid="{45612EDD-A262-4123-A8E2-A99C8056F0EA}">
      <text>
        <r>
          <rPr>
            <b/>
            <sz val="9"/>
            <color indexed="81"/>
            <rFont val="Tahoma"/>
            <charset val="1"/>
          </rPr>
          <t>Becky Dzingeleski:</t>
        </r>
        <r>
          <rPr>
            <sz val="9"/>
            <color indexed="81"/>
            <rFont val="Tahoma"/>
            <charset val="1"/>
          </rPr>
          <t xml:space="preserve">
Per FOD is a new Unit.  Contributions began in 2018</t>
        </r>
      </text>
    </comment>
    <comment ref="VTR16" authorId="0" shapeId="0" xr:uid="{D37BE2F9-1657-4F0F-AF68-C7AB41E82DC1}">
      <text>
        <r>
          <rPr>
            <b/>
            <sz val="9"/>
            <color indexed="81"/>
            <rFont val="Tahoma"/>
            <charset val="1"/>
          </rPr>
          <t>Becky Dzingeleski:</t>
        </r>
        <r>
          <rPr>
            <sz val="9"/>
            <color indexed="81"/>
            <rFont val="Tahoma"/>
            <charset val="1"/>
          </rPr>
          <t xml:space="preserve">
Per FOD is a new Unit.  Contributions began in 2018</t>
        </r>
      </text>
    </comment>
    <comment ref="VTV16" authorId="0" shapeId="0" xr:uid="{9FE9878D-BD72-4C6F-A685-7FD4011FAD44}">
      <text>
        <r>
          <rPr>
            <b/>
            <sz val="9"/>
            <color indexed="81"/>
            <rFont val="Tahoma"/>
            <charset val="1"/>
          </rPr>
          <t>Becky Dzingeleski:</t>
        </r>
        <r>
          <rPr>
            <sz val="9"/>
            <color indexed="81"/>
            <rFont val="Tahoma"/>
            <charset val="1"/>
          </rPr>
          <t xml:space="preserve">
Per FOD is a new Unit.  Contributions began in 2018</t>
        </r>
      </text>
    </comment>
    <comment ref="VTZ16" authorId="0" shapeId="0" xr:uid="{12688E61-42AC-4119-A40D-35D22BC69EFB}">
      <text>
        <r>
          <rPr>
            <b/>
            <sz val="9"/>
            <color indexed="81"/>
            <rFont val="Tahoma"/>
            <charset val="1"/>
          </rPr>
          <t>Becky Dzingeleski:</t>
        </r>
        <r>
          <rPr>
            <sz val="9"/>
            <color indexed="81"/>
            <rFont val="Tahoma"/>
            <charset val="1"/>
          </rPr>
          <t xml:space="preserve">
Per FOD is a new Unit.  Contributions began in 2018</t>
        </r>
      </text>
    </comment>
    <comment ref="VUD16" authorId="0" shapeId="0" xr:uid="{68F9B03C-A061-499D-A2FC-9DA408FE71F4}">
      <text>
        <r>
          <rPr>
            <b/>
            <sz val="9"/>
            <color indexed="81"/>
            <rFont val="Tahoma"/>
            <charset val="1"/>
          </rPr>
          <t>Becky Dzingeleski:</t>
        </r>
        <r>
          <rPr>
            <sz val="9"/>
            <color indexed="81"/>
            <rFont val="Tahoma"/>
            <charset val="1"/>
          </rPr>
          <t xml:space="preserve">
Per FOD is a new Unit.  Contributions began in 2018</t>
        </r>
      </text>
    </comment>
    <comment ref="VUH16" authorId="0" shapeId="0" xr:uid="{771994F1-0B27-434A-BB7F-F62057C20908}">
      <text>
        <r>
          <rPr>
            <b/>
            <sz val="9"/>
            <color indexed="81"/>
            <rFont val="Tahoma"/>
            <charset val="1"/>
          </rPr>
          <t>Becky Dzingeleski:</t>
        </r>
        <r>
          <rPr>
            <sz val="9"/>
            <color indexed="81"/>
            <rFont val="Tahoma"/>
            <charset val="1"/>
          </rPr>
          <t xml:space="preserve">
Per FOD is a new Unit.  Contributions began in 2018</t>
        </r>
      </text>
    </comment>
    <comment ref="VUL16" authorId="0" shapeId="0" xr:uid="{4A4960EC-AF6B-425D-81CB-EE6851025B66}">
      <text>
        <r>
          <rPr>
            <b/>
            <sz val="9"/>
            <color indexed="81"/>
            <rFont val="Tahoma"/>
            <charset val="1"/>
          </rPr>
          <t>Becky Dzingeleski:</t>
        </r>
        <r>
          <rPr>
            <sz val="9"/>
            <color indexed="81"/>
            <rFont val="Tahoma"/>
            <charset val="1"/>
          </rPr>
          <t xml:space="preserve">
Per FOD is a new Unit.  Contributions began in 2018</t>
        </r>
      </text>
    </comment>
    <comment ref="VUP16" authorId="0" shapeId="0" xr:uid="{39BA598F-8670-4574-A87A-E4865C933618}">
      <text>
        <r>
          <rPr>
            <b/>
            <sz val="9"/>
            <color indexed="81"/>
            <rFont val="Tahoma"/>
            <charset val="1"/>
          </rPr>
          <t>Becky Dzingeleski:</t>
        </r>
        <r>
          <rPr>
            <sz val="9"/>
            <color indexed="81"/>
            <rFont val="Tahoma"/>
            <charset val="1"/>
          </rPr>
          <t xml:space="preserve">
Per FOD is a new Unit.  Contributions began in 2018</t>
        </r>
      </text>
    </comment>
    <comment ref="VUT16" authorId="0" shapeId="0" xr:uid="{30223095-9CAA-46AD-A6A9-F9A857EFC201}">
      <text>
        <r>
          <rPr>
            <b/>
            <sz val="9"/>
            <color indexed="81"/>
            <rFont val="Tahoma"/>
            <charset val="1"/>
          </rPr>
          <t>Becky Dzingeleski:</t>
        </r>
        <r>
          <rPr>
            <sz val="9"/>
            <color indexed="81"/>
            <rFont val="Tahoma"/>
            <charset val="1"/>
          </rPr>
          <t xml:space="preserve">
Per FOD is a new Unit.  Contributions began in 2018</t>
        </r>
      </text>
    </comment>
    <comment ref="VUX16" authorId="0" shapeId="0" xr:uid="{FB46E1FC-332D-4D27-B7B5-150B591338E6}">
      <text>
        <r>
          <rPr>
            <b/>
            <sz val="9"/>
            <color indexed="81"/>
            <rFont val="Tahoma"/>
            <charset val="1"/>
          </rPr>
          <t>Becky Dzingeleski:</t>
        </r>
        <r>
          <rPr>
            <sz val="9"/>
            <color indexed="81"/>
            <rFont val="Tahoma"/>
            <charset val="1"/>
          </rPr>
          <t xml:space="preserve">
Per FOD is a new Unit.  Contributions began in 2018</t>
        </r>
      </text>
    </comment>
    <comment ref="VVB16" authorId="0" shapeId="0" xr:uid="{8783792B-7FA8-4C10-AE86-9638812A6753}">
      <text>
        <r>
          <rPr>
            <b/>
            <sz val="9"/>
            <color indexed="81"/>
            <rFont val="Tahoma"/>
            <charset val="1"/>
          </rPr>
          <t>Becky Dzingeleski:</t>
        </r>
        <r>
          <rPr>
            <sz val="9"/>
            <color indexed="81"/>
            <rFont val="Tahoma"/>
            <charset val="1"/>
          </rPr>
          <t xml:space="preserve">
Per FOD is a new Unit.  Contributions began in 2018</t>
        </r>
      </text>
    </comment>
    <comment ref="VVF16" authorId="0" shapeId="0" xr:uid="{BC57CC1D-41BB-4C7D-A811-D83789D2111D}">
      <text>
        <r>
          <rPr>
            <b/>
            <sz val="9"/>
            <color indexed="81"/>
            <rFont val="Tahoma"/>
            <charset val="1"/>
          </rPr>
          <t>Becky Dzingeleski:</t>
        </r>
        <r>
          <rPr>
            <sz val="9"/>
            <color indexed="81"/>
            <rFont val="Tahoma"/>
            <charset val="1"/>
          </rPr>
          <t xml:space="preserve">
Per FOD is a new Unit.  Contributions began in 2018</t>
        </r>
      </text>
    </comment>
    <comment ref="VVJ16" authorId="0" shapeId="0" xr:uid="{CE266D94-CED4-49A3-891D-A22660BCAA19}">
      <text>
        <r>
          <rPr>
            <b/>
            <sz val="9"/>
            <color indexed="81"/>
            <rFont val="Tahoma"/>
            <charset val="1"/>
          </rPr>
          <t>Becky Dzingeleski:</t>
        </r>
        <r>
          <rPr>
            <sz val="9"/>
            <color indexed="81"/>
            <rFont val="Tahoma"/>
            <charset val="1"/>
          </rPr>
          <t xml:space="preserve">
Per FOD is a new Unit.  Contributions began in 2018</t>
        </r>
      </text>
    </comment>
    <comment ref="VVN16" authorId="0" shapeId="0" xr:uid="{FA25816E-2876-4F41-8D35-1967F2144569}">
      <text>
        <r>
          <rPr>
            <b/>
            <sz val="9"/>
            <color indexed="81"/>
            <rFont val="Tahoma"/>
            <charset val="1"/>
          </rPr>
          <t>Becky Dzingeleski:</t>
        </r>
        <r>
          <rPr>
            <sz val="9"/>
            <color indexed="81"/>
            <rFont val="Tahoma"/>
            <charset val="1"/>
          </rPr>
          <t xml:space="preserve">
Per FOD is a new Unit.  Contributions began in 2018</t>
        </r>
      </text>
    </comment>
    <comment ref="VVR16" authorId="0" shapeId="0" xr:uid="{76649EE7-F6E8-4B22-AC00-9085AB16C072}">
      <text>
        <r>
          <rPr>
            <b/>
            <sz val="9"/>
            <color indexed="81"/>
            <rFont val="Tahoma"/>
            <charset val="1"/>
          </rPr>
          <t>Becky Dzingeleski:</t>
        </r>
        <r>
          <rPr>
            <sz val="9"/>
            <color indexed="81"/>
            <rFont val="Tahoma"/>
            <charset val="1"/>
          </rPr>
          <t xml:space="preserve">
Per FOD is a new Unit.  Contributions began in 2018</t>
        </r>
      </text>
    </comment>
    <comment ref="VVV16" authorId="0" shapeId="0" xr:uid="{D715D74E-CF18-447B-8821-876DC2214B90}">
      <text>
        <r>
          <rPr>
            <b/>
            <sz val="9"/>
            <color indexed="81"/>
            <rFont val="Tahoma"/>
            <charset val="1"/>
          </rPr>
          <t>Becky Dzingeleski:</t>
        </r>
        <r>
          <rPr>
            <sz val="9"/>
            <color indexed="81"/>
            <rFont val="Tahoma"/>
            <charset val="1"/>
          </rPr>
          <t xml:space="preserve">
Per FOD is a new Unit.  Contributions began in 2018</t>
        </r>
      </text>
    </comment>
    <comment ref="VVZ16" authorId="0" shapeId="0" xr:uid="{1ECA9E2F-30C9-4E91-A481-8C886911E28F}">
      <text>
        <r>
          <rPr>
            <b/>
            <sz val="9"/>
            <color indexed="81"/>
            <rFont val="Tahoma"/>
            <charset val="1"/>
          </rPr>
          <t>Becky Dzingeleski:</t>
        </r>
        <r>
          <rPr>
            <sz val="9"/>
            <color indexed="81"/>
            <rFont val="Tahoma"/>
            <charset val="1"/>
          </rPr>
          <t xml:space="preserve">
Per FOD is a new Unit.  Contributions began in 2018</t>
        </r>
      </text>
    </comment>
    <comment ref="VWD16" authorId="0" shapeId="0" xr:uid="{D7F5BA2E-CD05-4CEC-9DFF-F6317C54FE4C}">
      <text>
        <r>
          <rPr>
            <b/>
            <sz val="9"/>
            <color indexed="81"/>
            <rFont val="Tahoma"/>
            <charset val="1"/>
          </rPr>
          <t>Becky Dzingeleski:</t>
        </r>
        <r>
          <rPr>
            <sz val="9"/>
            <color indexed="81"/>
            <rFont val="Tahoma"/>
            <charset val="1"/>
          </rPr>
          <t xml:space="preserve">
Per FOD is a new Unit.  Contributions began in 2018</t>
        </r>
      </text>
    </comment>
    <comment ref="VWH16" authorId="0" shapeId="0" xr:uid="{69B2E3B0-F40A-436E-9AEA-AC29E2756AE8}">
      <text>
        <r>
          <rPr>
            <b/>
            <sz val="9"/>
            <color indexed="81"/>
            <rFont val="Tahoma"/>
            <charset val="1"/>
          </rPr>
          <t>Becky Dzingeleski:</t>
        </r>
        <r>
          <rPr>
            <sz val="9"/>
            <color indexed="81"/>
            <rFont val="Tahoma"/>
            <charset val="1"/>
          </rPr>
          <t xml:space="preserve">
Per FOD is a new Unit.  Contributions began in 2018</t>
        </r>
      </text>
    </comment>
    <comment ref="VWL16" authorId="0" shapeId="0" xr:uid="{FC1319B2-B9C8-471D-BC13-0D298D24FEE1}">
      <text>
        <r>
          <rPr>
            <b/>
            <sz val="9"/>
            <color indexed="81"/>
            <rFont val="Tahoma"/>
            <charset val="1"/>
          </rPr>
          <t>Becky Dzingeleski:</t>
        </r>
        <r>
          <rPr>
            <sz val="9"/>
            <color indexed="81"/>
            <rFont val="Tahoma"/>
            <charset val="1"/>
          </rPr>
          <t xml:space="preserve">
Per FOD is a new Unit.  Contributions began in 2018</t>
        </r>
      </text>
    </comment>
    <comment ref="VWP16" authorId="0" shapeId="0" xr:uid="{4A57D6FE-100F-4943-A6C9-9A56AC61436C}">
      <text>
        <r>
          <rPr>
            <b/>
            <sz val="9"/>
            <color indexed="81"/>
            <rFont val="Tahoma"/>
            <charset val="1"/>
          </rPr>
          <t>Becky Dzingeleski:</t>
        </r>
        <r>
          <rPr>
            <sz val="9"/>
            <color indexed="81"/>
            <rFont val="Tahoma"/>
            <charset val="1"/>
          </rPr>
          <t xml:space="preserve">
Per FOD is a new Unit.  Contributions began in 2018</t>
        </r>
      </text>
    </comment>
    <comment ref="VWT16" authorId="0" shapeId="0" xr:uid="{77AB4472-A0BC-43F6-9BAA-75D2D86E5282}">
      <text>
        <r>
          <rPr>
            <b/>
            <sz val="9"/>
            <color indexed="81"/>
            <rFont val="Tahoma"/>
            <charset val="1"/>
          </rPr>
          <t>Becky Dzingeleski:</t>
        </r>
        <r>
          <rPr>
            <sz val="9"/>
            <color indexed="81"/>
            <rFont val="Tahoma"/>
            <charset val="1"/>
          </rPr>
          <t xml:space="preserve">
Per FOD is a new Unit.  Contributions began in 2018</t>
        </r>
      </text>
    </comment>
    <comment ref="VWX16" authorId="0" shapeId="0" xr:uid="{1839AACA-2237-4AA9-8DD6-D46340E64AA5}">
      <text>
        <r>
          <rPr>
            <b/>
            <sz val="9"/>
            <color indexed="81"/>
            <rFont val="Tahoma"/>
            <charset val="1"/>
          </rPr>
          <t>Becky Dzingeleski:</t>
        </r>
        <r>
          <rPr>
            <sz val="9"/>
            <color indexed="81"/>
            <rFont val="Tahoma"/>
            <charset val="1"/>
          </rPr>
          <t xml:space="preserve">
Per FOD is a new Unit.  Contributions began in 2018</t>
        </r>
      </text>
    </comment>
    <comment ref="VXB16" authorId="0" shapeId="0" xr:uid="{7170421D-8606-4BD8-804B-F02FD2F04071}">
      <text>
        <r>
          <rPr>
            <b/>
            <sz val="9"/>
            <color indexed="81"/>
            <rFont val="Tahoma"/>
            <charset val="1"/>
          </rPr>
          <t>Becky Dzingeleski:</t>
        </r>
        <r>
          <rPr>
            <sz val="9"/>
            <color indexed="81"/>
            <rFont val="Tahoma"/>
            <charset val="1"/>
          </rPr>
          <t xml:space="preserve">
Per FOD is a new Unit.  Contributions began in 2018</t>
        </r>
      </text>
    </comment>
    <comment ref="VXF16" authorId="0" shapeId="0" xr:uid="{3C987C31-7CA7-4BB5-AF2F-9FAAD2F60F3A}">
      <text>
        <r>
          <rPr>
            <b/>
            <sz val="9"/>
            <color indexed="81"/>
            <rFont val="Tahoma"/>
            <charset val="1"/>
          </rPr>
          <t>Becky Dzingeleski:</t>
        </r>
        <r>
          <rPr>
            <sz val="9"/>
            <color indexed="81"/>
            <rFont val="Tahoma"/>
            <charset val="1"/>
          </rPr>
          <t xml:space="preserve">
Per FOD is a new Unit.  Contributions began in 2018</t>
        </r>
      </text>
    </comment>
    <comment ref="VXJ16" authorId="0" shapeId="0" xr:uid="{6805F32D-A055-4965-9829-617632E0E474}">
      <text>
        <r>
          <rPr>
            <b/>
            <sz val="9"/>
            <color indexed="81"/>
            <rFont val="Tahoma"/>
            <charset val="1"/>
          </rPr>
          <t>Becky Dzingeleski:</t>
        </r>
        <r>
          <rPr>
            <sz val="9"/>
            <color indexed="81"/>
            <rFont val="Tahoma"/>
            <charset val="1"/>
          </rPr>
          <t xml:space="preserve">
Per FOD is a new Unit.  Contributions began in 2018</t>
        </r>
      </text>
    </comment>
    <comment ref="VXN16" authorId="0" shapeId="0" xr:uid="{961EB101-E9A5-451A-BC81-3AD5F21D9783}">
      <text>
        <r>
          <rPr>
            <b/>
            <sz val="9"/>
            <color indexed="81"/>
            <rFont val="Tahoma"/>
            <charset val="1"/>
          </rPr>
          <t>Becky Dzingeleski:</t>
        </r>
        <r>
          <rPr>
            <sz val="9"/>
            <color indexed="81"/>
            <rFont val="Tahoma"/>
            <charset val="1"/>
          </rPr>
          <t xml:space="preserve">
Per FOD is a new Unit.  Contributions began in 2018</t>
        </r>
      </text>
    </comment>
    <comment ref="VXR16" authorId="0" shapeId="0" xr:uid="{622852EE-E9FA-4391-AE21-F5535B11C578}">
      <text>
        <r>
          <rPr>
            <b/>
            <sz val="9"/>
            <color indexed="81"/>
            <rFont val="Tahoma"/>
            <charset val="1"/>
          </rPr>
          <t>Becky Dzingeleski:</t>
        </r>
        <r>
          <rPr>
            <sz val="9"/>
            <color indexed="81"/>
            <rFont val="Tahoma"/>
            <charset val="1"/>
          </rPr>
          <t xml:space="preserve">
Per FOD is a new Unit.  Contributions began in 2018</t>
        </r>
      </text>
    </comment>
    <comment ref="VXV16" authorId="0" shapeId="0" xr:uid="{1E2A178F-CE67-493B-8693-90464BF78AC0}">
      <text>
        <r>
          <rPr>
            <b/>
            <sz val="9"/>
            <color indexed="81"/>
            <rFont val="Tahoma"/>
            <charset val="1"/>
          </rPr>
          <t>Becky Dzingeleski:</t>
        </r>
        <r>
          <rPr>
            <sz val="9"/>
            <color indexed="81"/>
            <rFont val="Tahoma"/>
            <charset val="1"/>
          </rPr>
          <t xml:space="preserve">
Per FOD is a new Unit.  Contributions began in 2018</t>
        </r>
      </text>
    </comment>
    <comment ref="VXZ16" authorId="0" shapeId="0" xr:uid="{0C0FF323-F75A-4825-A932-C19D917D8D2B}">
      <text>
        <r>
          <rPr>
            <b/>
            <sz val="9"/>
            <color indexed="81"/>
            <rFont val="Tahoma"/>
            <charset val="1"/>
          </rPr>
          <t>Becky Dzingeleski:</t>
        </r>
        <r>
          <rPr>
            <sz val="9"/>
            <color indexed="81"/>
            <rFont val="Tahoma"/>
            <charset val="1"/>
          </rPr>
          <t xml:space="preserve">
Per FOD is a new Unit.  Contributions began in 2018</t>
        </r>
      </text>
    </comment>
    <comment ref="VYD16" authorId="0" shapeId="0" xr:uid="{0EAC9EC8-37C3-403A-9647-31379B95E7B1}">
      <text>
        <r>
          <rPr>
            <b/>
            <sz val="9"/>
            <color indexed="81"/>
            <rFont val="Tahoma"/>
            <charset val="1"/>
          </rPr>
          <t>Becky Dzingeleski:</t>
        </r>
        <r>
          <rPr>
            <sz val="9"/>
            <color indexed="81"/>
            <rFont val="Tahoma"/>
            <charset val="1"/>
          </rPr>
          <t xml:space="preserve">
Per FOD is a new Unit.  Contributions began in 2018</t>
        </r>
      </text>
    </comment>
    <comment ref="VYH16" authorId="0" shapeId="0" xr:uid="{8BF419AC-2CF4-4CDE-BEB1-B9CEF885C037}">
      <text>
        <r>
          <rPr>
            <b/>
            <sz val="9"/>
            <color indexed="81"/>
            <rFont val="Tahoma"/>
            <charset val="1"/>
          </rPr>
          <t>Becky Dzingeleski:</t>
        </r>
        <r>
          <rPr>
            <sz val="9"/>
            <color indexed="81"/>
            <rFont val="Tahoma"/>
            <charset val="1"/>
          </rPr>
          <t xml:space="preserve">
Per FOD is a new Unit.  Contributions began in 2018</t>
        </r>
      </text>
    </comment>
    <comment ref="VYL16" authorId="0" shapeId="0" xr:uid="{7C100544-C7C5-4F0A-B7ED-533C4505946F}">
      <text>
        <r>
          <rPr>
            <b/>
            <sz val="9"/>
            <color indexed="81"/>
            <rFont val="Tahoma"/>
            <charset val="1"/>
          </rPr>
          <t>Becky Dzingeleski:</t>
        </r>
        <r>
          <rPr>
            <sz val="9"/>
            <color indexed="81"/>
            <rFont val="Tahoma"/>
            <charset val="1"/>
          </rPr>
          <t xml:space="preserve">
Per FOD is a new Unit.  Contributions began in 2018</t>
        </r>
      </text>
    </comment>
    <comment ref="VYP16" authorId="0" shapeId="0" xr:uid="{403E2F4E-C3FB-4475-A267-0620C9D4F2DB}">
      <text>
        <r>
          <rPr>
            <b/>
            <sz val="9"/>
            <color indexed="81"/>
            <rFont val="Tahoma"/>
            <charset val="1"/>
          </rPr>
          <t>Becky Dzingeleski:</t>
        </r>
        <r>
          <rPr>
            <sz val="9"/>
            <color indexed="81"/>
            <rFont val="Tahoma"/>
            <charset val="1"/>
          </rPr>
          <t xml:space="preserve">
Per FOD is a new Unit.  Contributions began in 2018</t>
        </r>
      </text>
    </comment>
    <comment ref="VYT16" authorId="0" shapeId="0" xr:uid="{5DA181D0-BB4E-456C-BCB8-E43D2691C555}">
      <text>
        <r>
          <rPr>
            <b/>
            <sz val="9"/>
            <color indexed="81"/>
            <rFont val="Tahoma"/>
            <charset val="1"/>
          </rPr>
          <t>Becky Dzingeleski:</t>
        </r>
        <r>
          <rPr>
            <sz val="9"/>
            <color indexed="81"/>
            <rFont val="Tahoma"/>
            <charset val="1"/>
          </rPr>
          <t xml:space="preserve">
Per FOD is a new Unit.  Contributions began in 2018</t>
        </r>
      </text>
    </comment>
    <comment ref="VYX16" authorId="0" shapeId="0" xr:uid="{C2DC4866-8F1E-44FA-B37C-F348790885B4}">
      <text>
        <r>
          <rPr>
            <b/>
            <sz val="9"/>
            <color indexed="81"/>
            <rFont val="Tahoma"/>
            <charset val="1"/>
          </rPr>
          <t>Becky Dzingeleski:</t>
        </r>
        <r>
          <rPr>
            <sz val="9"/>
            <color indexed="81"/>
            <rFont val="Tahoma"/>
            <charset val="1"/>
          </rPr>
          <t xml:space="preserve">
Per FOD is a new Unit.  Contributions began in 2018</t>
        </r>
      </text>
    </comment>
    <comment ref="VZB16" authorId="0" shapeId="0" xr:uid="{F36C9784-250F-4AAA-A950-985065AEA070}">
      <text>
        <r>
          <rPr>
            <b/>
            <sz val="9"/>
            <color indexed="81"/>
            <rFont val="Tahoma"/>
            <charset val="1"/>
          </rPr>
          <t>Becky Dzingeleski:</t>
        </r>
        <r>
          <rPr>
            <sz val="9"/>
            <color indexed="81"/>
            <rFont val="Tahoma"/>
            <charset val="1"/>
          </rPr>
          <t xml:space="preserve">
Per FOD is a new Unit.  Contributions began in 2018</t>
        </r>
      </text>
    </comment>
    <comment ref="VZF16" authorId="0" shapeId="0" xr:uid="{FF79676E-9E69-4E64-BDE0-F64642728EA1}">
      <text>
        <r>
          <rPr>
            <b/>
            <sz val="9"/>
            <color indexed="81"/>
            <rFont val="Tahoma"/>
            <charset val="1"/>
          </rPr>
          <t>Becky Dzingeleski:</t>
        </r>
        <r>
          <rPr>
            <sz val="9"/>
            <color indexed="81"/>
            <rFont val="Tahoma"/>
            <charset val="1"/>
          </rPr>
          <t xml:space="preserve">
Per FOD is a new Unit.  Contributions began in 2018</t>
        </r>
      </text>
    </comment>
    <comment ref="VZJ16" authorId="0" shapeId="0" xr:uid="{69542985-7FDE-4B1A-B1E3-03AF1EF78FB5}">
      <text>
        <r>
          <rPr>
            <b/>
            <sz val="9"/>
            <color indexed="81"/>
            <rFont val="Tahoma"/>
            <charset val="1"/>
          </rPr>
          <t>Becky Dzingeleski:</t>
        </r>
        <r>
          <rPr>
            <sz val="9"/>
            <color indexed="81"/>
            <rFont val="Tahoma"/>
            <charset val="1"/>
          </rPr>
          <t xml:space="preserve">
Per FOD is a new Unit.  Contributions began in 2018</t>
        </r>
      </text>
    </comment>
    <comment ref="VZN16" authorId="0" shapeId="0" xr:uid="{245906B2-2597-4940-86E0-58002051331B}">
      <text>
        <r>
          <rPr>
            <b/>
            <sz val="9"/>
            <color indexed="81"/>
            <rFont val="Tahoma"/>
            <charset val="1"/>
          </rPr>
          <t>Becky Dzingeleski:</t>
        </r>
        <r>
          <rPr>
            <sz val="9"/>
            <color indexed="81"/>
            <rFont val="Tahoma"/>
            <charset val="1"/>
          </rPr>
          <t xml:space="preserve">
Per FOD is a new Unit.  Contributions began in 2018</t>
        </r>
      </text>
    </comment>
    <comment ref="VZR16" authorId="0" shapeId="0" xr:uid="{5734974B-31B3-452E-B816-1211A17AAC90}">
      <text>
        <r>
          <rPr>
            <b/>
            <sz val="9"/>
            <color indexed="81"/>
            <rFont val="Tahoma"/>
            <charset val="1"/>
          </rPr>
          <t>Becky Dzingeleski:</t>
        </r>
        <r>
          <rPr>
            <sz val="9"/>
            <color indexed="81"/>
            <rFont val="Tahoma"/>
            <charset val="1"/>
          </rPr>
          <t xml:space="preserve">
Per FOD is a new Unit.  Contributions began in 2018</t>
        </r>
      </text>
    </comment>
    <comment ref="VZV16" authorId="0" shapeId="0" xr:uid="{7F3E941D-3271-4366-9165-82621C911FEF}">
      <text>
        <r>
          <rPr>
            <b/>
            <sz val="9"/>
            <color indexed="81"/>
            <rFont val="Tahoma"/>
            <charset val="1"/>
          </rPr>
          <t>Becky Dzingeleski:</t>
        </r>
        <r>
          <rPr>
            <sz val="9"/>
            <color indexed="81"/>
            <rFont val="Tahoma"/>
            <charset val="1"/>
          </rPr>
          <t xml:space="preserve">
Per FOD is a new Unit.  Contributions began in 2018</t>
        </r>
      </text>
    </comment>
    <comment ref="VZZ16" authorId="0" shapeId="0" xr:uid="{733415BD-C416-4ADA-A584-2FD967DBF908}">
      <text>
        <r>
          <rPr>
            <b/>
            <sz val="9"/>
            <color indexed="81"/>
            <rFont val="Tahoma"/>
            <charset val="1"/>
          </rPr>
          <t>Becky Dzingeleski:</t>
        </r>
        <r>
          <rPr>
            <sz val="9"/>
            <color indexed="81"/>
            <rFont val="Tahoma"/>
            <charset val="1"/>
          </rPr>
          <t xml:space="preserve">
Per FOD is a new Unit.  Contributions began in 2018</t>
        </r>
      </text>
    </comment>
    <comment ref="WAD16" authorId="0" shapeId="0" xr:uid="{2CB41F43-59CB-430B-A48F-63FB85EDDE18}">
      <text>
        <r>
          <rPr>
            <b/>
            <sz val="9"/>
            <color indexed="81"/>
            <rFont val="Tahoma"/>
            <charset val="1"/>
          </rPr>
          <t>Becky Dzingeleski:</t>
        </r>
        <r>
          <rPr>
            <sz val="9"/>
            <color indexed="81"/>
            <rFont val="Tahoma"/>
            <charset val="1"/>
          </rPr>
          <t xml:space="preserve">
Per FOD is a new Unit.  Contributions began in 2018</t>
        </r>
      </text>
    </comment>
    <comment ref="WAH16" authorId="0" shapeId="0" xr:uid="{958A7D18-4621-4EB4-B991-4B67B41AEB35}">
      <text>
        <r>
          <rPr>
            <b/>
            <sz val="9"/>
            <color indexed="81"/>
            <rFont val="Tahoma"/>
            <charset val="1"/>
          </rPr>
          <t>Becky Dzingeleski:</t>
        </r>
        <r>
          <rPr>
            <sz val="9"/>
            <color indexed="81"/>
            <rFont val="Tahoma"/>
            <charset val="1"/>
          </rPr>
          <t xml:space="preserve">
Per FOD is a new Unit.  Contributions began in 2018</t>
        </r>
      </text>
    </comment>
    <comment ref="WAL16" authorId="0" shapeId="0" xr:uid="{82820F3B-8DF6-48DF-8A00-388873D8598A}">
      <text>
        <r>
          <rPr>
            <b/>
            <sz val="9"/>
            <color indexed="81"/>
            <rFont val="Tahoma"/>
            <charset val="1"/>
          </rPr>
          <t>Becky Dzingeleski:</t>
        </r>
        <r>
          <rPr>
            <sz val="9"/>
            <color indexed="81"/>
            <rFont val="Tahoma"/>
            <charset val="1"/>
          </rPr>
          <t xml:space="preserve">
Per FOD is a new Unit.  Contributions began in 2018</t>
        </r>
      </text>
    </comment>
    <comment ref="WAP16" authorId="0" shapeId="0" xr:uid="{AB7B7A67-AD10-4140-ADC4-A02CF39B915C}">
      <text>
        <r>
          <rPr>
            <b/>
            <sz val="9"/>
            <color indexed="81"/>
            <rFont val="Tahoma"/>
            <charset val="1"/>
          </rPr>
          <t>Becky Dzingeleski:</t>
        </r>
        <r>
          <rPr>
            <sz val="9"/>
            <color indexed="81"/>
            <rFont val="Tahoma"/>
            <charset val="1"/>
          </rPr>
          <t xml:space="preserve">
Per FOD is a new Unit.  Contributions began in 2018</t>
        </r>
      </text>
    </comment>
    <comment ref="WAT16" authorId="0" shapeId="0" xr:uid="{5D3A90FB-2188-4460-8AD1-F0626AD324BD}">
      <text>
        <r>
          <rPr>
            <b/>
            <sz val="9"/>
            <color indexed="81"/>
            <rFont val="Tahoma"/>
            <charset val="1"/>
          </rPr>
          <t>Becky Dzingeleski:</t>
        </r>
        <r>
          <rPr>
            <sz val="9"/>
            <color indexed="81"/>
            <rFont val="Tahoma"/>
            <charset val="1"/>
          </rPr>
          <t xml:space="preserve">
Per FOD is a new Unit.  Contributions began in 2018</t>
        </r>
      </text>
    </comment>
    <comment ref="WAX16" authorId="0" shapeId="0" xr:uid="{70D80D98-94D8-45FB-BF54-1EB6A47EEE6C}">
      <text>
        <r>
          <rPr>
            <b/>
            <sz val="9"/>
            <color indexed="81"/>
            <rFont val="Tahoma"/>
            <charset val="1"/>
          </rPr>
          <t>Becky Dzingeleski:</t>
        </r>
        <r>
          <rPr>
            <sz val="9"/>
            <color indexed="81"/>
            <rFont val="Tahoma"/>
            <charset val="1"/>
          </rPr>
          <t xml:space="preserve">
Per FOD is a new Unit.  Contributions began in 2018</t>
        </r>
      </text>
    </comment>
    <comment ref="WBB16" authorId="0" shapeId="0" xr:uid="{1CFA5E5A-7808-46F9-A80F-410149F24357}">
      <text>
        <r>
          <rPr>
            <b/>
            <sz val="9"/>
            <color indexed="81"/>
            <rFont val="Tahoma"/>
            <charset val="1"/>
          </rPr>
          <t>Becky Dzingeleski:</t>
        </r>
        <r>
          <rPr>
            <sz val="9"/>
            <color indexed="81"/>
            <rFont val="Tahoma"/>
            <charset val="1"/>
          </rPr>
          <t xml:space="preserve">
Per FOD is a new Unit.  Contributions began in 2018</t>
        </r>
      </text>
    </comment>
    <comment ref="WBF16" authorId="0" shapeId="0" xr:uid="{250FB75F-6A7B-4370-BDAD-7A7CDEAEBCBF}">
      <text>
        <r>
          <rPr>
            <b/>
            <sz val="9"/>
            <color indexed="81"/>
            <rFont val="Tahoma"/>
            <charset val="1"/>
          </rPr>
          <t>Becky Dzingeleski:</t>
        </r>
        <r>
          <rPr>
            <sz val="9"/>
            <color indexed="81"/>
            <rFont val="Tahoma"/>
            <charset val="1"/>
          </rPr>
          <t xml:space="preserve">
Per FOD is a new Unit.  Contributions began in 2018</t>
        </r>
      </text>
    </comment>
    <comment ref="WBJ16" authorId="0" shapeId="0" xr:uid="{1F8E1AF1-B4E1-4D37-AD11-F1880212C921}">
      <text>
        <r>
          <rPr>
            <b/>
            <sz val="9"/>
            <color indexed="81"/>
            <rFont val="Tahoma"/>
            <charset val="1"/>
          </rPr>
          <t>Becky Dzingeleski:</t>
        </r>
        <r>
          <rPr>
            <sz val="9"/>
            <color indexed="81"/>
            <rFont val="Tahoma"/>
            <charset val="1"/>
          </rPr>
          <t xml:space="preserve">
Per FOD is a new Unit.  Contributions began in 2018</t>
        </r>
      </text>
    </comment>
    <comment ref="WBN16" authorId="0" shapeId="0" xr:uid="{975F8655-D0A7-4A1B-9C5B-E188D4405DDA}">
      <text>
        <r>
          <rPr>
            <b/>
            <sz val="9"/>
            <color indexed="81"/>
            <rFont val="Tahoma"/>
            <charset val="1"/>
          </rPr>
          <t>Becky Dzingeleski:</t>
        </r>
        <r>
          <rPr>
            <sz val="9"/>
            <color indexed="81"/>
            <rFont val="Tahoma"/>
            <charset val="1"/>
          </rPr>
          <t xml:space="preserve">
Per FOD is a new Unit.  Contributions began in 2018</t>
        </r>
      </text>
    </comment>
    <comment ref="WBR16" authorId="0" shapeId="0" xr:uid="{44386633-3357-417C-8DA6-0936A7741FE0}">
      <text>
        <r>
          <rPr>
            <b/>
            <sz val="9"/>
            <color indexed="81"/>
            <rFont val="Tahoma"/>
            <charset val="1"/>
          </rPr>
          <t>Becky Dzingeleski:</t>
        </r>
        <r>
          <rPr>
            <sz val="9"/>
            <color indexed="81"/>
            <rFont val="Tahoma"/>
            <charset val="1"/>
          </rPr>
          <t xml:space="preserve">
Per FOD is a new Unit.  Contributions began in 2018</t>
        </r>
      </text>
    </comment>
    <comment ref="WBV16" authorId="0" shapeId="0" xr:uid="{D0DC4939-6245-4ECD-92F2-88E121F93276}">
      <text>
        <r>
          <rPr>
            <b/>
            <sz val="9"/>
            <color indexed="81"/>
            <rFont val="Tahoma"/>
            <charset val="1"/>
          </rPr>
          <t>Becky Dzingeleski:</t>
        </r>
        <r>
          <rPr>
            <sz val="9"/>
            <color indexed="81"/>
            <rFont val="Tahoma"/>
            <charset val="1"/>
          </rPr>
          <t xml:space="preserve">
Per FOD is a new Unit.  Contributions began in 2018</t>
        </r>
      </text>
    </comment>
    <comment ref="WBZ16" authorId="0" shapeId="0" xr:uid="{C723DC7A-63D1-4345-BEA7-697C865FE38D}">
      <text>
        <r>
          <rPr>
            <b/>
            <sz val="9"/>
            <color indexed="81"/>
            <rFont val="Tahoma"/>
            <charset val="1"/>
          </rPr>
          <t>Becky Dzingeleski:</t>
        </r>
        <r>
          <rPr>
            <sz val="9"/>
            <color indexed="81"/>
            <rFont val="Tahoma"/>
            <charset val="1"/>
          </rPr>
          <t xml:space="preserve">
Per FOD is a new Unit.  Contributions began in 2018</t>
        </r>
      </text>
    </comment>
    <comment ref="WCD16" authorId="0" shapeId="0" xr:uid="{922D14C2-828F-4428-891D-D930F62EFFAB}">
      <text>
        <r>
          <rPr>
            <b/>
            <sz val="9"/>
            <color indexed="81"/>
            <rFont val="Tahoma"/>
            <charset val="1"/>
          </rPr>
          <t>Becky Dzingeleski:</t>
        </r>
        <r>
          <rPr>
            <sz val="9"/>
            <color indexed="81"/>
            <rFont val="Tahoma"/>
            <charset val="1"/>
          </rPr>
          <t xml:space="preserve">
Per FOD is a new Unit.  Contributions began in 2018</t>
        </r>
      </text>
    </comment>
    <comment ref="WCH16" authorId="0" shapeId="0" xr:uid="{75C2FF3B-CD88-4CA2-864A-C3FB72EE5D74}">
      <text>
        <r>
          <rPr>
            <b/>
            <sz val="9"/>
            <color indexed="81"/>
            <rFont val="Tahoma"/>
            <charset val="1"/>
          </rPr>
          <t>Becky Dzingeleski:</t>
        </r>
        <r>
          <rPr>
            <sz val="9"/>
            <color indexed="81"/>
            <rFont val="Tahoma"/>
            <charset val="1"/>
          </rPr>
          <t xml:space="preserve">
Per FOD is a new Unit.  Contributions began in 2018</t>
        </r>
      </text>
    </comment>
    <comment ref="WCL16" authorId="0" shapeId="0" xr:uid="{8F74BE3E-B255-4E0F-8CA4-38DE1442D4D3}">
      <text>
        <r>
          <rPr>
            <b/>
            <sz val="9"/>
            <color indexed="81"/>
            <rFont val="Tahoma"/>
            <charset val="1"/>
          </rPr>
          <t>Becky Dzingeleski:</t>
        </r>
        <r>
          <rPr>
            <sz val="9"/>
            <color indexed="81"/>
            <rFont val="Tahoma"/>
            <charset val="1"/>
          </rPr>
          <t xml:space="preserve">
Per FOD is a new Unit.  Contributions began in 2018</t>
        </r>
      </text>
    </comment>
    <comment ref="WCP16" authorId="0" shapeId="0" xr:uid="{7143D986-4284-4D86-8499-99D0E95A57BB}">
      <text>
        <r>
          <rPr>
            <b/>
            <sz val="9"/>
            <color indexed="81"/>
            <rFont val="Tahoma"/>
            <charset val="1"/>
          </rPr>
          <t>Becky Dzingeleski:</t>
        </r>
        <r>
          <rPr>
            <sz val="9"/>
            <color indexed="81"/>
            <rFont val="Tahoma"/>
            <charset val="1"/>
          </rPr>
          <t xml:space="preserve">
Per FOD is a new Unit.  Contributions began in 2018</t>
        </r>
      </text>
    </comment>
    <comment ref="WCT16" authorId="0" shapeId="0" xr:uid="{A02D3093-5B14-4AC2-A3DE-E45E0E702269}">
      <text>
        <r>
          <rPr>
            <b/>
            <sz val="9"/>
            <color indexed="81"/>
            <rFont val="Tahoma"/>
            <charset val="1"/>
          </rPr>
          <t>Becky Dzingeleski:</t>
        </r>
        <r>
          <rPr>
            <sz val="9"/>
            <color indexed="81"/>
            <rFont val="Tahoma"/>
            <charset val="1"/>
          </rPr>
          <t xml:space="preserve">
Per FOD is a new Unit.  Contributions began in 2018</t>
        </r>
      </text>
    </comment>
    <comment ref="WCX16" authorId="0" shapeId="0" xr:uid="{D7E0918E-0FC2-481D-8BFB-85E2E034BAC3}">
      <text>
        <r>
          <rPr>
            <b/>
            <sz val="9"/>
            <color indexed="81"/>
            <rFont val="Tahoma"/>
            <charset val="1"/>
          </rPr>
          <t>Becky Dzingeleski:</t>
        </r>
        <r>
          <rPr>
            <sz val="9"/>
            <color indexed="81"/>
            <rFont val="Tahoma"/>
            <charset val="1"/>
          </rPr>
          <t xml:space="preserve">
Per FOD is a new Unit.  Contributions began in 2018</t>
        </r>
      </text>
    </comment>
    <comment ref="WDB16" authorId="0" shapeId="0" xr:uid="{922A8801-E70D-464A-8AC6-2131DEAC9D13}">
      <text>
        <r>
          <rPr>
            <b/>
            <sz val="9"/>
            <color indexed="81"/>
            <rFont val="Tahoma"/>
            <charset val="1"/>
          </rPr>
          <t>Becky Dzingeleski:</t>
        </r>
        <r>
          <rPr>
            <sz val="9"/>
            <color indexed="81"/>
            <rFont val="Tahoma"/>
            <charset val="1"/>
          </rPr>
          <t xml:space="preserve">
Per FOD is a new Unit.  Contributions began in 2018</t>
        </r>
      </text>
    </comment>
    <comment ref="WDF16" authorId="0" shapeId="0" xr:uid="{7B723383-F477-4BF8-8AEB-32C08371DC76}">
      <text>
        <r>
          <rPr>
            <b/>
            <sz val="9"/>
            <color indexed="81"/>
            <rFont val="Tahoma"/>
            <charset val="1"/>
          </rPr>
          <t>Becky Dzingeleski:</t>
        </r>
        <r>
          <rPr>
            <sz val="9"/>
            <color indexed="81"/>
            <rFont val="Tahoma"/>
            <charset val="1"/>
          </rPr>
          <t xml:space="preserve">
Per FOD is a new Unit.  Contributions began in 2018</t>
        </r>
      </text>
    </comment>
    <comment ref="WDJ16" authorId="0" shapeId="0" xr:uid="{AAD7846B-C92E-498F-850B-5387E9183CDB}">
      <text>
        <r>
          <rPr>
            <b/>
            <sz val="9"/>
            <color indexed="81"/>
            <rFont val="Tahoma"/>
            <charset val="1"/>
          </rPr>
          <t>Becky Dzingeleski:</t>
        </r>
        <r>
          <rPr>
            <sz val="9"/>
            <color indexed="81"/>
            <rFont val="Tahoma"/>
            <charset val="1"/>
          </rPr>
          <t xml:space="preserve">
Per FOD is a new Unit.  Contributions began in 2018</t>
        </r>
      </text>
    </comment>
    <comment ref="WDN16" authorId="0" shapeId="0" xr:uid="{8E9D72A6-0ED1-45DE-8419-36753E3293B5}">
      <text>
        <r>
          <rPr>
            <b/>
            <sz val="9"/>
            <color indexed="81"/>
            <rFont val="Tahoma"/>
            <charset val="1"/>
          </rPr>
          <t>Becky Dzingeleski:</t>
        </r>
        <r>
          <rPr>
            <sz val="9"/>
            <color indexed="81"/>
            <rFont val="Tahoma"/>
            <charset val="1"/>
          </rPr>
          <t xml:space="preserve">
Per FOD is a new Unit.  Contributions began in 2018</t>
        </r>
      </text>
    </comment>
    <comment ref="WDR16" authorId="0" shapeId="0" xr:uid="{2D3C860C-8F6C-40B1-BC95-18115326A377}">
      <text>
        <r>
          <rPr>
            <b/>
            <sz val="9"/>
            <color indexed="81"/>
            <rFont val="Tahoma"/>
            <charset val="1"/>
          </rPr>
          <t>Becky Dzingeleski:</t>
        </r>
        <r>
          <rPr>
            <sz val="9"/>
            <color indexed="81"/>
            <rFont val="Tahoma"/>
            <charset val="1"/>
          </rPr>
          <t xml:space="preserve">
Per FOD is a new Unit.  Contributions began in 2018</t>
        </r>
      </text>
    </comment>
    <comment ref="WDV16" authorId="0" shapeId="0" xr:uid="{D3C07068-59BA-4C22-BECD-4BC2F73C1E61}">
      <text>
        <r>
          <rPr>
            <b/>
            <sz val="9"/>
            <color indexed="81"/>
            <rFont val="Tahoma"/>
            <charset val="1"/>
          </rPr>
          <t>Becky Dzingeleski:</t>
        </r>
        <r>
          <rPr>
            <sz val="9"/>
            <color indexed="81"/>
            <rFont val="Tahoma"/>
            <charset val="1"/>
          </rPr>
          <t xml:space="preserve">
Per FOD is a new Unit.  Contributions began in 2018</t>
        </r>
      </text>
    </comment>
    <comment ref="WDZ16" authorId="0" shapeId="0" xr:uid="{48387D8C-0691-460A-A6F7-BE44ED37CB40}">
      <text>
        <r>
          <rPr>
            <b/>
            <sz val="9"/>
            <color indexed="81"/>
            <rFont val="Tahoma"/>
            <charset val="1"/>
          </rPr>
          <t>Becky Dzingeleski:</t>
        </r>
        <r>
          <rPr>
            <sz val="9"/>
            <color indexed="81"/>
            <rFont val="Tahoma"/>
            <charset val="1"/>
          </rPr>
          <t xml:space="preserve">
Per FOD is a new Unit.  Contributions began in 2018</t>
        </r>
      </text>
    </comment>
    <comment ref="WED16" authorId="0" shapeId="0" xr:uid="{7295F424-B2EA-4DCA-A804-C5CCDA90575E}">
      <text>
        <r>
          <rPr>
            <b/>
            <sz val="9"/>
            <color indexed="81"/>
            <rFont val="Tahoma"/>
            <charset val="1"/>
          </rPr>
          <t>Becky Dzingeleski:</t>
        </r>
        <r>
          <rPr>
            <sz val="9"/>
            <color indexed="81"/>
            <rFont val="Tahoma"/>
            <charset val="1"/>
          </rPr>
          <t xml:space="preserve">
Per FOD is a new Unit.  Contributions began in 2018</t>
        </r>
      </text>
    </comment>
    <comment ref="WEH16" authorId="0" shapeId="0" xr:uid="{A96F156F-D8F1-441D-8393-A4412171AB64}">
      <text>
        <r>
          <rPr>
            <b/>
            <sz val="9"/>
            <color indexed="81"/>
            <rFont val="Tahoma"/>
            <charset val="1"/>
          </rPr>
          <t>Becky Dzingeleski:</t>
        </r>
        <r>
          <rPr>
            <sz val="9"/>
            <color indexed="81"/>
            <rFont val="Tahoma"/>
            <charset val="1"/>
          </rPr>
          <t xml:space="preserve">
Per FOD is a new Unit.  Contributions began in 2018</t>
        </r>
      </text>
    </comment>
    <comment ref="WEL16" authorId="0" shapeId="0" xr:uid="{122EE271-85CC-4F6A-B5C5-1C2DBE6680AF}">
      <text>
        <r>
          <rPr>
            <b/>
            <sz val="9"/>
            <color indexed="81"/>
            <rFont val="Tahoma"/>
            <charset val="1"/>
          </rPr>
          <t>Becky Dzingeleski:</t>
        </r>
        <r>
          <rPr>
            <sz val="9"/>
            <color indexed="81"/>
            <rFont val="Tahoma"/>
            <charset val="1"/>
          </rPr>
          <t xml:space="preserve">
Per FOD is a new Unit.  Contributions began in 2018</t>
        </r>
      </text>
    </comment>
    <comment ref="WEP16" authorId="0" shapeId="0" xr:uid="{86AC5C53-B6B9-496D-A9FC-DBEA3BA65264}">
      <text>
        <r>
          <rPr>
            <b/>
            <sz val="9"/>
            <color indexed="81"/>
            <rFont val="Tahoma"/>
            <charset val="1"/>
          </rPr>
          <t>Becky Dzingeleski:</t>
        </r>
        <r>
          <rPr>
            <sz val="9"/>
            <color indexed="81"/>
            <rFont val="Tahoma"/>
            <charset val="1"/>
          </rPr>
          <t xml:space="preserve">
Per FOD is a new Unit.  Contributions began in 2018</t>
        </r>
      </text>
    </comment>
    <comment ref="WET16" authorId="0" shapeId="0" xr:uid="{93BFC4E0-B4FE-452C-B5D1-8A5AE4238746}">
      <text>
        <r>
          <rPr>
            <b/>
            <sz val="9"/>
            <color indexed="81"/>
            <rFont val="Tahoma"/>
            <charset val="1"/>
          </rPr>
          <t>Becky Dzingeleski:</t>
        </r>
        <r>
          <rPr>
            <sz val="9"/>
            <color indexed="81"/>
            <rFont val="Tahoma"/>
            <charset val="1"/>
          </rPr>
          <t xml:space="preserve">
Per FOD is a new Unit.  Contributions began in 2018</t>
        </r>
      </text>
    </comment>
    <comment ref="WEX16" authorId="0" shapeId="0" xr:uid="{54AFD027-9D82-4D90-B81B-EEC2D8DBB984}">
      <text>
        <r>
          <rPr>
            <b/>
            <sz val="9"/>
            <color indexed="81"/>
            <rFont val="Tahoma"/>
            <charset val="1"/>
          </rPr>
          <t>Becky Dzingeleski:</t>
        </r>
        <r>
          <rPr>
            <sz val="9"/>
            <color indexed="81"/>
            <rFont val="Tahoma"/>
            <charset val="1"/>
          </rPr>
          <t xml:space="preserve">
Per FOD is a new Unit.  Contributions began in 2018</t>
        </r>
      </text>
    </comment>
    <comment ref="WFB16" authorId="0" shapeId="0" xr:uid="{5CBA5A57-74DC-4BBB-8ADB-E5F8510C0649}">
      <text>
        <r>
          <rPr>
            <b/>
            <sz val="9"/>
            <color indexed="81"/>
            <rFont val="Tahoma"/>
            <charset val="1"/>
          </rPr>
          <t>Becky Dzingeleski:</t>
        </r>
        <r>
          <rPr>
            <sz val="9"/>
            <color indexed="81"/>
            <rFont val="Tahoma"/>
            <charset val="1"/>
          </rPr>
          <t xml:space="preserve">
Per FOD is a new Unit.  Contributions began in 2018</t>
        </r>
      </text>
    </comment>
    <comment ref="WFF16" authorId="0" shapeId="0" xr:uid="{342CF8AF-8162-4A1B-A273-82BD4B3B4A3C}">
      <text>
        <r>
          <rPr>
            <b/>
            <sz val="9"/>
            <color indexed="81"/>
            <rFont val="Tahoma"/>
            <charset val="1"/>
          </rPr>
          <t>Becky Dzingeleski:</t>
        </r>
        <r>
          <rPr>
            <sz val="9"/>
            <color indexed="81"/>
            <rFont val="Tahoma"/>
            <charset val="1"/>
          </rPr>
          <t xml:space="preserve">
Per FOD is a new Unit.  Contributions began in 2018</t>
        </r>
      </text>
    </comment>
    <comment ref="WFJ16" authorId="0" shapeId="0" xr:uid="{DF137A3E-615B-4192-A081-C44C87C71FEE}">
      <text>
        <r>
          <rPr>
            <b/>
            <sz val="9"/>
            <color indexed="81"/>
            <rFont val="Tahoma"/>
            <charset val="1"/>
          </rPr>
          <t>Becky Dzingeleski:</t>
        </r>
        <r>
          <rPr>
            <sz val="9"/>
            <color indexed="81"/>
            <rFont val="Tahoma"/>
            <charset val="1"/>
          </rPr>
          <t xml:space="preserve">
Per FOD is a new Unit.  Contributions began in 2018</t>
        </r>
      </text>
    </comment>
    <comment ref="WFN16" authorId="0" shapeId="0" xr:uid="{9E3DA81B-57DC-4BFD-BC42-7D3527695C66}">
      <text>
        <r>
          <rPr>
            <b/>
            <sz val="9"/>
            <color indexed="81"/>
            <rFont val="Tahoma"/>
            <charset val="1"/>
          </rPr>
          <t>Becky Dzingeleski:</t>
        </r>
        <r>
          <rPr>
            <sz val="9"/>
            <color indexed="81"/>
            <rFont val="Tahoma"/>
            <charset val="1"/>
          </rPr>
          <t xml:space="preserve">
Per FOD is a new Unit.  Contributions began in 2018</t>
        </r>
      </text>
    </comment>
    <comment ref="WFR16" authorId="0" shapeId="0" xr:uid="{C74CE50B-5070-4291-BC94-F660ED7EB2F8}">
      <text>
        <r>
          <rPr>
            <b/>
            <sz val="9"/>
            <color indexed="81"/>
            <rFont val="Tahoma"/>
            <charset val="1"/>
          </rPr>
          <t>Becky Dzingeleski:</t>
        </r>
        <r>
          <rPr>
            <sz val="9"/>
            <color indexed="81"/>
            <rFont val="Tahoma"/>
            <charset val="1"/>
          </rPr>
          <t xml:space="preserve">
Per FOD is a new Unit.  Contributions began in 2018</t>
        </r>
      </text>
    </comment>
    <comment ref="WFV16" authorId="0" shapeId="0" xr:uid="{7FF4B463-63D1-4BA0-8EBC-C01B01A73DC6}">
      <text>
        <r>
          <rPr>
            <b/>
            <sz val="9"/>
            <color indexed="81"/>
            <rFont val="Tahoma"/>
            <charset val="1"/>
          </rPr>
          <t>Becky Dzingeleski:</t>
        </r>
        <r>
          <rPr>
            <sz val="9"/>
            <color indexed="81"/>
            <rFont val="Tahoma"/>
            <charset val="1"/>
          </rPr>
          <t xml:space="preserve">
Per FOD is a new Unit.  Contributions began in 2018</t>
        </r>
      </text>
    </comment>
    <comment ref="WFZ16" authorId="0" shapeId="0" xr:uid="{DAA2126F-AC86-431F-9DD1-18B4B48CCEE7}">
      <text>
        <r>
          <rPr>
            <b/>
            <sz val="9"/>
            <color indexed="81"/>
            <rFont val="Tahoma"/>
            <charset val="1"/>
          </rPr>
          <t>Becky Dzingeleski:</t>
        </r>
        <r>
          <rPr>
            <sz val="9"/>
            <color indexed="81"/>
            <rFont val="Tahoma"/>
            <charset val="1"/>
          </rPr>
          <t xml:space="preserve">
Per FOD is a new Unit.  Contributions began in 2018</t>
        </r>
      </text>
    </comment>
    <comment ref="WGD16" authorId="0" shapeId="0" xr:uid="{1C900058-AA51-4151-8C3A-4B7BFC142F38}">
      <text>
        <r>
          <rPr>
            <b/>
            <sz val="9"/>
            <color indexed="81"/>
            <rFont val="Tahoma"/>
            <charset val="1"/>
          </rPr>
          <t>Becky Dzingeleski:</t>
        </r>
        <r>
          <rPr>
            <sz val="9"/>
            <color indexed="81"/>
            <rFont val="Tahoma"/>
            <charset val="1"/>
          </rPr>
          <t xml:space="preserve">
Per FOD is a new Unit.  Contributions began in 2018</t>
        </r>
      </text>
    </comment>
    <comment ref="WGH16" authorId="0" shapeId="0" xr:uid="{07D8E39E-7F5C-4B1F-9042-B37BBFE7BFAA}">
      <text>
        <r>
          <rPr>
            <b/>
            <sz val="9"/>
            <color indexed="81"/>
            <rFont val="Tahoma"/>
            <charset val="1"/>
          </rPr>
          <t>Becky Dzingeleski:</t>
        </r>
        <r>
          <rPr>
            <sz val="9"/>
            <color indexed="81"/>
            <rFont val="Tahoma"/>
            <charset val="1"/>
          </rPr>
          <t xml:space="preserve">
Per FOD is a new Unit.  Contributions began in 2018</t>
        </r>
      </text>
    </comment>
    <comment ref="WGL16" authorId="0" shapeId="0" xr:uid="{CEB063F3-DEF5-48C3-A3BD-229967EFE46A}">
      <text>
        <r>
          <rPr>
            <b/>
            <sz val="9"/>
            <color indexed="81"/>
            <rFont val="Tahoma"/>
            <charset val="1"/>
          </rPr>
          <t>Becky Dzingeleski:</t>
        </r>
        <r>
          <rPr>
            <sz val="9"/>
            <color indexed="81"/>
            <rFont val="Tahoma"/>
            <charset val="1"/>
          </rPr>
          <t xml:space="preserve">
Per FOD is a new Unit.  Contributions began in 2018</t>
        </r>
      </text>
    </comment>
    <comment ref="WGP16" authorId="0" shapeId="0" xr:uid="{65F5B74A-1B98-425D-A362-429AEFFE14A1}">
      <text>
        <r>
          <rPr>
            <b/>
            <sz val="9"/>
            <color indexed="81"/>
            <rFont val="Tahoma"/>
            <charset val="1"/>
          </rPr>
          <t>Becky Dzingeleski:</t>
        </r>
        <r>
          <rPr>
            <sz val="9"/>
            <color indexed="81"/>
            <rFont val="Tahoma"/>
            <charset val="1"/>
          </rPr>
          <t xml:space="preserve">
Per FOD is a new Unit.  Contributions began in 2018</t>
        </r>
      </text>
    </comment>
    <comment ref="WGT16" authorId="0" shapeId="0" xr:uid="{D2014BBF-A309-4399-A9F0-1AFAFA373F5F}">
      <text>
        <r>
          <rPr>
            <b/>
            <sz val="9"/>
            <color indexed="81"/>
            <rFont val="Tahoma"/>
            <charset val="1"/>
          </rPr>
          <t>Becky Dzingeleski:</t>
        </r>
        <r>
          <rPr>
            <sz val="9"/>
            <color indexed="81"/>
            <rFont val="Tahoma"/>
            <charset val="1"/>
          </rPr>
          <t xml:space="preserve">
Per FOD is a new Unit.  Contributions began in 2018</t>
        </r>
      </text>
    </comment>
    <comment ref="WGX16" authorId="0" shapeId="0" xr:uid="{6F9BA67F-35F9-4DD8-8FAD-6D178362F2D2}">
      <text>
        <r>
          <rPr>
            <b/>
            <sz val="9"/>
            <color indexed="81"/>
            <rFont val="Tahoma"/>
            <charset val="1"/>
          </rPr>
          <t>Becky Dzingeleski:</t>
        </r>
        <r>
          <rPr>
            <sz val="9"/>
            <color indexed="81"/>
            <rFont val="Tahoma"/>
            <charset val="1"/>
          </rPr>
          <t xml:space="preserve">
Per FOD is a new Unit.  Contributions began in 2018</t>
        </r>
      </text>
    </comment>
    <comment ref="WHB16" authorId="0" shapeId="0" xr:uid="{679D055C-301B-4838-AD6F-1265B5E6E55F}">
      <text>
        <r>
          <rPr>
            <b/>
            <sz val="9"/>
            <color indexed="81"/>
            <rFont val="Tahoma"/>
            <charset val="1"/>
          </rPr>
          <t>Becky Dzingeleski:</t>
        </r>
        <r>
          <rPr>
            <sz val="9"/>
            <color indexed="81"/>
            <rFont val="Tahoma"/>
            <charset val="1"/>
          </rPr>
          <t xml:space="preserve">
Per FOD is a new Unit.  Contributions began in 2018</t>
        </r>
      </text>
    </comment>
    <comment ref="WHF16" authorId="0" shapeId="0" xr:uid="{5674AA1C-BC16-4452-911E-B26DAD0E69F1}">
      <text>
        <r>
          <rPr>
            <b/>
            <sz val="9"/>
            <color indexed="81"/>
            <rFont val="Tahoma"/>
            <charset val="1"/>
          </rPr>
          <t>Becky Dzingeleski:</t>
        </r>
        <r>
          <rPr>
            <sz val="9"/>
            <color indexed="81"/>
            <rFont val="Tahoma"/>
            <charset val="1"/>
          </rPr>
          <t xml:space="preserve">
Per FOD is a new Unit.  Contributions began in 2018</t>
        </r>
      </text>
    </comment>
    <comment ref="WHJ16" authorId="0" shapeId="0" xr:uid="{5CEED9B5-D2DA-472F-B313-B4635E579F72}">
      <text>
        <r>
          <rPr>
            <b/>
            <sz val="9"/>
            <color indexed="81"/>
            <rFont val="Tahoma"/>
            <charset val="1"/>
          </rPr>
          <t>Becky Dzingeleski:</t>
        </r>
        <r>
          <rPr>
            <sz val="9"/>
            <color indexed="81"/>
            <rFont val="Tahoma"/>
            <charset val="1"/>
          </rPr>
          <t xml:space="preserve">
Per FOD is a new Unit.  Contributions began in 2018</t>
        </r>
      </text>
    </comment>
    <comment ref="WHN16" authorId="0" shapeId="0" xr:uid="{8ABC9168-9722-4D28-8592-C7D3059A1FF8}">
      <text>
        <r>
          <rPr>
            <b/>
            <sz val="9"/>
            <color indexed="81"/>
            <rFont val="Tahoma"/>
            <charset val="1"/>
          </rPr>
          <t>Becky Dzingeleski:</t>
        </r>
        <r>
          <rPr>
            <sz val="9"/>
            <color indexed="81"/>
            <rFont val="Tahoma"/>
            <charset val="1"/>
          </rPr>
          <t xml:space="preserve">
Per FOD is a new Unit.  Contributions began in 2018</t>
        </r>
      </text>
    </comment>
    <comment ref="WHR16" authorId="0" shapeId="0" xr:uid="{2E7C1138-F775-462F-B4D9-CDBDA9D0DA75}">
      <text>
        <r>
          <rPr>
            <b/>
            <sz val="9"/>
            <color indexed="81"/>
            <rFont val="Tahoma"/>
            <charset val="1"/>
          </rPr>
          <t>Becky Dzingeleski:</t>
        </r>
        <r>
          <rPr>
            <sz val="9"/>
            <color indexed="81"/>
            <rFont val="Tahoma"/>
            <charset val="1"/>
          </rPr>
          <t xml:space="preserve">
Per FOD is a new Unit.  Contributions began in 2018</t>
        </r>
      </text>
    </comment>
    <comment ref="WHV16" authorId="0" shapeId="0" xr:uid="{1DCFC70E-3BCE-45BF-81FE-6DAF884BCED8}">
      <text>
        <r>
          <rPr>
            <b/>
            <sz val="9"/>
            <color indexed="81"/>
            <rFont val="Tahoma"/>
            <charset val="1"/>
          </rPr>
          <t>Becky Dzingeleski:</t>
        </r>
        <r>
          <rPr>
            <sz val="9"/>
            <color indexed="81"/>
            <rFont val="Tahoma"/>
            <charset val="1"/>
          </rPr>
          <t xml:space="preserve">
Per FOD is a new Unit.  Contributions began in 2018</t>
        </r>
      </text>
    </comment>
    <comment ref="WHZ16" authorId="0" shapeId="0" xr:uid="{52E9C81C-C306-4DF8-ACCF-A557A480857C}">
      <text>
        <r>
          <rPr>
            <b/>
            <sz val="9"/>
            <color indexed="81"/>
            <rFont val="Tahoma"/>
            <charset val="1"/>
          </rPr>
          <t>Becky Dzingeleski:</t>
        </r>
        <r>
          <rPr>
            <sz val="9"/>
            <color indexed="81"/>
            <rFont val="Tahoma"/>
            <charset val="1"/>
          </rPr>
          <t xml:space="preserve">
Per FOD is a new Unit.  Contributions began in 2018</t>
        </r>
      </text>
    </comment>
    <comment ref="WID16" authorId="0" shapeId="0" xr:uid="{73032922-42CC-4CD0-BBF4-3D1CEB5B1311}">
      <text>
        <r>
          <rPr>
            <b/>
            <sz val="9"/>
            <color indexed="81"/>
            <rFont val="Tahoma"/>
            <charset val="1"/>
          </rPr>
          <t>Becky Dzingeleski:</t>
        </r>
        <r>
          <rPr>
            <sz val="9"/>
            <color indexed="81"/>
            <rFont val="Tahoma"/>
            <charset val="1"/>
          </rPr>
          <t xml:space="preserve">
Per FOD is a new Unit.  Contributions began in 2018</t>
        </r>
      </text>
    </comment>
    <comment ref="WIH16" authorId="0" shapeId="0" xr:uid="{F13356C3-EF25-4C6C-AE01-7288CAC7C6C2}">
      <text>
        <r>
          <rPr>
            <b/>
            <sz val="9"/>
            <color indexed="81"/>
            <rFont val="Tahoma"/>
            <charset val="1"/>
          </rPr>
          <t>Becky Dzingeleski:</t>
        </r>
        <r>
          <rPr>
            <sz val="9"/>
            <color indexed="81"/>
            <rFont val="Tahoma"/>
            <charset val="1"/>
          </rPr>
          <t xml:space="preserve">
Per FOD is a new Unit.  Contributions began in 2018</t>
        </r>
      </text>
    </comment>
    <comment ref="WIL16" authorId="0" shapeId="0" xr:uid="{30D4BB57-16CA-425D-AE03-B15126DA278C}">
      <text>
        <r>
          <rPr>
            <b/>
            <sz val="9"/>
            <color indexed="81"/>
            <rFont val="Tahoma"/>
            <charset val="1"/>
          </rPr>
          <t>Becky Dzingeleski:</t>
        </r>
        <r>
          <rPr>
            <sz val="9"/>
            <color indexed="81"/>
            <rFont val="Tahoma"/>
            <charset val="1"/>
          </rPr>
          <t xml:space="preserve">
Per FOD is a new Unit.  Contributions began in 2018</t>
        </r>
      </text>
    </comment>
    <comment ref="WIP16" authorId="0" shapeId="0" xr:uid="{79F88A77-E1EC-49CE-96B9-A6936E36B0DC}">
      <text>
        <r>
          <rPr>
            <b/>
            <sz val="9"/>
            <color indexed="81"/>
            <rFont val="Tahoma"/>
            <charset val="1"/>
          </rPr>
          <t>Becky Dzingeleski:</t>
        </r>
        <r>
          <rPr>
            <sz val="9"/>
            <color indexed="81"/>
            <rFont val="Tahoma"/>
            <charset val="1"/>
          </rPr>
          <t xml:space="preserve">
Per FOD is a new Unit.  Contributions began in 2018</t>
        </r>
      </text>
    </comment>
    <comment ref="WIT16" authorId="0" shapeId="0" xr:uid="{896FD345-2322-4978-8AEF-1DA61E0080B7}">
      <text>
        <r>
          <rPr>
            <b/>
            <sz val="9"/>
            <color indexed="81"/>
            <rFont val="Tahoma"/>
            <charset val="1"/>
          </rPr>
          <t>Becky Dzingeleski:</t>
        </r>
        <r>
          <rPr>
            <sz val="9"/>
            <color indexed="81"/>
            <rFont val="Tahoma"/>
            <charset val="1"/>
          </rPr>
          <t xml:space="preserve">
Per FOD is a new Unit.  Contributions began in 2018</t>
        </r>
      </text>
    </comment>
    <comment ref="WIX16" authorId="0" shapeId="0" xr:uid="{BAA67D4A-1BEB-4664-A376-4B93BE5D75CE}">
      <text>
        <r>
          <rPr>
            <b/>
            <sz val="9"/>
            <color indexed="81"/>
            <rFont val="Tahoma"/>
            <charset val="1"/>
          </rPr>
          <t>Becky Dzingeleski:</t>
        </r>
        <r>
          <rPr>
            <sz val="9"/>
            <color indexed="81"/>
            <rFont val="Tahoma"/>
            <charset val="1"/>
          </rPr>
          <t xml:space="preserve">
Per FOD is a new Unit.  Contributions began in 2018</t>
        </r>
      </text>
    </comment>
    <comment ref="WJB16" authorId="0" shapeId="0" xr:uid="{3049F688-9487-46BD-8F23-52C6CDA73505}">
      <text>
        <r>
          <rPr>
            <b/>
            <sz val="9"/>
            <color indexed="81"/>
            <rFont val="Tahoma"/>
            <charset val="1"/>
          </rPr>
          <t>Becky Dzingeleski:</t>
        </r>
        <r>
          <rPr>
            <sz val="9"/>
            <color indexed="81"/>
            <rFont val="Tahoma"/>
            <charset val="1"/>
          </rPr>
          <t xml:space="preserve">
Per FOD is a new Unit.  Contributions began in 2018</t>
        </r>
      </text>
    </comment>
    <comment ref="WJF16" authorId="0" shapeId="0" xr:uid="{CBB840D9-7CEA-478C-899C-16EF093836F1}">
      <text>
        <r>
          <rPr>
            <b/>
            <sz val="9"/>
            <color indexed="81"/>
            <rFont val="Tahoma"/>
            <charset val="1"/>
          </rPr>
          <t>Becky Dzingeleski:</t>
        </r>
        <r>
          <rPr>
            <sz val="9"/>
            <color indexed="81"/>
            <rFont val="Tahoma"/>
            <charset val="1"/>
          </rPr>
          <t xml:space="preserve">
Per FOD is a new Unit.  Contributions began in 2018</t>
        </r>
      </text>
    </comment>
    <comment ref="WJJ16" authorId="0" shapeId="0" xr:uid="{C09D364A-533B-43A9-8B91-8F29DF1028A5}">
      <text>
        <r>
          <rPr>
            <b/>
            <sz val="9"/>
            <color indexed="81"/>
            <rFont val="Tahoma"/>
            <charset val="1"/>
          </rPr>
          <t>Becky Dzingeleski:</t>
        </r>
        <r>
          <rPr>
            <sz val="9"/>
            <color indexed="81"/>
            <rFont val="Tahoma"/>
            <charset val="1"/>
          </rPr>
          <t xml:space="preserve">
Per FOD is a new Unit.  Contributions began in 2018</t>
        </r>
      </text>
    </comment>
    <comment ref="WJN16" authorId="0" shapeId="0" xr:uid="{97EB18D2-8644-4F40-884C-6E04A20AA02F}">
      <text>
        <r>
          <rPr>
            <b/>
            <sz val="9"/>
            <color indexed="81"/>
            <rFont val="Tahoma"/>
            <charset val="1"/>
          </rPr>
          <t>Becky Dzingeleski:</t>
        </r>
        <r>
          <rPr>
            <sz val="9"/>
            <color indexed="81"/>
            <rFont val="Tahoma"/>
            <charset val="1"/>
          </rPr>
          <t xml:space="preserve">
Per FOD is a new Unit.  Contributions began in 2018</t>
        </r>
      </text>
    </comment>
    <comment ref="WJR16" authorId="0" shapeId="0" xr:uid="{788BB6FF-F994-489E-B784-3E9DDF937FD7}">
      <text>
        <r>
          <rPr>
            <b/>
            <sz val="9"/>
            <color indexed="81"/>
            <rFont val="Tahoma"/>
            <charset val="1"/>
          </rPr>
          <t>Becky Dzingeleski:</t>
        </r>
        <r>
          <rPr>
            <sz val="9"/>
            <color indexed="81"/>
            <rFont val="Tahoma"/>
            <charset val="1"/>
          </rPr>
          <t xml:space="preserve">
Per FOD is a new Unit.  Contributions began in 2018</t>
        </r>
      </text>
    </comment>
    <comment ref="WJV16" authorId="0" shapeId="0" xr:uid="{F055C611-309C-494E-808D-F6F326258A6F}">
      <text>
        <r>
          <rPr>
            <b/>
            <sz val="9"/>
            <color indexed="81"/>
            <rFont val="Tahoma"/>
            <charset val="1"/>
          </rPr>
          <t>Becky Dzingeleski:</t>
        </r>
        <r>
          <rPr>
            <sz val="9"/>
            <color indexed="81"/>
            <rFont val="Tahoma"/>
            <charset val="1"/>
          </rPr>
          <t xml:space="preserve">
Per FOD is a new Unit.  Contributions began in 2018</t>
        </r>
      </text>
    </comment>
    <comment ref="WJZ16" authorId="0" shapeId="0" xr:uid="{31985751-AE22-45AE-9B6B-461C94B6B23C}">
      <text>
        <r>
          <rPr>
            <b/>
            <sz val="9"/>
            <color indexed="81"/>
            <rFont val="Tahoma"/>
            <charset val="1"/>
          </rPr>
          <t>Becky Dzingeleski:</t>
        </r>
        <r>
          <rPr>
            <sz val="9"/>
            <color indexed="81"/>
            <rFont val="Tahoma"/>
            <charset val="1"/>
          </rPr>
          <t xml:space="preserve">
Per FOD is a new Unit.  Contributions began in 2018</t>
        </r>
      </text>
    </comment>
    <comment ref="WKD16" authorId="0" shapeId="0" xr:uid="{8DEE32A6-398F-46E6-8B4A-FE94F00F25C9}">
      <text>
        <r>
          <rPr>
            <b/>
            <sz val="9"/>
            <color indexed="81"/>
            <rFont val="Tahoma"/>
            <charset val="1"/>
          </rPr>
          <t>Becky Dzingeleski:</t>
        </r>
        <r>
          <rPr>
            <sz val="9"/>
            <color indexed="81"/>
            <rFont val="Tahoma"/>
            <charset val="1"/>
          </rPr>
          <t xml:space="preserve">
Per FOD is a new Unit.  Contributions began in 2018</t>
        </r>
      </text>
    </comment>
    <comment ref="WKH16" authorId="0" shapeId="0" xr:uid="{B13E81DB-701C-4ABC-AD3B-05E0DD848861}">
      <text>
        <r>
          <rPr>
            <b/>
            <sz val="9"/>
            <color indexed="81"/>
            <rFont val="Tahoma"/>
            <charset val="1"/>
          </rPr>
          <t>Becky Dzingeleski:</t>
        </r>
        <r>
          <rPr>
            <sz val="9"/>
            <color indexed="81"/>
            <rFont val="Tahoma"/>
            <charset val="1"/>
          </rPr>
          <t xml:space="preserve">
Per FOD is a new Unit.  Contributions began in 2018</t>
        </r>
      </text>
    </comment>
    <comment ref="WKL16" authorId="0" shapeId="0" xr:uid="{40FD18C0-6E17-4C4C-8A5F-229B80FFBF9D}">
      <text>
        <r>
          <rPr>
            <b/>
            <sz val="9"/>
            <color indexed="81"/>
            <rFont val="Tahoma"/>
            <charset val="1"/>
          </rPr>
          <t>Becky Dzingeleski:</t>
        </r>
        <r>
          <rPr>
            <sz val="9"/>
            <color indexed="81"/>
            <rFont val="Tahoma"/>
            <charset val="1"/>
          </rPr>
          <t xml:space="preserve">
Per FOD is a new Unit.  Contributions began in 2018</t>
        </r>
      </text>
    </comment>
    <comment ref="WKP16" authorId="0" shapeId="0" xr:uid="{7B7AE2B8-2F6E-4D5D-B80B-C0F1702FD4C8}">
      <text>
        <r>
          <rPr>
            <b/>
            <sz val="9"/>
            <color indexed="81"/>
            <rFont val="Tahoma"/>
            <charset val="1"/>
          </rPr>
          <t>Becky Dzingeleski:</t>
        </r>
        <r>
          <rPr>
            <sz val="9"/>
            <color indexed="81"/>
            <rFont val="Tahoma"/>
            <charset val="1"/>
          </rPr>
          <t xml:space="preserve">
Per FOD is a new Unit.  Contributions began in 2018</t>
        </r>
      </text>
    </comment>
    <comment ref="WKT16" authorId="0" shapeId="0" xr:uid="{DD4A4F05-6B58-4188-8C5E-615CFBA75823}">
      <text>
        <r>
          <rPr>
            <b/>
            <sz val="9"/>
            <color indexed="81"/>
            <rFont val="Tahoma"/>
            <charset val="1"/>
          </rPr>
          <t>Becky Dzingeleski:</t>
        </r>
        <r>
          <rPr>
            <sz val="9"/>
            <color indexed="81"/>
            <rFont val="Tahoma"/>
            <charset val="1"/>
          </rPr>
          <t xml:space="preserve">
Per FOD is a new Unit.  Contributions began in 2018</t>
        </r>
      </text>
    </comment>
    <comment ref="WKX16" authorId="0" shapeId="0" xr:uid="{B28D5243-A638-410B-8513-CB56E6CCD0C4}">
      <text>
        <r>
          <rPr>
            <b/>
            <sz val="9"/>
            <color indexed="81"/>
            <rFont val="Tahoma"/>
            <charset val="1"/>
          </rPr>
          <t>Becky Dzingeleski:</t>
        </r>
        <r>
          <rPr>
            <sz val="9"/>
            <color indexed="81"/>
            <rFont val="Tahoma"/>
            <charset val="1"/>
          </rPr>
          <t xml:space="preserve">
Per FOD is a new Unit.  Contributions began in 2018</t>
        </r>
      </text>
    </comment>
    <comment ref="WLB16" authorId="0" shapeId="0" xr:uid="{82E3DCB5-0500-4124-8863-3A77A2E83138}">
      <text>
        <r>
          <rPr>
            <b/>
            <sz val="9"/>
            <color indexed="81"/>
            <rFont val="Tahoma"/>
            <charset val="1"/>
          </rPr>
          <t>Becky Dzingeleski:</t>
        </r>
        <r>
          <rPr>
            <sz val="9"/>
            <color indexed="81"/>
            <rFont val="Tahoma"/>
            <charset val="1"/>
          </rPr>
          <t xml:space="preserve">
Per FOD is a new Unit.  Contributions began in 2018</t>
        </r>
      </text>
    </comment>
    <comment ref="WLF16" authorId="0" shapeId="0" xr:uid="{C6FCD399-B300-4148-8168-4D502AECF7BD}">
      <text>
        <r>
          <rPr>
            <b/>
            <sz val="9"/>
            <color indexed="81"/>
            <rFont val="Tahoma"/>
            <charset val="1"/>
          </rPr>
          <t>Becky Dzingeleski:</t>
        </r>
        <r>
          <rPr>
            <sz val="9"/>
            <color indexed="81"/>
            <rFont val="Tahoma"/>
            <charset val="1"/>
          </rPr>
          <t xml:space="preserve">
Per FOD is a new Unit.  Contributions began in 2018</t>
        </r>
      </text>
    </comment>
    <comment ref="WLJ16" authorId="0" shapeId="0" xr:uid="{98D34A06-B22E-40A0-96A6-33B03FEA198A}">
      <text>
        <r>
          <rPr>
            <b/>
            <sz val="9"/>
            <color indexed="81"/>
            <rFont val="Tahoma"/>
            <charset val="1"/>
          </rPr>
          <t>Becky Dzingeleski:</t>
        </r>
        <r>
          <rPr>
            <sz val="9"/>
            <color indexed="81"/>
            <rFont val="Tahoma"/>
            <charset val="1"/>
          </rPr>
          <t xml:space="preserve">
Per FOD is a new Unit.  Contributions began in 2018</t>
        </r>
      </text>
    </comment>
    <comment ref="WLN16" authorId="0" shapeId="0" xr:uid="{30467282-A31D-463A-80A0-C1C4104F8CCD}">
      <text>
        <r>
          <rPr>
            <b/>
            <sz val="9"/>
            <color indexed="81"/>
            <rFont val="Tahoma"/>
            <charset val="1"/>
          </rPr>
          <t>Becky Dzingeleski:</t>
        </r>
        <r>
          <rPr>
            <sz val="9"/>
            <color indexed="81"/>
            <rFont val="Tahoma"/>
            <charset val="1"/>
          </rPr>
          <t xml:space="preserve">
Per FOD is a new Unit.  Contributions began in 2018</t>
        </r>
      </text>
    </comment>
    <comment ref="WLR16" authorId="0" shapeId="0" xr:uid="{A76A333F-EDFE-41EF-9826-23450D557FFF}">
      <text>
        <r>
          <rPr>
            <b/>
            <sz val="9"/>
            <color indexed="81"/>
            <rFont val="Tahoma"/>
            <charset val="1"/>
          </rPr>
          <t>Becky Dzingeleski:</t>
        </r>
        <r>
          <rPr>
            <sz val="9"/>
            <color indexed="81"/>
            <rFont val="Tahoma"/>
            <charset val="1"/>
          </rPr>
          <t xml:space="preserve">
Per FOD is a new Unit.  Contributions began in 2018</t>
        </r>
      </text>
    </comment>
    <comment ref="WLV16" authorId="0" shapeId="0" xr:uid="{C7DEDD86-4B92-4D48-BFAC-E61188705C56}">
      <text>
        <r>
          <rPr>
            <b/>
            <sz val="9"/>
            <color indexed="81"/>
            <rFont val="Tahoma"/>
            <charset val="1"/>
          </rPr>
          <t>Becky Dzingeleski:</t>
        </r>
        <r>
          <rPr>
            <sz val="9"/>
            <color indexed="81"/>
            <rFont val="Tahoma"/>
            <charset val="1"/>
          </rPr>
          <t xml:space="preserve">
Per FOD is a new Unit.  Contributions began in 2018</t>
        </r>
      </text>
    </comment>
    <comment ref="WLZ16" authorId="0" shapeId="0" xr:uid="{AB48B3A2-AECB-40EF-BF07-6C02B222266A}">
      <text>
        <r>
          <rPr>
            <b/>
            <sz val="9"/>
            <color indexed="81"/>
            <rFont val="Tahoma"/>
            <charset val="1"/>
          </rPr>
          <t>Becky Dzingeleski:</t>
        </r>
        <r>
          <rPr>
            <sz val="9"/>
            <color indexed="81"/>
            <rFont val="Tahoma"/>
            <charset val="1"/>
          </rPr>
          <t xml:space="preserve">
Per FOD is a new Unit.  Contributions began in 2018</t>
        </r>
      </text>
    </comment>
    <comment ref="WMD16" authorId="0" shapeId="0" xr:uid="{8F289DB7-4A4E-4F9F-83DC-F81319286A0A}">
      <text>
        <r>
          <rPr>
            <b/>
            <sz val="9"/>
            <color indexed="81"/>
            <rFont val="Tahoma"/>
            <charset val="1"/>
          </rPr>
          <t>Becky Dzingeleski:</t>
        </r>
        <r>
          <rPr>
            <sz val="9"/>
            <color indexed="81"/>
            <rFont val="Tahoma"/>
            <charset val="1"/>
          </rPr>
          <t xml:space="preserve">
Per FOD is a new Unit.  Contributions began in 2018</t>
        </r>
      </text>
    </comment>
    <comment ref="WMH16" authorId="0" shapeId="0" xr:uid="{41AFF81F-4FC1-4CAB-B3B2-9D9D41E87792}">
      <text>
        <r>
          <rPr>
            <b/>
            <sz val="9"/>
            <color indexed="81"/>
            <rFont val="Tahoma"/>
            <charset val="1"/>
          </rPr>
          <t>Becky Dzingeleski:</t>
        </r>
        <r>
          <rPr>
            <sz val="9"/>
            <color indexed="81"/>
            <rFont val="Tahoma"/>
            <charset val="1"/>
          </rPr>
          <t xml:space="preserve">
Per FOD is a new Unit.  Contributions began in 2018</t>
        </r>
      </text>
    </comment>
    <comment ref="WML16" authorId="0" shapeId="0" xr:uid="{B29C9299-CC05-4149-AC8C-05FC1B7F2467}">
      <text>
        <r>
          <rPr>
            <b/>
            <sz val="9"/>
            <color indexed="81"/>
            <rFont val="Tahoma"/>
            <charset val="1"/>
          </rPr>
          <t>Becky Dzingeleski:</t>
        </r>
        <r>
          <rPr>
            <sz val="9"/>
            <color indexed="81"/>
            <rFont val="Tahoma"/>
            <charset val="1"/>
          </rPr>
          <t xml:space="preserve">
Per FOD is a new Unit.  Contributions began in 2018</t>
        </r>
      </text>
    </comment>
    <comment ref="WMP16" authorId="0" shapeId="0" xr:uid="{E431FF5C-EC64-4619-B422-63EAE53FDB39}">
      <text>
        <r>
          <rPr>
            <b/>
            <sz val="9"/>
            <color indexed="81"/>
            <rFont val="Tahoma"/>
            <charset val="1"/>
          </rPr>
          <t>Becky Dzingeleski:</t>
        </r>
        <r>
          <rPr>
            <sz val="9"/>
            <color indexed="81"/>
            <rFont val="Tahoma"/>
            <charset val="1"/>
          </rPr>
          <t xml:space="preserve">
Per FOD is a new Unit.  Contributions began in 2018</t>
        </r>
      </text>
    </comment>
    <comment ref="WMT16" authorId="0" shapeId="0" xr:uid="{6DCD627B-C0BD-4D4C-ACC1-CA1EA58015D0}">
      <text>
        <r>
          <rPr>
            <b/>
            <sz val="9"/>
            <color indexed="81"/>
            <rFont val="Tahoma"/>
            <charset val="1"/>
          </rPr>
          <t>Becky Dzingeleski:</t>
        </r>
        <r>
          <rPr>
            <sz val="9"/>
            <color indexed="81"/>
            <rFont val="Tahoma"/>
            <charset val="1"/>
          </rPr>
          <t xml:space="preserve">
Per FOD is a new Unit.  Contributions began in 2018</t>
        </r>
      </text>
    </comment>
    <comment ref="WMX16" authorId="0" shapeId="0" xr:uid="{CBB77726-A4E3-4332-8E0F-F026EE8D441D}">
      <text>
        <r>
          <rPr>
            <b/>
            <sz val="9"/>
            <color indexed="81"/>
            <rFont val="Tahoma"/>
            <charset val="1"/>
          </rPr>
          <t>Becky Dzingeleski:</t>
        </r>
        <r>
          <rPr>
            <sz val="9"/>
            <color indexed="81"/>
            <rFont val="Tahoma"/>
            <charset val="1"/>
          </rPr>
          <t xml:space="preserve">
Per FOD is a new Unit.  Contributions began in 2018</t>
        </r>
      </text>
    </comment>
    <comment ref="WNB16" authorId="0" shapeId="0" xr:uid="{755DA280-7DA7-4A14-B576-84922D48E6FD}">
      <text>
        <r>
          <rPr>
            <b/>
            <sz val="9"/>
            <color indexed="81"/>
            <rFont val="Tahoma"/>
            <charset val="1"/>
          </rPr>
          <t>Becky Dzingeleski:</t>
        </r>
        <r>
          <rPr>
            <sz val="9"/>
            <color indexed="81"/>
            <rFont val="Tahoma"/>
            <charset val="1"/>
          </rPr>
          <t xml:space="preserve">
Per FOD is a new Unit.  Contributions began in 2018</t>
        </r>
      </text>
    </comment>
    <comment ref="WNF16" authorId="0" shapeId="0" xr:uid="{71C0BD51-544F-4BFA-BD9D-5A4727F6105F}">
      <text>
        <r>
          <rPr>
            <b/>
            <sz val="9"/>
            <color indexed="81"/>
            <rFont val="Tahoma"/>
            <charset val="1"/>
          </rPr>
          <t>Becky Dzingeleski:</t>
        </r>
        <r>
          <rPr>
            <sz val="9"/>
            <color indexed="81"/>
            <rFont val="Tahoma"/>
            <charset val="1"/>
          </rPr>
          <t xml:space="preserve">
Per FOD is a new Unit.  Contributions began in 2018</t>
        </r>
      </text>
    </comment>
    <comment ref="WNJ16" authorId="0" shapeId="0" xr:uid="{C5D9DB1D-F576-41F9-AE14-F563BF2E04B5}">
      <text>
        <r>
          <rPr>
            <b/>
            <sz val="9"/>
            <color indexed="81"/>
            <rFont val="Tahoma"/>
            <charset val="1"/>
          </rPr>
          <t>Becky Dzingeleski:</t>
        </r>
        <r>
          <rPr>
            <sz val="9"/>
            <color indexed="81"/>
            <rFont val="Tahoma"/>
            <charset val="1"/>
          </rPr>
          <t xml:space="preserve">
Per FOD is a new Unit.  Contributions began in 2018</t>
        </r>
      </text>
    </comment>
    <comment ref="WNN16" authorId="0" shapeId="0" xr:uid="{FD9AE514-1F9C-4BEA-87E0-BF5EDE7103FF}">
      <text>
        <r>
          <rPr>
            <b/>
            <sz val="9"/>
            <color indexed="81"/>
            <rFont val="Tahoma"/>
            <charset val="1"/>
          </rPr>
          <t>Becky Dzingeleski:</t>
        </r>
        <r>
          <rPr>
            <sz val="9"/>
            <color indexed="81"/>
            <rFont val="Tahoma"/>
            <charset val="1"/>
          </rPr>
          <t xml:space="preserve">
Per FOD is a new Unit.  Contributions began in 2018</t>
        </r>
      </text>
    </comment>
    <comment ref="WNR16" authorId="0" shapeId="0" xr:uid="{C4702FE7-57EF-4224-83BC-7A40CBE39969}">
      <text>
        <r>
          <rPr>
            <b/>
            <sz val="9"/>
            <color indexed="81"/>
            <rFont val="Tahoma"/>
            <charset val="1"/>
          </rPr>
          <t>Becky Dzingeleski:</t>
        </r>
        <r>
          <rPr>
            <sz val="9"/>
            <color indexed="81"/>
            <rFont val="Tahoma"/>
            <charset val="1"/>
          </rPr>
          <t xml:space="preserve">
Per FOD is a new Unit.  Contributions began in 2018</t>
        </r>
      </text>
    </comment>
    <comment ref="WNV16" authorId="0" shapeId="0" xr:uid="{3EC68A84-CE6C-45C0-851C-780FD7033453}">
      <text>
        <r>
          <rPr>
            <b/>
            <sz val="9"/>
            <color indexed="81"/>
            <rFont val="Tahoma"/>
            <charset val="1"/>
          </rPr>
          <t>Becky Dzingeleski:</t>
        </r>
        <r>
          <rPr>
            <sz val="9"/>
            <color indexed="81"/>
            <rFont val="Tahoma"/>
            <charset val="1"/>
          </rPr>
          <t xml:space="preserve">
Per FOD is a new Unit.  Contributions began in 2018</t>
        </r>
      </text>
    </comment>
    <comment ref="WNZ16" authorId="0" shapeId="0" xr:uid="{CEEACCF3-5BBC-46B6-9B4B-BEA2D0F2428A}">
      <text>
        <r>
          <rPr>
            <b/>
            <sz val="9"/>
            <color indexed="81"/>
            <rFont val="Tahoma"/>
            <charset val="1"/>
          </rPr>
          <t>Becky Dzingeleski:</t>
        </r>
        <r>
          <rPr>
            <sz val="9"/>
            <color indexed="81"/>
            <rFont val="Tahoma"/>
            <charset val="1"/>
          </rPr>
          <t xml:space="preserve">
Per FOD is a new Unit.  Contributions began in 2018</t>
        </r>
      </text>
    </comment>
    <comment ref="WOD16" authorId="0" shapeId="0" xr:uid="{8D60CA25-4A0C-4811-8B52-7A971C755DE2}">
      <text>
        <r>
          <rPr>
            <b/>
            <sz val="9"/>
            <color indexed="81"/>
            <rFont val="Tahoma"/>
            <charset val="1"/>
          </rPr>
          <t>Becky Dzingeleski:</t>
        </r>
        <r>
          <rPr>
            <sz val="9"/>
            <color indexed="81"/>
            <rFont val="Tahoma"/>
            <charset val="1"/>
          </rPr>
          <t xml:space="preserve">
Per FOD is a new Unit.  Contributions began in 2018</t>
        </r>
      </text>
    </comment>
    <comment ref="WOH16" authorId="0" shapeId="0" xr:uid="{12AD72AE-EC2C-4C7B-A2C2-D7213858B89F}">
      <text>
        <r>
          <rPr>
            <b/>
            <sz val="9"/>
            <color indexed="81"/>
            <rFont val="Tahoma"/>
            <charset val="1"/>
          </rPr>
          <t>Becky Dzingeleski:</t>
        </r>
        <r>
          <rPr>
            <sz val="9"/>
            <color indexed="81"/>
            <rFont val="Tahoma"/>
            <charset val="1"/>
          </rPr>
          <t xml:space="preserve">
Per FOD is a new Unit.  Contributions began in 2018</t>
        </r>
      </text>
    </comment>
    <comment ref="WOL16" authorId="0" shapeId="0" xr:uid="{AAE65221-5C6D-484D-9FF1-DE67F4636A04}">
      <text>
        <r>
          <rPr>
            <b/>
            <sz val="9"/>
            <color indexed="81"/>
            <rFont val="Tahoma"/>
            <charset val="1"/>
          </rPr>
          <t>Becky Dzingeleski:</t>
        </r>
        <r>
          <rPr>
            <sz val="9"/>
            <color indexed="81"/>
            <rFont val="Tahoma"/>
            <charset val="1"/>
          </rPr>
          <t xml:space="preserve">
Per FOD is a new Unit.  Contributions began in 2018</t>
        </r>
      </text>
    </comment>
    <comment ref="WOP16" authorId="0" shapeId="0" xr:uid="{EB114D06-5E3F-4255-81E9-32BA05C9C887}">
      <text>
        <r>
          <rPr>
            <b/>
            <sz val="9"/>
            <color indexed="81"/>
            <rFont val="Tahoma"/>
            <charset val="1"/>
          </rPr>
          <t>Becky Dzingeleski:</t>
        </r>
        <r>
          <rPr>
            <sz val="9"/>
            <color indexed="81"/>
            <rFont val="Tahoma"/>
            <charset val="1"/>
          </rPr>
          <t xml:space="preserve">
Per FOD is a new Unit.  Contributions began in 2018</t>
        </r>
      </text>
    </comment>
    <comment ref="WOT16" authorId="0" shapeId="0" xr:uid="{CE571668-1BB9-4404-B349-A7E06139078C}">
      <text>
        <r>
          <rPr>
            <b/>
            <sz val="9"/>
            <color indexed="81"/>
            <rFont val="Tahoma"/>
            <charset val="1"/>
          </rPr>
          <t>Becky Dzingeleski:</t>
        </r>
        <r>
          <rPr>
            <sz val="9"/>
            <color indexed="81"/>
            <rFont val="Tahoma"/>
            <charset val="1"/>
          </rPr>
          <t xml:space="preserve">
Per FOD is a new Unit.  Contributions began in 2018</t>
        </r>
      </text>
    </comment>
    <comment ref="WOX16" authorId="0" shapeId="0" xr:uid="{3E03CC8E-021F-4DA6-804D-B4EAD6D5F895}">
      <text>
        <r>
          <rPr>
            <b/>
            <sz val="9"/>
            <color indexed="81"/>
            <rFont val="Tahoma"/>
            <charset val="1"/>
          </rPr>
          <t>Becky Dzingeleski:</t>
        </r>
        <r>
          <rPr>
            <sz val="9"/>
            <color indexed="81"/>
            <rFont val="Tahoma"/>
            <charset val="1"/>
          </rPr>
          <t xml:space="preserve">
Per FOD is a new Unit.  Contributions began in 2018</t>
        </r>
      </text>
    </comment>
    <comment ref="WPB16" authorId="0" shapeId="0" xr:uid="{3D0F39B8-B265-48F2-9BC8-EA6D12A8F226}">
      <text>
        <r>
          <rPr>
            <b/>
            <sz val="9"/>
            <color indexed="81"/>
            <rFont val="Tahoma"/>
            <charset val="1"/>
          </rPr>
          <t>Becky Dzingeleski:</t>
        </r>
        <r>
          <rPr>
            <sz val="9"/>
            <color indexed="81"/>
            <rFont val="Tahoma"/>
            <charset val="1"/>
          </rPr>
          <t xml:space="preserve">
Per FOD is a new Unit.  Contributions began in 2018</t>
        </r>
      </text>
    </comment>
    <comment ref="WPF16" authorId="0" shapeId="0" xr:uid="{613CF887-7172-4E7B-8B16-61D082A63444}">
      <text>
        <r>
          <rPr>
            <b/>
            <sz val="9"/>
            <color indexed="81"/>
            <rFont val="Tahoma"/>
            <charset val="1"/>
          </rPr>
          <t>Becky Dzingeleski:</t>
        </r>
        <r>
          <rPr>
            <sz val="9"/>
            <color indexed="81"/>
            <rFont val="Tahoma"/>
            <charset val="1"/>
          </rPr>
          <t xml:space="preserve">
Per FOD is a new Unit.  Contributions began in 2018</t>
        </r>
      </text>
    </comment>
    <comment ref="WPJ16" authorId="0" shapeId="0" xr:uid="{91AEB139-BE6E-4F1F-84CB-42C245AF3EAD}">
      <text>
        <r>
          <rPr>
            <b/>
            <sz val="9"/>
            <color indexed="81"/>
            <rFont val="Tahoma"/>
            <charset val="1"/>
          </rPr>
          <t>Becky Dzingeleski:</t>
        </r>
        <r>
          <rPr>
            <sz val="9"/>
            <color indexed="81"/>
            <rFont val="Tahoma"/>
            <charset val="1"/>
          </rPr>
          <t xml:space="preserve">
Per FOD is a new Unit.  Contributions began in 2018</t>
        </r>
      </text>
    </comment>
    <comment ref="WPN16" authorId="0" shapeId="0" xr:uid="{A3198161-CBF2-4D82-9422-E39E4608C87C}">
      <text>
        <r>
          <rPr>
            <b/>
            <sz val="9"/>
            <color indexed="81"/>
            <rFont val="Tahoma"/>
            <charset val="1"/>
          </rPr>
          <t>Becky Dzingeleski:</t>
        </r>
        <r>
          <rPr>
            <sz val="9"/>
            <color indexed="81"/>
            <rFont val="Tahoma"/>
            <charset val="1"/>
          </rPr>
          <t xml:space="preserve">
Per FOD is a new Unit.  Contributions began in 2018</t>
        </r>
      </text>
    </comment>
    <comment ref="WPR16" authorId="0" shapeId="0" xr:uid="{08846659-5069-4290-B7BC-0E3348F4E88F}">
      <text>
        <r>
          <rPr>
            <b/>
            <sz val="9"/>
            <color indexed="81"/>
            <rFont val="Tahoma"/>
            <charset val="1"/>
          </rPr>
          <t>Becky Dzingeleski:</t>
        </r>
        <r>
          <rPr>
            <sz val="9"/>
            <color indexed="81"/>
            <rFont val="Tahoma"/>
            <charset val="1"/>
          </rPr>
          <t xml:space="preserve">
Per FOD is a new Unit.  Contributions began in 2018</t>
        </r>
      </text>
    </comment>
    <comment ref="WPV16" authorId="0" shapeId="0" xr:uid="{1897F2C2-663F-4703-96B7-EFB7F1DDDDD4}">
      <text>
        <r>
          <rPr>
            <b/>
            <sz val="9"/>
            <color indexed="81"/>
            <rFont val="Tahoma"/>
            <charset val="1"/>
          </rPr>
          <t>Becky Dzingeleski:</t>
        </r>
        <r>
          <rPr>
            <sz val="9"/>
            <color indexed="81"/>
            <rFont val="Tahoma"/>
            <charset val="1"/>
          </rPr>
          <t xml:space="preserve">
Per FOD is a new Unit.  Contributions began in 2018</t>
        </r>
      </text>
    </comment>
    <comment ref="WPZ16" authorId="0" shapeId="0" xr:uid="{AD2DCDF8-41CE-414B-8A70-DA49EB0C32F9}">
      <text>
        <r>
          <rPr>
            <b/>
            <sz val="9"/>
            <color indexed="81"/>
            <rFont val="Tahoma"/>
            <charset val="1"/>
          </rPr>
          <t>Becky Dzingeleski:</t>
        </r>
        <r>
          <rPr>
            <sz val="9"/>
            <color indexed="81"/>
            <rFont val="Tahoma"/>
            <charset val="1"/>
          </rPr>
          <t xml:space="preserve">
Per FOD is a new Unit.  Contributions began in 2018</t>
        </r>
      </text>
    </comment>
    <comment ref="WQD16" authorId="0" shapeId="0" xr:uid="{FFAFF16E-112E-48B2-970C-02AF6C7ED94E}">
      <text>
        <r>
          <rPr>
            <b/>
            <sz val="9"/>
            <color indexed="81"/>
            <rFont val="Tahoma"/>
            <charset val="1"/>
          </rPr>
          <t>Becky Dzingeleski:</t>
        </r>
        <r>
          <rPr>
            <sz val="9"/>
            <color indexed="81"/>
            <rFont val="Tahoma"/>
            <charset val="1"/>
          </rPr>
          <t xml:space="preserve">
Per FOD is a new Unit.  Contributions began in 2018</t>
        </r>
      </text>
    </comment>
    <comment ref="WQH16" authorId="0" shapeId="0" xr:uid="{D71A04DE-0B48-485E-BDEB-B04E4735BC4D}">
      <text>
        <r>
          <rPr>
            <b/>
            <sz val="9"/>
            <color indexed="81"/>
            <rFont val="Tahoma"/>
            <charset val="1"/>
          </rPr>
          <t>Becky Dzingeleski:</t>
        </r>
        <r>
          <rPr>
            <sz val="9"/>
            <color indexed="81"/>
            <rFont val="Tahoma"/>
            <charset val="1"/>
          </rPr>
          <t xml:space="preserve">
Per FOD is a new Unit.  Contributions began in 2018</t>
        </r>
      </text>
    </comment>
    <comment ref="WQL16" authorId="0" shapeId="0" xr:uid="{3DEFBE67-1344-4B24-87ED-0E17FF98C5EA}">
      <text>
        <r>
          <rPr>
            <b/>
            <sz val="9"/>
            <color indexed="81"/>
            <rFont val="Tahoma"/>
            <charset val="1"/>
          </rPr>
          <t>Becky Dzingeleski:</t>
        </r>
        <r>
          <rPr>
            <sz val="9"/>
            <color indexed="81"/>
            <rFont val="Tahoma"/>
            <charset val="1"/>
          </rPr>
          <t xml:space="preserve">
Per FOD is a new Unit.  Contributions began in 2018</t>
        </r>
      </text>
    </comment>
    <comment ref="WQP16" authorId="0" shapeId="0" xr:uid="{827EEE14-9878-4641-B65F-FD1117C1FC4C}">
      <text>
        <r>
          <rPr>
            <b/>
            <sz val="9"/>
            <color indexed="81"/>
            <rFont val="Tahoma"/>
            <charset val="1"/>
          </rPr>
          <t>Becky Dzingeleski:</t>
        </r>
        <r>
          <rPr>
            <sz val="9"/>
            <color indexed="81"/>
            <rFont val="Tahoma"/>
            <charset val="1"/>
          </rPr>
          <t xml:space="preserve">
Per FOD is a new Unit.  Contributions began in 2018</t>
        </r>
      </text>
    </comment>
    <comment ref="WQT16" authorId="0" shapeId="0" xr:uid="{78E64421-DCD4-432D-AD7C-44E80812F3AF}">
      <text>
        <r>
          <rPr>
            <b/>
            <sz val="9"/>
            <color indexed="81"/>
            <rFont val="Tahoma"/>
            <charset val="1"/>
          </rPr>
          <t>Becky Dzingeleski:</t>
        </r>
        <r>
          <rPr>
            <sz val="9"/>
            <color indexed="81"/>
            <rFont val="Tahoma"/>
            <charset val="1"/>
          </rPr>
          <t xml:space="preserve">
Per FOD is a new Unit.  Contributions began in 2018</t>
        </r>
      </text>
    </comment>
    <comment ref="WQX16" authorId="0" shapeId="0" xr:uid="{73FCE8EC-3FCD-414F-B874-51F8DAEBB38C}">
      <text>
        <r>
          <rPr>
            <b/>
            <sz val="9"/>
            <color indexed="81"/>
            <rFont val="Tahoma"/>
            <charset val="1"/>
          </rPr>
          <t>Becky Dzingeleski:</t>
        </r>
        <r>
          <rPr>
            <sz val="9"/>
            <color indexed="81"/>
            <rFont val="Tahoma"/>
            <charset val="1"/>
          </rPr>
          <t xml:space="preserve">
Per FOD is a new Unit.  Contributions began in 2018</t>
        </r>
      </text>
    </comment>
    <comment ref="WRB16" authorId="0" shapeId="0" xr:uid="{E4512D52-0A78-4E2C-B87A-C56219A6C6FA}">
      <text>
        <r>
          <rPr>
            <b/>
            <sz val="9"/>
            <color indexed="81"/>
            <rFont val="Tahoma"/>
            <charset val="1"/>
          </rPr>
          <t>Becky Dzingeleski:</t>
        </r>
        <r>
          <rPr>
            <sz val="9"/>
            <color indexed="81"/>
            <rFont val="Tahoma"/>
            <charset val="1"/>
          </rPr>
          <t xml:space="preserve">
Per FOD is a new Unit.  Contributions began in 2018</t>
        </r>
      </text>
    </comment>
    <comment ref="WRF16" authorId="0" shapeId="0" xr:uid="{8AEBE780-5940-480F-AC2F-79FC32890473}">
      <text>
        <r>
          <rPr>
            <b/>
            <sz val="9"/>
            <color indexed="81"/>
            <rFont val="Tahoma"/>
            <charset val="1"/>
          </rPr>
          <t>Becky Dzingeleski:</t>
        </r>
        <r>
          <rPr>
            <sz val="9"/>
            <color indexed="81"/>
            <rFont val="Tahoma"/>
            <charset val="1"/>
          </rPr>
          <t xml:space="preserve">
Per FOD is a new Unit.  Contributions began in 2018</t>
        </r>
      </text>
    </comment>
    <comment ref="WRJ16" authorId="0" shapeId="0" xr:uid="{AF8AC46D-9BD3-4E69-A3E5-9F21D7A5BADD}">
      <text>
        <r>
          <rPr>
            <b/>
            <sz val="9"/>
            <color indexed="81"/>
            <rFont val="Tahoma"/>
            <charset val="1"/>
          </rPr>
          <t>Becky Dzingeleski:</t>
        </r>
        <r>
          <rPr>
            <sz val="9"/>
            <color indexed="81"/>
            <rFont val="Tahoma"/>
            <charset val="1"/>
          </rPr>
          <t xml:space="preserve">
Per FOD is a new Unit.  Contributions began in 2018</t>
        </r>
      </text>
    </comment>
    <comment ref="WRN16" authorId="0" shapeId="0" xr:uid="{951656DE-85F1-491B-B786-2DE0E43D2188}">
      <text>
        <r>
          <rPr>
            <b/>
            <sz val="9"/>
            <color indexed="81"/>
            <rFont val="Tahoma"/>
            <charset val="1"/>
          </rPr>
          <t>Becky Dzingeleski:</t>
        </r>
        <r>
          <rPr>
            <sz val="9"/>
            <color indexed="81"/>
            <rFont val="Tahoma"/>
            <charset val="1"/>
          </rPr>
          <t xml:space="preserve">
Per FOD is a new Unit.  Contributions began in 2018</t>
        </r>
      </text>
    </comment>
    <comment ref="WRR16" authorId="0" shapeId="0" xr:uid="{4E8BE35E-947E-42AA-9EF2-3A3524C45CBF}">
      <text>
        <r>
          <rPr>
            <b/>
            <sz val="9"/>
            <color indexed="81"/>
            <rFont val="Tahoma"/>
            <charset val="1"/>
          </rPr>
          <t>Becky Dzingeleski:</t>
        </r>
        <r>
          <rPr>
            <sz val="9"/>
            <color indexed="81"/>
            <rFont val="Tahoma"/>
            <charset val="1"/>
          </rPr>
          <t xml:space="preserve">
Per FOD is a new Unit.  Contributions began in 2018</t>
        </r>
      </text>
    </comment>
    <comment ref="WRV16" authorId="0" shapeId="0" xr:uid="{99860C1D-EF32-470C-8352-929E54E3C1E6}">
      <text>
        <r>
          <rPr>
            <b/>
            <sz val="9"/>
            <color indexed="81"/>
            <rFont val="Tahoma"/>
            <charset val="1"/>
          </rPr>
          <t>Becky Dzingeleski:</t>
        </r>
        <r>
          <rPr>
            <sz val="9"/>
            <color indexed="81"/>
            <rFont val="Tahoma"/>
            <charset val="1"/>
          </rPr>
          <t xml:space="preserve">
Per FOD is a new Unit.  Contributions began in 2018</t>
        </r>
      </text>
    </comment>
    <comment ref="WRZ16" authorId="0" shapeId="0" xr:uid="{C2739C79-BF56-4011-991B-AA452A0B086F}">
      <text>
        <r>
          <rPr>
            <b/>
            <sz val="9"/>
            <color indexed="81"/>
            <rFont val="Tahoma"/>
            <charset val="1"/>
          </rPr>
          <t>Becky Dzingeleski:</t>
        </r>
        <r>
          <rPr>
            <sz val="9"/>
            <color indexed="81"/>
            <rFont val="Tahoma"/>
            <charset val="1"/>
          </rPr>
          <t xml:space="preserve">
Per FOD is a new Unit.  Contributions began in 2018</t>
        </r>
      </text>
    </comment>
    <comment ref="WSD16" authorId="0" shapeId="0" xr:uid="{C1049D1F-7AC8-4D2C-84B1-795743C06097}">
      <text>
        <r>
          <rPr>
            <b/>
            <sz val="9"/>
            <color indexed="81"/>
            <rFont val="Tahoma"/>
            <charset val="1"/>
          </rPr>
          <t>Becky Dzingeleski:</t>
        </r>
        <r>
          <rPr>
            <sz val="9"/>
            <color indexed="81"/>
            <rFont val="Tahoma"/>
            <charset val="1"/>
          </rPr>
          <t xml:space="preserve">
Per FOD is a new Unit.  Contributions began in 2018</t>
        </r>
      </text>
    </comment>
    <comment ref="WSH16" authorId="0" shapeId="0" xr:uid="{62989A78-FFF0-44AB-868F-ADCE838848A7}">
      <text>
        <r>
          <rPr>
            <b/>
            <sz val="9"/>
            <color indexed="81"/>
            <rFont val="Tahoma"/>
            <charset val="1"/>
          </rPr>
          <t>Becky Dzingeleski:</t>
        </r>
        <r>
          <rPr>
            <sz val="9"/>
            <color indexed="81"/>
            <rFont val="Tahoma"/>
            <charset val="1"/>
          </rPr>
          <t xml:space="preserve">
Per FOD is a new Unit.  Contributions began in 2018</t>
        </r>
      </text>
    </comment>
    <comment ref="WSL16" authorId="0" shapeId="0" xr:uid="{CF3BD7BA-0CB9-47C3-A327-8C07E372CDFA}">
      <text>
        <r>
          <rPr>
            <b/>
            <sz val="9"/>
            <color indexed="81"/>
            <rFont val="Tahoma"/>
            <charset val="1"/>
          </rPr>
          <t>Becky Dzingeleski:</t>
        </r>
        <r>
          <rPr>
            <sz val="9"/>
            <color indexed="81"/>
            <rFont val="Tahoma"/>
            <charset val="1"/>
          </rPr>
          <t xml:space="preserve">
Per FOD is a new Unit.  Contributions began in 2018</t>
        </r>
      </text>
    </comment>
    <comment ref="WSP16" authorId="0" shapeId="0" xr:uid="{FF931EC7-A2B2-4304-90B8-E45562866706}">
      <text>
        <r>
          <rPr>
            <b/>
            <sz val="9"/>
            <color indexed="81"/>
            <rFont val="Tahoma"/>
            <charset val="1"/>
          </rPr>
          <t>Becky Dzingeleski:</t>
        </r>
        <r>
          <rPr>
            <sz val="9"/>
            <color indexed="81"/>
            <rFont val="Tahoma"/>
            <charset val="1"/>
          </rPr>
          <t xml:space="preserve">
Per FOD is a new Unit.  Contributions began in 2018</t>
        </r>
      </text>
    </comment>
    <comment ref="WST16" authorId="0" shapeId="0" xr:uid="{F7D07161-90C6-43D7-AC46-93BD20D75C14}">
      <text>
        <r>
          <rPr>
            <b/>
            <sz val="9"/>
            <color indexed="81"/>
            <rFont val="Tahoma"/>
            <charset val="1"/>
          </rPr>
          <t>Becky Dzingeleski:</t>
        </r>
        <r>
          <rPr>
            <sz val="9"/>
            <color indexed="81"/>
            <rFont val="Tahoma"/>
            <charset val="1"/>
          </rPr>
          <t xml:space="preserve">
Per FOD is a new Unit.  Contributions began in 2018</t>
        </r>
      </text>
    </comment>
    <comment ref="WSX16" authorId="0" shapeId="0" xr:uid="{17216C99-D431-4BB5-BA40-1241761170F2}">
      <text>
        <r>
          <rPr>
            <b/>
            <sz val="9"/>
            <color indexed="81"/>
            <rFont val="Tahoma"/>
            <charset val="1"/>
          </rPr>
          <t>Becky Dzingeleski:</t>
        </r>
        <r>
          <rPr>
            <sz val="9"/>
            <color indexed="81"/>
            <rFont val="Tahoma"/>
            <charset val="1"/>
          </rPr>
          <t xml:space="preserve">
Per FOD is a new Unit.  Contributions began in 2018</t>
        </r>
      </text>
    </comment>
    <comment ref="WTB16" authorId="0" shapeId="0" xr:uid="{5CCCDDE1-E7F3-4C5E-9256-8EFE2EC9C03F}">
      <text>
        <r>
          <rPr>
            <b/>
            <sz val="9"/>
            <color indexed="81"/>
            <rFont val="Tahoma"/>
            <charset val="1"/>
          </rPr>
          <t>Becky Dzingeleski:</t>
        </r>
        <r>
          <rPr>
            <sz val="9"/>
            <color indexed="81"/>
            <rFont val="Tahoma"/>
            <charset val="1"/>
          </rPr>
          <t xml:space="preserve">
Per FOD is a new Unit.  Contributions began in 2018</t>
        </r>
      </text>
    </comment>
    <comment ref="WTF16" authorId="0" shapeId="0" xr:uid="{A2A83E9C-9C86-40CD-AE64-23B7536010BE}">
      <text>
        <r>
          <rPr>
            <b/>
            <sz val="9"/>
            <color indexed="81"/>
            <rFont val="Tahoma"/>
            <charset val="1"/>
          </rPr>
          <t>Becky Dzingeleski:</t>
        </r>
        <r>
          <rPr>
            <sz val="9"/>
            <color indexed="81"/>
            <rFont val="Tahoma"/>
            <charset val="1"/>
          </rPr>
          <t xml:space="preserve">
Per FOD is a new Unit.  Contributions began in 2018</t>
        </r>
      </text>
    </comment>
    <comment ref="WTJ16" authorId="0" shapeId="0" xr:uid="{4AC0E389-DDF6-4D86-800D-B88C9A8B4B7A}">
      <text>
        <r>
          <rPr>
            <b/>
            <sz val="9"/>
            <color indexed="81"/>
            <rFont val="Tahoma"/>
            <charset val="1"/>
          </rPr>
          <t>Becky Dzingeleski:</t>
        </r>
        <r>
          <rPr>
            <sz val="9"/>
            <color indexed="81"/>
            <rFont val="Tahoma"/>
            <charset val="1"/>
          </rPr>
          <t xml:space="preserve">
Per FOD is a new Unit.  Contributions began in 2018</t>
        </r>
      </text>
    </comment>
    <comment ref="WTN16" authorId="0" shapeId="0" xr:uid="{547E397F-5656-4841-8012-CF9C774A66A1}">
      <text>
        <r>
          <rPr>
            <b/>
            <sz val="9"/>
            <color indexed="81"/>
            <rFont val="Tahoma"/>
            <charset val="1"/>
          </rPr>
          <t>Becky Dzingeleski:</t>
        </r>
        <r>
          <rPr>
            <sz val="9"/>
            <color indexed="81"/>
            <rFont val="Tahoma"/>
            <charset val="1"/>
          </rPr>
          <t xml:space="preserve">
Per FOD is a new Unit.  Contributions began in 2018</t>
        </r>
      </text>
    </comment>
    <comment ref="WTR16" authorId="0" shapeId="0" xr:uid="{438D2464-C351-4993-BEC9-0C52E1D3483E}">
      <text>
        <r>
          <rPr>
            <b/>
            <sz val="9"/>
            <color indexed="81"/>
            <rFont val="Tahoma"/>
            <charset val="1"/>
          </rPr>
          <t>Becky Dzingeleski:</t>
        </r>
        <r>
          <rPr>
            <sz val="9"/>
            <color indexed="81"/>
            <rFont val="Tahoma"/>
            <charset val="1"/>
          </rPr>
          <t xml:space="preserve">
Per FOD is a new Unit.  Contributions began in 2018</t>
        </r>
      </text>
    </comment>
    <comment ref="WTV16" authorId="0" shapeId="0" xr:uid="{5777A669-E8C5-4C17-8542-40F35A031CF3}">
      <text>
        <r>
          <rPr>
            <b/>
            <sz val="9"/>
            <color indexed="81"/>
            <rFont val="Tahoma"/>
            <charset val="1"/>
          </rPr>
          <t>Becky Dzingeleski:</t>
        </r>
        <r>
          <rPr>
            <sz val="9"/>
            <color indexed="81"/>
            <rFont val="Tahoma"/>
            <charset val="1"/>
          </rPr>
          <t xml:space="preserve">
Per FOD is a new Unit.  Contributions began in 2018</t>
        </r>
      </text>
    </comment>
    <comment ref="WTZ16" authorId="0" shapeId="0" xr:uid="{F22B78B9-173D-4DEE-A130-BB5EEE83B61B}">
      <text>
        <r>
          <rPr>
            <b/>
            <sz val="9"/>
            <color indexed="81"/>
            <rFont val="Tahoma"/>
            <charset val="1"/>
          </rPr>
          <t>Becky Dzingeleski:</t>
        </r>
        <r>
          <rPr>
            <sz val="9"/>
            <color indexed="81"/>
            <rFont val="Tahoma"/>
            <charset val="1"/>
          </rPr>
          <t xml:space="preserve">
Per FOD is a new Unit.  Contributions began in 2018</t>
        </r>
      </text>
    </comment>
    <comment ref="WUD16" authorId="0" shapeId="0" xr:uid="{044AD90D-270B-4733-8C05-B6D70DFC783A}">
      <text>
        <r>
          <rPr>
            <b/>
            <sz val="9"/>
            <color indexed="81"/>
            <rFont val="Tahoma"/>
            <charset val="1"/>
          </rPr>
          <t>Becky Dzingeleski:</t>
        </r>
        <r>
          <rPr>
            <sz val="9"/>
            <color indexed="81"/>
            <rFont val="Tahoma"/>
            <charset val="1"/>
          </rPr>
          <t xml:space="preserve">
Per FOD is a new Unit.  Contributions began in 2018</t>
        </r>
      </text>
    </comment>
    <comment ref="WUH16" authorId="0" shapeId="0" xr:uid="{6E0F923B-4FD5-4C14-B2B3-6BD3EE3996F4}">
      <text>
        <r>
          <rPr>
            <b/>
            <sz val="9"/>
            <color indexed="81"/>
            <rFont val="Tahoma"/>
            <charset val="1"/>
          </rPr>
          <t>Becky Dzingeleski:</t>
        </r>
        <r>
          <rPr>
            <sz val="9"/>
            <color indexed="81"/>
            <rFont val="Tahoma"/>
            <charset val="1"/>
          </rPr>
          <t xml:space="preserve">
Per FOD is a new Unit.  Contributions began in 2018</t>
        </r>
      </text>
    </comment>
    <comment ref="WUL16" authorId="0" shapeId="0" xr:uid="{5EA33757-5FE5-4381-9573-D29EB2FF41AB}">
      <text>
        <r>
          <rPr>
            <b/>
            <sz val="9"/>
            <color indexed="81"/>
            <rFont val="Tahoma"/>
            <charset val="1"/>
          </rPr>
          <t>Becky Dzingeleski:</t>
        </r>
        <r>
          <rPr>
            <sz val="9"/>
            <color indexed="81"/>
            <rFont val="Tahoma"/>
            <charset val="1"/>
          </rPr>
          <t xml:space="preserve">
Per FOD is a new Unit.  Contributions began in 2018</t>
        </r>
      </text>
    </comment>
    <comment ref="WUP16" authorId="0" shapeId="0" xr:uid="{0ADEE019-52D6-475C-9FC4-E3C3B579ECE7}">
      <text>
        <r>
          <rPr>
            <b/>
            <sz val="9"/>
            <color indexed="81"/>
            <rFont val="Tahoma"/>
            <charset val="1"/>
          </rPr>
          <t>Becky Dzingeleski:</t>
        </r>
        <r>
          <rPr>
            <sz val="9"/>
            <color indexed="81"/>
            <rFont val="Tahoma"/>
            <charset val="1"/>
          </rPr>
          <t xml:space="preserve">
Per FOD is a new Unit.  Contributions began in 2018</t>
        </r>
      </text>
    </comment>
    <comment ref="WUT16" authorId="0" shapeId="0" xr:uid="{5DE3E578-8584-430B-A488-A4DE9E288E71}">
      <text>
        <r>
          <rPr>
            <b/>
            <sz val="9"/>
            <color indexed="81"/>
            <rFont val="Tahoma"/>
            <charset val="1"/>
          </rPr>
          <t>Becky Dzingeleski:</t>
        </r>
        <r>
          <rPr>
            <sz val="9"/>
            <color indexed="81"/>
            <rFont val="Tahoma"/>
            <charset val="1"/>
          </rPr>
          <t xml:space="preserve">
Per FOD is a new Unit.  Contributions began in 2018</t>
        </r>
      </text>
    </comment>
    <comment ref="WUX16" authorId="0" shapeId="0" xr:uid="{550C2466-2CC9-4B3D-8E69-C8850203E420}">
      <text>
        <r>
          <rPr>
            <b/>
            <sz val="9"/>
            <color indexed="81"/>
            <rFont val="Tahoma"/>
            <charset val="1"/>
          </rPr>
          <t>Becky Dzingeleski:</t>
        </r>
        <r>
          <rPr>
            <sz val="9"/>
            <color indexed="81"/>
            <rFont val="Tahoma"/>
            <charset val="1"/>
          </rPr>
          <t xml:space="preserve">
Per FOD is a new Unit.  Contributions began in 2018</t>
        </r>
      </text>
    </comment>
    <comment ref="WVB16" authorId="0" shapeId="0" xr:uid="{7B877B04-CB1E-49C4-B3D9-910CAAD4B414}">
      <text>
        <r>
          <rPr>
            <b/>
            <sz val="9"/>
            <color indexed="81"/>
            <rFont val="Tahoma"/>
            <charset val="1"/>
          </rPr>
          <t>Becky Dzingeleski:</t>
        </r>
        <r>
          <rPr>
            <sz val="9"/>
            <color indexed="81"/>
            <rFont val="Tahoma"/>
            <charset val="1"/>
          </rPr>
          <t xml:space="preserve">
Per FOD is a new Unit.  Contributions began in 2018</t>
        </r>
      </text>
    </comment>
    <comment ref="WVF16" authorId="0" shapeId="0" xr:uid="{9291565F-014B-4E4A-B47C-6BA0CD86080D}">
      <text>
        <r>
          <rPr>
            <b/>
            <sz val="9"/>
            <color indexed="81"/>
            <rFont val="Tahoma"/>
            <charset val="1"/>
          </rPr>
          <t>Becky Dzingeleski:</t>
        </r>
        <r>
          <rPr>
            <sz val="9"/>
            <color indexed="81"/>
            <rFont val="Tahoma"/>
            <charset val="1"/>
          </rPr>
          <t xml:space="preserve">
Per FOD is a new Unit.  Contributions began in 2018</t>
        </r>
      </text>
    </comment>
    <comment ref="WVJ16" authorId="0" shapeId="0" xr:uid="{1508503C-5F34-4BC9-9A2E-F0E8068FBB9B}">
      <text>
        <r>
          <rPr>
            <b/>
            <sz val="9"/>
            <color indexed="81"/>
            <rFont val="Tahoma"/>
            <charset val="1"/>
          </rPr>
          <t>Becky Dzingeleski:</t>
        </r>
        <r>
          <rPr>
            <sz val="9"/>
            <color indexed="81"/>
            <rFont val="Tahoma"/>
            <charset val="1"/>
          </rPr>
          <t xml:space="preserve">
Per FOD is a new Unit.  Contributions began in 2018</t>
        </r>
      </text>
    </comment>
    <comment ref="WVN16" authorId="0" shapeId="0" xr:uid="{EAD7AF75-9BC4-4EE5-BF5D-0E08A5480726}">
      <text>
        <r>
          <rPr>
            <b/>
            <sz val="9"/>
            <color indexed="81"/>
            <rFont val="Tahoma"/>
            <charset val="1"/>
          </rPr>
          <t>Becky Dzingeleski:</t>
        </r>
        <r>
          <rPr>
            <sz val="9"/>
            <color indexed="81"/>
            <rFont val="Tahoma"/>
            <charset val="1"/>
          </rPr>
          <t xml:space="preserve">
Per FOD is a new Unit.  Contributions began in 2018</t>
        </r>
      </text>
    </comment>
    <comment ref="WVR16" authorId="0" shapeId="0" xr:uid="{4EC4FCDD-390B-4B6A-AF7C-FF2586559E70}">
      <text>
        <r>
          <rPr>
            <b/>
            <sz val="9"/>
            <color indexed="81"/>
            <rFont val="Tahoma"/>
            <charset val="1"/>
          </rPr>
          <t>Becky Dzingeleski:</t>
        </r>
        <r>
          <rPr>
            <sz val="9"/>
            <color indexed="81"/>
            <rFont val="Tahoma"/>
            <charset val="1"/>
          </rPr>
          <t xml:space="preserve">
Per FOD is a new Unit.  Contributions began in 2018</t>
        </r>
      </text>
    </comment>
    <comment ref="WVV16" authorId="0" shapeId="0" xr:uid="{ECDDEF7C-E5D5-4AB2-BDDB-01646D7FFDEA}">
      <text>
        <r>
          <rPr>
            <b/>
            <sz val="9"/>
            <color indexed="81"/>
            <rFont val="Tahoma"/>
            <charset val="1"/>
          </rPr>
          <t>Becky Dzingeleski:</t>
        </r>
        <r>
          <rPr>
            <sz val="9"/>
            <color indexed="81"/>
            <rFont val="Tahoma"/>
            <charset val="1"/>
          </rPr>
          <t xml:space="preserve">
Per FOD is a new Unit.  Contributions began in 2018</t>
        </r>
      </text>
    </comment>
    <comment ref="WVZ16" authorId="0" shapeId="0" xr:uid="{73CAE5DD-1FF5-4C3B-81EF-06AE562B4935}">
      <text>
        <r>
          <rPr>
            <b/>
            <sz val="9"/>
            <color indexed="81"/>
            <rFont val="Tahoma"/>
            <charset val="1"/>
          </rPr>
          <t>Becky Dzingeleski:</t>
        </r>
        <r>
          <rPr>
            <sz val="9"/>
            <color indexed="81"/>
            <rFont val="Tahoma"/>
            <charset val="1"/>
          </rPr>
          <t xml:space="preserve">
Per FOD is a new Unit.  Contributions began in 2018</t>
        </r>
      </text>
    </comment>
    <comment ref="WWD16" authorId="0" shapeId="0" xr:uid="{B688FE6E-2F09-4F98-BEA9-7F6EACC7D985}">
      <text>
        <r>
          <rPr>
            <b/>
            <sz val="9"/>
            <color indexed="81"/>
            <rFont val="Tahoma"/>
            <charset val="1"/>
          </rPr>
          <t>Becky Dzingeleski:</t>
        </r>
        <r>
          <rPr>
            <sz val="9"/>
            <color indexed="81"/>
            <rFont val="Tahoma"/>
            <charset val="1"/>
          </rPr>
          <t xml:space="preserve">
Per FOD is a new Unit.  Contributions began in 2018</t>
        </r>
      </text>
    </comment>
    <comment ref="WWH16" authorId="0" shapeId="0" xr:uid="{70557A12-42CB-4EEA-8A1A-000E777A54AE}">
      <text>
        <r>
          <rPr>
            <b/>
            <sz val="9"/>
            <color indexed="81"/>
            <rFont val="Tahoma"/>
            <charset val="1"/>
          </rPr>
          <t>Becky Dzingeleski:</t>
        </r>
        <r>
          <rPr>
            <sz val="9"/>
            <color indexed="81"/>
            <rFont val="Tahoma"/>
            <charset val="1"/>
          </rPr>
          <t xml:space="preserve">
Per FOD is a new Unit.  Contributions began in 2018</t>
        </r>
      </text>
    </comment>
    <comment ref="WWL16" authorId="0" shapeId="0" xr:uid="{BF2339F5-3C74-4ABF-B5B5-7D39DD8066BF}">
      <text>
        <r>
          <rPr>
            <b/>
            <sz val="9"/>
            <color indexed="81"/>
            <rFont val="Tahoma"/>
            <charset val="1"/>
          </rPr>
          <t>Becky Dzingeleski:</t>
        </r>
        <r>
          <rPr>
            <sz val="9"/>
            <color indexed="81"/>
            <rFont val="Tahoma"/>
            <charset val="1"/>
          </rPr>
          <t xml:space="preserve">
Per FOD is a new Unit.  Contributions began in 2018</t>
        </r>
      </text>
    </comment>
    <comment ref="WWP16" authorId="0" shapeId="0" xr:uid="{CB8BC800-9EB0-44C6-9353-DB39E82BA13C}">
      <text>
        <r>
          <rPr>
            <b/>
            <sz val="9"/>
            <color indexed="81"/>
            <rFont val="Tahoma"/>
            <charset val="1"/>
          </rPr>
          <t>Becky Dzingeleski:</t>
        </r>
        <r>
          <rPr>
            <sz val="9"/>
            <color indexed="81"/>
            <rFont val="Tahoma"/>
            <charset val="1"/>
          </rPr>
          <t xml:space="preserve">
Per FOD is a new Unit.  Contributions began in 2018</t>
        </r>
      </text>
    </comment>
    <comment ref="WWT16" authorId="0" shapeId="0" xr:uid="{FFF2624E-79B1-4828-B3AF-3C086DE82C04}">
      <text>
        <r>
          <rPr>
            <b/>
            <sz val="9"/>
            <color indexed="81"/>
            <rFont val="Tahoma"/>
            <charset val="1"/>
          </rPr>
          <t>Becky Dzingeleski:</t>
        </r>
        <r>
          <rPr>
            <sz val="9"/>
            <color indexed="81"/>
            <rFont val="Tahoma"/>
            <charset val="1"/>
          </rPr>
          <t xml:space="preserve">
Per FOD is a new Unit.  Contributions began in 2018</t>
        </r>
      </text>
    </comment>
    <comment ref="WWX16" authorId="0" shapeId="0" xr:uid="{AABC0876-1A1E-4845-A685-76F63D75F995}">
      <text>
        <r>
          <rPr>
            <b/>
            <sz val="9"/>
            <color indexed="81"/>
            <rFont val="Tahoma"/>
            <charset val="1"/>
          </rPr>
          <t>Becky Dzingeleski:</t>
        </r>
        <r>
          <rPr>
            <sz val="9"/>
            <color indexed="81"/>
            <rFont val="Tahoma"/>
            <charset val="1"/>
          </rPr>
          <t xml:space="preserve">
Per FOD is a new Unit.  Contributions began in 2018</t>
        </r>
      </text>
    </comment>
    <comment ref="WXB16" authorId="0" shapeId="0" xr:uid="{7A6399C1-F07D-4B52-B86F-2299676E73E6}">
      <text>
        <r>
          <rPr>
            <b/>
            <sz val="9"/>
            <color indexed="81"/>
            <rFont val="Tahoma"/>
            <charset val="1"/>
          </rPr>
          <t>Becky Dzingeleski:</t>
        </r>
        <r>
          <rPr>
            <sz val="9"/>
            <color indexed="81"/>
            <rFont val="Tahoma"/>
            <charset val="1"/>
          </rPr>
          <t xml:space="preserve">
Per FOD is a new Unit.  Contributions began in 2018</t>
        </r>
      </text>
    </comment>
    <comment ref="WXF16" authorId="0" shapeId="0" xr:uid="{C5C96042-6894-44F6-B113-505A8BA7DF2B}">
      <text>
        <r>
          <rPr>
            <b/>
            <sz val="9"/>
            <color indexed="81"/>
            <rFont val="Tahoma"/>
            <charset val="1"/>
          </rPr>
          <t>Becky Dzingeleski:</t>
        </r>
        <r>
          <rPr>
            <sz val="9"/>
            <color indexed="81"/>
            <rFont val="Tahoma"/>
            <charset val="1"/>
          </rPr>
          <t xml:space="preserve">
Per FOD is a new Unit.  Contributions began in 2018</t>
        </r>
      </text>
    </comment>
    <comment ref="WXJ16" authorId="0" shapeId="0" xr:uid="{4DFCBE51-71B4-4278-B673-3F565A17E9EB}">
      <text>
        <r>
          <rPr>
            <b/>
            <sz val="9"/>
            <color indexed="81"/>
            <rFont val="Tahoma"/>
            <charset val="1"/>
          </rPr>
          <t>Becky Dzingeleski:</t>
        </r>
        <r>
          <rPr>
            <sz val="9"/>
            <color indexed="81"/>
            <rFont val="Tahoma"/>
            <charset val="1"/>
          </rPr>
          <t xml:space="preserve">
Per FOD is a new Unit.  Contributions began in 2018</t>
        </r>
      </text>
    </comment>
    <comment ref="WXN16" authorId="0" shapeId="0" xr:uid="{044559DF-4EA9-48D4-9CEC-6937B383A64D}">
      <text>
        <r>
          <rPr>
            <b/>
            <sz val="9"/>
            <color indexed="81"/>
            <rFont val="Tahoma"/>
            <charset val="1"/>
          </rPr>
          <t>Becky Dzingeleski:</t>
        </r>
        <r>
          <rPr>
            <sz val="9"/>
            <color indexed="81"/>
            <rFont val="Tahoma"/>
            <charset val="1"/>
          </rPr>
          <t xml:space="preserve">
Per FOD is a new Unit.  Contributions began in 2018</t>
        </r>
      </text>
    </comment>
    <comment ref="WXR16" authorId="0" shapeId="0" xr:uid="{F5796C5A-74AF-4363-BC60-EE2650C346BE}">
      <text>
        <r>
          <rPr>
            <b/>
            <sz val="9"/>
            <color indexed="81"/>
            <rFont val="Tahoma"/>
            <charset val="1"/>
          </rPr>
          <t>Becky Dzingeleski:</t>
        </r>
        <r>
          <rPr>
            <sz val="9"/>
            <color indexed="81"/>
            <rFont val="Tahoma"/>
            <charset val="1"/>
          </rPr>
          <t xml:space="preserve">
Per FOD is a new Unit.  Contributions began in 2018</t>
        </r>
      </text>
    </comment>
    <comment ref="WXV16" authorId="0" shapeId="0" xr:uid="{16CCBC5B-64CA-4B49-9B59-55817992280A}">
      <text>
        <r>
          <rPr>
            <b/>
            <sz val="9"/>
            <color indexed="81"/>
            <rFont val="Tahoma"/>
            <charset val="1"/>
          </rPr>
          <t>Becky Dzingeleski:</t>
        </r>
        <r>
          <rPr>
            <sz val="9"/>
            <color indexed="81"/>
            <rFont val="Tahoma"/>
            <charset val="1"/>
          </rPr>
          <t xml:space="preserve">
Per FOD is a new Unit.  Contributions began in 2018</t>
        </r>
      </text>
    </comment>
    <comment ref="WXZ16" authorId="0" shapeId="0" xr:uid="{F70D8AEC-F1C8-402E-9EA2-BD3A19B008EE}">
      <text>
        <r>
          <rPr>
            <b/>
            <sz val="9"/>
            <color indexed="81"/>
            <rFont val="Tahoma"/>
            <charset val="1"/>
          </rPr>
          <t>Becky Dzingeleski:</t>
        </r>
        <r>
          <rPr>
            <sz val="9"/>
            <color indexed="81"/>
            <rFont val="Tahoma"/>
            <charset val="1"/>
          </rPr>
          <t xml:space="preserve">
Per FOD is a new Unit.  Contributions began in 2018</t>
        </r>
      </text>
    </comment>
    <comment ref="WYD16" authorId="0" shapeId="0" xr:uid="{0E7D4FAB-6320-4D7D-B76E-1E7326BF2588}">
      <text>
        <r>
          <rPr>
            <b/>
            <sz val="9"/>
            <color indexed="81"/>
            <rFont val="Tahoma"/>
            <charset val="1"/>
          </rPr>
          <t>Becky Dzingeleski:</t>
        </r>
        <r>
          <rPr>
            <sz val="9"/>
            <color indexed="81"/>
            <rFont val="Tahoma"/>
            <charset val="1"/>
          </rPr>
          <t xml:space="preserve">
Per FOD is a new Unit.  Contributions began in 2018</t>
        </r>
      </text>
    </comment>
    <comment ref="WYH16" authorId="0" shapeId="0" xr:uid="{FACD69BD-D49F-4C85-94B6-A4B654D67800}">
      <text>
        <r>
          <rPr>
            <b/>
            <sz val="9"/>
            <color indexed="81"/>
            <rFont val="Tahoma"/>
            <charset val="1"/>
          </rPr>
          <t>Becky Dzingeleski:</t>
        </r>
        <r>
          <rPr>
            <sz val="9"/>
            <color indexed="81"/>
            <rFont val="Tahoma"/>
            <charset val="1"/>
          </rPr>
          <t xml:space="preserve">
Per FOD is a new Unit.  Contributions began in 2018</t>
        </r>
      </text>
    </comment>
    <comment ref="WYL16" authorId="0" shapeId="0" xr:uid="{ABC47B98-FB4E-4D96-9119-2CF9361C45EC}">
      <text>
        <r>
          <rPr>
            <b/>
            <sz val="9"/>
            <color indexed="81"/>
            <rFont val="Tahoma"/>
            <charset val="1"/>
          </rPr>
          <t>Becky Dzingeleski:</t>
        </r>
        <r>
          <rPr>
            <sz val="9"/>
            <color indexed="81"/>
            <rFont val="Tahoma"/>
            <charset val="1"/>
          </rPr>
          <t xml:space="preserve">
Per FOD is a new Unit.  Contributions began in 2018</t>
        </r>
      </text>
    </comment>
    <comment ref="WYP16" authorId="0" shapeId="0" xr:uid="{9E309D1C-2A1E-4E3A-92F2-DC6F78AD1421}">
      <text>
        <r>
          <rPr>
            <b/>
            <sz val="9"/>
            <color indexed="81"/>
            <rFont val="Tahoma"/>
            <charset val="1"/>
          </rPr>
          <t>Becky Dzingeleski:</t>
        </r>
        <r>
          <rPr>
            <sz val="9"/>
            <color indexed="81"/>
            <rFont val="Tahoma"/>
            <charset val="1"/>
          </rPr>
          <t xml:space="preserve">
Per FOD is a new Unit.  Contributions began in 2018</t>
        </r>
      </text>
    </comment>
    <comment ref="WYT16" authorId="0" shapeId="0" xr:uid="{E33D1287-FA2A-4C58-884C-FE0232A3FA07}">
      <text>
        <r>
          <rPr>
            <b/>
            <sz val="9"/>
            <color indexed="81"/>
            <rFont val="Tahoma"/>
            <charset val="1"/>
          </rPr>
          <t>Becky Dzingeleski:</t>
        </r>
        <r>
          <rPr>
            <sz val="9"/>
            <color indexed="81"/>
            <rFont val="Tahoma"/>
            <charset val="1"/>
          </rPr>
          <t xml:space="preserve">
Per FOD is a new Unit.  Contributions began in 2018</t>
        </r>
      </text>
    </comment>
    <comment ref="WYX16" authorId="0" shapeId="0" xr:uid="{B800BA98-9359-424D-A24F-1E5A9DD71F07}">
      <text>
        <r>
          <rPr>
            <b/>
            <sz val="9"/>
            <color indexed="81"/>
            <rFont val="Tahoma"/>
            <charset val="1"/>
          </rPr>
          <t>Becky Dzingeleski:</t>
        </r>
        <r>
          <rPr>
            <sz val="9"/>
            <color indexed="81"/>
            <rFont val="Tahoma"/>
            <charset val="1"/>
          </rPr>
          <t xml:space="preserve">
Per FOD is a new Unit.  Contributions began in 2018</t>
        </r>
      </text>
    </comment>
    <comment ref="WZB16" authorId="0" shapeId="0" xr:uid="{FC4F501A-A945-4DBD-AC88-D2D42D5EF31A}">
      <text>
        <r>
          <rPr>
            <b/>
            <sz val="9"/>
            <color indexed="81"/>
            <rFont val="Tahoma"/>
            <charset val="1"/>
          </rPr>
          <t>Becky Dzingeleski:</t>
        </r>
        <r>
          <rPr>
            <sz val="9"/>
            <color indexed="81"/>
            <rFont val="Tahoma"/>
            <charset val="1"/>
          </rPr>
          <t xml:space="preserve">
Per FOD is a new Unit.  Contributions began in 2018</t>
        </r>
      </text>
    </comment>
    <comment ref="WZF16" authorId="0" shapeId="0" xr:uid="{86FE693D-A259-4AF0-BC1D-3C3ADD338419}">
      <text>
        <r>
          <rPr>
            <b/>
            <sz val="9"/>
            <color indexed="81"/>
            <rFont val="Tahoma"/>
            <charset val="1"/>
          </rPr>
          <t>Becky Dzingeleski:</t>
        </r>
        <r>
          <rPr>
            <sz val="9"/>
            <color indexed="81"/>
            <rFont val="Tahoma"/>
            <charset val="1"/>
          </rPr>
          <t xml:space="preserve">
Per FOD is a new Unit.  Contributions began in 2018</t>
        </r>
      </text>
    </comment>
    <comment ref="WZJ16" authorId="0" shapeId="0" xr:uid="{4B435A2C-E1D5-4F5C-A38E-62F3405BF877}">
      <text>
        <r>
          <rPr>
            <b/>
            <sz val="9"/>
            <color indexed="81"/>
            <rFont val="Tahoma"/>
            <charset val="1"/>
          </rPr>
          <t>Becky Dzingeleski:</t>
        </r>
        <r>
          <rPr>
            <sz val="9"/>
            <color indexed="81"/>
            <rFont val="Tahoma"/>
            <charset val="1"/>
          </rPr>
          <t xml:space="preserve">
Per FOD is a new Unit.  Contributions began in 2018</t>
        </r>
      </text>
    </comment>
    <comment ref="WZN16" authorId="0" shapeId="0" xr:uid="{6BC7DCEB-B8FB-4EFC-9866-30BE386140E3}">
      <text>
        <r>
          <rPr>
            <b/>
            <sz val="9"/>
            <color indexed="81"/>
            <rFont val="Tahoma"/>
            <charset val="1"/>
          </rPr>
          <t>Becky Dzingeleski:</t>
        </r>
        <r>
          <rPr>
            <sz val="9"/>
            <color indexed="81"/>
            <rFont val="Tahoma"/>
            <charset val="1"/>
          </rPr>
          <t xml:space="preserve">
Per FOD is a new Unit.  Contributions began in 2018</t>
        </r>
      </text>
    </comment>
    <comment ref="WZR16" authorId="0" shapeId="0" xr:uid="{5A2A77AC-AEC8-45C1-AEC9-F7AD79714AC4}">
      <text>
        <r>
          <rPr>
            <b/>
            <sz val="9"/>
            <color indexed="81"/>
            <rFont val="Tahoma"/>
            <charset val="1"/>
          </rPr>
          <t>Becky Dzingeleski:</t>
        </r>
        <r>
          <rPr>
            <sz val="9"/>
            <color indexed="81"/>
            <rFont val="Tahoma"/>
            <charset val="1"/>
          </rPr>
          <t xml:space="preserve">
Per FOD is a new Unit.  Contributions began in 2018</t>
        </r>
      </text>
    </comment>
    <comment ref="WZV16" authorId="0" shapeId="0" xr:uid="{7FFD5E83-B430-4244-8C0F-4F991EFB3B17}">
      <text>
        <r>
          <rPr>
            <b/>
            <sz val="9"/>
            <color indexed="81"/>
            <rFont val="Tahoma"/>
            <charset val="1"/>
          </rPr>
          <t>Becky Dzingeleski:</t>
        </r>
        <r>
          <rPr>
            <sz val="9"/>
            <color indexed="81"/>
            <rFont val="Tahoma"/>
            <charset val="1"/>
          </rPr>
          <t xml:space="preserve">
Per FOD is a new Unit.  Contributions began in 2018</t>
        </r>
      </text>
    </comment>
    <comment ref="WZZ16" authorId="0" shapeId="0" xr:uid="{1820DB57-F9F5-4EAC-AF26-0A04DF3CBBA8}">
      <text>
        <r>
          <rPr>
            <b/>
            <sz val="9"/>
            <color indexed="81"/>
            <rFont val="Tahoma"/>
            <charset val="1"/>
          </rPr>
          <t>Becky Dzingeleski:</t>
        </r>
        <r>
          <rPr>
            <sz val="9"/>
            <color indexed="81"/>
            <rFont val="Tahoma"/>
            <charset val="1"/>
          </rPr>
          <t xml:space="preserve">
Per FOD is a new Unit.  Contributions began in 2018</t>
        </r>
      </text>
    </comment>
    <comment ref="XAD16" authorId="0" shapeId="0" xr:uid="{1654AB03-0821-4979-8D9E-6ABF1B8F6482}">
      <text>
        <r>
          <rPr>
            <b/>
            <sz val="9"/>
            <color indexed="81"/>
            <rFont val="Tahoma"/>
            <charset val="1"/>
          </rPr>
          <t>Becky Dzingeleski:</t>
        </r>
        <r>
          <rPr>
            <sz val="9"/>
            <color indexed="81"/>
            <rFont val="Tahoma"/>
            <charset val="1"/>
          </rPr>
          <t xml:space="preserve">
Per FOD is a new Unit.  Contributions began in 2018</t>
        </r>
      </text>
    </comment>
    <comment ref="XAH16" authorId="0" shapeId="0" xr:uid="{14778802-23A7-42FB-A636-E8356EB505FD}">
      <text>
        <r>
          <rPr>
            <b/>
            <sz val="9"/>
            <color indexed="81"/>
            <rFont val="Tahoma"/>
            <charset val="1"/>
          </rPr>
          <t>Becky Dzingeleski:</t>
        </r>
        <r>
          <rPr>
            <sz val="9"/>
            <color indexed="81"/>
            <rFont val="Tahoma"/>
            <charset val="1"/>
          </rPr>
          <t xml:space="preserve">
Per FOD is a new Unit.  Contributions began in 2018</t>
        </r>
      </text>
    </comment>
    <comment ref="XAL16" authorId="0" shapeId="0" xr:uid="{57EEC77E-768A-4C1A-B2F2-5DD0CE7A0348}">
      <text>
        <r>
          <rPr>
            <b/>
            <sz val="9"/>
            <color indexed="81"/>
            <rFont val="Tahoma"/>
            <charset val="1"/>
          </rPr>
          <t>Becky Dzingeleski:</t>
        </r>
        <r>
          <rPr>
            <sz val="9"/>
            <color indexed="81"/>
            <rFont val="Tahoma"/>
            <charset val="1"/>
          </rPr>
          <t xml:space="preserve">
Per FOD is a new Unit.  Contributions began in 2018</t>
        </r>
      </text>
    </comment>
    <comment ref="XAP16" authorId="0" shapeId="0" xr:uid="{768443BA-4027-4DB8-BBD4-36BA4DEDF2C3}">
      <text>
        <r>
          <rPr>
            <b/>
            <sz val="9"/>
            <color indexed="81"/>
            <rFont val="Tahoma"/>
            <charset val="1"/>
          </rPr>
          <t>Becky Dzingeleski:</t>
        </r>
        <r>
          <rPr>
            <sz val="9"/>
            <color indexed="81"/>
            <rFont val="Tahoma"/>
            <charset val="1"/>
          </rPr>
          <t xml:space="preserve">
Per FOD is a new Unit.  Contributions began in 2018</t>
        </r>
      </text>
    </comment>
    <comment ref="XAT16" authorId="0" shapeId="0" xr:uid="{61524142-F657-42C3-A4BB-7FD278F98D6D}">
      <text>
        <r>
          <rPr>
            <b/>
            <sz val="9"/>
            <color indexed="81"/>
            <rFont val="Tahoma"/>
            <charset val="1"/>
          </rPr>
          <t>Becky Dzingeleski:</t>
        </r>
        <r>
          <rPr>
            <sz val="9"/>
            <color indexed="81"/>
            <rFont val="Tahoma"/>
            <charset val="1"/>
          </rPr>
          <t xml:space="preserve">
Per FOD is a new Unit.  Contributions began in 2018</t>
        </r>
      </text>
    </comment>
    <comment ref="XAX16" authorId="0" shapeId="0" xr:uid="{2F79A237-34E3-4AAB-8151-54BE6197359A}">
      <text>
        <r>
          <rPr>
            <b/>
            <sz val="9"/>
            <color indexed="81"/>
            <rFont val="Tahoma"/>
            <charset val="1"/>
          </rPr>
          <t>Becky Dzingeleski:</t>
        </r>
        <r>
          <rPr>
            <sz val="9"/>
            <color indexed="81"/>
            <rFont val="Tahoma"/>
            <charset val="1"/>
          </rPr>
          <t xml:space="preserve">
Per FOD is a new Unit.  Contributions began in 2018</t>
        </r>
      </text>
    </comment>
    <comment ref="XBB16" authorId="0" shapeId="0" xr:uid="{A6434156-5E2E-4CF7-97C7-66F0B09DAB3E}">
      <text>
        <r>
          <rPr>
            <b/>
            <sz val="9"/>
            <color indexed="81"/>
            <rFont val="Tahoma"/>
            <charset val="1"/>
          </rPr>
          <t>Becky Dzingeleski:</t>
        </r>
        <r>
          <rPr>
            <sz val="9"/>
            <color indexed="81"/>
            <rFont val="Tahoma"/>
            <charset val="1"/>
          </rPr>
          <t xml:space="preserve">
Per FOD is a new Unit.  Contributions began in 2018</t>
        </r>
      </text>
    </comment>
    <comment ref="XBF16" authorId="0" shapeId="0" xr:uid="{AF3C6CC4-A0DA-42C6-857F-697B014F68DF}">
      <text>
        <r>
          <rPr>
            <b/>
            <sz val="9"/>
            <color indexed="81"/>
            <rFont val="Tahoma"/>
            <charset val="1"/>
          </rPr>
          <t>Becky Dzingeleski:</t>
        </r>
        <r>
          <rPr>
            <sz val="9"/>
            <color indexed="81"/>
            <rFont val="Tahoma"/>
            <charset val="1"/>
          </rPr>
          <t xml:space="preserve">
Per FOD is a new Unit.  Contributions began in 2018</t>
        </r>
      </text>
    </comment>
    <comment ref="XBJ16" authorId="0" shapeId="0" xr:uid="{E9B33A58-7186-4CA8-BDF5-046BF9198EEA}">
      <text>
        <r>
          <rPr>
            <b/>
            <sz val="9"/>
            <color indexed="81"/>
            <rFont val="Tahoma"/>
            <charset val="1"/>
          </rPr>
          <t>Becky Dzingeleski:</t>
        </r>
        <r>
          <rPr>
            <sz val="9"/>
            <color indexed="81"/>
            <rFont val="Tahoma"/>
            <charset val="1"/>
          </rPr>
          <t xml:space="preserve">
Per FOD is a new Unit.  Contributions began in 2018</t>
        </r>
      </text>
    </comment>
    <comment ref="XBN16" authorId="0" shapeId="0" xr:uid="{C550B8C6-FBD6-479F-BDA7-136D87BF47C9}">
      <text>
        <r>
          <rPr>
            <b/>
            <sz val="9"/>
            <color indexed="81"/>
            <rFont val="Tahoma"/>
            <charset val="1"/>
          </rPr>
          <t>Becky Dzingeleski:</t>
        </r>
        <r>
          <rPr>
            <sz val="9"/>
            <color indexed="81"/>
            <rFont val="Tahoma"/>
            <charset val="1"/>
          </rPr>
          <t xml:space="preserve">
Per FOD is a new Unit.  Contributions began in 2018</t>
        </r>
      </text>
    </comment>
    <comment ref="XBR16" authorId="0" shapeId="0" xr:uid="{15682B0D-B8AB-4419-BC5C-B5B476E8D665}">
      <text>
        <r>
          <rPr>
            <b/>
            <sz val="9"/>
            <color indexed="81"/>
            <rFont val="Tahoma"/>
            <charset val="1"/>
          </rPr>
          <t>Becky Dzingeleski:</t>
        </r>
        <r>
          <rPr>
            <sz val="9"/>
            <color indexed="81"/>
            <rFont val="Tahoma"/>
            <charset val="1"/>
          </rPr>
          <t xml:space="preserve">
Per FOD is a new Unit.  Contributions began in 2018</t>
        </r>
      </text>
    </comment>
    <comment ref="XBV16" authorId="0" shapeId="0" xr:uid="{C06F6479-F2DD-443B-B7DF-68A8542F9EF6}">
      <text>
        <r>
          <rPr>
            <b/>
            <sz val="9"/>
            <color indexed="81"/>
            <rFont val="Tahoma"/>
            <charset val="1"/>
          </rPr>
          <t>Becky Dzingeleski:</t>
        </r>
        <r>
          <rPr>
            <sz val="9"/>
            <color indexed="81"/>
            <rFont val="Tahoma"/>
            <charset val="1"/>
          </rPr>
          <t xml:space="preserve">
Per FOD is a new Unit.  Contributions began in 2018</t>
        </r>
      </text>
    </comment>
    <comment ref="XBZ16" authorId="0" shapeId="0" xr:uid="{2D0900F5-958C-49F0-A071-5563EC40F352}">
      <text>
        <r>
          <rPr>
            <b/>
            <sz val="9"/>
            <color indexed="81"/>
            <rFont val="Tahoma"/>
            <charset val="1"/>
          </rPr>
          <t>Becky Dzingeleski:</t>
        </r>
        <r>
          <rPr>
            <sz val="9"/>
            <color indexed="81"/>
            <rFont val="Tahoma"/>
            <charset val="1"/>
          </rPr>
          <t xml:space="preserve">
Per FOD is a new Unit.  Contributions began in 2018</t>
        </r>
      </text>
    </comment>
    <comment ref="XCD16" authorId="0" shapeId="0" xr:uid="{7E949A52-8B9C-4AE9-B776-3A9CE64AFF56}">
      <text>
        <r>
          <rPr>
            <b/>
            <sz val="9"/>
            <color indexed="81"/>
            <rFont val="Tahoma"/>
            <charset val="1"/>
          </rPr>
          <t>Becky Dzingeleski:</t>
        </r>
        <r>
          <rPr>
            <sz val="9"/>
            <color indexed="81"/>
            <rFont val="Tahoma"/>
            <charset val="1"/>
          </rPr>
          <t xml:space="preserve">
Per FOD is a new Unit.  Contributions began in 2018</t>
        </r>
      </text>
    </comment>
    <comment ref="XCH16" authorId="0" shapeId="0" xr:uid="{13204576-6D01-4C09-87B8-FDF207C2D5E0}">
      <text>
        <r>
          <rPr>
            <b/>
            <sz val="9"/>
            <color indexed="81"/>
            <rFont val="Tahoma"/>
            <charset val="1"/>
          </rPr>
          <t>Becky Dzingeleski:</t>
        </r>
        <r>
          <rPr>
            <sz val="9"/>
            <color indexed="81"/>
            <rFont val="Tahoma"/>
            <charset val="1"/>
          </rPr>
          <t xml:space="preserve">
Per FOD is a new Unit.  Contributions began in 2018</t>
        </r>
      </text>
    </comment>
    <comment ref="XCL16" authorId="0" shapeId="0" xr:uid="{B09DA516-8CA1-446F-BA23-6FF47069B5C7}">
      <text>
        <r>
          <rPr>
            <b/>
            <sz val="9"/>
            <color indexed="81"/>
            <rFont val="Tahoma"/>
            <charset val="1"/>
          </rPr>
          <t>Becky Dzingeleski:</t>
        </r>
        <r>
          <rPr>
            <sz val="9"/>
            <color indexed="81"/>
            <rFont val="Tahoma"/>
            <charset val="1"/>
          </rPr>
          <t xml:space="preserve">
Per FOD is a new Unit.  Contributions began in 2018</t>
        </r>
      </text>
    </comment>
    <comment ref="XCP16" authorId="0" shapeId="0" xr:uid="{2E8FFAF3-0089-473C-8314-32568F6657D5}">
      <text>
        <r>
          <rPr>
            <b/>
            <sz val="9"/>
            <color indexed="81"/>
            <rFont val="Tahoma"/>
            <charset val="1"/>
          </rPr>
          <t>Becky Dzingeleski:</t>
        </r>
        <r>
          <rPr>
            <sz val="9"/>
            <color indexed="81"/>
            <rFont val="Tahoma"/>
            <charset val="1"/>
          </rPr>
          <t xml:space="preserve">
Per FOD is a new Unit.  Contributions began in 2018</t>
        </r>
      </text>
    </comment>
    <comment ref="XCT16" authorId="0" shapeId="0" xr:uid="{1322C5CA-0B55-41A6-B2CD-1594A7713BF3}">
      <text>
        <r>
          <rPr>
            <b/>
            <sz val="9"/>
            <color indexed="81"/>
            <rFont val="Tahoma"/>
            <charset val="1"/>
          </rPr>
          <t>Becky Dzingeleski:</t>
        </r>
        <r>
          <rPr>
            <sz val="9"/>
            <color indexed="81"/>
            <rFont val="Tahoma"/>
            <charset val="1"/>
          </rPr>
          <t xml:space="preserve">
Per FOD is a new Unit.  Contributions began in 2018</t>
        </r>
      </text>
    </comment>
    <comment ref="XCX16" authorId="0" shapeId="0" xr:uid="{E2ACF60A-D7F7-4C59-ACC6-381ADB478096}">
      <text>
        <r>
          <rPr>
            <b/>
            <sz val="9"/>
            <color indexed="81"/>
            <rFont val="Tahoma"/>
            <charset val="1"/>
          </rPr>
          <t>Becky Dzingeleski:</t>
        </r>
        <r>
          <rPr>
            <sz val="9"/>
            <color indexed="81"/>
            <rFont val="Tahoma"/>
            <charset val="1"/>
          </rPr>
          <t xml:space="preserve">
Per FOD is a new Unit.  Contributions began in 2018</t>
        </r>
      </text>
    </comment>
    <comment ref="XDB16" authorId="0" shapeId="0" xr:uid="{D8781666-9F5B-40B1-9EBA-411ECB074146}">
      <text>
        <r>
          <rPr>
            <b/>
            <sz val="9"/>
            <color indexed="81"/>
            <rFont val="Tahoma"/>
            <charset val="1"/>
          </rPr>
          <t>Becky Dzingeleski:</t>
        </r>
        <r>
          <rPr>
            <sz val="9"/>
            <color indexed="81"/>
            <rFont val="Tahoma"/>
            <charset val="1"/>
          </rPr>
          <t xml:space="preserve">
Per FOD is a new Unit.  Contributions began in 2018</t>
        </r>
      </text>
    </comment>
    <comment ref="XDF16" authorId="0" shapeId="0" xr:uid="{29AD1637-7E72-4E04-AFE6-77B394B678A9}">
      <text>
        <r>
          <rPr>
            <b/>
            <sz val="9"/>
            <color indexed="81"/>
            <rFont val="Tahoma"/>
            <charset val="1"/>
          </rPr>
          <t>Becky Dzingeleski:</t>
        </r>
        <r>
          <rPr>
            <sz val="9"/>
            <color indexed="81"/>
            <rFont val="Tahoma"/>
            <charset val="1"/>
          </rPr>
          <t xml:space="preserve">
Per FOD is a new Unit.  Contributions began in 2018</t>
        </r>
      </text>
    </comment>
    <comment ref="XDJ16" authorId="0" shapeId="0" xr:uid="{81B58012-70BC-4EE1-802F-1B9764D00220}">
      <text>
        <r>
          <rPr>
            <b/>
            <sz val="9"/>
            <color indexed="81"/>
            <rFont val="Tahoma"/>
            <charset val="1"/>
          </rPr>
          <t>Becky Dzingeleski:</t>
        </r>
        <r>
          <rPr>
            <sz val="9"/>
            <color indexed="81"/>
            <rFont val="Tahoma"/>
            <charset val="1"/>
          </rPr>
          <t xml:space="preserve">
Per FOD is a new Unit.  Contributions began in 2018</t>
        </r>
      </text>
    </comment>
    <comment ref="XDN16" authorId="0" shapeId="0" xr:uid="{7907CD41-84E8-4062-9DD3-7C789367CBEC}">
      <text>
        <r>
          <rPr>
            <b/>
            <sz val="9"/>
            <color indexed="81"/>
            <rFont val="Tahoma"/>
            <charset val="1"/>
          </rPr>
          <t>Becky Dzingeleski:</t>
        </r>
        <r>
          <rPr>
            <sz val="9"/>
            <color indexed="81"/>
            <rFont val="Tahoma"/>
            <charset val="1"/>
          </rPr>
          <t xml:space="preserve">
Per FOD is a new Unit.  Contributions began in 2018</t>
        </r>
      </text>
    </comment>
    <comment ref="XDR16" authorId="0" shapeId="0" xr:uid="{A6263E29-9DC3-4085-9D07-77F426960FC5}">
      <text>
        <r>
          <rPr>
            <b/>
            <sz val="9"/>
            <color indexed="81"/>
            <rFont val="Tahoma"/>
            <charset val="1"/>
          </rPr>
          <t>Becky Dzingeleski:</t>
        </r>
        <r>
          <rPr>
            <sz val="9"/>
            <color indexed="81"/>
            <rFont val="Tahoma"/>
            <charset val="1"/>
          </rPr>
          <t xml:space="preserve">
Per FOD is a new Unit.  Contributions began in 2018</t>
        </r>
      </text>
    </comment>
    <comment ref="XDV16" authorId="0" shapeId="0" xr:uid="{22C70524-5359-4A61-A6D2-CDDBB2F11411}">
      <text>
        <r>
          <rPr>
            <b/>
            <sz val="9"/>
            <color indexed="81"/>
            <rFont val="Tahoma"/>
            <charset val="1"/>
          </rPr>
          <t>Becky Dzingeleski:</t>
        </r>
        <r>
          <rPr>
            <sz val="9"/>
            <color indexed="81"/>
            <rFont val="Tahoma"/>
            <charset val="1"/>
          </rPr>
          <t xml:space="preserve">
Per FOD is a new Unit.  Contributions began in 2018</t>
        </r>
      </text>
    </comment>
    <comment ref="XDZ16" authorId="0" shapeId="0" xr:uid="{A05588F5-7C2A-459E-9C23-86A0A9E475AD}">
      <text>
        <r>
          <rPr>
            <b/>
            <sz val="9"/>
            <color indexed="81"/>
            <rFont val="Tahoma"/>
            <charset val="1"/>
          </rPr>
          <t>Becky Dzingeleski:</t>
        </r>
        <r>
          <rPr>
            <sz val="9"/>
            <color indexed="81"/>
            <rFont val="Tahoma"/>
            <charset val="1"/>
          </rPr>
          <t xml:space="preserve">
Per FOD is a new Unit.  Contributions began in 2018</t>
        </r>
      </text>
    </comment>
    <comment ref="XED16" authorId="0" shapeId="0" xr:uid="{1558C29C-D229-4B7C-A9F9-3AED0FB22A1D}">
      <text>
        <r>
          <rPr>
            <b/>
            <sz val="9"/>
            <color indexed="81"/>
            <rFont val="Tahoma"/>
            <charset val="1"/>
          </rPr>
          <t>Becky Dzingeleski:</t>
        </r>
        <r>
          <rPr>
            <sz val="9"/>
            <color indexed="81"/>
            <rFont val="Tahoma"/>
            <charset val="1"/>
          </rPr>
          <t xml:space="preserve">
Per FOD is a new Unit.  Contributions began in 2018</t>
        </r>
      </text>
    </comment>
    <comment ref="XEH16" authorId="0" shapeId="0" xr:uid="{68E0ED89-FD60-4AAE-A4C7-E3B3C1DA4929}">
      <text>
        <r>
          <rPr>
            <b/>
            <sz val="9"/>
            <color indexed="81"/>
            <rFont val="Tahoma"/>
            <charset val="1"/>
          </rPr>
          <t>Becky Dzingeleski:</t>
        </r>
        <r>
          <rPr>
            <sz val="9"/>
            <color indexed="81"/>
            <rFont val="Tahoma"/>
            <charset val="1"/>
          </rPr>
          <t xml:space="preserve">
Per FOD is a new Unit.  Contributions began in 2018</t>
        </r>
      </text>
    </comment>
    <comment ref="XEL16" authorId="0" shapeId="0" xr:uid="{74002767-F35A-41E8-B60D-252E2943ABDC}">
      <text>
        <r>
          <rPr>
            <b/>
            <sz val="9"/>
            <color indexed="81"/>
            <rFont val="Tahoma"/>
            <charset val="1"/>
          </rPr>
          <t>Becky Dzingeleski:</t>
        </r>
        <r>
          <rPr>
            <sz val="9"/>
            <color indexed="81"/>
            <rFont val="Tahoma"/>
            <charset val="1"/>
          </rPr>
          <t xml:space="preserve">
Per FOD is a new Unit.  Contributions began in 2018</t>
        </r>
      </text>
    </comment>
    <comment ref="XEP16" authorId="0" shapeId="0" xr:uid="{6B506E84-BF02-4496-B0D5-0A58976FBEB2}">
      <text>
        <r>
          <rPr>
            <b/>
            <sz val="9"/>
            <color indexed="81"/>
            <rFont val="Tahoma"/>
            <charset val="1"/>
          </rPr>
          <t>Becky Dzingeleski:</t>
        </r>
        <r>
          <rPr>
            <sz val="9"/>
            <color indexed="81"/>
            <rFont val="Tahoma"/>
            <charset val="1"/>
          </rPr>
          <t xml:space="preserve">
Per FOD is a new Unit.  Contributions began in 2018</t>
        </r>
      </text>
    </comment>
    <comment ref="XET16" authorId="0" shapeId="0" xr:uid="{EE72A99A-E189-4A08-B8D9-505C62C78768}">
      <text>
        <r>
          <rPr>
            <b/>
            <sz val="9"/>
            <color indexed="81"/>
            <rFont val="Tahoma"/>
            <charset val="1"/>
          </rPr>
          <t>Becky Dzingeleski:</t>
        </r>
        <r>
          <rPr>
            <sz val="9"/>
            <color indexed="81"/>
            <rFont val="Tahoma"/>
            <charset val="1"/>
          </rPr>
          <t xml:space="preserve">
Per FOD is a new Unit.  Contributions began in 2018</t>
        </r>
      </text>
    </comment>
    <comment ref="XEX16" authorId="0" shapeId="0" xr:uid="{E35DB3AB-4B42-4EA4-93D3-A583AAC1402F}">
      <text>
        <r>
          <rPr>
            <b/>
            <sz val="9"/>
            <color indexed="81"/>
            <rFont val="Tahoma"/>
            <charset val="1"/>
          </rPr>
          <t>Becky Dzingeleski:</t>
        </r>
        <r>
          <rPr>
            <sz val="9"/>
            <color indexed="81"/>
            <rFont val="Tahoma"/>
            <charset val="1"/>
          </rPr>
          <t xml:space="preserve">
Per FOD is a new Unit.  Contributions began in 2018</t>
        </r>
      </text>
    </comment>
    <comment ref="XFB16" authorId="0" shapeId="0" xr:uid="{D22699BB-4FC7-45C7-8C0E-3496AD8FA474}">
      <text>
        <r>
          <rPr>
            <b/>
            <sz val="9"/>
            <color indexed="81"/>
            <rFont val="Tahoma"/>
            <charset val="1"/>
          </rPr>
          <t>Becky Dzingeleski:</t>
        </r>
        <r>
          <rPr>
            <sz val="9"/>
            <color indexed="81"/>
            <rFont val="Tahoma"/>
            <charset val="1"/>
          </rPr>
          <t xml:space="preserve">
Per FOD is a new Unit.  Contributions began in 2018</t>
        </r>
      </text>
    </comment>
    <comment ref="A24" authorId="0" shapeId="0" xr:uid="{305D9E10-C8AA-433A-95DE-E5F0FA3B071C}">
      <text>
        <r>
          <rPr>
            <b/>
            <sz val="9"/>
            <color indexed="81"/>
            <rFont val="Tahoma"/>
            <family val="2"/>
          </rPr>
          <t>Becky Dzingeleski:</t>
        </r>
        <r>
          <rPr>
            <sz val="9"/>
            <color indexed="81"/>
            <rFont val="Tahoma"/>
            <family val="2"/>
          </rPr>
          <t xml:space="preserve">
Per FOD this unit merged with HEALTH &amp; HUMAN SVCS (12220)</t>
        </r>
      </text>
    </comment>
    <comment ref="A25" authorId="0" shapeId="0" xr:uid="{90AD08CE-2C24-45E5-972B-DE617DE4E9A7}">
      <text>
        <r>
          <rPr>
            <b/>
            <sz val="9"/>
            <color indexed="81"/>
            <rFont val="Tahoma"/>
            <family val="2"/>
          </rPr>
          <t>Becky Dzingeleski:</t>
        </r>
        <r>
          <rPr>
            <sz val="9"/>
            <color indexed="81"/>
            <rFont val="Tahoma"/>
            <family val="2"/>
          </rPr>
          <t xml:space="preserve">
Per FOD This unit includes DEPARTMENT OF HEALTH SERVICES        (12200)</t>
        </r>
      </text>
    </comment>
    <comment ref="A26" authorId="0" shapeId="0" xr:uid="{4AA01C09-0912-4D20-A245-EC7C4890D842}">
      <text>
        <r>
          <rPr>
            <b/>
            <sz val="9"/>
            <color indexed="81"/>
            <rFont val="Tahoma"/>
            <family val="2"/>
          </rPr>
          <t>Becky Dzingeleski:</t>
        </r>
        <r>
          <rPr>
            <sz val="9"/>
            <color indexed="81"/>
            <rFont val="Tahoma"/>
            <family val="2"/>
          </rPr>
          <t xml:space="preserve">
Per FOD This unit includes DEPARTMENT OF HEALTH SERVICES        (12200)</t>
        </r>
      </text>
    </comment>
    <comment ref="A32" authorId="0" shapeId="0" xr:uid="{C6CA6A93-7752-46D3-8151-33C2BE465927}">
      <text>
        <r>
          <rPr>
            <b/>
            <sz val="9"/>
            <color indexed="81"/>
            <rFont val="Tahoma"/>
            <family val="2"/>
          </rPr>
          <t xml:space="preserve">Becky Dzingeleski: Per FOD, Unit no longer eligible for participation but have runout of prior allocations.    </t>
        </r>
        <r>
          <rPr>
            <sz val="9"/>
            <color indexed="81"/>
            <rFont val="Tahoma"/>
            <family val="2"/>
          </rPr>
          <t xml:space="preserve">
</t>
        </r>
      </text>
    </comment>
    <comment ref="A38" authorId="0" shapeId="0" xr:uid="{DE178ABF-EBEA-4312-B46F-B19F52FC1E6C}">
      <text>
        <r>
          <rPr>
            <b/>
            <sz val="9"/>
            <color indexed="81"/>
            <rFont val="Tahoma"/>
            <charset val="1"/>
          </rPr>
          <t xml:space="preserve">Becky Dzingeleski:
</t>
        </r>
        <r>
          <rPr>
            <sz val="9"/>
            <color indexed="81"/>
            <rFont val="Tahoma"/>
            <family val="2"/>
          </rPr>
          <t xml:space="preserve">Per FOD, Unit no longer eligible for participation but have runout of prior allocations.   </t>
        </r>
        <r>
          <rPr>
            <sz val="9"/>
            <color indexed="81"/>
            <rFont val="Tahoma"/>
            <charset val="1"/>
          </rPr>
          <t xml:space="preserve">
</t>
        </r>
      </text>
    </comment>
    <comment ref="A39" authorId="0" shapeId="0" xr:uid="{670D886A-5713-4114-8DFC-A2810D89225B}">
      <text>
        <r>
          <rPr>
            <b/>
            <sz val="9"/>
            <color indexed="81"/>
            <rFont val="Tahoma"/>
            <family val="2"/>
          </rPr>
          <t xml:space="preserve">Becky Dzingeleski: </t>
        </r>
        <r>
          <rPr>
            <sz val="9"/>
            <color indexed="81"/>
            <rFont val="Tahoma"/>
            <family val="2"/>
          </rPr>
          <t xml:space="preserve">Per FOD, Unit no longer eligible for TSERS participation but have runout of prior allocations
</t>
        </r>
      </text>
    </comment>
    <comment ref="B56" authorId="0" shapeId="0" xr:uid="{CB4F8828-F14E-4BB6-AB51-6BF87482C2E7}">
      <text>
        <r>
          <rPr>
            <b/>
            <sz val="9"/>
            <color indexed="81"/>
            <rFont val="Tahoma"/>
            <family val="2"/>
          </rPr>
          <t>Becky Dzingeleski:</t>
        </r>
        <r>
          <rPr>
            <sz val="9"/>
            <color indexed="81"/>
            <rFont val="Tahoma"/>
            <family val="2"/>
          </rPr>
          <t xml:space="preserve">
Per FOD Unit is CU of 21525</t>
        </r>
      </text>
    </comment>
    <comment ref="B99" authorId="0" shapeId="0" xr:uid="{377C02F8-9A17-4166-8895-B2EC15AB6C87}">
      <text>
        <r>
          <rPr>
            <b/>
            <sz val="9"/>
            <color indexed="81"/>
            <rFont val="Tahoma"/>
            <family val="2"/>
          </rPr>
          <t>Becky Dzingeleski:</t>
        </r>
        <r>
          <rPr>
            <sz val="9"/>
            <color indexed="81"/>
            <rFont val="Tahoma"/>
            <family val="2"/>
          </rPr>
          <t xml:space="preserve">
Inactive but still have runouts of prior allocations.</t>
        </r>
      </text>
    </comment>
    <comment ref="B116" authorId="0" shapeId="0" xr:uid="{0AFF5B42-4788-4281-99EA-DD149405D5F5}">
      <text>
        <r>
          <rPr>
            <b/>
            <sz val="9"/>
            <color indexed="81"/>
            <rFont val="Tahoma"/>
            <family val="2"/>
          </rPr>
          <t>Becky Dzingeleski:</t>
        </r>
        <r>
          <rPr>
            <sz val="9"/>
            <color indexed="81"/>
            <rFont val="Tahoma"/>
            <family val="2"/>
          </rPr>
          <t xml:space="preserve">
Inactive but still have runouts of prior allocations.</t>
        </r>
      </text>
    </comment>
    <comment ref="B146" authorId="0" shapeId="0" xr:uid="{264E7288-6101-4E18-88BB-69BA171249E8}">
      <text>
        <r>
          <rPr>
            <b/>
            <sz val="9"/>
            <color indexed="81"/>
            <rFont val="Tahoma"/>
            <family val="2"/>
          </rPr>
          <t>Becky Dzingeleski:</t>
        </r>
        <r>
          <rPr>
            <sz val="9"/>
            <color indexed="81"/>
            <rFont val="Tahoma"/>
            <family val="2"/>
          </rPr>
          <t xml:space="preserve">
Inactive but still have runouts of prior allocations.</t>
        </r>
      </text>
    </comment>
    <comment ref="B187" authorId="0" shapeId="0" xr:uid="{93EDC330-D6FB-41FB-9FA7-34C3712B5910}">
      <text>
        <r>
          <rPr>
            <b/>
            <sz val="9"/>
            <color indexed="81"/>
            <rFont val="Tahoma"/>
            <family val="2"/>
          </rPr>
          <t>Becky Dzingeleski:</t>
        </r>
        <r>
          <rPr>
            <sz val="9"/>
            <color indexed="81"/>
            <rFont val="Tahoma"/>
            <family val="2"/>
          </rPr>
          <t xml:space="preserve">
Inactive but still have runouts of prior allocations.</t>
        </r>
      </text>
    </comment>
    <comment ref="B197" authorId="0" shapeId="0" xr:uid="{62C5CCF0-6E4B-493C-BDF6-78D4A3D8A64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8" authorId="0" shapeId="0" xr:uid="{068C01B9-541C-43D7-87C9-57CA6E4F8706}">
      <text>
        <r>
          <rPr>
            <b/>
            <sz val="9"/>
            <color indexed="81"/>
            <rFont val="Tahoma"/>
            <family val="2"/>
          </rPr>
          <t>Becky Dzingeleski:</t>
        </r>
        <r>
          <rPr>
            <sz val="9"/>
            <color indexed="81"/>
            <rFont val="Tahoma"/>
            <family val="2"/>
          </rPr>
          <t xml:space="preserve">
Inactive but still have runouts of prior allocations.</t>
        </r>
      </text>
    </comment>
    <comment ref="B214" authorId="0" shapeId="0" xr:uid="{E27AEED4-612B-4320-A61A-294E8661AF2B}">
      <text>
        <r>
          <rPr>
            <b/>
            <sz val="9"/>
            <color indexed="81"/>
            <rFont val="Tahoma"/>
            <charset val="1"/>
          </rPr>
          <t>Becky Dzingeleski:</t>
        </r>
        <r>
          <rPr>
            <sz val="9"/>
            <color indexed="81"/>
            <rFont val="Tahoma"/>
            <charset val="1"/>
          </rPr>
          <t xml:space="preserve">
Per FOD Unit had contrib at the end of 2017 but not enough to cross 5-digit threshold to show a pension liability.</t>
        </r>
      </text>
    </comment>
    <comment ref="B229" authorId="0" shapeId="0" xr:uid="{89AB64F9-3DAC-4939-9085-0E92DFB3D86B}">
      <text>
        <r>
          <rPr>
            <b/>
            <sz val="9"/>
            <color indexed="81"/>
            <rFont val="Tahoma"/>
            <family val="2"/>
          </rPr>
          <t>Becky Dzingeleski:</t>
        </r>
        <r>
          <rPr>
            <sz val="9"/>
            <color indexed="81"/>
            <rFont val="Tahoma"/>
            <family val="2"/>
          </rPr>
          <t xml:space="preserve">
Inactive but still have runouts of prior allocations.</t>
        </r>
      </text>
    </comment>
    <comment ref="B352" authorId="0" shapeId="0" xr:uid="{9C4FC158-0F8C-4ACF-99B4-E7A45FC48105}">
      <text>
        <r>
          <rPr>
            <b/>
            <sz val="9"/>
            <color indexed="81"/>
            <rFont val="Tahoma"/>
            <family val="2"/>
          </rPr>
          <t>Becky Dzingeleski:</t>
        </r>
        <r>
          <rPr>
            <sz val="9"/>
            <color indexed="81"/>
            <rFont val="Tahoma"/>
            <family val="2"/>
          </rPr>
          <t xml:space="preserve">
Inactive but still have runouts of prior allocations.</t>
        </r>
      </text>
    </comment>
    <comment ref="B393" authorId="0" shapeId="0" xr:uid="{B1F73756-25FC-4521-8288-9CB8A8A48584}">
      <text>
        <r>
          <rPr>
            <b/>
            <sz val="9"/>
            <color indexed="81"/>
            <rFont val="Tahoma"/>
            <family val="2"/>
          </rPr>
          <t>Becky Dzingeleski:</t>
        </r>
        <r>
          <rPr>
            <sz val="9"/>
            <color indexed="81"/>
            <rFont val="Tahoma"/>
            <family val="2"/>
          </rPr>
          <t xml:space="preserve">
Per FOD this unit merged with HEALTH &amp; HUMAN SVCS (12220)</t>
        </r>
      </text>
    </comment>
    <comment ref="B397" authorId="0" shapeId="0" xr:uid="{1815CA15-6C92-4115-966A-D82FCA83BCE2}">
      <text>
        <r>
          <rPr>
            <b/>
            <sz val="9"/>
            <color indexed="81"/>
            <rFont val="Tahoma"/>
            <family val="2"/>
          </rPr>
          <t>Becky Dzingeleski:</t>
        </r>
        <r>
          <rPr>
            <sz val="9"/>
            <color indexed="81"/>
            <rFont val="Tahoma"/>
            <family val="2"/>
          </rPr>
          <t xml:space="preserve">
Inactive but still have runouts of prior allocations.</t>
        </r>
      </text>
    </comment>
    <comment ref="B443" authorId="0" shapeId="0" xr:uid="{2F19CC00-B37D-42D1-962F-3CC3B74F96FB}">
      <text>
        <r>
          <rPr>
            <b/>
            <sz val="9"/>
            <color indexed="81"/>
            <rFont val="Tahoma"/>
            <charset val="1"/>
          </rPr>
          <t>Becky Dzingeleski:</t>
        </r>
        <r>
          <rPr>
            <sz val="9"/>
            <color indexed="81"/>
            <rFont val="Tahoma"/>
            <charset val="1"/>
          </rPr>
          <t xml:space="preserve">
CU of 51000 per FOD. </t>
        </r>
      </text>
    </comment>
    <comment ref="B444" authorId="0" shapeId="0" xr:uid="{1DC9DFE1-1DC7-47D4-87B2-365B6DCAA811}">
      <text>
        <r>
          <rPr>
            <b/>
            <sz val="9"/>
            <color indexed="81"/>
            <rFont val="Tahoma"/>
            <charset val="1"/>
          </rPr>
          <t>Becky Dzingeleski:</t>
        </r>
        <r>
          <rPr>
            <sz val="9"/>
            <color indexed="81"/>
            <rFont val="Tahoma"/>
            <charset val="1"/>
          </rPr>
          <t xml:space="preserve">
CU of 51000 per FOD. </t>
        </r>
      </text>
    </comment>
    <comment ref="B460" authorId="0" shapeId="0" xr:uid="{6651EC62-7308-463D-86EE-A8D23BE1D110}">
      <text>
        <r>
          <rPr>
            <b/>
            <sz val="9"/>
            <color indexed="81"/>
            <rFont val="Tahoma"/>
            <family val="2"/>
          </rPr>
          <t>Becky Dzingeleski:</t>
        </r>
        <r>
          <rPr>
            <sz val="9"/>
            <color indexed="81"/>
            <rFont val="Tahoma"/>
            <family val="2"/>
          </rPr>
          <t xml:space="preserve">
Inactive but still have runouts of prior allocations.</t>
        </r>
      </text>
    </comment>
    <comment ref="B461" authorId="0" shapeId="0" xr:uid="{62BAB657-0296-42B7-A75E-0D4E2DC738AE}">
      <text>
        <r>
          <rPr>
            <b/>
            <sz val="9"/>
            <color indexed="81"/>
            <rFont val="Tahoma"/>
            <family val="2"/>
          </rPr>
          <t>Becky Dzingeleski:</t>
        </r>
        <r>
          <rPr>
            <sz val="9"/>
            <color indexed="81"/>
            <rFont val="Tahoma"/>
            <family val="2"/>
          </rPr>
          <t xml:space="preserve">
Inactive but still have runouts of prior allocations.</t>
        </r>
      </text>
    </comment>
    <comment ref="B500" authorId="0" shapeId="0" xr:uid="{F3E40C17-1784-480C-9658-E367D7B1454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1" authorId="0" shapeId="0" xr:uid="{599A206A-BBFD-40D8-9141-F484A4DE0767}">
      <text>
        <r>
          <rPr>
            <b/>
            <sz val="9"/>
            <color indexed="81"/>
            <rFont val="Tahoma"/>
            <family val="2"/>
          </rPr>
          <t>Becky Dzingeleski:</t>
        </r>
        <r>
          <rPr>
            <sz val="9"/>
            <color indexed="81"/>
            <rFont val="Tahoma"/>
            <family val="2"/>
          </rPr>
          <t xml:space="preserve">
Per FOD, new Unit in 2018. No 2017 contributions</t>
        </r>
      </text>
    </comment>
    <comment ref="B516" authorId="0" shapeId="0" xr:uid="{509AB2D9-F65E-4429-B719-813623B85FB4}">
      <text>
        <r>
          <rPr>
            <b/>
            <sz val="9"/>
            <color indexed="81"/>
            <rFont val="Tahoma"/>
            <family val="2"/>
          </rPr>
          <t>Becky Dzingeleski:</t>
        </r>
        <r>
          <rPr>
            <sz val="9"/>
            <color indexed="81"/>
            <rFont val="Tahoma"/>
            <family val="2"/>
          </rPr>
          <t xml:space="preserve">
Inactive but still have runouts of prior allocations.</t>
        </r>
      </text>
    </comment>
    <comment ref="B551" authorId="0" shapeId="0" xr:uid="{78C3F007-A4EF-40C1-BCB2-79E26574D3D3}">
      <text>
        <r>
          <rPr>
            <b/>
            <sz val="9"/>
            <color indexed="81"/>
            <rFont val="Tahoma"/>
            <family val="2"/>
          </rPr>
          <t>Becky Dzingeleski:</t>
        </r>
        <r>
          <rPr>
            <sz val="9"/>
            <color indexed="81"/>
            <rFont val="Tahoma"/>
            <family val="2"/>
          </rPr>
          <t xml:space="preserve">
Inactive but still have runouts of prior allocations.</t>
        </r>
      </text>
    </comment>
    <comment ref="B563" authorId="0" shapeId="0" xr:uid="{83FD0DE0-E6F9-430E-844B-B72F618B797D}">
      <text>
        <r>
          <rPr>
            <b/>
            <sz val="9"/>
            <color indexed="81"/>
            <rFont val="Tahoma"/>
            <charset val="1"/>
          </rPr>
          <t>Becky Dzingeleski:</t>
        </r>
        <r>
          <rPr>
            <sz val="9"/>
            <color indexed="81"/>
            <rFont val="Tahoma"/>
            <charset val="1"/>
          </rPr>
          <t xml:space="preserve">
Per FOD, Unit no longer eligible for participation but have runout of prior allocations.   </t>
        </r>
      </text>
    </comment>
    <comment ref="B564" authorId="0" shapeId="0" xr:uid="{320AB16F-9D0C-4A32-B12B-668408F0D1E5}">
      <text>
        <r>
          <rPr>
            <b/>
            <sz val="9"/>
            <color indexed="81"/>
            <rFont val="Tahoma"/>
            <family val="2"/>
          </rPr>
          <t>Becky Dzingeleski:</t>
        </r>
        <r>
          <rPr>
            <sz val="9"/>
            <color indexed="81"/>
            <rFont val="Tahoma"/>
            <family val="2"/>
          </rPr>
          <t xml:space="preserve">
Per FOD this Unit merged with HEALTH &amp; HUMAN SVCS (12220)</t>
        </r>
      </text>
    </comment>
    <comment ref="B565" authorId="0" shapeId="0" xr:uid="{FD4375E4-054B-4941-974F-0383832B6DC6}">
      <text>
        <r>
          <rPr>
            <b/>
            <sz val="9"/>
            <color indexed="81"/>
            <rFont val="Tahoma"/>
            <family val="2"/>
          </rPr>
          <t>Becky Dzingeleski:</t>
        </r>
        <r>
          <rPr>
            <sz val="9"/>
            <color indexed="81"/>
            <rFont val="Tahoma"/>
            <family val="2"/>
          </rPr>
          <t xml:space="preserve">
Per FOD Unit is a CU of 14300</t>
        </r>
      </text>
    </comment>
    <comment ref="B582" authorId="0" shapeId="0" xr:uid="{F421D766-7CDF-41ED-8A75-E7AE77A314F2}">
      <text>
        <r>
          <rPr>
            <b/>
            <sz val="9"/>
            <color indexed="81"/>
            <rFont val="Tahoma"/>
            <family val="2"/>
          </rPr>
          <t>Becky Dzingeleski:</t>
        </r>
        <r>
          <rPr>
            <sz val="9"/>
            <color indexed="81"/>
            <rFont val="Tahoma"/>
            <family val="2"/>
          </rPr>
          <t xml:space="preserve">
Per FOD Unit is CU of 21525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6" authorId="0" shapeId="0" xr:uid="{F7B94A9D-4D04-458F-A62F-0E77CB56DA23}">
      <text>
        <r>
          <rPr>
            <b/>
            <sz val="9"/>
            <color indexed="81"/>
            <rFont val="Tahoma"/>
            <charset val="1"/>
          </rPr>
          <t>Becky Dzingeleski:</t>
        </r>
        <r>
          <rPr>
            <sz val="9"/>
            <color indexed="81"/>
            <rFont val="Tahoma"/>
            <charset val="1"/>
          </rPr>
          <t xml:space="preserve">
Per FOD is a new Unit.  Contributions began in 2018</t>
        </r>
      </text>
    </comment>
    <comment ref="A24" authorId="0" shapeId="0" xr:uid="{B3AE55CB-03E4-46DD-916C-13ABC9605624}">
      <text>
        <r>
          <rPr>
            <b/>
            <sz val="9"/>
            <color indexed="81"/>
            <rFont val="Tahoma"/>
            <family val="2"/>
          </rPr>
          <t>Becky Dzingeleski:</t>
        </r>
        <r>
          <rPr>
            <sz val="9"/>
            <color indexed="81"/>
            <rFont val="Tahoma"/>
            <family val="2"/>
          </rPr>
          <t xml:space="preserve">
Per FOD this unit merged with HEALTH &amp; HUMAN SVCS (12220)</t>
        </r>
      </text>
    </comment>
    <comment ref="A25" authorId="0" shapeId="0" xr:uid="{B37A4971-3888-4B04-A24C-12ED458562B8}">
      <text>
        <r>
          <rPr>
            <b/>
            <sz val="9"/>
            <color indexed="81"/>
            <rFont val="Tahoma"/>
            <family val="2"/>
          </rPr>
          <t>Becky Dzingeleski:</t>
        </r>
        <r>
          <rPr>
            <sz val="9"/>
            <color indexed="81"/>
            <rFont val="Tahoma"/>
            <family val="2"/>
          </rPr>
          <t xml:space="preserve">
Per FOD This unit includes DEPARTMENT OF HEALTH SERVICES        (12200)</t>
        </r>
      </text>
    </comment>
    <comment ref="A31" authorId="0" shapeId="0" xr:uid="{FBBFA0C8-8D02-4711-8EE4-DB530C1388EA}">
      <text>
        <r>
          <rPr>
            <b/>
            <sz val="9"/>
            <color indexed="81"/>
            <rFont val="Tahoma"/>
            <family val="2"/>
          </rPr>
          <t>Becky Dzingeleski:</t>
        </r>
        <r>
          <rPr>
            <sz val="9"/>
            <color indexed="81"/>
            <rFont val="Tahoma"/>
            <family val="2"/>
          </rPr>
          <t xml:space="preserve">Per FOD, Unit no longer eligible for participation but have runout of prior allocations.    
</t>
        </r>
      </text>
    </comment>
    <comment ref="B33" authorId="0" shapeId="0" xr:uid="{981599A1-B212-426D-BBDD-720233358B96}">
      <text>
        <r>
          <rPr>
            <b/>
            <sz val="9"/>
            <color indexed="81"/>
            <rFont val="Tahoma"/>
            <family val="2"/>
          </rPr>
          <t>Becky Dzingeleski:</t>
        </r>
        <r>
          <rPr>
            <sz val="9"/>
            <color indexed="81"/>
            <rFont val="Tahoma"/>
            <family val="2"/>
          </rPr>
          <t xml:space="preserve">
Per FOD Unit is a CU of 14300</t>
        </r>
      </text>
    </comment>
    <comment ref="A37" authorId="0" shapeId="0" xr:uid="{05663604-56B0-4863-B9BE-E8C2CFA6BD1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A38" authorId="0" shapeId="0" xr:uid="{3881E45E-0A53-4EE2-8B26-5B205E04925B}">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5" authorId="0" shapeId="0" xr:uid="{FF145F72-2CC0-46E2-91F8-AE591B490E9A}">
      <text>
        <r>
          <rPr>
            <b/>
            <sz val="9"/>
            <color indexed="81"/>
            <rFont val="Tahoma"/>
            <family val="2"/>
          </rPr>
          <t>Becky Dzingeleski:</t>
        </r>
        <r>
          <rPr>
            <sz val="9"/>
            <color indexed="81"/>
            <rFont val="Tahoma"/>
            <family val="2"/>
          </rPr>
          <t xml:space="preserve">
Per FOD Unit is CU of 21525</t>
        </r>
      </text>
    </comment>
    <comment ref="B98" authorId="0" shapeId="0" xr:uid="{6DE2261B-DB81-42B0-AE13-883F3FF102D2}">
      <text>
        <r>
          <rPr>
            <b/>
            <sz val="9"/>
            <color indexed="81"/>
            <rFont val="Tahoma"/>
            <family val="2"/>
          </rPr>
          <t>Becky Dzingeleski:</t>
        </r>
        <r>
          <rPr>
            <sz val="9"/>
            <color indexed="81"/>
            <rFont val="Tahoma"/>
            <family val="2"/>
          </rPr>
          <t xml:space="preserve">
Inactive but still have runouts of prior allocations.</t>
        </r>
      </text>
    </comment>
    <comment ref="B115" authorId="0" shapeId="0" xr:uid="{4B7CEC61-E8A7-4094-A03B-D36C96B600C7}">
      <text>
        <r>
          <rPr>
            <b/>
            <sz val="9"/>
            <color indexed="81"/>
            <rFont val="Tahoma"/>
            <family val="2"/>
          </rPr>
          <t>Becky Dzingeleski:</t>
        </r>
        <r>
          <rPr>
            <sz val="9"/>
            <color indexed="81"/>
            <rFont val="Tahoma"/>
            <family val="2"/>
          </rPr>
          <t xml:space="preserve">
Inactive but still have runouts of prior allocations.</t>
        </r>
      </text>
    </comment>
    <comment ref="B145" authorId="0" shapeId="0" xr:uid="{07611A2B-9698-43D4-BA2E-C57E1B664CAF}">
      <text>
        <r>
          <rPr>
            <b/>
            <sz val="9"/>
            <color indexed="81"/>
            <rFont val="Tahoma"/>
            <family val="2"/>
          </rPr>
          <t>Becky Dzingeleski:</t>
        </r>
        <r>
          <rPr>
            <sz val="9"/>
            <color indexed="81"/>
            <rFont val="Tahoma"/>
            <family val="2"/>
          </rPr>
          <t xml:space="preserve">
Inactive but still have runouts of prior allocations.</t>
        </r>
      </text>
    </comment>
    <comment ref="B186" authorId="0" shapeId="0" xr:uid="{6B45212C-5883-4121-A299-CF25FB89D56F}">
      <text>
        <r>
          <rPr>
            <b/>
            <sz val="9"/>
            <color indexed="81"/>
            <rFont val="Tahoma"/>
            <family val="2"/>
          </rPr>
          <t>Becky Dzingeleski:</t>
        </r>
        <r>
          <rPr>
            <sz val="9"/>
            <color indexed="81"/>
            <rFont val="Tahoma"/>
            <family val="2"/>
          </rPr>
          <t xml:space="preserve">
Inactive but still have runouts of prior allocations.</t>
        </r>
      </text>
    </comment>
    <comment ref="B196" authorId="0" shapeId="0" xr:uid="{667F9D59-060E-4276-94A6-E5BB8F9E1B5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7" authorId="0" shapeId="0" xr:uid="{601B35BD-4749-46B5-B79C-94A5BB8969BB}">
      <text>
        <r>
          <rPr>
            <b/>
            <sz val="9"/>
            <color indexed="81"/>
            <rFont val="Tahoma"/>
            <family val="2"/>
          </rPr>
          <t>Becky Dzingeleski:</t>
        </r>
        <r>
          <rPr>
            <sz val="9"/>
            <color indexed="81"/>
            <rFont val="Tahoma"/>
            <family val="2"/>
          </rPr>
          <t xml:space="preserve">
Inactive but still have runouts of prior allocations.</t>
        </r>
      </text>
    </comment>
    <comment ref="B213" authorId="0" shapeId="0" xr:uid="{6AB90278-19FB-4D0F-9064-47C2DE5CCC80}">
      <text>
        <r>
          <rPr>
            <b/>
            <sz val="9"/>
            <color indexed="81"/>
            <rFont val="Tahoma"/>
            <charset val="1"/>
          </rPr>
          <t>Becky Dzingeleski:</t>
        </r>
        <r>
          <rPr>
            <sz val="9"/>
            <color indexed="81"/>
            <rFont val="Tahoma"/>
            <charset val="1"/>
          </rPr>
          <t xml:space="preserve">
Per FOD Unit had contrib at the end of 2017 but not enough to cross 5-digit threshold to show a pension liability.</t>
        </r>
      </text>
    </comment>
    <comment ref="B227" authorId="0" shapeId="0" xr:uid="{5E7563BD-A2E0-4704-9F72-386A09411897}">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1B682EE5-ECD9-40BB-84BA-E5FCEF43AE39}">
      <text>
        <r>
          <rPr>
            <b/>
            <sz val="9"/>
            <color indexed="81"/>
            <rFont val="Tahoma"/>
            <charset val="1"/>
          </rPr>
          <t>Becky Dzingeleski:</t>
        </r>
        <r>
          <rPr>
            <sz val="9"/>
            <color indexed="81"/>
            <rFont val="Tahoma"/>
            <charset val="1"/>
          </rPr>
          <t xml:space="preserve">
CU of 51000 per FOD. </t>
        </r>
      </text>
    </comment>
    <comment ref="B305" authorId="0" shapeId="0" xr:uid="{AF0F24D6-DC1B-4314-9177-31E8FBBBD98E}">
      <text>
        <r>
          <rPr>
            <b/>
            <sz val="9"/>
            <color indexed="81"/>
            <rFont val="Tahoma"/>
            <charset val="1"/>
          </rPr>
          <t>Becky Dzingeleski:</t>
        </r>
        <r>
          <rPr>
            <sz val="9"/>
            <color indexed="81"/>
            <rFont val="Tahoma"/>
            <charset val="1"/>
          </rPr>
          <t xml:space="preserve">
CU of 51000 per FOD. </t>
        </r>
      </text>
    </comment>
    <comment ref="B359" authorId="0" shapeId="0" xr:uid="{35FF2C7B-7767-43EF-99FF-77208B630A05}">
      <text>
        <r>
          <rPr>
            <b/>
            <sz val="9"/>
            <color indexed="81"/>
            <rFont val="Tahoma"/>
            <family val="2"/>
          </rPr>
          <t>Becky Dzingeleski:</t>
        </r>
        <r>
          <rPr>
            <sz val="9"/>
            <color indexed="81"/>
            <rFont val="Tahoma"/>
            <family val="2"/>
          </rPr>
          <t xml:space="preserve">
Inactive but still have runouts of prior allocations.</t>
        </r>
      </text>
    </comment>
    <comment ref="B404" authorId="0" shapeId="0" xr:uid="{26A48151-AEF2-4672-82EB-025EE5606596}">
      <text>
        <r>
          <rPr>
            <b/>
            <sz val="9"/>
            <color indexed="81"/>
            <rFont val="Tahoma"/>
            <family val="2"/>
          </rPr>
          <t>Becky Dzingeleski:</t>
        </r>
        <r>
          <rPr>
            <sz val="9"/>
            <color indexed="81"/>
            <rFont val="Tahoma"/>
            <family val="2"/>
          </rPr>
          <t xml:space="preserve">
Inactive but still have runouts of prior allocations.</t>
        </r>
      </text>
    </comment>
    <comment ref="B466" authorId="0" shapeId="0" xr:uid="{136650F3-1DB0-4CD6-B600-32A436AC6F78}">
      <text>
        <r>
          <rPr>
            <b/>
            <sz val="9"/>
            <color indexed="81"/>
            <rFont val="Tahoma"/>
            <family val="2"/>
          </rPr>
          <t>Becky Dzingeleski:</t>
        </r>
        <r>
          <rPr>
            <sz val="9"/>
            <color indexed="81"/>
            <rFont val="Tahoma"/>
            <family val="2"/>
          </rPr>
          <t xml:space="preserve">
Inactive but still have runouts of prior allocations.</t>
        </r>
      </text>
    </comment>
    <comment ref="B467" authorId="0" shapeId="0" xr:uid="{01B9E416-10CC-4F67-BA98-B5494FA1E996}">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00F5BB4B-D055-48B3-A26D-06951B83AE11}">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1CCFAE03-C0C3-4DF6-85FF-6B13D1776ECA}">
      <text>
        <r>
          <rPr>
            <b/>
            <sz val="9"/>
            <color indexed="81"/>
            <rFont val="Tahoma"/>
            <charset val="1"/>
          </rPr>
          <t>Becky Dzingeleski:</t>
        </r>
        <r>
          <rPr>
            <sz val="9"/>
            <color indexed="81"/>
            <rFont val="Tahoma"/>
            <charset val="1"/>
          </rPr>
          <t xml:space="preserve">
Per FOD is a new Unit.  Contributions began in 2018</t>
        </r>
      </text>
    </comment>
    <comment ref="B522" authorId="0" shapeId="0" xr:uid="{0BD8D8D2-4EBE-467F-A5E9-D5F77E2EB690}">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0E2BDDDA-ED82-43D3-9F05-61BC6209090B}">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4A400CCB-BBF0-43D9-B26F-F434B37080A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FB4D8256-8689-4FA6-938A-10520716B896}">
      <text>
        <r>
          <rPr>
            <b/>
            <sz val="9"/>
            <color indexed="81"/>
            <rFont val="Tahoma"/>
            <family val="2"/>
          </rPr>
          <t>Becky Dzingeleski:</t>
        </r>
        <r>
          <rPr>
            <sz val="9"/>
            <color indexed="81"/>
            <rFont val="Tahoma"/>
            <family val="2"/>
          </rPr>
          <t xml:space="preserve">
Per FOD this Unit merged with HEALTH &amp; HUMAN SVCS (12220)</t>
        </r>
      </text>
    </comment>
    <comment ref="B571" authorId="0" shapeId="0" xr:uid="{70D66631-9208-4587-8701-679F3C5BEB5A}">
      <text>
        <r>
          <rPr>
            <b/>
            <sz val="9"/>
            <color indexed="81"/>
            <rFont val="Tahoma"/>
            <family val="2"/>
          </rPr>
          <t>Becky Dzingeleski:</t>
        </r>
        <r>
          <rPr>
            <sz val="9"/>
            <color indexed="81"/>
            <rFont val="Tahoma"/>
            <family val="2"/>
          </rPr>
          <t xml:space="preserve">
Per FOD Unit is a CU of 14300</t>
        </r>
      </text>
    </comment>
    <comment ref="B587" authorId="0" shapeId="0" xr:uid="{4AED4AB0-0D6D-45DA-8F90-4258B4062E00}">
      <text>
        <r>
          <rPr>
            <b/>
            <sz val="9"/>
            <color indexed="81"/>
            <rFont val="Tahoma"/>
            <family val="2"/>
          </rPr>
          <t>Becky Dzingeleski:</t>
        </r>
        <r>
          <rPr>
            <sz val="9"/>
            <color indexed="81"/>
            <rFont val="Tahoma"/>
            <family val="2"/>
          </rPr>
          <t xml:space="preserve">
Per FOD Unit is CU of 21525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4" authorId="0" shapeId="0" xr:uid="{A9B6CEE5-8AF8-4F1A-983D-71A96FD3CFCB}">
      <text>
        <r>
          <rPr>
            <b/>
            <sz val="9"/>
            <color indexed="81"/>
            <rFont val="Tahoma"/>
            <charset val="1"/>
          </rPr>
          <t>Becky Dzingeleski:</t>
        </r>
        <r>
          <rPr>
            <sz val="9"/>
            <color indexed="81"/>
            <rFont val="Tahoma"/>
            <charset val="1"/>
          </rPr>
          <t xml:space="preserve">
Per FOD is a new Unit.  Contributions began in 2018</t>
        </r>
      </text>
    </comment>
    <comment ref="B22" authorId="0" shapeId="0" xr:uid="{B798FC0B-C228-4048-A68B-E9A515A25DE5}">
      <text>
        <r>
          <rPr>
            <b/>
            <sz val="9"/>
            <color indexed="81"/>
            <rFont val="Tahoma"/>
            <family val="2"/>
          </rPr>
          <t>Becky Dzingeleski:</t>
        </r>
        <r>
          <rPr>
            <sz val="9"/>
            <color indexed="81"/>
            <rFont val="Tahoma"/>
            <family val="2"/>
          </rPr>
          <t xml:space="preserve">
Per FOD this Unit merged with HEALTH &amp; HUMAN SVCS (12220)</t>
        </r>
      </text>
    </comment>
    <comment ref="B23" authorId="0" shapeId="0" xr:uid="{A5EA6F1F-7C39-446B-8B84-F9D11BF2A1C9}">
      <text>
        <r>
          <rPr>
            <b/>
            <sz val="9"/>
            <color indexed="81"/>
            <rFont val="Tahoma"/>
            <family val="2"/>
          </rPr>
          <t>Becky Dzingeleski:</t>
        </r>
        <r>
          <rPr>
            <sz val="9"/>
            <color indexed="81"/>
            <rFont val="Tahoma"/>
            <family val="2"/>
          </rPr>
          <t xml:space="preserve">
per FOD this unit includes DEPARTMENT OF HEALTH SERVICES (12200)</t>
        </r>
      </text>
    </comment>
    <comment ref="B29" authorId="0" shapeId="0" xr:uid="{A560006F-8250-4A7E-A3D5-1E1500FA84B4}">
      <text>
        <r>
          <rPr>
            <b/>
            <sz val="9"/>
            <color indexed="81"/>
            <rFont val="Tahoma"/>
            <charset val="1"/>
          </rPr>
          <t>Becky Dzingeleski:</t>
        </r>
        <r>
          <rPr>
            <sz val="9"/>
            <color indexed="81"/>
            <rFont val="Tahoma"/>
            <charset val="1"/>
          </rPr>
          <t xml:space="preserve">
Per FOD: Unit No longer eligible for participation in TSERS but have runout of prior allocations.        </t>
        </r>
      </text>
    </comment>
    <comment ref="B31" authorId="0" shapeId="0" xr:uid="{9952E668-2B2E-4639-B058-8BD64255EDCA}">
      <text>
        <r>
          <rPr>
            <b/>
            <sz val="9"/>
            <color indexed="81"/>
            <rFont val="Tahoma"/>
            <charset val="1"/>
          </rPr>
          <t>Becky Dzingeleski:</t>
        </r>
        <r>
          <rPr>
            <sz val="9"/>
            <color indexed="81"/>
            <rFont val="Tahoma"/>
            <charset val="1"/>
          </rPr>
          <t xml:space="preserve">
component unit of 14300 per FOD</t>
        </r>
      </text>
    </comment>
    <comment ref="B35" authorId="0" shapeId="0" xr:uid="{247AE788-A289-41DF-9715-41694E9A84C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6" authorId="0" shapeId="0" xr:uid="{CE4A6F05-1C50-4B9E-9354-E5F67E8B01B6}">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3" authorId="0" shapeId="0" xr:uid="{CCCCEDC8-0BED-4036-9C5C-E40F4F767C39}">
      <text>
        <r>
          <rPr>
            <b/>
            <sz val="9"/>
            <color indexed="81"/>
            <rFont val="Tahoma"/>
            <charset val="1"/>
          </rPr>
          <t>Becky Dzingeleski:</t>
        </r>
        <r>
          <rPr>
            <sz val="9"/>
            <color indexed="81"/>
            <rFont val="Tahoma"/>
            <charset val="1"/>
          </rPr>
          <t xml:space="preserve">
per FOD, unit is a CU of 21525</t>
        </r>
      </text>
    </comment>
    <comment ref="B96" authorId="0" shapeId="0" xr:uid="{27F4DB6A-AFCD-43F6-ACED-74DF943724F8}">
      <text>
        <r>
          <rPr>
            <b/>
            <sz val="9"/>
            <color indexed="81"/>
            <rFont val="Tahoma"/>
            <family val="2"/>
          </rPr>
          <t>Becky Dzingeleski:</t>
        </r>
        <r>
          <rPr>
            <sz val="9"/>
            <color indexed="81"/>
            <rFont val="Tahoma"/>
            <family val="2"/>
          </rPr>
          <t xml:space="preserve">
Inactive but still have runouts of prior allocations.</t>
        </r>
      </text>
    </comment>
    <comment ref="B113" authorId="0" shapeId="0" xr:uid="{87BC1C94-6BD2-419E-9D67-4163D5120689}">
      <text>
        <r>
          <rPr>
            <b/>
            <sz val="9"/>
            <color indexed="81"/>
            <rFont val="Tahoma"/>
            <family val="2"/>
          </rPr>
          <t>Becky Dzingeleski:</t>
        </r>
        <r>
          <rPr>
            <sz val="9"/>
            <color indexed="81"/>
            <rFont val="Tahoma"/>
            <family val="2"/>
          </rPr>
          <t xml:space="preserve">
Inactive but still have runouts of prior allocations.</t>
        </r>
      </text>
    </comment>
    <comment ref="B143" authorId="0" shapeId="0" xr:uid="{114822F9-3188-4382-AB29-2C5777BBDB28}">
      <text>
        <r>
          <rPr>
            <b/>
            <sz val="9"/>
            <color indexed="81"/>
            <rFont val="Tahoma"/>
            <family val="2"/>
          </rPr>
          <t>Becky Dzingeleski:</t>
        </r>
        <r>
          <rPr>
            <sz val="9"/>
            <color indexed="81"/>
            <rFont val="Tahoma"/>
            <family val="2"/>
          </rPr>
          <t xml:space="preserve">
Inactive but still have runouts of prior allocations.</t>
        </r>
      </text>
    </comment>
    <comment ref="B184" authorId="0" shapeId="0" xr:uid="{C53CFB49-E322-48AF-BC5A-9474195DAE12}">
      <text>
        <r>
          <rPr>
            <b/>
            <sz val="9"/>
            <color indexed="81"/>
            <rFont val="Tahoma"/>
            <family val="2"/>
          </rPr>
          <t>Becky Dzingeleski:</t>
        </r>
        <r>
          <rPr>
            <sz val="9"/>
            <color indexed="81"/>
            <rFont val="Tahoma"/>
            <family val="2"/>
          </rPr>
          <t xml:space="preserve">
Inactive but still have runouts of prior allocations.</t>
        </r>
      </text>
    </comment>
    <comment ref="B194" authorId="0" shapeId="0" xr:uid="{5ADDCD47-8CCA-40BF-B8CF-552082850EC1}">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5" authorId="0" shapeId="0" xr:uid="{0CB71F57-14FC-49B5-9B00-0088D163356A}">
      <text>
        <r>
          <rPr>
            <b/>
            <sz val="9"/>
            <color indexed="81"/>
            <rFont val="Tahoma"/>
            <family val="2"/>
          </rPr>
          <t>Becky Dzingeleski:</t>
        </r>
        <r>
          <rPr>
            <sz val="9"/>
            <color indexed="81"/>
            <rFont val="Tahoma"/>
            <family val="2"/>
          </rPr>
          <t xml:space="preserve">
Inactive but still have runouts of prior allocations.</t>
        </r>
      </text>
    </comment>
    <comment ref="B211" authorId="0" shapeId="0" xr:uid="{B1F73345-0808-491A-BAAD-569119C3FE1A}">
      <text>
        <r>
          <rPr>
            <b/>
            <sz val="9"/>
            <color indexed="81"/>
            <rFont val="Tahoma"/>
            <charset val="1"/>
          </rPr>
          <t>Becky Dzingeleski:</t>
        </r>
        <r>
          <rPr>
            <sz val="9"/>
            <color indexed="81"/>
            <rFont val="Tahoma"/>
            <charset val="1"/>
          </rPr>
          <t xml:space="preserve">
Per FOD Unit had contrib at the end of 2017 but not enough to cross 5-digit threshold to show a pension liability.</t>
        </r>
      </text>
    </comment>
    <comment ref="B226" authorId="0" shapeId="0" xr:uid="{61BC45D4-CC33-48F2-8E18-E88472238F19}">
      <text>
        <r>
          <rPr>
            <b/>
            <sz val="9"/>
            <color indexed="81"/>
            <rFont val="Tahoma"/>
            <family val="2"/>
          </rPr>
          <t>Becky Dzingeleski:</t>
        </r>
        <r>
          <rPr>
            <sz val="9"/>
            <color indexed="81"/>
            <rFont val="Tahoma"/>
            <family val="2"/>
          </rPr>
          <t xml:space="preserve">
Inactive but still have runouts of prior allocations.</t>
        </r>
      </text>
    </comment>
    <comment ref="B303" authorId="0" shapeId="0" xr:uid="{FE4626F0-7958-40A4-8E0F-BCAA3FFB2B4E}">
      <text>
        <r>
          <rPr>
            <b/>
            <sz val="9"/>
            <color indexed="81"/>
            <rFont val="Tahoma"/>
            <charset val="1"/>
          </rPr>
          <t>Becky Dzingeleski:</t>
        </r>
        <r>
          <rPr>
            <sz val="9"/>
            <color indexed="81"/>
            <rFont val="Tahoma"/>
            <charset val="1"/>
          </rPr>
          <t xml:space="preserve">
CU of 51000 per FOD.  Amts from CU Contributions workbook</t>
        </r>
      </text>
    </comment>
    <comment ref="B304" authorId="0" shapeId="0" xr:uid="{6778DC32-3048-4C82-B21E-E6D72B789E01}">
      <text>
        <r>
          <rPr>
            <b/>
            <sz val="9"/>
            <color indexed="81"/>
            <rFont val="Tahoma"/>
            <charset val="1"/>
          </rPr>
          <t>Becky Dzingeleski:</t>
        </r>
        <r>
          <rPr>
            <sz val="9"/>
            <color indexed="81"/>
            <rFont val="Tahoma"/>
            <charset val="1"/>
          </rPr>
          <t xml:space="preserve">
CU of 51000 per FOD.  Amts from CU Contributions workbook</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4" authorId="0" shapeId="0" xr:uid="{0586CA38-5E8A-422E-AC31-689EC962A4A1}">
      <text>
        <r>
          <rPr>
            <b/>
            <sz val="9"/>
            <color indexed="81"/>
            <rFont val="Tahoma"/>
            <charset val="1"/>
          </rPr>
          <t>Becky Dzingeleski:</t>
        </r>
        <r>
          <rPr>
            <sz val="9"/>
            <color indexed="81"/>
            <rFont val="Tahoma"/>
            <charset val="1"/>
          </rPr>
          <t xml:space="preserve">
Per FOD is a new Unit.  Contributions began in 2018</t>
        </r>
      </text>
    </comment>
    <comment ref="B22" authorId="0" shapeId="0" xr:uid="{55F3FDC0-C8B5-4D83-B124-D69612119062}">
      <text>
        <r>
          <rPr>
            <b/>
            <sz val="9"/>
            <color indexed="81"/>
            <rFont val="Tahoma"/>
            <family val="2"/>
          </rPr>
          <t>Becky Dzingeleski:</t>
        </r>
        <r>
          <rPr>
            <sz val="9"/>
            <color indexed="81"/>
            <rFont val="Tahoma"/>
            <family val="2"/>
          </rPr>
          <t xml:space="preserve">
Per FOD this Unit merged with HEALTH &amp; HUMAN SVCS (12220)</t>
        </r>
      </text>
    </comment>
    <comment ref="B23" authorId="0" shapeId="0" xr:uid="{1E3340E8-7A3E-4B4E-A900-61739C621C26}">
      <text>
        <r>
          <rPr>
            <b/>
            <sz val="9"/>
            <color indexed="81"/>
            <rFont val="Tahoma"/>
            <charset val="1"/>
          </rPr>
          <t>Becky Dzingeleski:</t>
        </r>
        <r>
          <rPr>
            <sz val="9"/>
            <color indexed="81"/>
            <rFont val="Tahoma"/>
            <charset val="1"/>
          </rPr>
          <t xml:space="preserve">
per FOD this unit includes DEPARTMENT OF HEALTH SERVICES (12200)
       </t>
        </r>
      </text>
    </comment>
    <comment ref="B29" authorId="0" shapeId="0" xr:uid="{187DBE99-AA07-487A-BC54-AF3E0CC9954A}">
      <text>
        <r>
          <rPr>
            <b/>
            <sz val="9"/>
            <color indexed="81"/>
            <rFont val="Tahoma"/>
            <charset val="1"/>
          </rPr>
          <t>Becky Dzingeleski:</t>
        </r>
        <r>
          <rPr>
            <sz val="9"/>
            <color indexed="81"/>
            <rFont val="Tahoma"/>
            <charset val="1"/>
          </rPr>
          <t xml:space="preserve">
Per FOD: Unit No longer eligible for participation in TSERS but have runout of prior allocations.               </t>
        </r>
      </text>
    </comment>
    <comment ref="B31" authorId="0" shapeId="0" xr:uid="{0FEF2969-FB59-4D9F-9EDA-996FC4F056B6}">
      <text>
        <r>
          <rPr>
            <b/>
            <sz val="9"/>
            <color indexed="81"/>
            <rFont val="Tahoma"/>
            <charset val="1"/>
          </rPr>
          <t>Becky Dzingeleski:</t>
        </r>
        <r>
          <rPr>
            <sz val="9"/>
            <color indexed="81"/>
            <rFont val="Tahoma"/>
            <charset val="1"/>
          </rPr>
          <t xml:space="preserve">
Per FOD, Unit is a CU of 14300
</t>
        </r>
      </text>
    </comment>
    <comment ref="B35" authorId="0" shapeId="0" xr:uid="{F672754F-56C5-4277-8F51-7C3B26703233}">
      <text>
        <r>
          <rPr>
            <b/>
            <sz val="9"/>
            <color indexed="81"/>
            <rFont val="Tahoma"/>
            <charset val="1"/>
          </rPr>
          <t>Becky Dzingeleski:</t>
        </r>
        <r>
          <rPr>
            <sz val="9"/>
            <color indexed="81"/>
            <rFont val="Tahoma"/>
            <charset val="1"/>
          </rPr>
          <t xml:space="preserve">
Per FOD, Unit no longer eligible for participation in TSERS but have runout of prior allocations.               </t>
        </r>
      </text>
    </comment>
    <comment ref="B36" authorId="0" shapeId="0" xr:uid="{7D1D403B-96CD-46E7-8B95-075AE159F7CC}">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3" authorId="0" shapeId="0" xr:uid="{0F898ED6-9C9C-4B3E-9F87-F8D56C9FF608}">
      <text>
        <r>
          <rPr>
            <b/>
            <sz val="9"/>
            <color indexed="81"/>
            <rFont val="Tahoma"/>
            <charset val="1"/>
          </rPr>
          <t>Becky Dzingeleski:</t>
        </r>
        <r>
          <rPr>
            <sz val="9"/>
            <color indexed="81"/>
            <rFont val="Tahoma"/>
            <charset val="1"/>
          </rPr>
          <t xml:space="preserve">
Per FOD, Unit is CU of 21525
</t>
        </r>
      </text>
    </comment>
    <comment ref="B96" authorId="0" shapeId="0" xr:uid="{B97E01E0-C647-41B1-B45A-70AF0F33D911}">
      <text>
        <r>
          <rPr>
            <b/>
            <sz val="9"/>
            <color indexed="81"/>
            <rFont val="Tahoma"/>
            <family val="2"/>
          </rPr>
          <t>Becky Dzingeleski:</t>
        </r>
        <r>
          <rPr>
            <sz val="9"/>
            <color indexed="81"/>
            <rFont val="Tahoma"/>
            <family val="2"/>
          </rPr>
          <t xml:space="preserve">
Inactive but still have runouts of prior allocations.</t>
        </r>
      </text>
    </comment>
    <comment ref="B113" authorId="0" shapeId="0" xr:uid="{2372AB81-1DAA-4A8A-AB74-AFFDFCF42473}">
      <text>
        <r>
          <rPr>
            <b/>
            <sz val="9"/>
            <color indexed="81"/>
            <rFont val="Tahoma"/>
            <family val="2"/>
          </rPr>
          <t>Becky Dzingeleski:</t>
        </r>
        <r>
          <rPr>
            <sz val="9"/>
            <color indexed="81"/>
            <rFont val="Tahoma"/>
            <family val="2"/>
          </rPr>
          <t xml:space="preserve">
Inactive but still have runouts of prior allocations.</t>
        </r>
      </text>
    </comment>
    <comment ref="B143" authorId="0" shapeId="0" xr:uid="{73E8FC78-7744-4D57-9C4E-26CED51A86D4}">
      <text>
        <r>
          <rPr>
            <b/>
            <sz val="9"/>
            <color indexed="81"/>
            <rFont val="Tahoma"/>
            <family val="2"/>
          </rPr>
          <t>Becky Dzingeleski:</t>
        </r>
        <r>
          <rPr>
            <sz val="9"/>
            <color indexed="81"/>
            <rFont val="Tahoma"/>
            <family val="2"/>
          </rPr>
          <t xml:space="preserve">
Inactive but still have runouts of prior allocations.</t>
        </r>
      </text>
    </comment>
    <comment ref="B183" authorId="0" shapeId="0" xr:uid="{89664482-04F5-4785-9341-D6ED14A13ABD}">
      <text>
        <r>
          <rPr>
            <b/>
            <sz val="9"/>
            <color indexed="81"/>
            <rFont val="Tahoma"/>
            <family val="2"/>
          </rPr>
          <t>Becky Dzingeleski:</t>
        </r>
        <r>
          <rPr>
            <sz val="9"/>
            <color indexed="81"/>
            <rFont val="Tahoma"/>
            <family val="2"/>
          </rPr>
          <t xml:space="preserve">
Inactive but still have runouts of prior allocations.</t>
        </r>
      </text>
    </comment>
    <comment ref="B194" authorId="0" shapeId="0" xr:uid="{B4823C88-90E9-4E02-90FA-120D6F2718C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5" authorId="0" shapeId="0" xr:uid="{610D9B5A-C876-4E85-B305-BC6B9A186F26}">
      <text>
        <r>
          <rPr>
            <b/>
            <sz val="9"/>
            <color indexed="81"/>
            <rFont val="Tahoma"/>
            <family val="2"/>
          </rPr>
          <t>Becky Dzingeleski:</t>
        </r>
        <r>
          <rPr>
            <sz val="9"/>
            <color indexed="81"/>
            <rFont val="Tahoma"/>
            <family val="2"/>
          </rPr>
          <t xml:space="preserve">
Inactive but still have runouts of prior allocations.</t>
        </r>
      </text>
    </comment>
    <comment ref="B211" authorId="0" shapeId="0" xr:uid="{D5B29546-DFA9-45A0-84A1-99222AADEE51}">
      <text>
        <r>
          <rPr>
            <b/>
            <sz val="9"/>
            <color indexed="81"/>
            <rFont val="Tahoma"/>
            <charset val="1"/>
          </rPr>
          <t>Becky Dzingeleski:</t>
        </r>
        <r>
          <rPr>
            <sz val="9"/>
            <color indexed="81"/>
            <rFont val="Tahoma"/>
            <charset val="1"/>
          </rPr>
          <t xml:space="preserve">
Per FOD Unit had contrib at the end of 2017 but not enough to cross 5-digit threshold to show a pension liability.</t>
        </r>
      </text>
    </comment>
    <comment ref="B226" authorId="0" shapeId="0" xr:uid="{E36569D8-6844-4BAA-8FB9-7A629058AA11}">
      <text>
        <r>
          <rPr>
            <b/>
            <sz val="9"/>
            <color indexed="81"/>
            <rFont val="Tahoma"/>
            <family val="2"/>
          </rPr>
          <t>Becky Dzingeleski:</t>
        </r>
        <r>
          <rPr>
            <sz val="9"/>
            <color indexed="81"/>
            <rFont val="Tahoma"/>
            <family val="2"/>
          </rPr>
          <t xml:space="preserve">
Inactive but still have runouts of prior allocations.</t>
        </r>
      </text>
    </comment>
    <comment ref="B303" authorId="0" shapeId="0" xr:uid="{AAEBBA6C-5625-44EC-903F-75BAC3B1406D}">
      <text>
        <r>
          <rPr>
            <b/>
            <sz val="9"/>
            <color indexed="81"/>
            <rFont val="Tahoma"/>
            <charset val="1"/>
          </rPr>
          <t>Becky Dzingeleski:</t>
        </r>
        <r>
          <rPr>
            <sz val="9"/>
            <color indexed="81"/>
            <rFont val="Tahoma"/>
            <charset val="1"/>
          </rPr>
          <t xml:space="preserve">
CU of 51000 per FOD.  Amts from CU Contributions workbook</t>
        </r>
      </text>
    </comment>
    <comment ref="B304" authorId="0" shapeId="0" xr:uid="{F72AD7D3-A33E-4822-A463-E68AF384D3E1}">
      <text>
        <r>
          <rPr>
            <b/>
            <sz val="9"/>
            <color indexed="81"/>
            <rFont val="Tahoma"/>
            <charset val="1"/>
          </rPr>
          <t>Becky Dzingeleski:</t>
        </r>
        <r>
          <rPr>
            <sz val="9"/>
            <color indexed="81"/>
            <rFont val="Tahoma"/>
            <charset val="1"/>
          </rPr>
          <t xml:space="preserve">
CU of 51000 per FOD.  Amts from CU Contributions workbook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7" authorId="0" shapeId="0" xr:uid="{4D633464-4193-4B48-83A7-2AE509101C87}">
      <text>
        <r>
          <rPr>
            <b/>
            <sz val="9"/>
            <color indexed="81"/>
            <rFont val="Tahoma"/>
            <family val="2"/>
          </rPr>
          <t>Becky Dzingeleski:</t>
        </r>
        <r>
          <rPr>
            <sz val="9"/>
            <color indexed="81"/>
            <rFont val="Tahoma"/>
            <family val="2"/>
          </rPr>
          <t xml:space="preserve">
Per FOD - new unit.  TSERS Contributions began in 2018</t>
        </r>
      </text>
    </comment>
    <comment ref="A25" authorId="0" shapeId="0" xr:uid="{599395FB-A402-4038-8B76-511D01B2A872}">
      <text>
        <r>
          <rPr>
            <b/>
            <sz val="9"/>
            <color indexed="81"/>
            <rFont val="Tahoma"/>
            <family val="2"/>
          </rPr>
          <t>Becky Dzingeleski:</t>
        </r>
        <r>
          <rPr>
            <sz val="9"/>
            <color indexed="81"/>
            <rFont val="Tahoma"/>
            <family val="2"/>
          </rPr>
          <t xml:space="preserve">
Per FOD this unit merged with HEALTH &amp; HUMAN SVCS (12220)</t>
        </r>
      </text>
    </comment>
    <comment ref="A26" authorId="0" shapeId="0" xr:uid="{A919D1DE-9835-4928-8B6C-A2CDD0E00847}">
      <text>
        <r>
          <rPr>
            <b/>
            <sz val="9"/>
            <color indexed="81"/>
            <rFont val="Tahoma"/>
            <family val="2"/>
          </rPr>
          <t>Becky Dzingeleski:</t>
        </r>
        <r>
          <rPr>
            <sz val="9"/>
            <color indexed="81"/>
            <rFont val="Tahoma"/>
            <family val="2"/>
          </rPr>
          <t xml:space="preserve">
Per FOD This unit includes DEPARTMENT OF HEALTH SERVICES        (12200)</t>
        </r>
      </text>
    </comment>
    <comment ref="A27" authorId="0" shapeId="0" xr:uid="{CB16F273-588F-4B35-A247-6A7EC7EF1B60}">
      <text>
        <r>
          <rPr>
            <b/>
            <sz val="9"/>
            <color indexed="81"/>
            <rFont val="Tahoma"/>
            <family val="2"/>
          </rPr>
          <t>Becky Dzingeleski:</t>
        </r>
        <r>
          <rPr>
            <sz val="9"/>
            <color indexed="81"/>
            <rFont val="Tahoma"/>
            <family val="2"/>
          </rPr>
          <t xml:space="preserve">
Per FOD This unit includes DEPARTMENT OF HEALTH SERVICES        (12200)</t>
        </r>
      </text>
    </comment>
    <comment ref="B33" authorId="0" shapeId="0" xr:uid="{991A184F-44B5-4A90-A4F5-E3151B80675F}">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9" authorId="0" shapeId="0" xr:uid="{80EE8BC6-858C-4F9D-8B2C-52294B6CCE52}">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0" authorId="0" shapeId="0" xr:uid="{4DDE10D2-1FF4-4069-8589-4EFC056BF491}">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100" authorId="0" shapeId="0" xr:uid="{78703E99-8D42-44D4-AF55-37B0E8EA3A27}">
      <text>
        <r>
          <rPr>
            <b/>
            <sz val="9"/>
            <color indexed="81"/>
            <rFont val="Tahoma"/>
            <family val="2"/>
          </rPr>
          <t>Becky Dzingeleski:</t>
        </r>
        <r>
          <rPr>
            <sz val="9"/>
            <color indexed="81"/>
            <rFont val="Tahoma"/>
            <family val="2"/>
          </rPr>
          <t xml:space="preserve">
Inactive but still have runouts of prior allocations.</t>
        </r>
      </text>
    </comment>
    <comment ref="B117" authorId="0" shapeId="0" xr:uid="{76DBEC60-3333-4A59-A91C-502E38C0E45C}">
      <text>
        <r>
          <rPr>
            <b/>
            <sz val="9"/>
            <color indexed="81"/>
            <rFont val="Tahoma"/>
            <family val="2"/>
          </rPr>
          <t>Becky Dzingeleski:</t>
        </r>
        <r>
          <rPr>
            <sz val="9"/>
            <color indexed="81"/>
            <rFont val="Tahoma"/>
            <family val="2"/>
          </rPr>
          <t xml:space="preserve">
Inactive but still have runouts of prior allocations.</t>
        </r>
      </text>
    </comment>
    <comment ref="B147" authorId="0" shapeId="0" xr:uid="{C45AF574-3563-436D-A621-BB65FF25D996}">
      <text>
        <r>
          <rPr>
            <b/>
            <sz val="9"/>
            <color indexed="81"/>
            <rFont val="Tahoma"/>
            <family val="2"/>
          </rPr>
          <t>Becky Dzingeleski:</t>
        </r>
        <r>
          <rPr>
            <sz val="9"/>
            <color indexed="81"/>
            <rFont val="Tahoma"/>
            <family val="2"/>
          </rPr>
          <t xml:space="preserve">
Inactive but still have runouts of prior allocations.</t>
        </r>
      </text>
    </comment>
    <comment ref="B188" authorId="0" shapeId="0" xr:uid="{137C888E-D35E-4BD9-ADC9-253BF08216FF}">
      <text>
        <r>
          <rPr>
            <b/>
            <sz val="9"/>
            <color indexed="81"/>
            <rFont val="Tahoma"/>
            <family val="2"/>
          </rPr>
          <t>Becky Dzingeleski:</t>
        </r>
        <r>
          <rPr>
            <sz val="9"/>
            <color indexed="81"/>
            <rFont val="Tahoma"/>
            <family val="2"/>
          </rPr>
          <t xml:space="preserve">
Inactive but still have runouts of prior allocations.</t>
        </r>
      </text>
    </comment>
    <comment ref="B198" authorId="0" shapeId="0" xr:uid="{9ED48145-FCFA-4F8C-853D-5FDB723BDB72}">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9" authorId="0" shapeId="0" xr:uid="{04478BB6-B893-4214-AA83-4491A928F93A}">
      <text>
        <r>
          <rPr>
            <b/>
            <sz val="9"/>
            <color indexed="81"/>
            <rFont val="Tahoma"/>
            <family val="2"/>
          </rPr>
          <t>Becky Dzingeleski:</t>
        </r>
        <r>
          <rPr>
            <sz val="9"/>
            <color indexed="81"/>
            <rFont val="Tahoma"/>
            <family val="2"/>
          </rPr>
          <t xml:space="preserve">
Inactive but still have runouts of prior allocations.</t>
        </r>
      </text>
    </comment>
    <comment ref="B215" authorId="0" shapeId="0" xr:uid="{2AB2F07A-1732-4731-A0DD-3C2CC9377081}">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0" authorId="0" shapeId="0" xr:uid="{BBAC1EEB-1EF3-4762-B7C5-D9F869251A0F}">
      <text>
        <r>
          <rPr>
            <b/>
            <sz val="9"/>
            <color indexed="81"/>
            <rFont val="Tahoma"/>
            <family val="2"/>
          </rPr>
          <t>Becky Dzingeleski:</t>
        </r>
        <r>
          <rPr>
            <sz val="9"/>
            <color indexed="81"/>
            <rFont val="Tahoma"/>
            <family val="2"/>
          </rPr>
          <t xml:space="preserve">
Inactive but still have runouts of prior allocations.</t>
        </r>
      </text>
    </comment>
    <comment ref="B307" authorId="0" shapeId="0" xr:uid="{35369B55-3B16-4E22-BC28-2D6581414BC4}">
      <text>
        <r>
          <rPr>
            <b/>
            <sz val="9"/>
            <color indexed="81"/>
            <rFont val="Tahoma"/>
            <family val="2"/>
          </rPr>
          <t>Becky Dzingeleski:</t>
        </r>
        <r>
          <rPr>
            <sz val="9"/>
            <color indexed="81"/>
            <rFont val="Tahoma"/>
            <family val="2"/>
          </rPr>
          <t xml:space="preserve">
CU of 51000
</t>
        </r>
      </text>
    </comment>
    <comment ref="B308" authorId="0" shapeId="0" xr:uid="{862B6CE9-7703-4C4B-A42A-CBDD7250A490}">
      <text>
        <r>
          <rPr>
            <b/>
            <sz val="9"/>
            <color indexed="81"/>
            <rFont val="Tahoma"/>
            <family val="2"/>
          </rPr>
          <t>Becky Dzingeleski:</t>
        </r>
        <r>
          <rPr>
            <sz val="9"/>
            <color indexed="81"/>
            <rFont val="Tahoma"/>
            <family val="2"/>
          </rPr>
          <t xml:space="preserve">
CU of 51000</t>
        </r>
      </text>
    </comment>
  </commentList>
</comments>
</file>

<file path=xl/sharedStrings.xml><?xml version="1.0" encoding="utf-8"?>
<sst xmlns="http://schemas.openxmlformats.org/spreadsheetml/2006/main" count="2982" uniqueCount="475">
  <si>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</si>
  <si>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</si>
  <si>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</si>
  <si>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</si>
  <si>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</si>
  <si>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</si>
  <si>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</si>
  <si>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</si>
  <si>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</si>
  <si>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</si>
  <si>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</si>
  <si>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</si>
  <si>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</si>
  <si>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</si>
  <si>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</si>
  <si>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</si>
  <si>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</si>
  <si>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</si>
  <si>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</si>
  <si>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</si>
  <si>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</si>
  <si>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</si>
  <si>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</si>
  <si>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</si>
  <si>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</si>
  <si>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DEPARTMENT OF AGRICULTURE</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</si>
  <si>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</si>
  <si>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</si>
  <si>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</si>
  <si>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</si>
  <si>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</si>
  <si>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</si>
  <si>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</si>
  <si>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</si>
  <si>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</si>
  <si>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</si>
  <si>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</si>
  <si>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</si>
  <si>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</si>
  <si>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</si>
  <si>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</si>
  <si>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</si>
  <si>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</si>
  <si>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</si>
  <si>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</si>
  <si>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</si>
  <si>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</si>
  <si>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</si>
  <si>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</si>
  <si>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</si>
  <si>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</si>
  <si>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</si>
  <si>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</si>
  <si>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</si>
  <si>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</si>
  <si>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</si>
  <si>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</si>
  <si>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</si>
  <si>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</si>
  <si>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</si>
  <si>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</si>
  <si>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</si>
  <si>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</si>
  <si>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</si>
  <si>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</si>
  <si>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</si>
  <si>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</si>
  <si>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</si>
  <si>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</si>
  <si>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</si>
  <si>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</si>
  <si>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</si>
  <si>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</si>
  <si>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</si>
  <si>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</si>
  <si>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</si>
  <si>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</si>
  <si>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</si>
  <si>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</si>
  <si>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</si>
  <si>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</si>
  <si>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</si>
  <si>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</si>
  <si>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</si>
  <si>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</si>
  <si>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</si>
  <si>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</si>
  <si>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</si>
  <si>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</si>
  <si>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</si>
  <si>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</si>
  <si>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</si>
  <si>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</si>
  <si>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</si>
  <si>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</si>
  <si>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</si>
  <si>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</si>
  <si>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</si>
  <si>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</si>
  <si>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</si>
  <si>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</si>
  <si>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</si>
  <si>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</si>
  <si>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</si>
  <si>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</si>
  <si>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</si>
  <si>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</si>
  <si>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</si>
  <si>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</si>
  <si>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</si>
  <si>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</si>
  <si>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</si>
  <si>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</si>
  <si>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</si>
  <si>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</si>
  <si>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</si>
  <si>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</si>
  <si>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</si>
  <si>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</si>
  <si>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</si>
  <si>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</si>
  <si>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</si>
  <si>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</si>
  <si>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</si>
  <si>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</si>
  <si>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</si>
  <si>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</si>
  <si>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</si>
  <si>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</si>
  <si>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</si>
  <si>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</si>
  <si>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</si>
  <si>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</si>
  <si>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</si>
  <si>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</si>
  <si>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</si>
  <si>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</si>
  <si>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</si>
  <si>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</si>
  <si>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</si>
  <si>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</si>
  <si>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</si>
  <si>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</si>
  <si>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</si>
  <si>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</si>
  <si>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</si>
  <si>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</si>
  <si>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</si>
  <si>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</si>
  <si>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</si>
  <si>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</si>
  <si>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</si>
  <si>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</si>
  <si>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</si>
  <si>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</si>
  <si>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</si>
  <si>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</si>
  <si>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</si>
  <si>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</si>
  <si>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</si>
  <si>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</si>
  <si>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</si>
  <si>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</si>
  <si>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</si>
  <si>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</si>
  <si>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</si>
  <si>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</si>
  <si>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</si>
  <si>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</si>
  <si>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</si>
  <si>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</si>
  <si>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</si>
  <si>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</si>
  <si>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</si>
  <si>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</si>
  <si>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</si>
  <si>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</si>
  <si>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</si>
  <si>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</si>
  <si>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</si>
  <si>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</si>
  <si>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</si>
  <si>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</si>
  <si>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</si>
  <si>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</si>
  <si>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</si>
  <si>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</si>
  <si>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</si>
  <si>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</si>
  <si>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</si>
  <si>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</si>
  <si>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</si>
  <si>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</si>
  <si>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</si>
  <si>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</si>
  <si>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</si>
  <si>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</si>
  <si>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</si>
  <si>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</si>
  <si>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</si>
  <si>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</si>
  <si>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</si>
  <si>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</si>
  <si>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</si>
  <si>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</si>
  <si>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</si>
  <si>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</si>
  <si>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</si>
  <si>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</si>
  <si>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</si>
  <si>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</si>
  <si>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</si>
  <si>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</si>
  <si>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</si>
  <si>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</si>
  <si>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</si>
  <si>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</si>
  <si>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</si>
  <si>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</si>
  <si>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</si>
  <si>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</si>
  <si>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</si>
  <si>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</si>
  <si>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</si>
  <si>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</si>
  <si>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</si>
  <si>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</si>
  <si>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</si>
  <si>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</si>
  <si>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</si>
  <si>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</si>
  <si>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</si>
  <si>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</si>
  <si>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</si>
  <si>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</si>
  <si>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</si>
  <si>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</si>
  <si>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</si>
  <si>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</si>
  <si>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</si>
  <si>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</si>
  <si>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</si>
  <si>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</si>
  <si>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</si>
  <si>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</si>
  <si>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</si>
  <si>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</si>
  <si>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</si>
  <si>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</si>
  <si>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</si>
  <si>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</si>
  <si>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</si>
  <si>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</si>
  <si>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</si>
  <si>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</si>
  <si>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</si>
  <si>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</si>
  <si>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</si>
  <si>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</si>
  <si>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</si>
  <si>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</si>
  <si>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</si>
  <si>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</si>
  <si>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</si>
  <si>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</si>
  <si>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</si>
  <si>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</si>
  <si>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</si>
  <si>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</si>
  <si>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</si>
  <si>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</si>
  <si>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</si>
  <si>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</si>
  <si>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</si>
  <si>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</si>
  <si>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</si>
  <si>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</si>
  <si>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</si>
  <si>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</si>
  <si>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</si>
  <si>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Agency Number</t>
  </si>
  <si>
    <t>Agency</t>
  </si>
  <si>
    <t xml:space="preserve">NC CEMETARY COMMISSION </t>
  </si>
  <si>
    <t>STATE BOARD OF EXAMINERS FOR ELECTRICAL CONTRACTOR</t>
  </si>
  <si>
    <t>CAPE LOOKOUT MARINE SCIENCE H.S.</t>
  </si>
  <si>
    <t>INVEST COLLEGIATE CHARTER SCHOOL</t>
  </si>
  <si>
    <t xml:space="preserve">DOWNTOWN MIDDLE </t>
  </si>
  <si>
    <t>IREDELL COUNTY SCHOOLS</t>
  </si>
  <si>
    <t>AMERICAN RENAISSANCE MIDDLE SCH</t>
  </si>
  <si>
    <t>CORVIAN COMMUNITY SCHOOL</t>
  </si>
  <si>
    <t>EAST WAKE ACADEMY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</si>
  <si>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</si>
  <si>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</si>
  <si>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</si>
  <si>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</si>
  <si>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</si>
  <si>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</si>
  <si>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</si>
  <si>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</si>
  <si>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</si>
  <si>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</si>
  <si>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</si>
  <si>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FY Contributions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</si>
  <si>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</si>
  <si>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</si>
  <si>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</si>
  <si>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</si>
  <si>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</si>
  <si>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</si>
  <si>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</si>
  <si>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</si>
  <si>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</si>
  <si>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</si>
  <si>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Sensitivity of the net pension liability (asset) to changes in the discount rate</t>
  </si>
  <si>
    <t>Choose Your Agency:</t>
  </si>
  <si>
    <t>Agency Number:</t>
  </si>
  <si>
    <t>GASB 68 Accounting Template – TSERS</t>
  </si>
  <si>
    <t>All TSERS Employers</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</si>
  <si>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</si>
  <si>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</si>
  <si>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</si>
  <si>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</si>
  <si>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</si>
  <si>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</si>
  <si>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</si>
  <si>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</si>
  <si>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</si>
  <si>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</si>
  <si>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</si>
  <si>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</si>
  <si>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</si>
  <si>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</si>
  <si>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</si>
  <si>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</si>
  <si>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</si>
  <si>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</si>
  <si>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</si>
  <si>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</si>
  <si>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</si>
  <si>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</si>
  <si>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</si>
  <si>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</si>
  <si>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Current Proportional Share</t>
  </si>
  <si>
    <t>Prior Proportional Share</t>
  </si>
  <si>
    <t>INVEST COLLEGIATE CHARTER (BUNCOMBE)</t>
  </si>
  <si>
    <t>KIPP HALIFAX COLLEGE PREP CHARTER</t>
  </si>
  <si>
    <t>PIONEER SPRINGS COMMUNITY CHARTER</t>
  </si>
  <si>
    <t>Net Pension Liability EOY</t>
  </si>
  <si>
    <t>Net Pension Liability BOY</t>
  </si>
  <si>
    <t>CURRENT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</si>
  <si>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</si>
  <si>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</si>
  <si>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</si>
  <si>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Note:</t>
  </si>
  <si>
    <t>Total Plan</t>
  </si>
  <si>
    <t>Unit's proportionate share (for footnote disclosure)</t>
  </si>
  <si>
    <t>Change in Proportional Share</t>
  </si>
  <si>
    <t xml:space="preserve">Employer contributions subsequent to the measurement date * </t>
  </si>
  <si>
    <t>ORBIT Unit Contributions to Plan in Measurement Year</t>
  </si>
  <si>
    <t>Net Pension Liability</t>
  </si>
  <si>
    <t>Worksheet Instructions:</t>
  </si>
  <si>
    <t xml:space="preserve">           the resulting entries, see the referenced GASB 68 literature.  Review the entries with applicable staff prior to posting the entries in your general ledger.</t>
  </si>
  <si>
    <t xml:space="preserve">         Advanced, Display Options for this Workbook, and ensure that Show Sheet Tabs is checked.  Consult your IT specialist as needed.</t>
  </si>
  <si>
    <t xml:space="preserve"> &lt;&lt; Click on the cell to see a list of agencies. Step 1.</t>
  </si>
  <si>
    <t xml:space="preserve"> &lt;&lt; Enter your employer contributions for the period indicated. Step 2.</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</si>
  <si>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</si>
  <si>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</si>
  <si>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</si>
  <si>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</si>
  <si>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</si>
  <si>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</si>
  <si>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</si>
  <si>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</si>
  <si>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</si>
  <si>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</si>
  <si>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 xml:space="preserve"> &lt;&lt; Enter your employer contributions for the period indicated. Step 3 </t>
  </si>
  <si>
    <t>Actuarially Determined Component of Pension Expense</t>
  </si>
  <si>
    <t>Information for notes to the financial statements</t>
  </si>
  <si>
    <t>Step 1 - Click on cell C18 within this tab.  Select your agency from the drop-down menu.  Agencies are listed in alphabetical order.</t>
  </si>
  <si>
    <t>Total TSERS pension expense reported for fiscal year</t>
  </si>
  <si>
    <t>Ending TSERS net pension liability</t>
  </si>
  <si>
    <t>STATE DIVISION OF HEALTH SERVICES</t>
  </si>
  <si>
    <t>FERNLEAF COMMUNITY CHARTER</t>
  </si>
  <si>
    <t>TOTAL Recognition of Deferred (Inflows)/Outflows</t>
  </si>
  <si>
    <t>Paragraph 54 and 55 Outflows</t>
  </si>
  <si>
    <t>Paragraph 54 and 55 Inflows</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</si>
  <si>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</si>
  <si>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</si>
  <si>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</si>
  <si>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</si>
  <si>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</si>
  <si>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</si>
  <si>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</si>
  <si>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</si>
  <si>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</si>
  <si>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</si>
  <si>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</si>
  <si>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</si>
  <si>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</si>
  <si>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</si>
  <si>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</si>
  <si>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</si>
  <si>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</si>
  <si>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TOTALS</t>
  </si>
  <si>
    <t>FY 2017 (Measurement Year) Total Contributions</t>
  </si>
  <si>
    <t>Total Plan - FYE June 30, 2018</t>
  </si>
  <si>
    <t xml:space="preserve">PRIOR YEAR </t>
  </si>
  <si>
    <t>JE description</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</si>
  <si>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</si>
  <si>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</si>
  <si>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</si>
  <si>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</si>
  <si>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</si>
  <si>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</si>
  <si>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</si>
  <si>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</si>
  <si>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</si>
  <si>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</si>
  <si>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</si>
  <si>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</si>
  <si>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</si>
  <si>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</si>
  <si>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</si>
  <si>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TSERS including the accompanying audit report from the Office of State Auditor will be available on DST's website.   </t>
  </si>
  <si>
    <t>Step 4 - Go to the JE Template tab within this workbook.  Review the resulting entries within the workbook for reasonableness.  Should you have any questions regarding</t>
  </si>
  <si>
    <t>Measurement date 06/30/2017</t>
  </si>
  <si>
    <t>Unit's share of collective pension expense</t>
  </si>
  <si>
    <t>Pension expense resulting from difference between ORBIT system contributions and what was recorded as a deferred outflow in the prior year</t>
  </si>
  <si>
    <t>Tables for Disclosure</t>
  </si>
  <si>
    <t>Recognition period - 4.00 years</t>
  </si>
  <si>
    <t>Measurement date 06/30/2016</t>
  </si>
  <si>
    <t>Recognition period - 4.49 years</t>
  </si>
  <si>
    <t>NO AGENCY CHOSEN</t>
  </si>
  <si>
    <t>N/A</t>
  </si>
  <si>
    <t>Measurement date 06/30/2018</t>
  </si>
  <si>
    <t>Net Difference Between Projected and Actual Investment Earnings on Plan Investments</t>
  </si>
  <si>
    <t>NC DEPARTMENT OF MILITARY &amp; VETERANS AFFAIRS</t>
  </si>
  <si>
    <t>NC DEPT OF ENVIRONMENTAL QUALITY</t>
  </si>
  <si>
    <t>DEPARTMENT OF HEALTH SERVICES</t>
  </si>
  <si>
    <t>HEALTH AND HUMAN SVCS</t>
  </si>
  <si>
    <t>NC BRD OF EXAMINERS OF PRACTICING PSYCOLOGISTS</t>
  </si>
  <si>
    <t>GRANVILLE COUNTY PUBLIC SCHOOLS</t>
  </si>
  <si>
    <t>LEE COUNTY BOARD OF EDUCATION</t>
  </si>
  <si>
    <t>Fiscal Year Ended June 30, 2019</t>
  </si>
  <si>
    <t>Step 2 - In cell C22, enter the amount of deferred outflow you recorded in FY 2018 for TSERS contributions made subsequent to the measurement period (July 1, 2017 through June 30, 2018)</t>
  </si>
  <si>
    <t>Step 3 - In cell C24, enter your employer contributions made for the period of July 1, 2018 through the date of your fiscal year end.</t>
  </si>
  <si>
    <t>Enter the amount of contributions subsequent to the measurement date that you recorded as a deferred outflow of resources in your June 30, 2018 financial statement for TSERS</t>
  </si>
  <si>
    <t>Your employer contributions from 7/1/2018 through 6/30/2019</t>
  </si>
  <si>
    <r>
      <t xml:space="preserve">This template automatically generates the GASB 68 journal entries (14th period) and certain note disclosures (see below) for all employer participants of the </t>
    </r>
    <r>
      <rPr>
        <b/>
        <sz val="10"/>
        <color rgb="FF000000"/>
        <rFont val="Arial"/>
        <family val="2"/>
      </rPr>
      <t xml:space="preserve">Teachers' and State Employees' Retirement System </t>
    </r>
    <r>
      <rPr>
        <sz val="10"/>
        <color rgb="FF000000"/>
        <rFont val="Arial"/>
        <family val="2"/>
      </rPr>
      <t xml:space="preserve">(TSERS). </t>
    </r>
  </si>
  <si>
    <t>FY 2018 (Measurement Year) Total Contributions</t>
  </si>
  <si>
    <t>Total Plan - FYE June 30, 2019</t>
  </si>
  <si>
    <t>Note - If you are unable to see the 8 different tabs in this workbook (Info, JE Template, 2019 Summary, 2018 Summary, 2017 Summary, TSERS Contributions FY 2018, TSERS Contributions FY 2017, Deferred Amortization) then go to File, Options,</t>
  </si>
  <si>
    <t>8% Sensitivity</t>
  </si>
  <si>
    <t xml:space="preserve"> </t>
  </si>
  <si>
    <t>1% Decrease (6.00%)</t>
  </si>
  <si>
    <t>Current Discount Rate (7.00%)</t>
  </si>
  <si>
    <t>1% Increase (8.00%)</t>
  </si>
  <si>
    <t>12200M</t>
  </si>
  <si>
    <t>12220M</t>
  </si>
  <si>
    <t>HEALTH AND HUMAN SVCS merged with 12200</t>
  </si>
  <si>
    <t>STATE DIVISION OF HEALTH SERVICES merged with Health &amp; Human Services</t>
  </si>
  <si>
    <t>HEALTH &amp; HUMAN SVCS includes State Division of Health Services</t>
  </si>
  <si>
    <t>HEALTH &amp; HUMAN SVCS  State Division of Health Services merged</t>
  </si>
  <si>
    <t>DEPARTMENT OF HEALTH SERVICES merged with Health and Human Services</t>
  </si>
  <si>
    <t>DOWNTOWN MIDDLE (inactive)</t>
  </si>
  <si>
    <t>KENNEDY CHARTER (inactive)</t>
  </si>
  <si>
    <t>PACE ACADEMY (inactive)</t>
  </si>
  <si>
    <t>CAPE LOOKOUT MARINE SCIENCE H.S. (inactive)</t>
  </si>
  <si>
    <t>SEGS ACADEMY (inactive)</t>
  </si>
  <si>
    <t>KINSTON CHARTER ACADEMY (inactive)</t>
  </si>
  <si>
    <t xml:space="preserve">HEALTH &amp; HUMAN SVCS </t>
  </si>
  <si>
    <t>HEALTH AND HUMAN SVCS includes Department of Health Services</t>
  </si>
  <si>
    <t>6% Sensitivity*</t>
  </si>
  <si>
    <t>*  Calculated by SLGFD based on allocation percentage and NPL in valuation report.</t>
  </si>
  <si>
    <t>Plan measurement period used for FY19 is the twelve months ended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</si>
</sst>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_(* #,##0.0000000_);_(* \(#,##0.0000000\);_(* &quot;-&quot;??_);_(@_)"/>
  </numFmts>
  <fonts count="26">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name val="Calibri"/>
      <family val="2"/>
      <scheme val="minor"/>
    </font>
    <font>
      <b/>
      <sz val="11"/>
      <color rgb="FFFF0000"/>
      <name val="Calibri"/>
      <family val="2"/>
      <scheme val="minor"/>
    </font>
    <font>
      <sz val="11"/>
      <color rgb="FFFF0000"/>
      <name val="Calibri"/>
      <family val="2"/>
      <scheme val="minor"/>
    </font>
    <font>
      <sz val="11"/>
      <color rgb="FFFA7D00"/>
      <name val="Calibri"/>
      <family val="2"/>
      <scheme val="minor"/>
    </font>
    <font>
      <b/>
      <sz val="11"/>
      <name val="Calibri"/>
      <family val="2"/>
      <scheme val="minor"/>
    </font>
    <font>
      <sz val="10"/>
      <color rgb="FF000000"/>
      <name val="Arial"/>
      <family val="2"/>
    </font>
    <font>
      <b/>
      <sz val="10"/>
      <color rgb="FF000000"/>
      <name val="Arial"/>
      <family val="2"/>
    </font>
    <font>
      <sz val="9"/>
      <color indexed="81"/>
      <name val="Tahoma"/>
      <charset val="1"/>
    </font>
    <font>
      <b/>
      <sz val="9"/>
      <color indexed="81"/>
      <name val="Tahoma"/>
      <charset val="1"/>
    </font>
    <font>
      <sz val="9"/>
      <color indexed="81"/>
      <name val="Tahoma"/>
      <family val="2"/>
    </font>
    <font>
      <b/>
      <sz val="9"/>
      <color indexed="81"/>
      <name val="Tahoma"/>
      <family val="2"/>
    </font>
    <font>
      <sz val="11"/>
      <color theme="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darkUp">
        <bgColor theme="9" tint="0.39997558519241921"/>
      </patternFill>
    </fill>
    <fill>
      <patternFill patternType="solid">
        <fgColor theme="9" tint="0.79998168889431442"/>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7" fillId="0" borderId="11" applyNumberFormat="0" applyFill="0" applyAlignment="0" applyProtection="0"/>
  </cellStyleXfs>
  <cellXfs count="266">
    <xf numFmtId="0" fontId="0" fillId="0" borderId="0" xfId="0"/>
    <xf numFmtId="43" fontId="0" fillId="0" borderId="0" xfId="1" applyFont="1"/>
    <xf numFmtId="0" fontId="0" fillId="0" borderId="0" xfId="0" applyFill="1"/>
    <xf numFmtId="0" fontId="0" fillId="0" borderId="0" xfId="0" applyFill="1" applyAlignment="1">
      <alignment horizontal="right"/>
    </xf>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8" fillId="3" borderId="0" xfId="4" quotePrefix="1" applyFont="1" applyFill="1"/>
    <xf numFmtId="0" fontId="6" fillId="3" borderId="0" xfId="4" applyFill="1"/>
    <xf numFmtId="0" fontId="6" fillId="0" borderId="0" xfId="4" applyFont="1"/>
    <xf numFmtId="0" fontId="6" fillId="0" borderId="0" xfId="4"/>
    <xf numFmtId="0" fontId="8" fillId="3" borderId="0" xfId="4" applyFont="1" applyFill="1"/>
    <xf numFmtId="0" fontId="8" fillId="3" borderId="0" xfId="4" applyFont="1" applyFill="1" applyAlignment="1">
      <alignment horizontal="left"/>
    </xf>
    <xf numFmtId="0" fontId="6" fillId="3" borderId="10" xfId="4" applyFont="1" applyFill="1" applyBorder="1" applyAlignment="1" applyProtection="1">
      <alignment horizontal="center"/>
      <protection locked="0"/>
    </xf>
    <xf numFmtId="0" fontId="9" fillId="3" borderId="0" xfId="4" applyFont="1" applyFill="1" applyAlignment="1" applyProtection="1">
      <alignment horizontal="left" indent="1"/>
    </xf>
    <xf numFmtId="0" fontId="6" fillId="3" borderId="0" xfId="4" applyFill="1" applyBorder="1"/>
    <xf numFmtId="0" fontId="9" fillId="3" borderId="0" xfId="4" applyFont="1" applyFill="1" applyAlignment="1" applyProtection="1">
      <alignment horizontal="left" indent="3"/>
    </xf>
    <xf numFmtId="0" fontId="10" fillId="3"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165" fontId="0" fillId="0" borderId="0" xfId="0" applyNumberFormat="1" applyFill="1"/>
    <xf numFmtId="0" fontId="13" fillId="3" borderId="0" xfId="0" applyFont="1" applyFill="1" applyAlignment="1" applyProtection="1">
      <alignment horizontal="center"/>
    </xf>
    <xf numFmtId="167" fontId="13" fillId="3" borderId="0" xfId="0" applyNumberFormat="1" applyFont="1" applyFill="1" applyProtection="1"/>
    <xf numFmtId="0" fontId="0" fillId="3" borderId="0" xfId="0" applyFill="1"/>
    <xf numFmtId="0" fontId="13" fillId="3" borderId="0" xfId="0" applyFont="1" applyFill="1" applyAlignment="1">
      <alignment horizontal="center" vertical="top"/>
    </xf>
    <xf numFmtId="0" fontId="13" fillId="3" borderId="0" xfId="0" applyFont="1" applyFill="1"/>
    <xf numFmtId="0" fontId="13" fillId="3" borderId="0" xfId="0" applyNumberFormat="1" applyFont="1" applyFill="1" applyAlignment="1" applyProtection="1">
      <alignment horizontal="left" vertical="top"/>
    </xf>
    <xf numFmtId="0" fontId="13" fillId="3" borderId="0" xfId="0" applyFont="1" applyFill="1" applyAlignment="1">
      <alignment vertical="top"/>
    </xf>
    <xf numFmtId="49" fontId="13" fillId="3" borderId="0" xfId="0" quotePrefix="1" applyNumberFormat="1" applyFont="1" applyFill="1" applyAlignment="1" applyProtection="1">
      <alignment horizontal="center" vertical="top"/>
    </xf>
    <xf numFmtId="49" fontId="13" fillId="3" borderId="0" xfId="0" quotePrefix="1" applyNumberFormat="1" applyFont="1" applyFill="1" applyAlignment="1">
      <alignment horizontal="center" vertical="top"/>
    </xf>
    <xf numFmtId="0" fontId="2" fillId="0" borderId="0" xfId="0" applyFont="1" applyFill="1"/>
    <xf numFmtId="0" fontId="2" fillId="0" borderId="1" xfId="0" applyFont="1" applyFill="1" applyBorder="1" applyAlignment="1">
      <alignment horizontal="centerContinuous"/>
    </xf>
    <xf numFmtId="164" fontId="0" fillId="0" borderId="0" xfId="0" applyNumberFormat="1" applyFill="1"/>
    <xf numFmtId="0" fontId="14" fillId="0" borderId="0" xfId="0" applyFont="1" applyFill="1" applyBorder="1" applyAlignment="1">
      <alignment horizontal="center"/>
    </xf>
    <xf numFmtId="0" fontId="14" fillId="0" borderId="0" xfId="0" applyFont="1" applyFill="1" applyBorder="1" applyAlignment="1">
      <alignment horizontal="left"/>
    </xf>
    <xf numFmtId="164" fontId="14" fillId="0" borderId="0" xfId="1" applyNumberFormat="1" applyFont="1" applyFill="1"/>
    <xf numFmtId="165" fontId="14" fillId="0" borderId="0" xfId="0" applyNumberFormat="1" applyFont="1" applyFill="1"/>
    <xf numFmtId="164" fontId="14" fillId="0" borderId="0" xfId="0" applyNumberFormat="1" applyFont="1" applyFill="1"/>
    <xf numFmtId="43" fontId="0" fillId="0" borderId="0" xfId="0" applyNumberFormat="1" applyFill="1"/>
    <xf numFmtId="168" fontId="14" fillId="0" borderId="0" xfId="9" applyNumberFormat="1" applyFont="1" applyFill="1"/>
    <xf numFmtId="0" fontId="14" fillId="0" borderId="0" xfId="0" applyFont="1" applyFill="1" applyAlignment="1">
      <alignment horizontal="center"/>
    </xf>
    <xf numFmtId="43" fontId="2" fillId="0" borderId="0" xfId="0" applyNumberFormat="1" applyFont="1" applyFill="1"/>
    <xf numFmtId="0" fontId="15" fillId="0" borderId="0" xfId="0" applyFont="1" applyFill="1" applyAlignment="1">
      <alignment horizontal="center"/>
    </xf>
    <xf numFmtId="164" fontId="15" fillId="0" borderId="0" xfId="1" applyNumberFormat="1" applyFont="1" applyFill="1" applyAlignment="1">
      <alignment horizontal="center"/>
    </xf>
    <xf numFmtId="43" fontId="0" fillId="0" borderId="0" xfId="1" applyFont="1" applyFill="1"/>
    <xf numFmtId="168" fontId="0" fillId="0" borderId="0" xfId="9" applyNumberFormat="1" applyFont="1" applyFill="1"/>
    <xf numFmtId="168" fontId="0" fillId="0" borderId="0" xfId="9" applyNumberFormat="1" applyFont="1"/>
    <xf numFmtId="164" fontId="2" fillId="0" borderId="0" xfId="1" applyNumberFormat="1" applyFont="1" applyFill="1"/>
    <xf numFmtId="0" fontId="0" fillId="0" borderId="0" xfId="0" applyBorder="1"/>
    <xf numFmtId="0" fontId="0" fillId="0" borderId="0" xfId="0" applyFill="1" applyAlignment="1">
      <alignment horizontal="right" wrapText="1"/>
    </xf>
    <xf numFmtId="0" fontId="6" fillId="0" borderId="0" xfId="4"/>
    <xf numFmtId="0" fontId="2" fillId="0" borderId="0" xfId="0" applyFont="1" applyAlignment="1">
      <alignment horizontal="right"/>
    </xf>
    <xf numFmtId="14" fontId="6" fillId="3" borderId="0" xfId="4" applyNumberFormat="1" applyFill="1" applyBorder="1" applyAlignment="1">
      <alignment horizontal="left"/>
    </xf>
    <xf numFmtId="14" fontId="6" fillId="0" borderId="0" xfId="4" applyNumberFormat="1"/>
    <xf numFmtId="0" fontId="6" fillId="0" borderId="0" xfId="4" applyAlignment="1">
      <alignment horizontal="right"/>
    </xf>
    <xf numFmtId="166" fontId="6" fillId="0" borderId="10" xfId="8" applyNumberFormat="1" applyFont="1" applyBorder="1"/>
    <xf numFmtId="0" fontId="6" fillId="0" borderId="0" xfId="4"/>
    <xf numFmtId="0" fontId="6" fillId="3" borderId="0" xfId="4" applyFont="1" applyFill="1"/>
    <xf numFmtId="0" fontId="6" fillId="3" borderId="0" xfId="4" quotePrefix="1" applyFont="1" applyFill="1"/>
    <xf numFmtId="0" fontId="6" fillId="0" borderId="0" xfId="4"/>
    <xf numFmtId="166" fontId="6" fillId="0" borderId="0" xfId="8" applyNumberFormat="1" applyFont="1" applyBorder="1"/>
    <xf numFmtId="0" fontId="6" fillId="3" borderId="0" xfId="4" applyFill="1" applyAlignment="1">
      <alignment wrapText="1"/>
    </xf>
    <xf numFmtId="0" fontId="0" fillId="0" borderId="0" xfId="0" applyFill="1" applyAlignment="1">
      <alignment horizontal="center"/>
    </xf>
    <xf numFmtId="0" fontId="0" fillId="0" borderId="0" xfId="0" applyFont="1" applyFill="1" applyAlignment="1">
      <alignment horizontal="center"/>
    </xf>
    <xf numFmtId="0" fontId="0" fillId="0" borderId="0" xfId="0" applyFont="1" applyFill="1"/>
    <xf numFmtId="164" fontId="0" fillId="0" borderId="0" xfId="0" applyNumberFormat="1" applyFont="1" applyFill="1"/>
    <xf numFmtId="168" fontId="2" fillId="0" borderId="0" xfId="0" applyNumberFormat="1" applyFont="1" applyFill="1"/>
    <xf numFmtId="0" fontId="0" fillId="2" borderId="0" xfId="0" applyFill="1"/>
    <xf numFmtId="0" fontId="16" fillId="2" borderId="0" xfId="0" applyFont="1" applyFill="1"/>
    <xf numFmtId="0" fontId="14" fillId="4" borderId="0" xfId="0" applyFont="1" applyFill="1"/>
    <xf numFmtId="0" fontId="0" fillId="0" borderId="0" xfId="0" applyFill="1" applyBorder="1" applyAlignment="1">
      <alignment horizontal="right"/>
    </xf>
    <xf numFmtId="0" fontId="17" fillId="0" borderId="0" xfId="15" applyBorder="1"/>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0" fontId="6" fillId="0" borderId="0" xfId="0" applyFont="1" applyFill="1" applyBorder="1" applyAlignment="1">
      <alignment horizontal="center"/>
    </xf>
    <xf numFmtId="164" fontId="18" fillId="0" borderId="0" xfId="0" applyNumberFormat="1" applyFont="1" applyFill="1"/>
    <xf numFmtId="43" fontId="18" fillId="0" borderId="0" xfId="0" applyNumberFormat="1" applyFont="1" applyFill="1"/>
    <xf numFmtId="0" fontId="18" fillId="0" borderId="0" xfId="0" applyFont="1" applyFill="1"/>
    <xf numFmtId="43" fontId="2" fillId="0" borderId="0" xfId="1" applyFont="1"/>
    <xf numFmtId="43" fontId="2" fillId="0" borderId="0" xfId="1" applyFont="1" applyAlignment="1">
      <alignment wrapText="1"/>
    </xf>
    <xf numFmtId="0" fontId="0" fillId="0" borderId="0" xfId="0"/>
    <xf numFmtId="0" fontId="0" fillId="0" borderId="0" xfId="0" applyAlignment="1">
      <alignment wrapText="1"/>
    </xf>
    <xf numFmtId="43" fontId="0" fillId="0" borderId="0" xfId="1" applyFont="1"/>
    <xf numFmtId="0" fontId="0" fillId="0" borderId="0" xfId="0" applyAlignment="1">
      <alignment vertical="top"/>
    </xf>
    <xf numFmtId="0" fontId="6" fillId="0" borderId="0" xfId="4"/>
    <xf numFmtId="0" fontId="6" fillId="5" borderId="5" xfId="4" applyFill="1" applyBorder="1"/>
    <xf numFmtId="0" fontId="6" fillId="5" borderId="0" xfId="4" applyFill="1" applyBorder="1"/>
    <xf numFmtId="0" fontId="6" fillId="5" borderId="6" xfId="4" applyFill="1" applyBorder="1"/>
    <xf numFmtId="0" fontId="0" fillId="5" borderId="0" xfId="0" applyFill="1" applyBorder="1" applyAlignment="1">
      <alignment wrapText="1"/>
    </xf>
    <xf numFmtId="0" fontId="0" fillId="5" borderId="0" xfId="0" quotePrefix="1" applyFill="1" applyBorder="1" applyAlignment="1">
      <alignment wrapText="1"/>
    </xf>
    <xf numFmtId="0" fontId="0" fillId="5" borderId="0" xfId="0" applyFill="1" applyBorder="1"/>
    <xf numFmtId="0" fontId="0" fillId="5" borderId="1" xfId="0" applyFill="1" applyBorder="1"/>
    <xf numFmtId="43" fontId="2" fillId="5" borderId="1" xfId="1" applyFont="1" applyFill="1" applyBorder="1" applyAlignment="1">
      <alignment horizontal="center" wrapText="1"/>
    </xf>
    <xf numFmtId="166" fontId="0" fillId="5" borderId="9" xfId="8" applyNumberFormat="1" applyFont="1" applyFill="1" applyBorder="1"/>
    <xf numFmtId="0" fontId="0" fillId="7" borderId="0" xfId="0" applyFill="1" applyBorder="1"/>
    <xf numFmtId="0" fontId="0" fillId="7" borderId="1" xfId="0" applyFill="1" applyBorder="1"/>
    <xf numFmtId="0" fontId="0" fillId="5" borderId="3" xfId="0" applyFill="1" applyBorder="1" applyAlignment="1">
      <alignment wrapText="1"/>
    </xf>
    <xf numFmtId="43" fontId="0" fillId="5" borderId="3" xfId="1" applyFont="1" applyFill="1" applyBorder="1"/>
    <xf numFmtId="43" fontId="0" fillId="5" borderId="4" xfId="1" applyFont="1" applyFill="1" applyBorder="1"/>
    <xf numFmtId="0" fontId="0" fillId="5" borderId="5" xfId="0" applyFill="1" applyBorder="1" applyAlignment="1">
      <alignment vertical="top"/>
    </xf>
    <xf numFmtId="43" fontId="0" fillId="5" borderId="6" xfId="1" applyFont="1" applyFill="1" applyBorder="1"/>
    <xf numFmtId="164" fontId="0" fillId="5" borderId="0" xfId="1" applyNumberFormat="1" applyFont="1" applyFill="1" applyBorder="1"/>
    <xf numFmtId="43" fontId="0" fillId="5" borderId="0" xfId="1" applyFont="1" applyFill="1" applyBorder="1"/>
    <xf numFmtId="43" fontId="2" fillId="5" borderId="8" xfId="1" applyFont="1" applyFill="1" applyBorder="1" applyAlignment="1">
      <alignment horizontal="center" wrapText="1"/>
    </xf>
    <xf numFmtId="164" fontId="0" fillId="5" borderId="6" xfId="1" applyNumberFormat="1" applyFont="1" applyFill="1" applyBorder="1"/>
    <xf numFmtId="0" fontId="0" fillId="5" borderId="5" xfId="0" applyFill="1" applyBorder="1"/>
    <xf numFmtId="43" fontId="0" fillId="6" borderId="6" xfId="1" applyFont="1" applyFill="1" applyBorder="1"/>
    <xf numFmtId="166" fontId="0" fillId="5" borderId="12" xfId="8" applyNumberFormat="1" applyFont="1" applyFill="1" applyBorder="1"/>
    <xf numFmtId="0" fontId="0" fillId="5" borderId="7" xfId="0" applyFill="1" applyBorder="1"/>
    <xf numFmtId="0" fontId="0" fillId="5" borderId="1" xfId="0" applyFill="1" applyBorder="1" applyAlignment="1">
      <alignment wrapText="1"/>
    </xf>
    <xf numFmtId="43" fontId="0" fillId="5" borderId="1" xfId="1" applyFont="1" applyFill="1" applyBorder="1"/>
    <xf numFmtId="43" fontId="0" fillId="5" borderId="8" xfId="1" applyFont="1" applyFill="1" applyBorder="1"/>
    <xf numFmtId="42" fontId="0" fillId="5" borderId="0" xfId="1" applyNumberFormat="1" applyFont="1" applyFill="1" applyBorder="1"/>
    <xf numFmtId="41" fontId="0" fillId="5" borderId="0" xfId="8" applyNumberFormat="1" applyFont="1" applyFill="1" applyBorder="1"/>
    <xf numFmtId="166" fontId="0" fillId="0" borderId="0" xfId="0" applyNumberFormat="1"/>
    <xf numFmtId="0" fontId="14" fillId="0" borderId="0" xfId="0" applyFont="1"/>
    <xf numFmtId="168" fontId="14" fillId="0" borderId="0" xfId="9" applyNumberFormat="1" applyFont="1"/>
    <xf numFmtId="164" fontId="14" fillId="0" borderId="0" xfId="0" applyNumberFormat="1" applyFont="1"/>
    <xf numFmtId="0" fontId="18" fillId="0" borderId="0" xfId="0" applyFont="1" applyFill="1" applyBorder="1" applyAlignment="1">
      <alignment horizontal="center"/>
    </xf>
    <xf numFmtId="0" fontId="18" fillId="0" borderId="0" xfId="0" applyFont="1" applyFill="1" applyBorder="1" applyAlignment="1">
      <alignment horizontal="left"/>
    </xf>
    <xf numFmtId="168" fontId="18" fillId="0" borderId="0" xfId="9" applyNumberFormat="1" applyFont="1"/>
    <xf numFmtId="0" fontId="18" fillId="0" borderId="0" xfId="0" applyFont="1"/>
    <xf numFmtId="164" fontId="18" fillId="0" borderId="0" xfId="0" applyNumberFormat="1" applyFont="1"/>
    <xf numFmtId="0" fontId="0" fillId="5" borderId="0" xfId="0" applyFill="1" applyBorder="1" applyAlignment="1"/>
    <xf numFmtId="0" fontId="0" fillId="5" borderId="0" xfId="0" applyFill="1"/>
    <xf numFmtId="0" fontId="0" fillId="0" borderId="5"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0" fillId="0" borderId="6" xfId="1" applyFont="1" applyFill="1" applyBorder="1"/>
    <xf numFmtId="0" fontId="0" fillId="5" borderId="2" xfId="0" applyFill="1" applyBorder="1" applyAlignment="1">
      <alignment vertical="top"/>
    </xf>
    <xf numFmtId="0" fontId="0" fillId="5" borderId="5" xfId="0" applyFill="1" applyBorder="1" applyAlignment="1"/>
    <xf numFmtId="0" fontId="0" fillId="5" borderId="7" xfId="0" applyFill="1" applyBorder="1" applyAlignment="1">
      <alignment vertical="top"/>
    </xf>
    <xf numFmtId="41" fontId="0" fillId="5" borderId="1" xfId="1" applyNumberFormat="1" applyFont="1" applyFill="1" applyBorder="1"/>
    <xf numFmtId="41" fontId="0" fillId="7" borderId="0" xfId="8" applyNumberFormat="1" applyFont="1" applyFill="1" applyBorder="1"/>
    <xf numFmtId="164" fontId="0" fillId="7" borderId="0" xfId="1" applyNumberFormat="1" applyFont="1" applyFill="1" applyBorder="1"/>
    <xf numFmtId="164" fontId="0" fillId="7" borderId="6" xfId="1" applyNumberFormat="1" applyFont="1" applyFill="1" applyBorder="1"/>
    <xf numFmtId="0" fontId="0" fillId="7" borderId="5" xfId="0" applyFill="1" applyBorder="1"/>
    <xf numFmtId="0" fontId="0" fillId="7" borderId="7" xfId="0" applyFill="1" applyBorder="1"/>
    <xf numFmtId="0" fontId="2" fillId="5" borderId="2" xfId="0" applyFont="1" applyFill="1" applyBorder="1" applyAlignment="1">
      <alignment vertical="top"/>
    </xf>
    <xf numFmtId="0" fontId="2" fillId="5" borderId="3" xfId="0" applyFont="1" applyFill="1" applyBorder="1" applyAlignment="1">
      <alignment wrapText="1"/>
    </xf>
    <xf numFmtId="41" fontId="0" fillId="5" borderId="0" xfId="0" applyNumberFormat="1" applyFill="1" applyBorder="1" applyAlignment="1">
      <alignment wrapText="1"/>
    </xf>
    <xf numFmtId="41" fontId="0" fillId="5" borderId="6" xfId="1" applyNumberFormat="1" applyFont="1" applyFill="1" applyBorder="1"/>
    <xf numFmtId="164" fontId="0" fillId="5" borderId="0" xfId="1" applyNumberFormat="1" applyFont="1" applyFill="1" applyBorder="1" applyAlignment="1">
      <alignment horizontal="right"/>
    </xf>
    <xf numFmtId="41" fontId="0" fillId="5" borderId="0" xfId="0" quotePrefix="1" applyNumberFormat="1" applyFill="1" applyBorder="1" applyAlignment="1">
      <alignment wrapText="1"/>
    </xf>
    <xf numFmtId="164" fontId="0" fillId="5" borderId="6" xfId="1" applyNumberFormat="1" applyFont="1" applyFill="1" applyBorder="1" applyAlignment="1">
      <alignment horizontal="right"/>
    </xf>
    <xf numFmtId="41" fontId="0" fillId="5" borderId="0" xfId="0" applyNumberFormat="1" applyFill="1" applyBorder="1"/>
    <xf numFmtId="0" fontId="0" fillId="5" borderId="7" xfId="0" applyFill="1" applyBorder="1" applyAlignment="1"/>
    <xf numFmtId="41" fontId="0" fillId="5" borderId="1" xfId="0" applyNumberFormat="1" applyFill="1" applyBorder="1"/>
    <xf numFmtId="41" fontId="0" fillId="5" borderId="1" xfId="0" applyNumberFormat="1" applyFill="1" applyBorder="1" applyAlignment="1">
      <alignment wrapText="1"/>
    </xf>
    <xf numFmtId="41" fontId="0" fillId="5" borderId="8" xfId="1" applyNumberFormat="1" applyFont="1" applyFill="1" applyBorder="1"/>
    <xf numFmtId="166" fontId="0" fillId="5" borderId="1" xfId="8" applyNumberFormat="1" applyFont="1" applyFill="1" applyBorder="1" applyAlignment="1">
      <alignment wrapText="1"/>
    </xf>
    <xf numFmtId="166" fontId="0" fillId="5" borderId="8" xfId="8" applyNumberFormat="1" applyFont="1" applyFill="1" applyBorder="1" applyAlignment="1">
      <alignment wrapText="1"/>
    </xf>
    <xf numFmtId="0" fontId="0" fillId="0" borderId="0" xfId="0" applyFill="1"/>
    <xf numFmtId="0" fontId="14" fillId="0" borderId="0" xfId="0" applyFont="1" applyFill="1" applyBorder="1" applyAlignment="1">
      <alignment horizontal="center"/>
    </xf>
    <xf numFmtId="0" fontId="14" fillId="0" borderId="0" xfId="0" applyFont="1" applyFill="1" applyBorder="1" applyAlignment="1">
      <alignment horizontal="left"/>
    </xf>
    <xf numFmtId="0" fontId="14" fillId="0" borderId="0" xfId="0" applyFont="1" applyFill="1" applyAlignment="1">
      <alignment horizontal="center"/>
    </xf>
    <xf numFmtId="0" fontId="16" fillId="0" borderId="0" xfId="0" applyFont="1"/>
    <xf numFmtId="0" fontId="14" fillId="0" borderId="0" xfId="0" applyFont="1" applyFill="1"/>
    <xf numFmtId="0" fontId="6" fillId="0" borderId="0" xfId="4" applyFill="1"/>
    <xf numFmtId="0" fontId="6" fillId="0" borderId="0" xfId="4" applyFont="1" applyFill="1"/>
    <xf numFmtId="0" fontId="0" fillId="7" borderId="2" xfId="0" applyFill="1" applyBorder="1"/>
    <xf numFmtId="0" fontId="0" fillId="7" borderId="3" xfId="0" applyFill="1" applyBorder="1"/>
    <xf numFmtId="0" fontId="0" fillId="7" borderId="4" xfId="0" applyFill="1" applyBorder="1"/>
    <xf numFmtId="0" fontId="0" fillId="7" borderId="6" xfId="0" applyFill="1" applyBorder="1"/>
    <xf numFmtId="0" fontId="2" fillId="7" borderId="0" xfId="0" applyFont="1" applyFill="1" applyBorder="1"/>
    <xf numFmtId="0" fontId="0" fillId="7" borderId="0" xfId="0" applyFill="1" applyBorder="1" applyAlignment="1">
      <alignment horizontal="left"/>
    </xf>
    <xf numFmtId="166" fontId="0" fillId="7" borderId="0" xfId="8" applyNumberFormat="1" applyFont="1" applyFill="1" applyBorder="1"/>
    <xf numFmtId="166" fontId="0" fillId="7" borderId="9" xfId="0" applyNumberFormat="1" applyFill="1" applyBorder="1"/>
    <xf numFmtId="0" fontId="0" fillId="7" borderId="8" xfId="0" applyFill="1" applyBorder="1"/>
    <xf numFmtId="0" fontId="2" fillId="7" borderId="2" xfId="0" applyFont="1" applyFill="1" applyBorder="1"/>
    <xf numFmtId="0" fontId="2" fillId="7" borderId="3" xfId="0" applyFont="1" applyFill="1" applyBorder="1"/>
    <xf numFmtId="0" fontId="2" fillId="7" borderId="13" xfId="0" applyFont="1" applyFill="1" applyBorder="1" applyAlignment="1">
      <alignment horizontal="center" wrapText="1"/>
    </xf>
    <xf numFmtId="0" fontId="2" fillId="7" borderId="14" xfId="0" applyFont="1" applyFill="1" applyBorder="1" applyAlignment="1">
      <alignment horizontal="center" wrapText="1"/>
    </xf>
    <xf numFmtId="0" fontId="2" fillId="7" borderId="5" xfId="0" applyFont="1" applyFill="1" applyBorder="1"/>
    <xf numFmtId="0" fontId="0" fillId="7" borderId="0" xfId="0" applyFont="1" applyFill="1" applyBorder="1"/>
    <xf numFmtId="164" fontId="0" fillId="7" borderId="0" xfId="0" applyNumberFormat="1" applyFont="1" applyFill="1" applyBorder="1" applyAlignment="1">
      <alignment horizontal="center" wrapText="1"/>
    </xf>
    <xf numFmtId="0" fontId="2" fillId="7" borderId="0" xfId="0" applyFont="1" applyFill="1" applyBorder="1" applyAlignment="1">
      <alignment horizontal="center" wrapText="1"/>
    </xf>
    <xf numFmtId="0" fontId="2" fillId="7" borderId="6" xfId="0" applyFont="1" applyFill="1" applyBorder="1" applyAlignment="1">
      <alignment horizontal="center" wrapText="1"/>
    </xf>
    <xf numFmtId="164" fontId="2" fillId="7" borderId="0" xfId="0" applyNumberFormat="1" applyFont="1" applyFill="1" applyBorder="1"/>
    <xf numFmtId="164" fontId="2" fillId="7" borderId="6" xfId="0" applyNumberFormat="1" applyFont="1" applyFill="1" applyBorder="1"/>
    <xf numFmtId="0" fontId="8" fillId="0" borderId="0" xfId="4" applyFont="1" applyFill="1"/>
    <xf numFmtId="0" fontId="2" fillId="5" borderId="3" xfId="0" applyFont="1" applyFill="1" applyBorder="1" applyAlignment="1">
      <alignment horizontal="right" wrapText="1"/>
    </xf>
    <xf numFmtId="43" fontId="2" fillId="5" borderId="4" xfId="1" applyFont="1" applyFill="1" applyBorder="1" applyAlignment="1">
      <alignment horizontal="right"/>
    </xf>
    <xf numFmtId="0" fontId="6" fillId="3" borderId="1" xfId="4" applyFill="1" applyBorder="1" applyAlignment="1">
      <alignment horizontal="right"/>
    </xf>
    <xf numFmtId="0" fontId="14" fillId="0" borderId="0" xfId="0" applyFont="1" applyFill="1" applyBorder="1" applyAlignment="1">
      <alignment horizontal="center" wrapText="1"/>
    </xf>
    <xf numFmtId="0" fontId="4" fillId="0" borderId="0" xfId="0" applyFont="1" applyFill="1" applyBorder="1" applyAlignment="1">
      <alignment horizontal="center" wrapText="1"/>
    </xf>
    <xf numFmtId="0" fontId="0" fillId="0" borderId="0" xfId="0" applyFont="1" applyFill="1" applyAlignment="1">
      <alignment horizontal="right"/>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0" fillId="0" borderId="0" xfId="0" applyFill="1" applyAlignment="1">
      <alignment horizontal="center"/>
    </xf>
    <xf numFmtId="0" fontId="0" fillId="3" borderId="0" xfId="0" applyFill="1" applyAlignment="1">
      <alignment vertical="center"/>
    </xf>
    <xf numFmtId="0" fontId="0" fillId="3" borderId="0" xfId="0" applyFill="1" applyAlignment="1">
      <alignment vertical="top"/>
    </xf>
    <xf numFmtId="10" fontId="14" fillId="0" borderId="0" xfId="0" applyNumberFormat="1" applyFont="1" applyFill="1"/>
    <xf numFmtId="0" fontId="0" fillId="0" borderId="0" xfId="0"/>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168" fontId="0" fillId="0" borderId="0" xfId="9" applyNumberFormat="1" applyFont="1"/>
    <xf numFmtId="166" fontId="0" fillId="0" borderId="0" xfId="0" applyNumberFormat="1"/>
    <xf numFmtId="164" fontId="14" fillId="0" borderId="0" xfId="1" applyNumberFormat="1" applyFont="1" applyFill="1"/>
    <xf numFmtId="164" fontId="0" fillId="0" borderId="0" xfId="1" applyNumberFormat="1" applyFont="1"/>
    <xf numFmtId="0" fontId="14" fillId="0" borderId="0" xfId="0" applyFont="1" applyFill="1" applyBorder="1" applyAlignment="1">
      <alignment horizontal="center"/>
    </xf>
    <xf numFmtId="0" fontId="14" fillId="0" borderId="0" xfId="0" applyFont="1" applyFill="1" applyBorder="1" applyAlignment="1">
      <alignment horizontal="left"/>
    </xf>
    <xf numFmtId="168" fontId="14" fillId="0" borderId="0" xfId="9" applyNumberFormat="1" applyFont="1" applyFill="1"/>
    <xf numFmtId="165" fontId="14" fillId="0" borderId="0" xfId="0" applyNumberFormat="1" applyFont="1" applyFill="1"/>
    <xf numFmtId="164" fontId="14" fillId="0" borderId="0" xfId="0" applyNumberFormat="1" applyFont="1" applyFill="1"/>
    <xf numFmtId="0" fontId="18" fillId="0" borderId="0" xfId="0" applyFont="1" applyFill="1"/>
    <xf numFmtId="168" fontId="18" fillId="0" borderId="0" xfId="0" applyNumberFormat="1" applyFont="1" applyFill="1"/>
    <xf numFmtId="169" fontId="18" fillId="0" borderId="0" xfId="0" applyNumberFormat="1" applyFont="1" applyFill="1"/>
    <xf numFmtId="164" fontId="18" fillId="0" borderId="0" xfId="0" applyNumberFormat="1" applyFont="1" applyFill="1"/>
    <xf numFmtId="43" fontId="18" fillId="0" borderId="0" xfId="0" applyNumberFormat="1" applyFont="1" applyFill="1"/>
    <xf numFmtId="0" fontId="14" fillId="0" borderId="0" xfId="0" applyFont="1" applyFill="1" applyBorder="1" applyAlignment="1">
      <alignment horizontal="center" wrapText="1"/>
    </xf>
    <xf numFmtId="0" fontId="0" fillId="0" borderId="0" xfId="0" applyFill="1"/>
    <xf numFmtId="0" fontId="0" fillId="0" borderId="0" xfId="0" applyAlignment="1">
      <alignment horizontal="center"/>
    </xf>
    <xf numFmtId="0" fontId="14" fillId="0" borderId="0" xfId="0" applyFont="1" applyFill="1" applyBorder="1" applyAlignment="1">
      <alignment horizontal="left" wrapText="1"/>
    </xf>
    <xf numFmtId="43" fontId="14" fillId="0" borderId="0" xfId="1" applyFont="1" applyFill="1" applyBorder="1" applyAlignment="1">
      <alignment horizontal="center" wrapText="1"/>
    </xf>
    <xf numFmtId="164" fontId="14" fillId="0" borderId="0" xfId="1" applyNumberFormat="1" applyFont="1" applyFill="1" applyBorder="1" applyAlignment="1">
      <alignment horizontal="center" wrapText="1"/>
    </xf>
    <xf numFmtId="0" fontId="2" fillId="0" borderId="1" xfId="0" applyFont="1" applyBorder="1"/>
    <xf numFmtId="43" fontId="2" fillId="0" borderId="1" xfId="1" applyFont="1" applyBorder="1" applyAlignment="1">
      <alignment wrapText="1"/>
    </xf>
    <xf numFmtId="0" fontId="0" fillId="0" borderId="0" xfId="0" applyFont="1" applyBorder="1" applyAlignment="1">
      <alignment horizontal="right"/>
    </xf>
    <xf numFmtId="0" fontId="0" fillId="0" borderId="0" xfId="0" applyFont="1" applyBorder="1"/>
    <xf numFmtId="43" fontId="1" fillId="0" borderId="0" xfId="1" applyFont="1" applyBorder="1" applyAlignment="1">
      <alignment wrapText="1"/>
    </xf>
    <xf numFmtId="166" fontId="0" fillId="0" borderId="0" xfId="0" applyNumberFormat="1" applyFill="1"/>
    <xf numFmtId="43" fontId="0" fillId="0" borderId="0" xfId="0" applyNumberFormat="1"/>
    <xf numFmtId="0" fontId="6" fillId="0" borderId="0" xfId="0" applyFont="1" applyFill="1" applyBorder="1" applyAlignment="1">
      <alignment horizontal="right"/>
    </xf>
    <xf numFmtId="43" fontId="0" fillId="0" borderId="0" xfId="1" applyFont="1" applyBorder="1"/>
    <xf numFmtId="0" fontId="0" fillId="0" borderId="0" xfId="0" applyAlignment="1">
      <alignment horizontal="center" vertical="center"/>
    </xf>
    <xf numFmtId="10" fontId="18" fillId="0" borderId="0" xfId="0" applyNumberFormat="1" applyFont="1" applyFill="1"/>
    <xf numFmtId="0" fontId="18" fillId="0" borderId="0" xfId="0" applyFont="1" applyFill="1" applyAlignment="1">
      <alignment horizontal="right"/>
    </xf>
    <xf numFmtId="0" fontId="25" fillId="0" borderId="0" xfId="0" applyFont="1" applyFill="1"/>
    <xf numFmtId="0" fontId="0" fillId="0" borderId="0" xfId="0" applyFill="1" applyAlignment="1">
      <alignment horizontal="center"/>
    </xf>
    <xf numFmtId="164" fontId="18" fillId="0" borderId="0" xfId="1" applyNumberFormat="1" applyFont="1" applyFill="1" applyBorder="1" applyAlignment="1">
      <alignment horizontal="center" wrapText="1"/>
    </xf>
    <xf numFmtId="166" fontId="0" fillId="0" borderId="0" xfId="8" applyNumberFormat="1" applyFont="1"/>
    <xf numFmtId="0" fontId="18" fillId="0" borderId="0" xfId="0" applyFont="1" applyFill="1" applyAlignment="1">
      <alignment horizontal="left"/>
    </xf>
    <xf numFmtId="0" fontId="11" fillId="3" borderId="0" xfId="4" applyFont="1" applyFill="1" applyAlignment="1">
      <alignment horizontal="left"/>
    </xf>
    <xf numFmtId="0" fontId="6" fillId="0" borderId="0" xfId="4"/>
    <xf numFmtId="0" fontId="19"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19" fillId="5" borderId="5" xfId="0" applyFont="1" applyFill="1" applyBorder="1" applyAlignment="1">
      <alignment vertical="top" wrapText="1"/>
    </xf>
    <xf numFmtId="0" fontId="0" fillId="5" borderId="0" xfId="0" applyFill="1" applyBorder="1" applyAlignment="1">
      <alignment vertical="top" wrapText="1"/>
    </xf>
    <xf numFmtId="0" fontId="0" fillId="5" borderId="6" xfId="0" applyFill="1" applyBorder="1" applyAlignment="1">
      <alignment vertical="top" wrapText="1"/>
    </xf>
    <xf numFmtId="0" fontId="19" fillId="5" borderId="7" xfId="0" applyFont="1" applyFill="1" applyBorder="1" applyAlignment="1">
      <alignment vertical="top" wrapText="1"/>
    </xf>
    <xf numFmtId="0" fontId="0" fillId="5" borderId="1" xfId="0" applyFill="1" applyBorder="1" applyAlignment="1">
      <alignment vertical="top" wrapText="1"/>
    </xf>
    <xf numFmtId="0" fontId="0" fillId="5" borderId="8" xfId="0" applyFill="1" applyBorder="1" applyAlignment="1">
      <alignment vertical="top" wrapText="1"/>
    </xf>
    <xf numFmtId="0" fontId="13" fillId="3" borderId="0" xfId="0" applyFont="1" applyFill="1" applyAlignment="1">
      <alignment vertical="top" wrapText="1"/>
    </xf>
    <xf numFmtId="0" fontId="0" fillId="0" borderId="0" xfId="0" applyFill="1" applyAlignment="1">
      <alignment horizontal="center"/>
    </xf>
    <xf numFmtId="0" fontId="15" fillId="0" borderId="0" xfId="0" applyFont="1" applyAlignment="1">
      <alignment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2" fillId="3" borderId="0" xfId="0" applyNumberFormat="1" applyFont="1" applyFill="1" applyAlignment="1" applyProtection="1">
      <alignment horizontal="left" vertical="center"/>
    </xf>
    <xf numFmtId="0" fontId="0" fillId="3" borderId="0" xfId="0" applyFill="1" applyAlignment="1">
      <alignment vertical="center"/>
    </xf>
    <xf numFmtId="0" fontId="0" fillId="3" borderId="0" xfId="0" applyFill="1" applyAlignment="1">
      <alignment vertical="top"/>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cellXfs>
  <cellStyles count="16">
    <cellStyle name="Comma" xfId="1" builtinId="3"/>
    <cellStyle name="Comma 2" xfId="2" xr:uid="{00000000-0005-0000-0000-000001000000}"/>
    <cellStyle name="Currency" xfId="8" builtinId="4"/>
    <cellStyle name="Currency 2" xfId="10" xr:uid="{00000000-0005-0000-0000-000003000000}"/>
    <cellStyle name="Linked Cell" xfId="15" builtinId="24"/>
    <cellStyle name="Normal" xfId="0" builtinId="0"/>
    <cellStyle name="Normal 2" xfId="3" xr:uid="{00000000-0005-0000-0000-000006000000}"/>
    <cellStyle name="Normal 2 2" xfId="11" xr:uid="{00000000-0005-0000-0000-000007000000}"/>
    <cellStyle name="Normal 3" xfId="4" xr:uid="{00000000-0005-0000-0000-000008000000}"/>
    <cellStyle name="Normal 3 2" xfId="5" xr:uid="{00000000-0005-0000-0000-000009000000}"/>
    <cellStyle name="Normal 3 3" xfId="12" xr:uid="{00000000-0005-0000-0000-00000A000000}"/>
    <cellStyle name="Normal 4" xfId="6" xr:uid="{00000000-0005-0000-0000-00000B000000}"/>
    <cellStyle name="Normal 4 2" xfId="13" xr:uid="{00000000-0005-0000-0000-00000C000000}"/>
    <cellStyle name="Normal 4 3" xfId="14" xr:uid="{00000000-0005-0000-0000-00000D000000}"/>
    <cellStyle name="Percent" xfId="9" builtinId="5"/>
    <cellStyle name="Percent 2" xfId="7" xr:uid="{00000000-0005-0000-0000-00000F000000}"/>
  </cellStyles>
  <dxfs count="5">
    <dxf>
      <fill>
        <patternFill>
          <bgColor theme="9" tint="0.39994506668294322"/>
        </patternFill>
      </fill>
    </dxf>
    <dxf>
      <fill>
        <patternFill>
          <bgColor theme="9"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50</xdr:row>
      <xdr:rowOff>190500</xdr:rowOff>
    </xdr:from>
    <xdr:to>
      <xdr:col>7</xdr:col>
      <xdr:colOff>0</xdr:colOff>
      <xdr:row>50</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077451" y="11049000"/>
          <a:ext cx="1343024"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tirement/Ken/C00751/2014%20Valuations/LGERS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Retirement\Ken\C00751\2014%20Valuations\LGERS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Separately Financed Liab"/>
      <sheetName val="68 - SFL"/>
      <sheetName val="68 - SFL TPL Reconciliation"/>
      <sheetName val="68 - Estab New Prop Share Base"/>
      <sheetName val="68 - Estab New Contrb Diff Base"/>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showGridLines="0" tabSelected="1" workbookViewId="0"/>
  </sheetViews>
  <sheetFormatPr defaultColWidth="9.140625" defaultRowHeight="12.75"/>
  <cols>
    <col min="1" max="1" width="42.28515625" style="13" customWidth="1"/>
    <col min="2" max="2" width="9.28515625" style="53" customWidth="1"/>
    <col min="3" max="3" width="53.7109375" style="13" customWidth="1"/>
    <col min="4" max="4" width="45.42578125" style="13" bestFit="1" customWidth="1"/>
    <col min="5" max="16384" width="9.140625" style="13"/>
  </cols>
  <sheetData>
    <row r="1" spans="1:5">
      <c r="A1" s="10" t="s">
        <v>316</v>
      </c>
      <c r="B1" s="10"/>
      <c r="C1" s="11"/>
      <c r="D1" s="11"/>
      <c r="E1" s="12"/>
    </row>
    <row r="2" spans="1:5">
      <c r="A2" s="10" t="s">
        <v>317</v>
      </c>
      <c r="B2" s="10"/>
      <c r="C2" s="11"/>
    </row>
    <row r="3" spans="1:5">
      <c r="A3" s="14" t="s">
        <v>443</v>
      </c>
      <c r="B3" s="14"/>
      <c r="C3" s="11"/>
      <c r="D3" s="11"/>
    </row>
    <row r="4" spans="1:5" s="59" customFormat="1">
      <c r="A4" s="14"/>
      <c r="B4" s="14"/>
      <c r="C4" s="11"/>
      <c r="D4" s="11"/>
    </row>
    <row r="5" spans="1:5" s="59" customFormat="1">
      <c r="A5" s="14"/>
      <c r="B5" s="14"/>
      <c r="C5" s="11"/>
      <c r="D5" s="11"/>
    </row>
    <row r="6" spans="1:5" s="59" customFormat="1">
      <c r="A6" s="14" t="s">
        <v>360</v>
      </c>
      <c r="B6" s="14"/>
      <c r="C6" s="11"/>
      <c r="D6" s="11"/>
    </row>
    <row r="7" spans="1:5" s="59" customFormat="1">
      <c r="A7" s="14"/>
      <c r="B7" s="14"/>
      <c r="C7" s="11"/>
      <c r="D7" s="11"/>
    </row>
    <row r="8" spans="1:5" s="59" customFormat="1">
      <c r="A8" s="60" t="s">
        <v>378</v>
      </c>
      <c r="B8" s="14"/>
      <c r="C8" s="11"/>
      <c r="D8" s="11"/>
    </row>
    <row r="9" spans="1:5" s="59" customFormat="1">
      <c r="A9" s="60" t="s">
        <v>444</v>
      </c>
      <c r="B9" s="14"/>
      <c r="C9" s="11"/>
      <c r="D9" s="11"/>
    </row>
    <row r="10" spans="1:5" s="59" customFormat="1">
      <c r="A10" s="163" t="s">
        <v>445</v>
      </c>
      <c r="B10" s="14"/>
      <c r="C10" s="11"/>
      <c r="D10" s="11"/>
    </row>
    <row r="11" spans="1:5" s="59" customFormat="1">
      <c r="A11" s="163" t="s">
        <v>424</v>
      </c>
      <c r="B11" s="14"/>
      <c r="C11" s="11"/>
      <c r="D11" s="11"/>
    </row>
    <row r="12" spans="1:5" s="59" customFormat="1">
      <c r="A12" s="61" t="s">
        <v>361</v>
      </c>
      <c r="B12" s="14"/>
      <c r="C12" s="11"/>
      <c r="D12" s="11"/>
    </row>
    <row r="13" spans="1:5" s="59" customFormat="1">
      <c r="A13" s="60"/>
      <c r="B13" s="14"/>
      <c r="C13" s="11"/>
      <c r="D13" s="11"/>
    </row>
    <row r="14" spans="1:5" s="59" customFormat="1">
      <c r="A14" s="163" t="s">
        <v>451</v>
      </c>
      <c r="B14" s="184"/>
      <c r="C14" s="162"/>
      <c r="D14" s="11"/>
    </row>
    <row r="15" spans="1:5" s="59" customFormat="1">
      <c r="A15" s="163" t="s">
        <v>362</v>
      </c>
      <c r="B15" s="184"/>
      <c r="C15" s="162"/>
      <c r="D15" s="11"/>
    </row>
    <row r="16" spans="1:5" s="59" customFormat="1">
      <c r="A16" s="14"/>
      <c r="B16" s="14"/>
      <c r="C16" s="11"/>
      <c r="D16" s="11"/>
    </row>
    <row r="17" spans="1:4">
      <c r="A17" s="11"/>
      <c r="B17" s="11"/>
      <c r="C17" s="11"/>
      <c r="D17" s="11"/>
    </row>
    <row r="18" spans="1:4">
      <c r="A18" s="15" t="s">
        <v>314</v>
      </c>
      <c r="B18" s="15"/>
      <c r="C18" s="16" t="s">
        <v>432</v>
      </c>
      <c r="D18" s="17" t="s">
        <v>363</v>
      </c>
    </row>
    <row r="19" spans="1:4" ht="12.75" customHeight="1">
      <c r="A19" s="11"/>
      <c r="B19" s="11"/>
      <c r="C19" s="18"/>
      <c r="D19" s="19"/>
    </row>
    <row r="20" spans="1:4">
      <c r="A20" s="11" t="s">
        <v>315</v>
      </c>
      <c r="B20" s="11"/>
      <c r="C20" s="187" t="str">
        <f>VLOOKUP(C18,'2018 Summary'!B313:C616,2,FALSE)</f>
        <v>N/A</v>
      </c>
      <c r="D20" s="20"/>
    </row>
    <row r="21" spans="1:4" s="53" customFormat="1">
      <c r="A21" s="11"/>
      <c r="B21" s="11"/>
      <c r="C21" s="18"/>
      <c r="D21" s="20"/>
    </row>
    <row r="22" spans="1:4" s="62" customFormat="1" ht="51">
      <c r="A22" s="64" t="s">
        <v>446</v>
      </c>
      <c r="B22" s="55"/>
      <c r="C22" s="58">
        <v>0</v>
      </c>
      <c r="D22" s="17" t="s">
        <v>375</v>
      </c>
    </row>
    <row r="23" spans="1:4" s="88" customFormat="1">
      <c r="A23" s="11"/>
      <c r="B23" s="11"/>
      <c r="C23" s="18"/>
      <c r="D23" s="20"/>
    </row>
    <row r="24" spans="1:4" s="53" customFormat="1">
      <c r="A24" s="11" t="s">
        <v>447</v>
      </c>
      <c r="B24" s="55"/>
      <c r="C24" s="58">
        <v>0</v>
      </c>
      <c r="D24" s="17" t="s">
        <v>364</v>
      </c>
    </row>
    <row r="25" spans="1:4" s="62" customFormat="1">
      <c r="A25" s="11"/>
      <c r="B25" s="55"/>
      <c r="C25" s="63"/>
      <c r="D25" s="17"/>
    </row>
    <row r="26" spans="1:4" s="53" customFormat="1">
      <c r="A26" s="11"/>
      <c r="B26" s="11"/>
      <c r="C26" s="18"/>
      <c r="D26" s="20"/>
    </row>
    <row r="27" spans="1:4" ht="30" customHeight="1">
      <c r="A27" s="240" t="s">
        <v>448</v>
      </c>
      <c r="B27" s="241"/>
      <c r="C27" s="242"/>
      <c r="D27" s="11"/>
    </row>
    <row r="28" spans="1:4">
      <c r="A28" s="89"/>
      <c r="B28" s="90"/>
      <c r="C28" s="91"/>
      <c r="D28" s="11"/>
    </row>
    <row r="29" spans="1:4" ht="30" customHeight="1">
      <c r="A29" s="243" t="s">
        <v>422</v>
      </c>
      <c r="B29" s="244"/>
      <c r="C29" s="245"/>
      <c r="D29" s="11"/>
    </row>
    <row r="30" spans="1:4">
      <c r="A30" s="89"/>
      <c r="B30" s="90"/>
      <c r="C30" s="91"/>
      <c r="D30" s="11"/>
    </row>
    <row r="31" spans="1:4" ht="30" customHeight="1">
      <c r="A31" s="246" t="s">
        <v>423</v>
      </c>
      <c r="B31" s="247"/>
      <c r="C31" s="248"/>
      <c r="D31" s="11"/>
    </row>
    <row r="32" spans="1:4">
      <c r="A32" s="11"/>
      <c r="B32" s="11"/>
      <c r="C32" s="11"/>
      <c r="D32" s="11"/>
    </row>
    <row r="33" spans="1:4">
      <c r="A33" s="11"/>
      <c r="B33" s="11"/>
      <c r="C33" s="11"/>
      <c r="D33" s="11"/>
    </row>
    <row r="34" spans="1:4">
      <c r="A34" s="11"/>
      <c r="B34" s="11"/>
      <c r="C34" s="11"/>
      <c r="D34" s="11"/>
    </row>
    <row r="35" spans="1:4">
      <c r="A35" s="11"/>
      <c r="B35" s="11"/>
      <c r="C35" s="11"/>
      <c r="D35" s="11"/>
    </row>
    <row r="36" spans="1:4">
      <c r="A36" s="11"/>
      <c r="B36" s="11"/>
      <c r="C36" s="11"/>
      <c r="D36" s="11"/>
    </row>
    <row r="37" spans="1:4">
      <c r="A37" s="11"/>
      <c r="B37" s="11"/>
      <c r="C37" s="11"/>
      <c r="D37" s="11"/>
    </row>
    <row r="38" spans="1:4">
      <c r="A38" s="11"/>
      <c r="B38" s="11"/>
      <c r="C38" s="11"/>
      <c r="D38" s="11"/>
    </row>
    <row r="39" spans="1:4">
      <c r="A39" s="11"/>
      <c r="B39" s="11"/>
      <c r="C39" s="11"/>
      <c r="D39" s="11"/>
    </row>
    <row r="40" spans="1:4">
      <c r="A40" s="11"/>
      <c r="B40" s="11"/>
      <c r="C40" s="11"/>
      <c r="D40" s="11"/>
    </row>
    <row r="41" spans="1:4" ht="15.75" customHeight="1">
      <c r="A41" s="11"/>
      <c r="B41" s="11"/>
      <c r="C41" s="11"/>
      <c r="D41" s="11"/>
    </row>
    <row r="42" spans="1:4" ht="12.75" customHeight="1">
      <c r="A42" s="11"/>
      <c r="B42" s="11"/>
      <c r="C42" s="11"/>
      <c r="D42" s="11"/>
    </row>
    <row r="43" spans="1:4">
      <c r="A43" s="238"/>
      <c r="B43" s="238"/>
      <c r="C43" s="238"/>
      <c r="D43" s="11"/>
    </row>
    <row r="44" spans="1:4">
      <c r="A44" s="238"/>
      <c r="B44" s="238"/>
      <c r="C44" s="238"/>
      <c r="D44" s="11"/>
    </row>
    <row r="45" spans="1:4">
      <c r="A45" s="239"/>
      <c r="B45" s="239"/>
      <c r="C45" s="239"/>
      <c r="D45" s="11"/>
    </row>
    <row r="46" spans="1:4">
      <c r="A46" s="21"/>
      <c r="B46" s="21"/>
    </row>
    <row r="49" spans="1:1" hidden="1">
      <c r="A49" s="56">
        <v>42277</v>
      </c>
    </row>
    <row r="50" spans="1:1" hidden="1">
      <c r="A50" s="56">
        <v>42369</v>
      </c>
    </row>
    <row r="51" spans="1:1" hidden="1">
      <c r="A51" s="56">
        <v>42460</v>
      </c>
    </row>
    <row r="52" spans="1:1" hidden="1">
      <c r="A52" s="56">
        <v>42551</v>
      </c>
    </row>
    <row r="53" spans="1:1" hidden="1"/>
    <row r="54" spans="1:1" hidden="1">
      <c r="A54" s="57">
        <v>1</v>
      </c>
    </row>
    <row r="55" spans="1:1" hidden="1">
      <c r="A55" s="57">
        <v>2</v>
      </c>
    </row>
  </sheetData>
  <mergeCells count="6">
    <mergeCell ref="A43:C43"/>
    <mergeCell ref="A44:C44"/>
    <mergeCell ref="A45:C45"/>
    <mergeCell ref="A27:C27"/>
    <mergeCell ref="A29:C29"/>
    <mergeCell ref="A31:C3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'2019 Summary'!$B$312:$B$614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98"/>
  <sheetViews>
    <sheetView workbookViewId="0"/>
  </sheetViews>
  <sheetFormatPr defaultRowHeight="15"/>
  <cols>
    <col min="1" max="1" width="15.28515625" style="84" customWidth="1"/>
    <col min="2" max="2" width="59.28515625" style="84" customWidth="1"/>
    <col min="3" max="5" width="18.7109375" style="84" customWidth="1"/>
    <col min="6" max="6" width="20.42578125" style="84" customWidth="1"/>
    <col min="7" max="7" width="18" style="84" customWidth="1"/>
    <col min="8" max="8" width="17" style="84" customWidth="1"/>
    <col min="9" max="9" width="28.140625" style="84" customWidth="1"/>
    <col min="10" max="10" width="18.28515625" style="84" customWidth="1"/>
    <col min="11" max="11" width="20" style="84" customWidth="1"/>
    <col min="12" max="12" width="19.7109375" style="84" customWidth="1"/>
    <col min="13" max="13" width="19.42578125" style="84" customWidth="1"/>
    <col min="14" max="14" width="18.42578125" style="84" customWidth="1"/>
    <col min="15" max="15" width="18.28515625" style="84" customWidth="1"/>
    <col min="16" max="16" width="20" style="84" customWidth="1"/>
    <col min="17" max="17" width="16.7109375" style="84" customWidth="1"/>
    <col min="18" max="18" width="19.42578125" style="84" customWidth="1"/>
    <col min="19" max="19" width="16" style="84" customWidth="1"/>
    <col min="20" max="20" width="18.85546875" style="84" customWidth="1"/>
    <col min="21" max="21" width="22.42578125" style="84" customWidth="1"/>
    <col min="22" max="22" width="14.28515625" style="84" bestFit="1" customWidth="1"/>
    <col min="23" max="16384" width="9.140625" style="84"/>
  </cols>
  <sheetData>
    <row r="1" spans="1:22">
      <c r="A1" s="74"/>
    </row>
    <row r="2" spans="1:22">
      <c r="A2" s="51"/>
      <c r="B2" s="8" t="s">
        <v>374</v>
      </c>
      <c r="C2" s="22" t="str">
        <f>Info!C20</f>
        <v>N/A</v>
      </c>
      <c r="D2" s="8"/>
      <c r="E2" s="8"/>
    </row>
    <row r="3" spans="1:22">
      <c r="B3" s="8"/>
      <c r="C3" s="73"/>
      <c r="D3" s="8"/>
      <c r="E3" s="8"/>
    </row>
    <row r="4" spans="1:22">
      <c r="S4" s="8"/>
    </row>
    <row r="5" spans="1:22">
      <c r="A5" s="54" t="s">
        <v>353</v>
      </c>
      <c r="B5" s="84" t="s">
        <v>386</v>
      </c>
    </row>
    <row r="6" spans="1:22">
      <c r="A6" s="54" t="s">
        <v>353</v>
      </c>
      <c r="B6" s="84" t="s">
        <v>474</v>
      </c>
    </row>
    <row r="8" spans="1:22" ht="12" hidden="1" customHeight="1">
      <c r="B8" s="84">
        <v>2</v>
      </c>
      <c r="C8" s="84">
        <v>3</v>
      </c>
      <c r="D8" s="84">
        <v>4</v>
      </c>
      <c r="F8" s="84">
        <v>5</v>
      </c>
      <c r="G8" s="84">
        <v>6</v>
      </c>
      <c r="H8" s="84">
        <v>7</v>
      </c>
      <c r="I8" s="84">
        <v>8</v>
      </c>
      <c r="J8" s="84">
        <v>9</v>
      </c>
      <c r="K8" s="84">
        <v>10</v>
      </c>
      <c r="L8" s="84">
        <v>11</v>
      </c>
      <c r="M8" s="84">
        <v>12</v>
      </c>
      <c r="N8" s="84">
        <v>13</v>
      </c>
      <c r="O8" s="84">
        <v>14</v>
      </c>
      <c r="P8" s="84">
        <v>15</v>
      </c>
      <c r="Q8" s="84">
        <v>16</v>
      </c>
      <c r="R8" s="84">
        <v>17</v>
      </c>
      <c r="S8" s="84">
        <v>18</v>
      </c>
      <c r="T8" s="84">
        <v>19</v>
      </c>
      <c r="U8" s="84">
        <v>20</v>
      </c>
      <c r="V8" s="84">
        <v>21</v>
      </c>
    </row>
    <row r="9" spans="1:22">
      <c r="F9" s="9"/>
      <c r="G9" s="9"/>
      <c r="J9" s="5" t="s">
        <v>292</v>
      </c>
      <c r="K9" s="5"/>
      <c r="L9" s="5"/>
      <c r="M9" s="5"/>
      <c r="O9" s="5" t="s">
        <v>293</v>
      </c>
      <c r="P9" s="5"/>
      <c r="Q9" s="5"/>
      <c r="R9" s="5"/>
      <c r="T9" s="5" t="s">
        <v>294</v>
      </c>
      <c r="U9" s="5"/>
      <c r="V9" s="5"/>
    </row>
    <row r="10" spans="1:22" ht="120">
      <c r="A10" s="6" t="s">
        <v>280</v>
      </c>
      <c r="B10" s="6" t="s">
        <v>281</v>
      </c>
      <c r="C10" s="6" t="s">
        <v>342</v>
      </c>
      <c r="D10" s="6" t="s">
        <v>343</v>
      </c>
      <c r="E10" s="6" t="s">
        <v>356</v>
      </c>
      <c r="F10" s="6" t="s">
        <v>358</v>
      </c>
      <c r="G10" s="6" t="s">
        <v>348</v>
      </c>
      <c r="H10" s="6" t="s">
        <v>347</v>
      </c>
      <c r="I10" s="6"/>
      <c r="J10" s="6" t="s">
        <v>295</v>
      </c>
      <c r="K10" s="6" t="s">
        <v>296</v>
      </c>
      <c r="L10" s="6" t="s">
        <v>297</v>
      </c>
      <c r="M10" s="6" t="s">
        <v>298</v>
      </c>
      <c r="N10" s="6"/>
      <c r="O10" s="6" t="s">
        <v>295</v>
      </c>
      <c r="P10" s="6" t="s">
        <v>296</v>
      </c>
      <c r="Q10" s="6" t="s">
        <v>297</v>
      </c>
      <c r="R10" s="6" t="s">
        <v>298</v>
      </c>
      <c r="S10" s="6"/>
      <c r="T10" s="6" t="s">
        <v>299</v>
      </c>
      <c r="U10" s="6" t="s">
        <v>300</v>
      </c>
      <c r="V10" s="6" t="s">
        <v>376</v>
      </c>
    </row>
    <row r="11" spans="1:22">
      <c r="A11" s="6"/>
      <c r="B11" s="6"/>
      <c r="C11" s="6"/>
      <c r="D11" s="6"/>
      <c r="E11" s="6"/>
      <c r="F11" s="6"/>
      <c r="G11" s="6"/>
      <c r="H11" s="6"/>
      <c r="I11" s="6"/>
      <c r="J11" s="6"/>
      <c r="K11" s="6"/>
      <c r="L11" s="6"/>
      <c r="M11" s="6"/>
      <c r="N11" s="6"/>
      <c r="O11" s="6"/>
      <c r="P11" s="6"/>
      <c r="Q11" s="6"/>
      <c r="R11" s="6"/>
      <c r="S11" s="6"/>
      <c r="T11" s="6"/>
      <c r="U11" s="6"/>
      <c r="V11" s="6"/>
    </row>
    <row r="12" spans="1:22">
      <c r="A12" s="6" t="s">
        <v>349</v>
      </c>
      <c r="B12" s="6"/>
      <c r="C12" s="6"/>
      <c r="D12" s="6"/>
      <c r="E12" s="6"/>
      <c r="F12" s="6"/>
      <c r="G12" s="6"/>
      <c r="H12" s="6"/>
      <c r="I12" s="6"/>
      <c r="J12" s="6"/>
      <c r="K12" s="6"/>
      <c r="L12" s="6"/>
      <c r="M12" s="6"/>
      <c r="N12" s="6"/>
      <c r="O12" s="6"/>
      <c r="P12" s="6"/>
      <c r="Q12" s="6"/>
      <c r="R12" s="6"/>
      <c r="S12" s="6"/>
      <c r="T12" s="6"/>
      <c r="U12" s="6"/>
      <c r="V12" s="6"/>
    </row>
    <row r="13" spans="1:22">
      <c r="A13" s="84" t="str">
        <f>'JE Template'!C2</f>
        <v>N/A</v>
      </c>
      <c r="B13" s="84" t="str">
        <f>VLOOKUP($A13,'2019 Summary'!$A:$U,B$8,FALSE)</f>
        <v>NO AGENCY CHOSEN</v>
      </c>
      <c r="C13" s="49">
        <f>VLOOKUP($A13,'2019 Summary'!$A:$U,C$8,FALSE)</f>
        <v>0</v>
      </c>
      <c r="D13" s="49">
        <f>VLOOKUP($A13,'2019 Summary'!$A:$U,4,FALSE)</f>
        <v>0</v>
      </c>
      <c r="E13" s="49">
        <f>C13-D13</f>
        <v>0</v>
      </c>
      <c r="F13" s="7">
        <f>VLOOKUP($A13,'TSERS Contributions FY 2018'!$A:$C,3,FALSE)</f>
        <v>0</v>
      </c>
      <c r="G13" s="7">
        <f>VLOOKUP($A13,'2018 Summary'!$A:$U,5,FALSE)</f>
        <v>0</v>
      </c>
      <c r="H13" s="7">
        <f>VLOOKUP($A13,'2019 Summary'!$A:$U,5,FALSE)</f>
        <v>0</v>
      </c>
      <c r="I13" s="35"/>
      <c r="J13" s="7">
        <f>VLOOKUP($A13,'2019 Summary'!$A:$U,7,FALSE)</f>
        <v>0</v>
      </c>
      <c r="K13" s="7">
        <f>VLOOKUP($A13,'2019 Summary'!$A:$U,8,FALSE)</f>
        <v>0</v>
      </c>
      <c r="L13" s="7">
        <f>VLOOKUP($A13,'2019 Summary'!$A:$U,9,FALSE)</f>
        <v>0</v>
      </c>
      <c r="M13" s="7">
        <f>VLOOKUP($A13,'2019 Summary'!$A:$U,10,FALSE)</f>
        <v>0</v>
      </c>
      <c r="O13" s="7">
        <f>VLOOKUP($A13,'2019 Summary'!$A:$U,12,FALSE)</f>
        <v>0</v>
      </c>
      <c r="P13" s="7">
        <f>VLOOKUP($A13,'2019 Summary'!$A:$U,13,FALSE)</f>
        <v>0</v>
      </c>
      <c r="Q13" s="7">
        <f>VLOOKUP($A13,'2019 Summary'!$A:$U,14,FALSE)</f>
        <v>0</v>
      </c>
      <c r="R13" s="7">
        <f>VLOOKUP($A13,'2019 Summary'!$A:$U,15,FALSE)</f>
        <v>0</v>
      </c>
      <c r="T13" s="7">
        <f>VLOOKUP($A13,'2019 Summary'!$A:$U,17,FALSE)</f>
        <v>0</v>
      </c>
      <c r="U13" s="7">
        <f>VLOOKUP($A13,'2019 Summary'!$A:$U,18,FALSE)</f>
        <v>0</v>
      </c>
      <c r="V13" s="7">
        <f>VLOOKUP($A13,'2019 Summary'!$A:$U,19,FALSE)</f>
        <v>0</v>
      </c>
    </row>
    <row r="15" spans="1:22">
      <c r="A15" s="8"/>
      <c r="B15" s="84" t="s">
        <v>450</v>
      </c>
      <c r="F15" s="7">
        <f>'TSERS Contributions FY 2018'!C305</f>
        <v>1592389730.3300014</v>
      </c>
      <c r="G15" s="7">
        <f>'2018 Summary'!E310</f>
        <v>7934441000.0000019</v>
      </c>
      <c r="H15" s="7">
        <f>'2019 Summary'!E309</f>
        <v>9956088997</v>
      </c>
      <c r="I15" s="7"/>
      <c r="J15" s="7">
        <f>'2019 Summary'!G309</f>
        <v>726602001</v>
      </c>
      <c r="K15" s="7">
        <f>'2019 Summary'!H309</f>
        <v>948817000</v>
      </c>
      <c r="L15" s="7">
        <f>'2019 Summary'!I309</f>
        <v>1997931003</v>
      </c>
      <c r="M15" s="7">
        <f>'2019 Summary'!J309</f>
        <v>111458981</v>
      </c>
      <c r="N15" s="7"/>
      <c r="O15" s="7">
        <f>'2019 Summary'!L309</f>
        <v>99915995</v>
      </c>
      <c r="P15" s="7">
        <f>'2019 Summary'!M309</f>
        <v>0</v>
      </c>
      <c r="Q15" s="7">
        <f>'2019 Summary'!N309</f>
        <v>0</v>
      </c>
      <c r="R15" s="7">
        <f>'2019 Summary'!O309</f>
        <v>111458461</v>
      </c>
      <c r="S15" s="7"/>
      <c r="T15" s="7">
        <f>'2019 Summary'!Q309</f>
        <v>2280352001</v>
      </c>
      <c r="U15" s="7">
        <f>'2019 Summary'!R309</f>
        <v>-425</v>
      </c>
      <c r="V15" s="7">
        <f>'2019 Summary'!S309</f>
        <v>2280351576</v>
      </c>
    </row>
    <row r="16" spans="1:22">
      <c r="A16" s="6"/>
      <c r="B16" s="6"/>
      <c r="C16" s="6"/>
      <c r="D16" s="6"/>
      <c r="E16" s="6"/>
      <c r="F16" s="6"/>
      <c r="G16" s="6"/>
      <c r="H16" s="6"/>
      <c r="I16" s="6"/>
      <c r="J16" s="6"/>
      <c r="K16" s="6"/>
      <c r="L16" s="6"/>
      <c r="M16" s="6"/>
      <c r="N16" s="6"/>
      <c r="O16" s="6"/>
      <c r="P16" s="6"/>
      <c r="Q16" s="6"/>
      <c r="R16" s="6"/>
      <c r="S16" s="6"/>
      <c r="T16" s="6"/>
      <c r="U16" s="6"/>
      <c r="V16" s="6"/>
    </row>
    <row r="17" spans="1:22">
      <c r="A17" s="6" t="s">
        <v>406</v>
      </c>
      <c r="B17" s="6"/>
      <c r="C17" s="6"/>
      <c r="D17" s="6"/>
      <c r="E17" s="6"/>
      <c r="F17" s="6"/>
      <c r="G17" s="6"/>
      <c r="H17" s="6"/>
      <c r="I17" s="6"/>
      <c r="J17" s="6"/>
      <c r="K17" s="6"/>
      <c r="L17" s="6"/>
      <c r="M17" s="6"/>
      <c r="N17" s="6"/>
      <c r="O17" s="6"/>
      <c r="P17" s="6"/>
      <c r="Q17" s="6"/>
      <c r="R17" s="6"/>
      <c r="S17" s="6"/>
      <c r="T17" s="6"/>
      <c r="U17" s="6"/>
      <c r="V17" s="6"/>
    </row>
    <row r="18" spans="1:22">
      <c r="A18" s="84" t="str">
        <f>C2</f>
        <v>N/A</v>
      </c>
      <c r="B18" s="84" t="str">
        <f>VLOOKUP($A18,'2017 Summary'!$A:$U,'JE Template'!B8,FALSE)</f>
        <v>NO AGENCY CHOSEN</v>
      </c>
      <c r="C18" s="49">
        <f>VLOOKUP($A18,'2018 Summary'!$A:$U,3,FALSE)</f>
        <v>0</v>
      </c>
      <c r="D18" s="49">
        <f>VLOOKUP($A18,'2018 Summary'!$A:$U,4,FALSE)</f>
        <v>0</v>
      </c>
      <c r="E18" s="49">
        <f>C18-D18</f>
        <v>0</v>
      </c>
      <c r="F18" s="204">
        <f>VLOOKUP($A18,'TSERS Contributions FY 2017'!$A:$C,3,FALSE)</f>
        <v>0</v>
      </c>
      <c r="G18" s="4">
        <f>VLOOKUP($A$13,'2017 Summary'!$A:$G,7,FALSE)</f>
        <v>0</v>
      </c>
      <c r="H18" s="4">
        <f>VLOOKUP($A$13,'2018 Summary'!$A:$G,5,FALSE)</f>
        <v>0</v>
      </c>
      <c r="J18" s="204">
        <f>VLOOKUP($A18,'2018 Summary'!$A:$U,7,FALSE)</f>
        <v>0</v>
      </c>
      <c r="K18" s="204">
        <f>VLOOKUP($A18,'2018 Summary'!$A:$U,8,FALSE)</f>
        <v>0</v>
      </c>
      <c r="L18" s="204">
        <f>VLOOKUP($A18,'2018 Summary'!$A:$U,9,FALSE)</f>
        <v>0</v>
      </c>
      <c r="M18" s="204">
        <f>VLOOKUP($A18,'2018 Summary'!$A:$U,10,FALSE)</f>
        <v>0</v>
      </c>
      <c r="N18" s="7"/>
      <c r="O18" s="204">
        <f>VLOOKUP($A18,'2018 Summary'!$A:$U,12,FALSE)</f>
        <v>0</v>
      </c>
      <c r="P18" s="204">
        <f>VLOOKUP($A18,'2018 Summary'!$A:$U,13,FALSE)</f>
        <v>0</v>
      </c>
      <c r="Q18" s="204">
        <f>VLOOKUP($A18,'2018 Summary'!$A:$U,14,FALSE)</f>
        <v>0</v>
      </c>
      <c r="R18" s="204">
        <f>VLOOKUP($A18,'2018 Summary'!$A:$U,15,FALSE)</f>
        <v>0</v>
      </c>
      <c r="S18" s="7"/>
      <c r="T18" s="204">
        <f>VLOOKUP($A18,'2018 Summary'!$A:$U,17,FALSE)</f>
        <v>0</v>
      </c>
      <c r="U18" s="204">
        <f>VLOOKUP($A18,'2018 Summary'!$A:$U,18,FALSE)</f>
        <v>0</v>
      </c>
      <c r="V18" s="204">
        <f>VLOOKUP($A18,'2018 Summary'!$A:$U,19,FALSE)</f>
        <v>0</v>
      </c>
    </row>
    <row r="19" spans="1:22">
      <c r="G19" s="156"/>
      <c r="H19" s="156"/>
    </row>
    <row r="20" spans="1:22">
      <c r="A20" s="8"/>
      <c r="B20" s="84" t="s">
        <v>405</v>
      </c>
      <c r="F20" s="7">
        <f>'TSERS Contributions FY 2017'!C305</f>
        <v>1434512445.8299997</v>
      </c>
      <c r="G20" s="7">
        <f>'2017 Summary'!G307</f>
        <v>9191032996</v>
      </c>
      <c r="H20" s="7">
        <f>'2018 Summary'!E310</f>
        <v>7934441000.0000019</v>
      </c>
      <c r="I20" s="7"/>
      <c r="J20" s="7">
        <f>'2018 Summary'!G310</f>
        <v>172003999.99999997</v>
      </c>
      <c r="K20" s="7">
        <f>'2018 Summary'!H310</f>
        <v>3783077000.0000005</v>
      </c>
      <c r="L20" s="7">
        <f>'2018 Summary'!I310</f>
        <v>1253521999.9999998</v>
      </c>
      <c r="M20" s="7">
        <f>'2018 Summary'!J310</f>
        <v>115997288.72818074</v>
      </c>
      <c r="N20" s="7"/>
      <c r="O20" s="7">
        <f>'2018 Summary'!L310</f>
        <v>259577000.00000015</v>
      </c>
      <c r="P20" s="7">
        <f>'2018 Summary'!M310</f>
        <v>2709278000.0000005</v>
      </c>
      <c r="Q20" s="7">
        <f>'2018 Summary'!N310</f>
        <v>0</v>
      </c>
      <c r="R20" s="7">
        <f>'2018 Summary'!O310</f>
        <v>115997085.01810133</v>
      </c>
      <c r="S20" s="7"/>
      <c r="T20" s="7">
        <f>'2018 Summary'!Q310</f>
        <v>2138252000</v>
      </c>
      <c r="U20" s="7">
        <f>'2018 Summary'!R310</f>
        <v>142.9044377701357</v>
      </c>
      <c r="V20" s="7">
        <f>'2018 Summary'!S310</f>
        <v>2138252142.9044368</v>
      </c>
    </row>
    <row r="21" spans="1:22" ht="15" customHeight="1">
      <c r="A21" s="8"/>
      <c r="F21" s="7"/>
      <c r="G21" s="7"/>
      <c r="H21" s="7"/>
      <c r="J21" s="7"/>
      <c r="K21" s="7"/>
      <c r="L21" s="7"/>
      <c r="M21" s="7"/>
      <c r="O21" s="7"/>
      <c r="P21" s="7"/>
      <c r="Q21" s="7"/>
      <c r="R21" s="7"/>
      <c r="T21" s="7"/>
      <c r="U21" s="7"/>
      <c r="V21" s="7"/>
    </row>
    <row r="22" spans="1:22" ht="15" customHeight="1"/>
    <row r="23" spans="1:22">
      <c r="A23" s="142" t="s">
        <v>407</v>
      </c>
      <c r="B23" s="143"/>
      <c r="C23" s="143"/>
      <c r="D23" s="143"/>
      <c r="E23" s="185" t="s">
        <v>408</v>
      </c>
      <c r="F23" s="186" t="s">
        <v>409</v>
      </c>
      <c r="G23" s="86"/>
      <c r="I23" s="156"/>
      <c r="J23" s="156"/>
      <c r="K23" s="156"/>
      <c r="L23" s="156"/>
      <c r="M23" s="156"/>
      <c r="N23" s="156"/>
      <c r="O23" s="156"/>
      <c r="P23" s="156"/>
      <c r="Q23" s="156"/>
      <c r="R23" s="156"/>
      <c r="S23" s="156"/>
      <c r="T23" s="156"/>
    </row>
    <row r="24" spans="1:22">
      <c r="A24" s="134" t="s">
        <v>410</v>
      </c>
      <c r="B24" s="92"/>
      <c r="C24" s="92"/>
      <c r="D24" s="128"/>
      <c r="E24" s="144">
        <f>ROUND(IF(J13&gt;J18,J13-J18,0),0)</f>
        <v>0</v>
      </c>
      <c r="F24" s="145">
        <f>ROUND(IF(J13&lt;J18,J18-J13,0),0)</f>
        <v>0</v>
      </c>
      <c r="G24" s="86"/>
      <c r="I24" s="156"/>
      <c r="J24" s="156"/>
      <c r="K24" s="156"/>
      <c r="L24" s="156"/>
      <c r="M24" s="156"/>
      <c r="N24" s="156"/>
      <c r="O24" s="156"/>
      <c r="P24" s="156"/>
      <c r="Q24" s="156"/>
      <c r="R24" s="156"/>
      <c r="S24" s="156"/>
      <c r="T24" s="156"/>
    </row>
    <row r="25" spans="1:22">
      <c r="A25" s="134" t="s">
        <v>411</v>
      </c>
      <c r="B25" s="127"/>
      <c r="C25" s="92"/>
      <c r="D25" s="144"/>
      <c r="E25" s="144">
        <f>ROUND(IF(L13&gt;L18,L13-L18,0),0)</f>
        <v>0</v>
      </c>
      <c r="F25" s="145">
        <f>ROUND(IF(L18&gt;L13,L18-L13,0),0)</f>
        <v>0</v>
      </c>
      <c r="G25" s="86"/>
      <c r="I25" s="156"/>
      <c r="J25" s="156"/>
      <c r="K25" s="156"/>
      <c r="L25" s="156"/>
      <c r="M25" s="156"/>
      <c r="N25" s="156"/>
      <c r="O25" s="156"/>
      <c r="P25" s="156"/>
      <c r="Q25" s="156"/>
      <c r="R25" s="156"/>
      <c r="S25" s="156"/>
      <c r="T25" s="156"/>
    </row>
    <row r="26" spans="1:22">
      <c r="A26" s="134" t="s">
        <v>412</v>
      </c>
      <c r="B26" s="127"/>
      <c r="C26" s="92"/>
      <c r="D26" s="144"/>
      <c r="E26" s="146">
        <f>ROUND(IF((K13-P13)&gt;(K18-P18),((K13-P13)-(K18-P18)),0),0)</f>
        <v>0</v>
      </c>
      <c r="F26" s="145">
        <f>ROUND(IF((K18-P18)&gt;(K13-P13),(K18-P18)-(K13-P13),0),0)</f>
        <v>0</v>
      </c>
      <c r="G26" s="86"/>
      <c r="I26" s="156"/>
      <c r="J26" s="156"/>
      <c r="K26" s="156"/>
      <c r="L26" s="35"/>
      <c r="M26" s="156"/>
      <c r="N26" s="156"/>
      <c r="O26" s="156"/>
      <c r="P26" s="156"/>
      <c r="Q26" s="156"/>
      <c r="R26" s="156"/>
      <c r="S26" s="156"/>
      <c r="T26" s="156"/>
    </row>
    <row r="27" spans="1:22">
      <c r="A27" s="134" t="s">
        <v>413</v>
      </c>
      <c r="B27" s="127"/>
      <c r="C27" s="92"/>
      <c r="D27" s="144"/>
      <c r="E27" s="144">
        <f>ROUND(IF(M13&gt;M18,M13-M18,0),0)</f>
        <v>0</v>
      </c>
      <c r="F27" s="145">
        <f>ROUND(IF(M18&gt;M13,M18-M13,0),0)</f>
        <v>0</v>
      </c>
      <c r="G27" s="86"/>
      <c r="I27" s="156"/>
      <c r="J27" s="156"/>
      <c r="K27" s="156"/>
      <c r="L27" s="156"/>
      <c r="M27" s="156"/>
      <c r="N27" s="156"/>
      <c r="O27" s="156"/>
      <c r="P27" s="156"/>
      <c r="Q27" s="156"/>
      <c r="R27" s="156"/>
      <c r="S27" s="156"/>
      <c r="T27" s="156"/>
    </row>
    <row r="28" spans="1:22">
      <c r="A28" s="134" t="s">
        <v>414</v>
      </c>
      <c r="B28" s="127"/>
      <c r="C28" s="92"/>
      <c r="D28" s="144"/>
      <c r="E28" s="144">
        <f>ROUND(IF(O18&gt;O13,O18-O13,0),0)</f>
        <v>0</v>
      </c>
      <c r="F28" s="145">
        <f>ROUND(IF(O13&gt;O18,O13-O18,0),0)</f>
        <v>0</v>
      </c>
      <c r="G28" s="86"/>
      <c r="I28" s="156"/>
      <c r="J28" s="156"/>
      <c r="K28" s="35"/>
      <c r="L28" s="35"/>
      <c r="M28" s="35"/>
      <c r="N28" s="156"/>
      <c r="O28" s="156"/>
      <c r="P28" s="156"/>
      <c r="Q28" s="156"/>
      <c r="R28" s="156"/>
      <c r="S28" s="156"/>
      <c r="T28" s="156"/>
    </row>
    <row r="29" spans="1:22">
      <c r="A29" s="134" t="s">
        <v>415</v>
      </c>
      <c r="B29" s="127"/>
      <c r="C29" s="92"/>
      <c r="D29" s="144"/>
      <c r="E29" s="144">
        <f>ROUND(IF(Q18&gt;Q13,Q18-Q13,0),0)</f>
        <v>0</v>
      </c>
      <c r="F29" s="145">
        <f>ROUND(IF(Q13&gt;Q18,Q13-Q18,0),0)</f>
        <v>0</v>
      </c>
      <c r="G29" s="86"/>
      <c r="I29" s="156"/>
      <c r="J29" s="156"/>
      <c r="K29" s="156"/>
      <c r="L29" s="156"/>
      <c r="M29" s="156"/>
      <c r="N29" s="156"/>
      <c r="O29" s="156"/>
      <c r="P29" s="156"/>
      <c r="Q29" s="156"/>
      <c r="R29" s="156"/>
      <c r="S29" s="156"/>
      <c r="T29" s="156"/>
    </row>
    <row r="30" spans="1:22">
      <c r="A30" s="134" t="s">
        <v>416</v>
      </c>
      <c r="B30" s="93"/>
      <c r="C30" s="93"/>
      <c r="D30" s="147"/>
      <c r="E30" s="146">
        <f>ROUND(IF((P18-K18)&gt;P13,P18-K18-P13,0),0)</f>
        <v>0</v>
      </c>
      <c r="F30" s="148">
        <f>(ROUND(IF(($P$18-$K$18&gt;0),($P$13-$K$13)-($P$18-$K$18),0),0))</f>
        <v>0</v>
      </c>
      <c r="G30" s="86"/>
      <c r="I30" s="156"/>
      <c r="J30" s="156"/>
      <c r="K30" s="156"/>
      <c r="L30" s="156"/>
      <c r="M30" s="156"/>
      <c r="N30" s="156"/>
      <c r="O30" s="156"/>
      <c r="P30" s="156"/>
      <c r="Q30" s="156"/>
      <c r="R30" s="156"/>
      <c r="S30" s="156"/>
      <c r="T30" s="156"/>
    </row>
    <row r="31" spans="1:22">
      <c r="A31" s="134" t="s">
        <v>417</v>
      </c>
      <c r="B31" s="94"/>
      <c r="C31" s="94"/>
      <c r="D31" s="149"/>
      <c r="E31" s="144">
        <f>ROUND(IF(R18&gt;R13,R18-R13,0),0)</f>
        <v>0</v>
      </c>
      <c r="F31" s="145">
        <f>ROUND(IF(R13&gt;R18,R13-R18,0),0)</f>
        <v>0</v>
      </c>
      <c r="G31" s="86"/>
      <c r="I31" s="156"/>
      <c r="J31" s="156"/>
      <c r="K31" s="156"/>
      <c r="L31" s="156"/>
      <c r="M31" s="156"/>
      <c r="N31" s="156"/>
      <c r="O31" s="156"/>
      <c r="P31" s="156"/>
      <c r="Q31" s="156"/>
      <c r="R31" s="156"/>
      <c r="S31" s="156"/>
      <c r="T31" s="156"/>
    </row>
    <row r="32" spans="1:22">
      <c r="A32" s="134" t="s">
        <v>418</v>
      </c>
      <c r="B32" s="94"/>
      <c r="C32" s="94"/>
      <c r="D32" s="149"/>
      <c r="E32" s="144">
        <f>ROUND((Info!C24),0)</f>
        <v>0</v>
      </c>
      <c r="F32" s="145">
        <f>ROUND((Info!C22),0)</f>
        <v>0</v>
      </c>
      <c r="G32" s="86"/>
      <c r="I32" s="233">
        <f>IF(($P$18-$K$18&gt;0),($P$13-$K$13)-($P$18-$K$18),0)</f>
        <v>0</v>
      </c>
      <c r="J32" s="156"/>
      <c r="K32" s="156"/>
      <c r="L32" s="35"/>
      <c r="M32" s="156"/>
      <c r="N32" s="156"/>
      <c r="O32" s="156"/>
      <c r="P32" s="156"/>
      <c r="Q32" s="156"/>
      <c r="R32" s="156"/>
      <c r="S32" s="156"/>
      <c r="T32" s="156"/>
    </row>
    <row r="33" spans="1:20">
      <c r="A33" s="134" t="s">
        <v>419</v>
      </c>
      <c r="B33" s="94"/>
      <c r="C33" s="94"/>
      <c r="D33" s="149"/>
      <c r="E33" s="144">
        <v>0</v>
      </c>
      <c r="F33" s="145">
        <f>ROUND(Info!C24,0)</f>
        <v>0</v>
      </c>
      <c r="G33" s="86"/>
      <c r="I33" s="156"/>
      <c r="J33" s="156"/>
      <c r="K33" s="156"/>
      <c r="L33" s="35"/>
      <c r="M33" s="156"/>
      <c r="N33" s="156"/>
      <c r="O33" s="156"/>
      <c r="P33" s="156"/>
      <c r="Q33" s="156"/>
      <c r="R33" s="156"/>
      <c r="S33" s="156"/>
      <c r="T33" s="156"/>
    </row>
    <row r="34" spans="1:20" hidden="1">
      <c r="A34" s="134" t="s">
        <v>420</v>
      </c>
      <c r="B34" s="94"/>
      <c r="C34" s="94"/>
      <c r="D34" s="149"/>
      <c r="E34" s="144">
        <f>ROUND(IF(V13&gt;=0,V13,0),0)</f>
        <v>0</v>
      </c>
      <c r="F34" s="145">
        <f>ROUND(IF(V13&lt;0,-V13,0),0)</f>
        <v>0</v>
      </c>
      <c r="G34" s="86"/>
      <c r="I34" s="156"/>
      <c r="J34" s="156"/>
      <c r="K34" s="156"/>
      <c r="L34" s="156"/>
      <c r="M34" s="156"/>
      <c r="N34" s="156"/>
      <c r="O34" s="156"/>
      <c r="P34" s="156"/>
      <c r="Q34" s="156"/>
      <c r="R34" s="156"/>
      <c r="S34" s="156"/>
      <c r="T34" s="156"/>
    </row>
    <row r="35" spans="1:20" hidden="1">
      <c r="A35" s="134" t="s">
        <v>421</v>
      </c>
      <c r="B35" s="94"/>
      <c r="C35" s="94"/>
      <c r="D35" s="149"/>
      <c r="E35" s="144">
        <f>ROUND(IF(Info!C22&gt;'JE Template'!F13,Info!C22-'JE Template'!F13,0),0)</f>
        <v>0</v>
      </c>
      <c r="F35" s="145">
        <f>ROUND(IF(F13&gt;Info!C22,'JE Template'!F13-Info!C22,0),0)</f>
        <v>0</v>
      </c>
      <c r="G35" s="86"/>
      <c r="I35" s="156"/>
      <c r="J35" s="156"/>
      <c r="K35" s="156"/>
      <c r="L35" s="156"/>
      <c r="M35" s="156"/>
      <c r="N35" s="156"/>
      <c r="O35" s="156"/>
      <c r="P35" s="156"/>
      <c r="Q35" s="156"/>
      <c r="R35" s="156"/>
      <c r="S35" s="156"/>
      <c r="T35" s="156"/>
    </row>
    <row r="36" spans="1:20">
      <c r="A36" s="134" t="s">
        <v>351</v>
      </c>
      <c r="B36" s="94"/>
      <c r="C36" s="94"/>
      <c r="D36" s="149"/>
      <c r="E36" s="144">
        <f>ROUND(IF(SUM(E34:E35)&gt;SUM(F34:F35),(SUM(E34:E35)-SUM(F34:F35)),0),0)</f>
        <v>0</v>
      </c>
      <c r="F36" s="145">
        <f>ROUND(IF(SUM(F34:F35)&gt;SUM(E34:E35),(SUM(F34:F35)-(SUM(E34:E35))),0),0)</f>
        <v>0</v>
      </c>
      <c r="G36" s="86"/>
      <c r="I36" s="156"/>
      <c r="J36" s="156"/>
      <c r="K36" s="156"/>
      <c r="L36" s="35"/>
      <c r="M36" s="156"/>
      <c r="N36" s="156"/>
      <c r="O36" s="156"/>
      <c r="P36" s="156"/>
      <c r="Q36" s="156"/>
      <c r="R36" s="156"/>
      <c r="S36" s="156"/>
      <c r="T36" s="156"/>
    </row>
    <row r="37" spans="1:20">
      <c r="A37" s="134" t="s">
        <v>350</v>
      </c>
      <c r="B37" s="94"/>
      <c r="C37" s="94"/>
      <c r="D37" s="149"/>
      <c r="E37" s="152">
        <f>ROUND(IF(H13&lt;G13,G13-H13,0),0)</f>
        <v>0</v>
      </c>
      <c r="F37" s="153">
        <f>ROUND(IF(H13&gt;G13,H13-G13,0),0)</f>
        <v>0</v>
      </c>
      <c r="G37" s="86"/>
      <c r="I37" s="156"/>
      <c r="J37" s="156"/>
      <c r="K37" s="156"/>
      <c r="L37" s="156"/>
      <c r="M37" s="156"/>
      <c r="N37" s="156"/>
      <c r="O37" s="156"/>
      <c r="P37" s="156"/>
      <c r="Q37" s="156"/>
      <c r="R37" s="156"/>
      <c r="S37" s="156"/>
      <c r="T37" s="156"/>
    </row>
    <row r="38" spans="1:20">
      <c r="A38" s="150" t="s">
        <v>373</v>
      </c>
      <c r="B38" s="95"/>
      <c r="C38" s="95"/>
      <c r="D38" s="151"/>
      <c r="E38" s="154">
        <f>ROUND((SUM(E24:E37)-E34-E35),0)</f>
        <v>0</v>
      </c>
      <c r="F38" s="155">
        <f>ROUND((SUM(F24:F37)-F35),0)</f>
        <v>0</v>
      </c>
      <c r="G38" s="160" t="str">
        <f>IF((ROUND(E38,0)=(ROUND(F38,0)))," ",CONCATENATE((TEXT((ABS(E38-F38)),"$#,##_);($#,##)"))," rounding"))</f>
        <v xml:space="preserve"> </v>
      </c>
      <c r="I38" s="156"/>
      <c r="J38" s="156"/>
      <c r="K38" s="156"/>
      <c r="L38" s="156"/>
      <c r="M38" s="156"/>
      <c r="N38" s="156"/>
      <c r="O38" s="156"/>
      <c r="P38" s="156"/>
      <c r="Q38" s="156"/>
      <c r="R38" s="156"/>
      <c r="S38" s="156"/>
      <c r="T38" s="156"/>
    </row>
    <row r="39" spans="1:20">
      <c r="A39" s="87"/>
      <c r="B39" s="85"/>
      <c r="C39" s="85"/>
      <c r="D39" s="85"/>
      <c r="E39" s="85"/>
      <c r="F39" s="86"/>
      <c r="G39" s="86"/>
      <c r="I39" s="156"/>
      <c r="J39" s="156"/>
      <c r="K39" s="156"/>
      <c r="L39" s="156"/>
      <c r="M39" s="156"/>
      <c r="N39" s="156"/>
      <c r="O39" s="156"/>
      <c r="P39" s="156"/>
      <c r="Q39" s="156"/>
      <c r="R39" s="156"/>
      <c r="S39" s="156"/>
      <c r="T39" s="156"/>
    </row>
    <row r="40" spans="1:20">
      <c r="A40" s="87"/>
      <c r="B40" s="85"/>
      <c r="C40" s="85"/>
      <c r="D40" s="85"/>
      <c r="E40" s="85"/>
      <c r="F40" s="86"/>
      <c r="G40" s="86"/>
      <c r="I40" s="156"/>
      <c r="J40" s="156"/>
      <c r="K40" s="156"/>
      <c r="L40" s="156"/>
      <c r="M40" s="156"/>
      <c r="N40" s="156"/>
      <c r="O40" s="156"/>
      <c r="P40" s="156"/>
      <c r="Q40" s="156"/>
      <c r="R40" s="156"/>
      <c r="S40" s="156"/>
      <c r="T40" s="156"/>
    </row>
    <row r="41" spans="1:20">
      <c r="A41" s="133" t="s">
        <v>377</v>
      </c>
      <c r="B41" s="100"/>
      <c r="C41" s="100"/>
      <c r="D41" s="100"/>
      <c r="E41" s="101"/>
      <c r="F41" s="102"/>
      <c r="I41" s="156"/>
      <c r="J41" s="250"/>
      <c r="K41" s="250"/>
      <c r="L41" s="156"/>
      <c r="M41" s="156"/>
      <c r="N41" s="156"/>
      <c r="O41" s="156"/>
      <c r="P41" s="156"/>
      <c r="Q41" s="156"/>
      <c r="R41" s="156"/>
      <c r="S41" s="156"/>
      <c r="T41" s="156"/>
    </row>
    <row r="42" spans="1:20">
      <c r="A42" s="134" t="s">
        <v>380</v>
      </c>
      <c r="B42" s="94"/>
      <c r="C42" s="92"/>
      <c r="D42" s="92"/>
      <c r="E42" s="116">
        <f>H13</f>
        <v>0</v>
      </c>
      <c r="F42" s="104"/>
      <c r="I42" s="156"/>
      <c r="J42" s="193"/>
      <c r="K42" s="193"/>
      <c r="L42" s="156"/>
      <c r="M42" s="156"/>
      <c r="N42" s="156"/>
      <c r="O42" s="156"/>
      <c r="P42" s="156"/>
      <c r="Q42" s="156"/>
      <c r="R42" s="156"/>
      <c r="S42" s="156"/>
      <c r="T42" s="156"/>
    </row>
    <row r="43" spans="1:20">
      <c r="A43" s="134" t="s">
        <v>379</v>
      </c>
      <c r="B43" s="94"/>
      <c r="C43" s="92"/>
      <c r="D43" s="92"/>
      <c r="E43" s="117">
        <f>SUM(E44:E45)</f>
        <v>0</v>
      </c>
      <c r="F43" s="104"/>
      <c r="I43" s="156"/>
      <c r="J43" s="193"/>
      <c r="K43" s="193"/>
      <c r="L43" s="156"/>
      <c r="M43" s="156"/>
      <c r="N43" s="156"/>
      <c r="O43" s="156"/>
      <c r="P43" s="156"/>
      <c r="Q43" s="156"/>
      <c r="R43" s="156"/>
      <c r="S43" s="156"/>
      <c r="T43" s="156"/>
    </row>
    <row r="44" spans="1:20">
      <c r="A44" s="103"/>
      <c r="B44" s="92" t="s">
        <v>426</v>
      </c>
      <c r="C44" s="92"/>
      <c r="D44" s="92"/>
      <c r="E44" s="105">
        <f>V13</f>
        <v>0</v>
      </c>
      <c r="F44" s="104"/>
      <c r="I44" s="156"/>
      <c r="J44" s="193"/>
      <c r="K44" s="193"/>
      <c r="L44" s="156"/>
      <c r="M44" s="156"/>
      <c r="N44" s="156"/>
      <c r="O44" s="156"/>
      <c r="P44" s="156"/>
      <c r="Q44" s="156"/>
      <c r="R44" s="156"/>
      <c r="S44" s="156"/>
      <c r="T44" s="156"/>
    </row>
    <row r="45" spans="1:20" ht="45">
      <c r="A45" s="135"/>
      <c r="B45" s="113" t="s">
        <v>427</v>
      </c>
      <c r="C45" s="113"/>
      <c r="D45" s="113"/>
      <c r="E45" s="136">
        <f>ROUND(IF(E35&lt;&gt;0,E35,-F35),0)</f>
        <v>0</v>
      </c>
      <c r="F45" s="115"/>
      <c r="G45" s="251" t="str">
        <f>IF(ABS(E45)&gt;0.05*F13,"The amount of contributions made during the measurement year on the Info tab differs from ORBIT's total by more than 5%.  Please ensure that the information entered on the Info tab is accurate or consider a prior period adjustment."," ")</f>
        <v xml:space="preserve"> </v>
      </c>
      <c r="H45" s="251"/>
      <c r="I45" s="251"/>
      <c r="J45" s="251"/>
      <c r="K45" s="193"/>
      <c r="L45" s="156"/>
      <c r="M45" s="156"/>
      <c r="N45" s="156"/>
      <c r="O45" s="156"/>
      <c r="P45" s="156"/>
      <c r="Q45" s="156"/>
      <c r="R45" s="156"/>
      <c r="S45" s="156"/>
      <c r="T45" s="156"/>
    </row>
    <row r="46" spans="1:20" s="156" customFormat="1">
      <c r="A46" s="129"/>
      <c r="B46" s="130"/>
      <c r="C46" s="130"/>
      <c r="D46" s="130"/>
      <c r="E46" s="131"/>
      <c r="F46" s="132"/>
      <c r="J46" s="193"/>
      <c r="K46" s="193"/>
    </row>
    <row r="47" spans="1:20" s="156" customFormat="1">
      <c r="A47" s="133" t="s">
        <v>428</v>
      </c>
      <c r="B47" s="100"/>
      <c r="C47" s="100"/>
      <c r="D47" s="100"/>
      <c r="E47" s="101"/>
      <c r="F47" s="102"/>
      <c r="J47" s="193"/>
      <c r="K47" s="193"/>
    </row>
    <row r="48" spans="1:20" ht="30">
      <c r="A48" s="103"/>
      <c r="B48" s="92"/>
      <c r="C48" s="92"/>
      <c r="D48" s="92"/>
      <c r="E48" s="96" t="s">
        <v>308</v>
      </c>
      <c r="F48" s="107" t="s">
        <v>309</v>
      </c>
      <c r="I48" s="156"/>
      <c r="J48" s="52"/>
      <c r="K48" s="156"/>
      <c r="L48" s="156"/>
      <c r="M48" s="156"/>
      <c r="N48" s="156"/>
      <c r="O48" s="156"/>
      <c r="P48" s="3"/>
      <c r="Q48" s="193"/>
      <c r="R48" s="193"/>
      <c r="S48" s="156"/>
      <c r="T48" s="156"/>
    </row>
    <row r="49" spans="1:20" ht="15" customHeight="1">
      <c r="A49" s="103"/>
      <c r="B49" s="92" t="s">
        <v>303</v>
      </c>
      <c r="C49" s="92"/>
      <c r="D49" s="92"/>
      <c r="E49" s="105">
        <f>J13</f>
        <v>0</v>
      </c>
      <c r="F49" s="108">
        <f>O13</f>
        <v>0</v>
      </c>
      <c r="H49" s="252" t="s">
        <v>352</v>
      </c>
      <c r="I49" s="253"/>
      <c r="J49" s="253"/>
      <c r="K49" s="254"/>
      <c r="M49" s="35"/>
      <c r="N49" s="156"/>
      <c r="O49" s="35"/>
      <c r="P49" s="35"/>
      <c r="Q49" s="35"/>
      <c r="R49" s="41"/>
      <c r="S49" s="156"/>
      <c r="T49" s="156"/>
    </row>
    <row r="50" spans="1:20">
      <c r="A50" s="103"/>
      <c r="B50" s="92" t="s">
        <v>304</v>
      </c>
      <c r="C50" s="92"/>
      <c r="D50" s="92"/>
      <c r="E50" s="105">
        <f>L13</f>
        <v>0</v>
      </c>
      <c r="F50" s="104">
        <f>Q13</f>
        <v>0</v>
      </c>
      <c r="H50" s="255"/>
      <c r="I50" s="256"/>
      <c r="J50" s="256"/>
      <c r="K50" s="257"/>
      <c r="M50" s="156"/>
      <c r="N50" s="156"/>
      <c r="O50" s="156"/>
      <c r="P50" s="156"/>
      <c r="Q50" s="35"/>
      <c r="R50" s="41"/>
      <c r="S50" s="156"/>
      <c r="T50" s="156"/>
    </row>
    <row r="51" spans="1:20" ht="30">
      <c r="A51" s="103"/>
      <c r="B51" s="92" t="s">
        <v>305</v>
      </c>
      <c r="C51" s="92"/>
      <c r="D51" s="92"/>
      <c r="E51" s="105">
        <f>IF(K13&gt;P13,K13-P13,0)</f>
        <v>0</v>
      </c>
      <c r="F51" s="108">
        <f>IF(P13&gt;K13,P13-K13,0)</f>
        <v>0</v>
      </c>
      <c r="H51" s="255"/>
      <c r="I51" s="256"/>
      <c r="J51" s="256"/>
      <c r="K51" s="257"/>
      <c r="M51" s="35"/>
      <c r="N51" s="156"/>
      <c r="O51" s="35"/>
      <c r="P51" s="35"/>
      <c r="Q51" s="35"/>
      <c r="R51" s="41"/>
      <c r="S51" s="156"/>
      <c r="T51" s="156"/>
    </row>
    <row r="52" spans="1:20" ht="30">
      <c r="A52" s="103"/>
      <c r="B52" s="92" t="s">
        <v>306</v>
      </c>
      <c r="C52" s="92"/>
      <c r="D52" s="92"/>
      <c r="E52" s="105">
        <f>M13</f>
        <v>0</v>
      </c>
      <c r="F52" s="108">
        <f>R13</f>
        <v>0</v>
      </c>
      <c r="H52" s="258"/>
      <c r="I52" s="259"/>
      <c r="J52" s="259"/>
      <c r="K52" s="260"/>
      <c r="M52" s="35"/>
      <c r="N52" s="156"/>
      <c r="O52" s="35"/>
      <c r="P52" s="35"/>
      <c r="Q52" s="35"/>
      <c r="R52" s="41"/>
      <c r="S52" s="156"/>
      <c r="T52" s="156"/>
    </row>
    <row r="53" spans="1:20">
      <c r="A53" s="109"/>
      <c r="B53" s="92" t="s">
        <v>357</v>
      </c>
      <c r="C53" s="92"/>
      <c r="D53" s="92"/>
      <c r="E53" s="105">
        <f>Info!C24</f>
        <v>0</v>
      </c>
      <c r="F53" s="110"/>
      <c r="I53" s="156"/>
      <c r="J53" s="156"/>
      <c r="K53" s="156"/>
      <c r="L53" s="156"/>
      <c r="M53" s="156"/>
      <c r="N53" s="156"/>
      <c r="O53" s="156"/>
      <c r="P53" s="156"/>
      <c r="Q53" s="35"/>
      <c r="R53" s="41"/>
      <c r="S53" s="156"/>
      <c r="T53" s="156"/>
    </row>
    <row r="54" spans="1:20" ht="15.75" thickBot="1">
      <c r="A54" s="109"/>
      <c r="B54" s="93" t="s">
        <v>307</v>
      </c>
      <c r="C54" s="93"/>
      <c r="D54" s="93"/>
      <c r="E54" s="97">
        <f>SUM(E49:E53)</f>
        <v>0</v>
      </c>
      <c r="F54" s="111">
        <f>SUM(F49:F53)</f>
        <v>0</v>
      </c>
      <c r="G54" s="118"/>
      <c r="I54" s="156"/>
      <c r="J54" s="35"/>
      <c r="K54" s="35"/>
      <c r="L54" s="35"/>
      <c r="M54" s="35"/>
      <c r="N54" s="156"/>
      <c r="O54" s="35"/>
      <c r="P54" s="35"/>
      <c r="Q54" s="35"/>
      <c r="R54" s="41"/>
      <c r="S54" s="156"/>
      <c r="T54" s="156"/>
    </row>
    <row r="55" spans="1:20" ht="15.75" thickTop="1">
      <c r="A55" s="109"/>
      <c r="B55" s="92"/>
      <c r="C55" s="92"/>
      <c r="D55" s="92"/>
      <c r="E55" s="106"/>
      <c r="F55" s="104"/>
      <c r="G55" s="118"/>
      <c r="H55" s="202"/>
      <c r="I55" s="156"/>
      <c r="J55" s="156"/>
      <c r="K55" s="156"/>
      <c r="L55" s="156"/>
      <c r="M55" s="156"/>
      <c r="N55" s="156"/>
      <c r="O55" s="156"/>
      <c r="P55" s="156"/>
      <c r="Q55" s="156"/>
      <c r="R55" s="156"/>
      <c r="S55" s="156"/>
      <c r="T55" s="156"/>
    </row>
    <row r="56" spans="1:20" ht="60">
      <c r="A56" s="112"/>
      <c r="B56" s="113" t="s">
        <v>341</v>
      </c>
      <c r="C56" s="113"/>
      <c r="D56" s="113"/>
      <c r="E56" s="114"/>
      <c r="F56" s="115"/>
      <c r="I56" s="156"/>
      <c r="J56" s="156"/>
      <c r="K56" s="156"/>
      <c r="L56" s="156"/>
      <c r="M56" s="156"/>
      <c r="N56" s="156"/>
      <c r="O56" s="156"/>
      <c r="P56" s="156"/>
      <c r="Q56" s="156"/>
      <c r="R56" s="156"/>
      <c r="S56" s="156"/>
      <c r="T56" s="156"/>
    </row>
    <row r="57" spans="1:20" s="156" customFormat="1"/>
    <row r="58" spans="1:20">
      <c r="A58" s="164"/>
      <c r="B58" s="165" t="s">
        <v>310</v>
      </c>
      <c r="C58" s="165"/>
      <c r="D58" s="165"/>
      <c r="E58" s="165"/>
      <c r="F58" s="166"/>
    </row>
    <row r="59" spans="1:20">
      <c r="A59" s="140"/>
      <c r="B59" s="98"/>
      <c r="C59" s="98"/>
      <c r="D59" s="98"/>
      <c r="E59" s="98"/>
      <c r="F59" s="167"/>
    </row>
    <row r="60" spans="1:20">
      <c r="A60" s="140"/>
      <c r="B60" s="168" t="s">
        <v>311</v>
      </c>
      <c r="C60" s="168"/>
      <c r="D60" s="168"/>
      <c r="E60" s="98"/>
      <c r="F60" s="167"/>
    </row>
    <row r="61" spans="1:20">
      <c r="A61" s="140"/>
      <c r="B61" s="169">
        <v>2020</v>
      </c>
      <c r="C61" s="169"/>
      <c r="D61" s="169"/>
      <c r="E61" s="170">
        <f>VLOOKUP($A$13,'Deferred Amortization'!$A:$I,5,FALSE)</f>
        <v>0</v>
      </c>
      <c r="F61" s="167"/>
    </row>
    <row r="62" spans="1:20">
      <c r="A62" s="140"/>
      <c r="B62" s="169">
        <f>B61+1</f>
        <v>2021</v>
      </c>
      <c r="C62" s="169"/>
      <c r="D62" s="169"/>
      <c r="E62" s="137">
        <f>VLOOKUP($A$13,'Deferred Amortization'!$A:$I,6,FALSE)</f>
        <v>0</v>
      </c>
      <c r="F62" s="167"/>
      <c r="G62" s="118"/>
    </row>
    <row r="63" spans="1:20">
      <c r="A63" s="140"/>
      <c r="B63" s="169">
        <f>B62+1</f>
        <v>2022</v>
      </c>
      <c r="C63" s="169"/>
      <c r="D63" s="169"/>
      <c r="E63" s="137">
        <f>VLOOKUP($A$13,'Deferred Amortization'!$A:$I,7,FALSE)</f>
        <v>0</v>
      </c>
      <c r="F63" s="167"/>
    </row>
    <row r="64" spans="1:20" ht="12" customHeight="1">
      <c r="A64" s="140"/>
      <c r="B64" s="169">
        <f>B63+1</f>
        <v>2023</v>
      </c>
      <c r="C64" s="169"/>
      <c r="D64" s="169"/>
      <c r="E64" s="137">
        <f>VLOOKUP($A$13,'Deferred Amortization'!$A:$I,8,FALSE)</f>
        <v>0</v>
      </c>
      <c r="F64" s="167"/>
    </row>
    <row r="65" spans="1:10" ht="12" customHeight="1">
      <c r="A65" s="140"/>
      <c r="B65" s="169">
        <f>B64+1</f>
        <v>2024</v>
      </c>
      <c r="C65" s="169"/>
      <c r="D65" s="169"/>
      <c r="E65" s="137">
        <f>VLOOKUP($A$13,'Deferred Amortization'!$A:$I,9,FALSE)</f>
        <v>0</v>
      </c>
      <c r="F65" s="167"/>
    </row>
    <row r="66" spans="1:10">
      <c r="A66" s="140"/>
      <c r="B66" s="98" t="s">
        <v>312</v>
      </c>
      <c r="C66" s="98"/>
      <c r="D66" s="98"/>
      <c r="E66" s="137">
        <v>0</v>
      </c>
      <c r="F66" s="167"/>
    </row>
    <row r="67" spans="1:10" ht="15.75" thickBot="1">
      <c r="A67" s="140"/>
      <c r="B67" s="98"/>
      <c r="C67" s="98"/>
      <c r="D67" s="98"/>
      <c r="E67" s="171">
        <f>SUM(E61:E66)</f>
        <v>0</v>
      </c>
      <c r="F67" s="167"/>
      <c r="J67" s="156"/>
    </row>
    <row r="68" spans="1:10" ht="15.75" thickTop="1">
      <c r="A68" s="141"/>
      <c r="B68" s="99"/>
      <c r="C68" s="99"/>
      <c r="D68" s="99"/>
      <c r="E68" s="99"/>
      <c r="F68" s="172"/>
    </row>
    <row r="69" spans="1:10">
      <c r="A69" s="156"/>
      <c r="B69" s="156"/>
      <c r="C69" s="156"/>
      <c r="D69" s="156"/>
      <c r="E69" s="156"/>
      <c r="F69" s="156"/>
      <c r="G69" s="156"/>
    </row>
    <row r="70" spans="1:10" ht="30">
      <c r="A70" s="173" t="s">
        <v>313</v>
      </c>
      <c r="B70" s="174"/>
      <c r="C70" s="174"/>
      <c r="D70" s="174"/>
      <c r="E70" s="175" t="s">
        <v>454</v>
      </c>
      <c r="F70" s="175" t="s">
        <v>455</v>
      </c>
      <c r="G70" s="176" t="s">
        <v>456</v>
      </c>
    </row>
    <row r="71" spans="1:10">
      <c r="A71" s="177"/>
      <c r="B71" s="178" t="s">
        <v>354</v>
      </c>
      <c r="C71" s="168"/>
      <c r="D71" s="168"/>
      <c r="E71" s="138">
        <v>18987949000</v>
      </c>
      <c r="F71" s="179">
        <f>H15</f>
        <v>9956088997</v>
      </c>
      <c r="G71" s="139">
        <v>2377463993</v>
      </c>
      <c r="I71" s="227"/>
    </row>
    <row r="72" spans="1:10">
      <c r="A72" s="177"/>
      <c r="B72" s="168"/>
      <c r="C72" s="168"/>
      <c r="D72" s="168"/>
      <c r="E72" s="180"/>
      <c r="F72" s="180"/>
      <c r="G72" s="181"/>
      <c r="I72" s="227"/>
    </row>
    <row r="73" spans="1:10">
      <c r="A73" s="140"/>
      <c r="B73" s="168" t="s">
        <v>355</v>
      </c>
      <c r="C73" s="168"/>
      <c r="D73" s="168"/>
      <c r="E73" s="182">
        <f>C13*E71</f>
        <v>0</v>
      </c>
      <c r="F73" s="182">
        <f>H13</f>
        <v>0</v>
      </c>
      <c r="G73" s="183">
        <f>C13*G71</f>
        <v>0</v>
      </c>
    </row>
    <row r="74" spans="1:10">
      <c r="A74" s="141"/>
      <c r="B74" s="99"/>
      <c r="C74" s="99"/>
      <c r="D74" s="99"/>
      <c r="E74" s="99"/>
      <c r="F74" s="99"/>
      <c r="G74" s="172"/>
    </row>
    <row r="75" spans="1:10">
      <c r="F75" s="227"/>
    </row>
    <row r="77" spans="1:10">
      <c r="A77" s="261" t="s">
        <v>318</v>
      </c>
      <c r="B77" s="262"/>
      <c r="C77" s="194"/>
      <c r="D77" s="194"/>
      <c r="E77" s="194"/>
      <c r="F77" s="24"/>
      <c r="G77" s="24"/>
      <c r="H77" s="25"/>
      <c r="I77" s="25"/>
      <c r="J77" s="26"/>
    </row>
    <row r="78" spans="1:10" ht="57.75" customHeight="1">
      <c r="A78" s="27" t="s">
        <v>319</v>
      </c>
      <c r="B78" s="249" t="s">
        <v>320</v>
      </c>
      <c r="C78" s="249"/>
      <c r="D78" s="249"/>
      <c r="E78" s="249"/>
      <c r="F78" s="263"/>
      <c r="G78" s="263"/>
      <c r="H78" s="263"/>
      <c r="I78" s="263"/>
      <c r="J78" s="263"/>
    </row>
    <row r="79" spans="1:10">
      <c r="A79" s="28"/>
      <c r="B79" s="29"/>
      <c r="C79" s="29"/>
      <c r="D79" s="29"/>
      <c r="E79" s="29"/>
      <c r="F79" s="30"/>
      <c r="G79" s="30"/>
      <c r="H79" s="30"/>
      <c r="I79" s="30"/>
      <c r="J79" s="30"/>
    </row>
    <row r="80" spans="1:10" ht="58.5" customHeight="1">
      <c r="A80" s="27" t="s">
        <v>321</v>
      </c>
      <c r="B80" s="249" t="s">
        <v>322</v>
      </c>
      <c r="C80" s="249"/>
      <c r="D80" s="249"/>
      <c r="E80" s="249"/>
      <c r="F80" s="249"/>
      <c r="G80" s="249"/>
      <c r="H80" s="249"/>
      <c r="I80" s="249"/>
      <c r="J80" s="249"/>
    </row>
    <row r="81" spans="1:10">
      <c r="A81" s="28"/>
      <c r="B81" s="29"/>
      <c r="C81" s="29"/>
      <c r="D81" s="29"/>
      <c r="E81" s="29"/>
      <c r="F81" s="30"/>
      <c r="G81" s="30"/>
      <c r="H81" s="30"/>
      <c r="I81" s="30"/>
      <c r="J81" s="30"/>
    </row>
    <row r="82" spans="1:10" ht="28.5" customHeight="1">
      <c r="A82" s="27" t="s">
        <v>323</v>
      </c>
      <c r="B82" s="264" t="s">
        <v>324</v>
      </c>
      <c r="C82" s="264"/>
      <c r="D82" s="264"/>
      <c r="E82" s="264"/>
      <c r="F82" s="265"/>
      <c r="G82" s="265"/>
      <c r="H82" s="265"/>
      <c r="I82" s="265"/>
      <c r="J82" s="265"/>
    </row>
    <row r="83" spans="1:10">
      <c r="A83" s="28"/>
      <c r="B83" s="29"/>
      <c r="C83" s="29"/>
      <c r="D83" s="29"/>
      <c r="E83" s="29"/>
      <c r="F83" s="30"/>
      <c r="G83" s="30"/>
      <c r="H83" s="30"/>
      <c r="I83" s="30"/>
      <c r="J83" s="30"/>
    </row>
    <row r="84" spans="1:10" ht="51.75" customHeight="1">
      <c r="A84" s="27" t="s">
        <v>325</v>
      </c>
      <c r="B84" s="249" t="s">
        <v>326</v>
      </c>
      <c r="C84" s="249"/>
      <c r="D84" s="249"/>
      <c r="E84" s="249"/>
      <c r="F84" s="265"/>
      <c r="G84" s="265"/>
      <c r="H84" s="265"/>
      <c r="I84" s="265"/>
      <c r="J84" s="265"/>
    </row>
    <row r="85" spans="1:10">
      <c r="A85" s="28"/>
      <c r="B85" s="195"/>
      <c r="C85" s="195"/>
      <c r="D85" s="195"/>
      <c r="E85" s="195"/>
      <c r="F85" s="195"/>
      <c r="G85" s="195"/>
      <c r="H85" s="195"/>
      <c r="I85" s="195"/>
      <c r="J85" s="195"/>
    </row>
    <row r="86" spans="1:10">
      <c r="A86" s="27" t="s">
        <v>327</v>
      </c>
      <c r="B86" s="264" t="s">
        <v>328</v>
      </c>
      <c r="C86" s="264"/>
      <c r="D86" s="264"/>
      <c r="E86" s="264"/>
      <c r="F86" s="265"/>
      <c r="G86" s="265"/>
      <c r="H86" s="265"/>
      <c r="I86" s="265"/>
      <c r="J86" s="265"/>
    </row>
    <row r="87" spans="1:10">
      <c r="A87" s="28"/>
      <c r="B87" s="30"/>
      <c r="C87" s="30"/>
      <c r="D87" s="30"/>
      <c r="E87" s="30"/>
      <c r="F87" s="195"/>
      <c r="G87" s="195"/>
      <c r="H87" s="195"/>
      <c r="I87" s="195"/>
      <c r="J87" s="195"/>
    </row>
    <row r="88" spans="1:10" ht="47.25" customHeight="1">
      <c r="A88" s="27" t="s">
        <v>329</v>
      </c>
      <c r="B88" s="249" t="s">
        <v>330</v>
      </c>
      <c r="C88" s="249"/>
      <c r="D88" s="249"/>
      <c r="E88" s="249"/>
      <c r="F88" s="249"/>
      <c r="G88" s="249"/>
      <c r="H88" s="249"/>
      <c r="I88" s="249"/>
      <c r="J88" s="249"/>
    </row>
    <row r="89" spans="1:10">
      <c r="A89" s="28"/>
      <c r="B89" s="195"/>
      <c r="C89" s="195"/>
      <c r="D89" s="195"/>
      <c r="E89" s="195"/>
      <c r="F89" s="195"/>
      <c r="G89" s="195"/>
      <c r="H89" s="195"/>
      <c r="I89" s="195"/>
      <c r="J89" s="195"/>
    </row>
    <row r="90" spans="1:10" ht="71.25" customHeight="1">
      <c r="A90" s="31" t="s">
        <v>331</v>
      </c>
      <c r="B90" s="249" t="s">
        <v>332</v>
      </c>
      <c r="C90" s="249"/>
      <c r="D90" s="249"/>
      <c r="E90" s="249"/>
      <c r="F90" s="263"/>
      <c r="G90" s="263"/>
      <c r="H90" s="263"/>
      <c r="I90" s="263"/>
      <c r="J90" s="263"/>
    </row>
    <row r="91" spans="1:10" ht="12" customHeight="1">
      <c r="A91" s="28"/>
      <c r="B91" s="195"/>
      <c r="C91" s="195"/>
      <c r="D91" s="195"/>
      <c r="E91" s="195"/>
      <c r="F91" s="195"/>
      <c r="G91" s="195"/>
      <c r="H91" s="195"/>
      <c r="I91" s="195"/>
      <c r="J91" s="195"/>
    </row>
    <row r="92" spans="1:10" ht="85.5" customHeight="1">
      <c r="A92" s="27" t="s">
        <v>333</v>
      </c>
      <c r="B92" s="249" t="s">
        <v>334</v>
      </c>
      <c r="C92" s="249"/>
      <c r="D92" s="249"/>
      <c r="E92" s="249"/>
      <c r="F92" s="265"/>
      <c r="G92" s="265"/>
      <c r="H92" s="265"/>
      <c r="I92" s="265"/>
      <c r="J92" s="265"/>
    </row>
    <row r="93" spans="1:10" ht="12" customHeight="1">
      <c r="A93" s="28"/>
      <c r="B93" s="195"/>
      <c r="C93" s="195"/>
      <c r="D93" s="195"/>
      <c r="E93" s="195"/>
      <c r="F93" s="195"/>
      <c r="G93" s="195"/>
      <c r="H93" s="195"/>
      <c r="I93" s="195"/>
      <c r="J93" s="195"/>
    </row>
    <row r="94" spans="1:10" ht="12" customHeight="1">
      <c r="A94" s="32" t="s">
        <v>335</v>
      </c>
      <c r="B94" s="264" t="s">
        <v>336</v>
      </c>
      <c r="C94" s="264"/>
      <c r="D94" s="264"/>
      <c r="E94" s="264"/>
      <c r="F94" s="265"/>
      <c r="G94" s="265"/>
      <c r="H94" s="265"/>
      <c r="I94" s="265"/>
      <c r="J94" s="265"/>
    </row>
    <row r="95" spans="1:10">
      <c r="A95" s="28"/>
      <c r="B95" s="195"/>
      <c r="C95" s="195"/>
      <c r="D95" s="195"/>
      <c r="E95" s="195"/>
      <c r="F95" s="195"/>
      <c r="G95" s="195"/>
      <c r="H95" s="195"/>
      <c r="I95" s="195"/>
      <c r="J95" s="195"/>
    </row>
    <row r="96" spans="1:10" ht="27.75" customHeight="1">
      <c r="A96" s="32" t="s">
        <v>337</v>
      </c>
      <c r="B96" s="264" t="s">
        <v>338</v>
      </c>
      <c r="C96" s="264"/>
      <c r="D96" s="264"/>
      <c r="E96" s="264"/>
      <c r="F96" s="265"/>
      <c r="G96" s="265"/>
      <c r="H96" s="265"/>
      <c r="I96" s="265"/>
      <c r="J96" s="265"/>
    </row>
    <row r="97" spans="1:10" ht="12" customHeight="1">
      <c r="A97" s="32"/>
      <c r="B97" s="191"/>
      <c r="C97" s="191"/>
      <c r="D97" s="191"/>
      <c r="E97" s="191"/>
      <c r="F97" s="192"/>
      <c r="G97" s="192"/>
      <c r="H97" s="192"/>
      <c r="I97" s="192"/>
      <c r="J97" s="192"/>
    </row>
    <row r="98" spans="1:10" ht="45" customHeight="1">
      <c r="A98" s="32" t="s">
        <v>339</v>
      </c>
      <c r="B98" s="264" t="s">
        <v>340</v>
      </c>
      <c r="C98" s="264"/>
      <c r="D98" s="264"/>
      <c r="E98" s="264"/>
      <c r="F98" s="265"/>
      <c r="G98" s="265"/>
      <c r="H98" s="265"/>
      <c r="I98" s="265"/>
      <c r="J98" s="265"/>
    </row>
  </sheetData>
  <mergeCells count="15">
    <mergeCell ref="B94:J94"/>
    <mergeCell ref="B96:J96"/>
    <mergeCell ref="B98:J98"/>
    <mergeCell ref="B82:J82"/>
    <mergeCell ref="B84:J84"/>
    <mergeCell ref="B86:J86"/>
    <mergeCell ref="B88:J88"/>
    <mergeCell ref="B90:J90"/>
    <mergeCell ref="B92:J92"/>
    <mergeCell ref="B80:J80"/>
    <mergeCell ref="J41:K41"/>
    <mergeCell ref="G45:J45"/>
    <mergeCell ref="H49:K52"/>
    <mergeCell ref="A77:B77"/>
    <mergeCell ref="B78:J78"/>
  </mergeCells>
  <conditionalFormatting sqref="A23:F38">
    <cfRule type="expression" dxfId="4" priority="5">
      <formula>MOD(ROW(),2)=0</formula>
    </cfRule>
  </conditionalFormatting>
  <conditionalFormatting sqref="A41:F45">
    <cfRule type="expression" dxfId="3" priority="4">
      <formula>MOD(ROW(),2)=0</formula>
    </cfRule>
  </conditionalFormatting>
  <conditionalFormatting sqref="A47:F56">
    <cfRule type="expression" dxfId="2" priority="3">
      <formula>MOD(ROW(),2)=0</formula>
    </cfRule>
  </conditionalFormatting>
  <conditionalFormatting sqref="A58:F68">
    <cfRule type="expression" dxfId="1" priority="2">
      <formula>MOD(ROW(),2)=0</formula>
    </cfRule>
  </conditionalFormatting>
  <conditionalFormatting sqref="A70:G74">
    <cfRule type="expression" dxfId="0"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B8A7-5BDD-4AC8-8973-A33D28AE447B}">
  <dimension ref="A1:AB614"/>
  <sheetViews>
    <sheetView workbookViewId="0">
      <pane xSplit="3" ySplit="3" topLeftCell="D4" activePane="bottomRight" state="frozen"/>
      <selection pane="topRight" activeCell="D1" sqref="D1"/>
      <selection pane="bottomLeft" activeCell="A4" sqref="A4"/>
      <selection pane="bottomRight" activeCell="D4" sqref="D4"/>
    </sheetView>
  </sheetViews>
  <sheetFormatPr defaultRowHeight="15"/>
  <cols>
    <col min="1" max="1" width="15.28515625" customWidth="1"/>
    <col min="2" max="2" width="64.85546875" bestFit="1" customWidth="1"/>
    <col min="3" max="3" width="11.140625" bestFit="1" customWidth="1"/>
    <col min="4" max="4" width="14.7109375" customWidth="1"/>
    <col min="5" max="5" width="18.42578125" customWidth="1"/>
    <col min="7" max="8" width="12.5703125" bestFit="1" customWidth="1"/>
    <col min="9" max="9" width="14.28515625" bestFit="1" customWidth="1"/>
    <col min="10" max="10" width="14.7109375" bestFit="1" customWidth="1"/>
    <col min="12" max="12" width="15.42578125" customWidth="1"/>
    <col min="13" max="13" width="20.85546875" style="216" customWidth="1"/>
    <col min="15" max="15" width="14.7109375" bestFit="1" customWidth="1"/>
    <col min="17" max="17" width="14.28515625" bestFit="1" customWidth="1"/>
    <col min="18" max="18" width="18.140625" bestFit="1" customWidth="1"/>
    <col min="19" max="19" width="14.28515625" bestFit="1" customWidth="1"/>
    <col min="20" max="20" width="16.85546875" bestFit="1" customWidth="1"/>
    <col min="21" max="21" width="15.28515625" bestFit="1" customWidth="1"/>
  </cols>
  <sheetData>
    <row r="1" spans="1:28">
      <c r="A1" s="198" t="s">
        <v>434</v>
      </c>
      <c r="B1" s="161"/>
      <c r="D1" s="161"/>
    </row>
    <row r="2" spans="1:28">
      <c r="A2" s="198" t="s">
        <v>429</v>
      </c>
      <c r="B2" s="197"/>
      <c r="C2" s="197"/>
      <c r="D2" s="197"/>
      <c r="E2" s="197"/>
      <c r="F2" s="197"/>
      <c r="G2" s="199" t="s">
        <v>292</v>
      </c>
      <c r="H2" s="199"/>
      <c r="I2" s="199"/>
      <c r="J2" s="199"/>
      <c r="K2" s="197"/>
      <c r="L2" s="199" t="s">
        <v>293</v>
      </c>
      <c r="M2" s="199"/>
      <c r="N2" s="199"/>
      <c r="O2" s="199"/>
      <c r="P2" s="197"/>
      <c r="Q2" s="199" t="s">
        <v>294</v>
      </c>
      <c r="R2" s="199"/>
      <c r="S2" s="199"/>
      <c r="T2" s="197"/>
      <c r="U2" s="197"/>
      <c r="V2" s="197"/>
      <c r="W2" s="197"/>
      <c r="X2" s="197"/>
      <c r="Y2" s="197"/>
      <c r="Z2" s="197"/>
      <c r="AA2" s="197"/>
      <c r="AB2" s="197"/>
    </row>
    <row r="3" spans="1:28" ht="156.75" customHeight="1">
      <c r="A3" s="200" t="s">
        <v>280</v>
      </c>
      <c r="B3" s="200" t="s">
        <v>281</v>
      </c>
      <c r="C3" s="200" t="s">
        <v>342</v>
      </c>
      <c r="D3" s="200" t="s">
        <v>343</v>
      </c>
      <c r="E3" s="200" t="s">
        <v>359</v>
      </c>
      <c r="F3" s="200"/>
      <c r="G3" s="200" t="s">
        <v>295</v>
      </c>
      <c r="H3" s="200" t="s">
        <v>296</v>
      </c>
      <c r="I3" s="200" t="s">
        <v>297</v>
      </c>
      <c r="J3" s="200" t="s">
        <v>298</v>
      </c>
      <c r="K3" s="200"/>
      <c r="L3" s="200" t="s">
        <v>295</v>
      </c>
      <c r="M3" s="200" t="s">
        <v>435</v>
      </c>
      <c r="N3" s="200" t="s">
        <v>297</v>
      </c>
      <c r="O3" s="200" t="s">
        <v>298</v>
      </c>
      <c r="P3" s="200"/>
      <c r="Q3" s="200" t="s">
        <v>299</v>
      </c>
      <c r="R3" s="200" t="s">
        <v>300</v>
      </c>
      <c r="S3" s="200" t="s">
        <v>301</v>
      </c>
      <c r="T3" s="200" t="s">
        <v>472</v>
      </c>
      <c r="U3" s="200" t="s">
        <v>452</v>
      </c>
      <c r="V3" s="197"/>
      <c r="W3" s="197"/>
      <c r="X3" s="197"/>
      <c r="Y3" s="197"/>
      <c r="Z3" s="197"/>
      <c r="AA3" s="197"/>
      <c r="AB3" s="197"/>
    </row>
    <row r="4" spans="1:28">
      <c r="A4" s="215" t="s">
        <v>433</v>
      </c>
      <c r="B4" s="218" t="s">
        <v>432</v>
      </c>
      <c r="C4" s="219">
        <v>0</v>
      </c>
      <c r="D4" s="220">
        <v>0</v>
      </c>
      <c r="E4" s="220">
        <v>0</v>
      </c>
      <c r="F4" s="220"/>
      <c r="G4" s="220">
        <v>0</v>
      </c>
      <c r="H4" s="220">
        <v>0</v>
      </c>
      <c r="I4" s="220">
        <v>0</v>
      </c>
      <c r="J4" s="220">
        <v>0</v>
      </c>
      <c r="K4" s="220"/>
      <c r="L4" s="220">
        <v>0</v>
      </c>
      <c r="M4" s="220"/>
      <c r="N4" s="220">
        <v>0</v>
      </c>
      <c r="O4" s="220">
        <v>0</v>
      </c>
      <c r="P4" s="220"/>
      <c r="Q4" s="220">
        <v>0</v>
      </c>
      <c r="R4" s="220">
        <v>0</v>
      </c>
      <c r="S4" s="220">
        <v>0</v>
      </c>
      <c r="T4" s="235"/>
      <c r="U4" s="200" t="s">
        <v>453</v>
      </c>
      <c r="V4" s="204"/>
      <c r="W4" s="204"/>
      <c r="X4" s="204"/>
      <c r="Y4" s="204"/>
      <c r="Z4" s="204"/>
      <c r="AA4" s="204"/>
      <c r="AB4" s="204"/>
    </row>
    <row r="5" spans="1:28">
      <c r="A5" s="217">
        <v>10200</v>
      </c>
      <c r="B5" s="197" t="s">
        <v>0</v>
      </c>
      <c r="C5" s="201">
        <v>1.0799E-3</v>
      </c>
      <c r="D5" s="201">
        <v>1.0897999999999999E-3</v>
      </c>
      <c r="E5" s="204">
        <v>10751581</v>
      </c>
      <c r="F5" s="203"/>
      <c r="G5" s="204">
        <v>784657</v>
      </c>
      <c r="H5" s="204">
        <v>1024627</v>
      </c>
      <c r="I5" s="204">
        <v>2157566</v>
      </c>
      <c r="J5" s="204">
        <v>0</v>
      </c>
      <c r="K5" s="203"/>
      <c r="L5" s="204">
        <v>107899</v>
      </c>
      <c r="M5" s="226"/>
      <c r="N5" s="204">
        <v>0</v>
      </c>
      <c r="O5" s="204">
        <v>208155</v>
      </c>
      <c r="P5" s="203"/>
      <c r="Q5" s="204">
        <v>2462552</v>
      </c>
      <c r="R5" s="204">
        <v>-72187</v>
      </c>
      <c r="S5" s="204">
        <v>2390365</v>
      </c>
      <c r="T5" s="236">
        <f>C5*18987949000</f>
        <v>20505086.125099998</v>
      </c>
      <c r="U5" s="202">
        <v>2567423</v>
      </c>
      <c r="V5" s="204"/>
      <c r="W5" s="204"/>
      <c r="X5" s="204"/>
      <c r="Y5" s="197"/>
      <c r="Z5" s="197"/>
      <c r="AA5" s="197"/>
      <c r="AB5" s="197"/>
    </row>
    <row r="6" spans="1:28">
      <c r="A6" s="217">
        <v>10400</v>
      </c>
      <c r="B6" s="197" t="s">
        <v>1</v>
      </c>
      <c r="C6" s="201">
        <v>3.0755000000000001E-3</v>
      </c>
      <c r="D6" s="201">
        <v>3.2104999999999998E-3</v>
      </c>
      <c r="E6" s="204">
        <v>30619952</v>
      </c>
      <c r="F6" s="203"/>
      <c r="G6" s="204">
        <v>2234664</v>
      </c>
      <c r="H6" s="204">
        <v>2918087</v>
      </c>
      <c r="I6" s="204">
        <v>6144637</v>
      </c>
      <c r="J6" s="204">
        <v>209276</v>
      </c>
      <c r="K6" s="203"/>
      <c r="L6" s="204">
        <v>307292</v>
      </c>
      <c r="M6" s="4"/>
      <c r="N6" s="204">
        <v>0</v>
      </c>
      <c r="O6" s="204">
        <v>1419808</v>
      </c>
      <c r="P6" s="203"/>
      <c r="Q6" s="204">
        <v>7013223</v>
      </c>
      <c r="R6" s="204">
        <v>-1727142</v>
      </c>
      <c r="S6" s="204">
        <v>5286081</v>
      </c>
      <c r="T6" s="204">
        <f t="shared" ref="T6:T69" si="0">C6*18987949000</f>
        <v>58397437.149500005</v>
      </c>
      <c r="U6" s="204">
        <v>7311891</v>
      </c>
      <c r="V6" s="197"/>
      <c r="W6" s="197"/>
      <c r="X6" s="197"/>
      <c r="Y6" s="197"/>
      <c r="Z6" s="197"/>
      <c r="AA6" s="197"/>
      <c r="AB6" s="197"/>
    </row>
    <row r="7" spans="1:28">
      <c r="A7" s="217">
        <v>10500</v>
      </c>
      <c r="B7" s="197" t="s">
        <v>2</v>
      </c>
      <c r="C7" s="201">
        <v>7.8109999999999996E-4</v>
      </c>
      <c r="D7" s="201">
        <v>7.7539999999999998E-4</v>
      </c>
      <c r="E7" s="204">
        <v>7776701</v>
      </c>
      <c r="F7" s="203"/>
      <c r="G7" s="204">
        <v>567549</v>
      </c>
      <c r="H7" s="204">
        <v>741121</v>
      </c>
      <c r="I7" s="204">
        <v>1560584</v>
      </c>
      <c r="J7" s="204">
        <v>106358</v>
      </c>
      <c r="K7" s="203"/>
      <c r="L7" s="204">
        <v>78044</v>
      </c>
      <c r="M7" s="4"/>
      <c r="N7" s="204">
        <v>0</v>
      </c>
      <c r="O7" s="204">
        <v>6426</v>
      </c>
      <c r="P7" s="203"/>
      <c r="Q7" s="204">
        <v>1781183</v>
      </c>
      <c r="R7" s="204">
        <v>30686</v>
      </c>
      <c r="S7" s="204">
        <v>1811869</v>
      </c>
      <c r="T7" s="204">
        <f t="shared" si="0"/>
        <v>14831486.9639</v>
      </c>
      <c r="U7" s="204">
        <v>1857037</v>
      </c>
      <c r="V7" s="197"/>
      <c r="W7" s="197"/>
      <c r="X7" s="197"/>
      <c r="Y7" s="197"/>
      <c r="Z7" s="197"/>
      <c r="AA7" s="197"/>
      <c r="AB7" s="197"/>
    </row>
    <row r="8" spans="1:28">
      <c r="A8" s="217">
        <v>10700</v>
      </c>
      <c r="B8" s="197" t="s">
        <v>389</v>
      </c>
      <c r="C8" s="201">
        <v>4.7955999999999997E-3</v>
      </c>
      <c r="D8" s="201">
        <v>4.6511E-3</v>
      </c>
      <c r="E8" s="204">
        <v>47745420</v>
      </c>
      <c r="F8" s="203"/>
      <c r="G8" s="204">
        <v>3484493</v>
      </c>
      <c r="H8" s="204">
        <v>4550147</v>
      </c>
      <c r="I8" s="204">
        <v>9581278</v>
      </c>
      <c r="J8" s="204">
        <v>5749418</v>
      </c>
      <c r="K8" s="203"/>
      <c r="L8" s="204">
        <v>479157</v>
      </c>
      <c r="M8" s="4"/>
      <c r="N8" s="204">
        <v>0</v>
      </c>
      <c r="O8" s="204">
        <v>0</v>
      </c>
      <c r="P8" s="203"/>
      <c r="Q8" s="204">
        <v>10935656</v>
      </c>
      <c r="R8" s="204">
        <v>3399600</v>
      </c>
      <c r="S8" s="204">
        <v>14335256</v>
      </c>
      <c r="T8" s="204">
        <f t="shared" si="0"/>
        <v>91058608.224399999</v>
      </c>
      <c r="U8" s="204">
        <v>11401366</v>
      </c>
      <c r="V8" s="197"/>
      <c r="W8" s="197"/>
      <c r="X8" s="197"/>
      <c r="Y8" s="197"/>
      <c r="Z8" s="197"/>
      <c r="AA8" s="197"/>
      <c r="AB8" s="197"/>
    </row>
    <row r="9" spans="1:28">
      <c r="A9" s="217">
        <v>10800</v>
      </c>
      <c r="B9" s="197" t="s">
        <v>4</v>
      </c>
      <c r="C9" s="201">
        <v>2.0419099999999999E-2</v>
      </c>
      <c r="D9" s="201">
        <v>1.98189E-2</v>
      </c>
      <c r="E9" s="204">
        <v>203294377</v>
      </c>
      <c r="F9" s="203"/>
      <c r="G9" s="204">
        <v>14836559</v>
      </c>
      <c r="H9" s="204">
        <v>19373989</v>
      </c>
      <c r="I9" s="204">
        <v>40795953</v>
      </c>
      <c r="J9" s="204">
        <v>7267749</v>
      </c>
      <c r="K9" s="203"/>
      <c r="L9" s="204">
        <v>2040195</v>
      </c>
      <c r="M9" s="4"/>
      <c r="N9" s="204">
        <v>0</v>
      </c>
      <c r="O9" s="204">
        <v>92816</v>
      </c>
      <c r="P9" s="203"/>
      <c r="Q9" s="204">
        <v>46562736</v>
      </c>
      <c r="R9" s="204">
        <v>2833949</v>
      </c>
      <c r="S9" s="204">
        <v>49396685</v>
      </c>
      <c r="T9" s="204">
        <f t="shared" si="0"/>
        <v>387716829.42589998</v>
      </c>
      <c r="U9" s="204">
        <v>48545675</v>
      </c>
      <c r="V9" s="197"/>
      <c r="W9" s="197"/>
      <c r="X9" s="197"/>
      <c r="Y9" s="197"/>
      <c r="Z9" s="197"/>
      <c r="AA9" s="197"/>
      <c r="AB9" s="197"/>
    </row>
    <row r="10" spans="1:28">
      <c r="A10" s="217">
        <v>10850</v>
      </c>
      <c r="B10" s="197" t="s">
        <v>5</v>
      </c>
      <c r="C10" s="201">
        <v>1.663E-4</v>
      </c>
      <c r="D10" s="201">
        <v>1.507E-4</v>
      </c>
      <c r="E10" s="204">
        <v>1655698</v>
      </c>
      <c r="F10" s="203"/>
      <c r="G10" s="204">
        <v>120834</v>
      </c>
      <c r="H10" s="204">
        <v>157788</v>
      </c>
      <c r="I10" s="204">
        <v>332256</v>
      </c>
      <c r="J10" s="204">
        <v>307160</v>
      </c>
      <c r="K10" s="203"/>
      <c r="L10" s="204">
        <v>16616</v>
      </c>
      <c r="M10" s="4"/>
      <c r="N10" s="204">
        <v>0</v>
      </c>
      <c r="O10" s="204">
        <v>0</v>
      </c>
      <c r="P10" s="203"/>
      <c r="Q10" s="204">
        <v>379223</v>
      </c>
      <c r="R10" s="204">
        <v>187447</v>
      </c>
      <c r="S10" s="204">
        <v>566670</v>
      </c>
      <c r="T10" s="204">
        <f t="shared" si="0"/>
        <v>3157695.9187000003</v>
      </c>
      <c r="U10" s="204">
        <v>395372</v>
      </c>
      <c r="V10" s="197"/>
      <c r="W10" s="197"/>
      <c r="X10" s="197"/>
      <c r="Y10" s="197"/>
      <c r="Z10" s="197"/>
      <c r="AA10" s="197"/>
      <c r="AB10" s="197"/>
    </row>
    <row r="11" spans="1:28">
      <c r="A11" s="217">
        <v>10900</v>
      </c>
      <c r="B11" s="197" t="s">
        <v>6</v>
      </c>
      <c r="C11" s="201">
        <v>1.5361000000000001E-3</v>
      </c>
      <c r="D11" s="201">
        <v>1.7773999999999999E-3</v>
      </c>
      <c r="E11" s="204">
        <v>15293548</v>
      </c>
      <c r="F11" s="203"/>
      <c r="G11" s="204">
        <v>1116133</v>
      </c>
      <c r="H11" s="204">
        <v>1457478</v>
      </c>
      <c r="I11" s="204">
        <v>3069022</v>
      </c>
      <c r="J11" s="204">
        <v>296056</v>
      </c>
      <c r="K11" s="203"/>
      <c r="L11" s="204">
        <v>153481</v>
      </c>
      <c r="M11" s="4"/>
      <c r="N11" s="204">
        <v>0</v>
      </c>
      <c r="O11" s="204">
        <v>510487</v>
      </c>
      <c r="P11" s="203"/>
      <c r="Q11" s="204">
        <v>3502849</v>
      </c>
      <c r="R11" s="204">
        <v>338514</v>
      </c>
      <c r="S11" s="204">
        <v>3841363</v>
      </c>
      <c r="T11" s="204">
        <f t="shared" si="0"/>
        <v>29167388.458900001</v>
      </c>
      <c r="U11" s="204">
        <v>3652022</v>
      </c>
      <c r="V11" s="197"/>
      <c r="W11" s="197"/>
      <c r="X11" s="197"/>
      <c r="Y11" s="197"/>
      <c r="Z11" s="197"/>
      <c r="AA11" s="197"/>
      <c r="AB11" s="197"/>
    </row>
    <row r="12" spans="1:28">
      <c r="A12" s="217">
        <v>10910</v>
      </c>
      <c r="B12" s="197" t="s">
        <v>7</v>
      </c>
      <c r="C12" s="201">
        <v>3.0410000000000002E-4</v>
      </c>
      <c r="D12" s="201">
        <v>2.9599999999999998E-4</v>
      </c>
      <c r="E12" s="204">
        <v>3027647</v>
      </c>
      <c r="F12" s="203"/>
      <c r="G12" s="204">
        <v>220960</v>
      </c>
      <c r="H12" s="204">
        <v>288535</v>
      </c>
      <c r="I12" s="204">
        <v>607571</v>
      </c>
      <c r="J12" s="204">
        <v>132852</v>
      </c>
      <c r="K12" s="203"/>
      <c r="L12" s="204">
        <v>30384</v>
      </c>
      <c r="M12" s="4"/>
      <c r="N12" s="204">
        <v>0</v>
      </c>
      <c r="O12" s="204">
        <v>92751</v>
      </c>
      <c r="P12" s="203"/>
      <c r="Q12" s="204">
        <v>693455</v>
      </c>
      <c r="R12" s="204">
        <v>21919</v>
      </c>
      <c r="S12" s="204">
        <v>715374</v>
      </c>
      <c r="T12" s="204">
        <f t="shared" si="0"/>
        <v>5774235.2909000004</v>
      </c>
      <c r="U12" s="204">
        <v>722987</v>
      </c>
      <c r="V12" s="197"/>
      <c r="W12" s="197"/>
      <c r="X12" s="197"/>
      <c r="Y12" s="197"/>
      <c r="Z12" s="197"/>
      <c r="AA12" s="197"/>
      <c r="AB12" s="197"/>
    </row>
    <row r="13" spans="1:28">
      <c r="A13" s="217">
        <v>10930</v>
      </c>
      <c r="B13" s="197" t="s">
        <v>8</v>
      </c>
      <c r="C13" s="201">
        <v>2.6938999999999999E-3</v>
      </c>
      <c r="D13" s="201">
        <v>2.7759999999999998E-3</v>
      </c>
      <c r="E13" s="204">
        <v>26820708</v>
      </c>
      <c r="F13" s="203"/>
      <c r="G13" s="204">
        <v>1957393</v>
      </c>
      <c r="H13" s="204">
        <v>2556018</v>
      </c>
      <c r="I13" s="204">
        <v>5382226</v>
      </c>
      <c r="J13" s="204">
        <v>1525787</v>
      </c>
      <c r="K13" s="203"/>
      <c r="L13" s="204">
        <v>269164</v>
      </c>
      <c r="M13" s="4"/>
      <c r="N13" s="204">
        <v>0</v>
      </c>
      <c r="O13" s="204">
        <v>0</v>
      </c>
      <c r="P13" s="203"/>
      <c r="Q13" s="204">
        <v>6143040</v>
      </c>
      <c r="R13" s="204">
        <v>899962</v>
      </c>
      <c r="S13" s="204">
        <v>7043002</v>
      </c>
      <c r="T13" s="204">
        <f t="shared" si="0"/>
        <v>51151635.811099999</v>
      </c>
      <c r="U13" s="204">
        <v>6404650</v>
      </c>
      <c r="V13" s="197"/>
      <c r="W13" s="197"/>
      <c r="X13" s="197"/>
      <c r="Y13" s="197"/>
      <c r="Z13" s="197"/>
      <c r="AA13" s="197"/>
      <c r="AB13" s="197"/>
    </row>
    <row r="14" spans="1:28">
      <c r="A14" s="217">
        <v>10940</v>
      </c>
      <c r="B14" s="197" t="s">
        <v>9</v>
      </c>
      <c r="C14" s="201">
        <v>6.9850000000000001E-4</v>
      </c>
      <c r="D14" s="201">
        <v>6.9059999999999998E-4</v>
      </c>
      <c r="E14" s="204">
        <v>6954328</v>
      </c>
      <c r="F14" s="203"/>
      <c r="G14" s="204">
        <v>507531</v>
      </c>
      <c r="H14" s="204">
        <v>662749</v>
      </c>
      <c r="I14" s="204">
        <v>1395555</v>
      </c>
      <c r="J14" s="204">
        <v>243853</v>
      </c>
      <c r="K14" s="203"/>
      <c r="L14" s="204">
        <v>69791</v>
      </c>
      <c r="M14" s="4"/>
      <c r="N14" s="204">
        <v>0</v>
      </c>
      <c r="O14" s="204">
        <v>77210</v>
      </c>
      <c r="P14" s="203"/>
      <c r="Q14" s="204">
        <v>1592826</v>
      </c>
      <c r="R14" s="204">
        <v>-41550</v>
      </c>
      <c r="S14" s="204">
        <v>1551276</v>
      </c>
      <c r="T14" s="204">
        <f t="shared" si="0"/>
        <v>13263082.376499999</v>
      </c>
      <c r="U14" s="204">
        <v>1660659</v>
      </c>
      <c r="V14" s="197"/>
      <c r="W14" s="197"/>
      <c r="X14" s="197"/>
      <c r="Y14" s="197"/>
      <c r="Z14" s="197"/>
      <c r="AA14" s="197"/>
      <c r="AB14" s="197"/>
    </row>
    <row r="15" spans="1:28">
      <c r="A15" s="217">
        <v>10950</v>
      </c>
      <c r="B15" s="197" t="s">
        <v>10</v>
      </c>
      <c r="C15" s="201">
        <v>6.7139999999999995E-4</v>
      </c>
      <c r="D15" s="201">
        <v>6.625E-4</v>
      </c>
      <c r="E15" s="204">
        <v>6684518</v>
      </c>
      <c r="F15" s="203"/>
      <c r="G15" s="204">
        <v>487841</v>
      </c>
      <c r="H15" s="204">
        <v>637036</v>
      </c>
      <c r="I15" s="204">
        <v>1341411</v>
      </c>
      <c r="J15" s="204">
        <v>133109</v>
      </c>
      <c r="K15" s="203"/>
      <c r="L15" s="204">
        <v>67084</v>
      </c>
      <c r="M15" s="4"/>
      <c r="N15" s="204">
        <v>0</v>
      </c>
      <c r="O15" s="204">
        <v>5144</v>
      </c>
      <c r="P15" s="203"/>
      <c r="Q15" s="204">
        <v>1531028</v>
      </c>
      <c r="R15" s="204">
        <v>122122</v>
      </c>
      <c r="S15" s="204">
        <v>1653150</v>
      </c>
      <c r="T15" s="204">
        <f t="shared" si="0"/>
        <v>12748508.9586</v>
      </c>
      <c r="U15" s="204">
        <v>1596229</v>
      </c>
      <c r="V15" s="197"/>
      <c r="W15" s="197"/>
      <c r="X15" s="197"/>
      <c r="Y15" s="197"/>
      <c r="Z15" s="197"/>
      <c r="AA15" s="197"/>
      <c r="AB15" s="197"/>
    </row>
    <row r="16" spans="1:28">
      <c r="A16" s="217">
        <v>11050</v>
      </c>
      <c r="B16" s="197" t="s">
        <v>436</v>
      </c>
      <c r="C16" s="201">
        <v>2.284E-4</v>
      </c>
      <c r="D16" s="201">
        <v>0</v>
      </c>
      <c r="E16" s="204">
        <v>2273971</v>
      </c>
      <c r="F16" s="203"/>
      <c r="G16" s="204">
        <v>165956</v>
      </c>
      <c r="H16" s="204">
        <v>216710</v>
      </c>
      <c r="I16" s="204">
        <v>456327</v>
      </c>
      <c r="J16" s="204">
        <v>1046242</v>
      </c>
      <c r="K16" s="203"/>
      <c r="L16" s="204">
        <v>22821</v>
      </c>
      <c r="M16" s="4"/>
      <c r="N16" s="204">
        <v>0</v>
      </c>
      <c r="O16" s="204">
        <v>0</v>
      </c>
      <c r="P16" s="203"/>
      <c r="Q16" s="204">
        <v>520832</v>
      </c>
      <c r="R16" s="204">
        <v>348748</v>
      </c>
      <c r="S16" s="204">
        <v>869580</v>
      </c>
      <c r="T16" s="204">
        <f t="shared" si="0"/>
        <v>4336847.5515999999</v>
      </c>
      <c r="U16" s="204">
        <v>543013</v>
      </c>
      <c r="V16" s="197"/>
      <c r="W16" s="197"/>
      <c r="X16" s="197"/>
      <c r="Y16" s="197"/>
      <c r="Z16" s="197"/>
      <c r="AA16" s="197"/>
      <c r="AB16" s="197"/>
    </row>
    <row r="17" spans="1:21">
      <c r="A17" s="217">
        <v>11300</v>
      </c>
      <c r="B17" s="197" t="s">
        <v>437</v>
      </c>
      <c r="C17" s="201">
        <v>4.7381999999999997E-3</v>
      </c>
      <c r="D17" s="201">
        <v>4.8168999999999998E-3</v>
      </c>
      <c r="E17" s="204">
        <v>47173941</v>
      </c>
      <c r="F17" s="203"/>
      <c r="G17" s="204">
        <v>3442786</v>
      </c>
      <c r="H17" s="204">
        <v>4495685</v>
      </c>
      <c r="I17" s="204">
        <v>9466597</v>
      </c>
      <c r="J17" s="204">
        <v>598188</v>
      </c>
      <c r="K17" s="203"/>
      <c r="L17" s="204">
        <v>473422</v>
      </c>
      <c r="M17" s="4"/>
      <c r="N17" s="204">
        <v>0</v>
      </c>
      <c r="O17" s="204">
        <v>4355083</v>
      </c>
      <c r="P17" s="203"/>
      <c r="Q17" s="204">
        <v>10804764</v>
      </c>
      <c r="R17" s="204">
        <v>-2859568</v>
      </c>
      <c r="S17" s="204">
        <v>7945196</v>
      </c>
      <c r="T17" s="204">
        <f t="shared" si="0"/>
        <v>89968699.951799989</v>
      </c>
      <c r="U17" s="204">
        <v>11264900</v>
      </c>
    </row>
    <row r="18" spans="1:21">
      <c r="A18" s="217">
        <v>11310</v>
      </c>
      <c r="B18" s="197" t="s">
        <v>12</v>
      </c>
      <c r="C18" s="201">
        <v>5.5769999999999995E-4</v>
      </c>
      <c r="D18" s="201">
        <v>5.2360000000000004E-4</v>
      </c>
      <c r="E18" s="204">
        <v>5552511</v>
      </c>
      <c r="F18" s="203"/>
      <c r="G18" s="204">
        <v>405226</v>
      </c>
      <c r="H18" s="204">
        <v>529155</v>
      </c>
      <c r="I18" s="204">
        <v>1114246</v>
      </c>
      <c r="J18" s="204">
        <v>316794</v>
      </c>
      <c r="K18" s="203"/>
      <c r="L18" s="204">
        <v>55723</v>
      </c>
      <c r="M18" s="4"/>
      <c r="N18" s="204">
        <v>0</v>
      </c>
      <c r="O18" s="204">
        <v>0</v>
      </c>
      <c r="P18" s="203"/>
      <c r="Q18" s="204">
        <v>1271752</v>
      </c>
      <c r="R18" s="204">
        <v>141566</v>
      </c>
      <c r="S18" s="204">
        <v>1413318</v>
      </c>
      <c r="T18" s="204">
        <f t="shared" si="0"/>
        <v>10589579.157299999</v>
      </c>
      <c r="U18" s="204">
        <v>1325912</v>
      </c>
    </row>
    <row r="19" spans="1:21">
      <c r="A19" s="217">
        <v>11600</v>
      </c>
      <c r="B19" s="197" t="s">
        <v>13</v>
      </c>
      <c r="C19" s="201">
        <v>2.1511999999999998E-3</v>
      </c>
      <c r="D19" s="201">
        <v>2.1459000000000001E-3</v>
      </c>
      <c r="E19" s="204">
        <v>21417539</v>
      </c>
      <c r="F19" s="203"/>
      <c r="G19" s="204">
        <v>1563066</v>
      </c>
      <c r="H19" s="204">
        <v>2041095</v>
      </c>
      <c r="I19" s="204">
        <v>4297949</v>
      </c>
      <c r="J19" s="204">
        <v>109555</v>
      </c>
      <c r="K19" s="203"/>
      <c r="L19" s="204">
        <v>214939</v>
      </c>
      <c r="M19" s="4"/>
      <c r="N19" s="204">
        <v>0</v>
      </c>
      <c r="O19" s="204">
        <v>134160</v>
      </c>
      <c r="P19" s="203"/>
      <c r="Q19" s="204">
        <v>4905493</v>
      </c>
      <c r="R19" s="204">
        <v>-40360</v>
      </c>
      <c r="S19" s="204">
        <v>4865133</v>
      </c>
      <c r="T19" s="204">
        <f t="shared" si="0"/>
        <v>40846875.888799995</v>
      </c>
      <c r="U19" s="204">
        <v>5114401</v>
      </c>
    </row>
    <row r="20" spans="1:21">
      <c r="A20" s="217">
        <v>11900</v>
      </c>
      <c r="B20" s="197" t="s">
        <v>14</v>
      </c>
      <c r="C20" s="201">
        <v>2.2389999999999999E-4</v>
      </c>
      <c r="D20" s="201">
        <v>2.1550000000000001E-4</v>
      </c>
      <c r="E20" s="204">
        <v>2229168</v>
      </c>
      <c r="F20" s="203"/>
      <c r="G20" s="204">
        <v>162686</v>
      </c>
      <c r="H20" s="204">
        <v>212440</v>
      </c>
      <c r="I20" s="204">
        <v>447337</v>
      </c>
      <c r="J20" s="204">
        <v>55769</v>
      </c>
      <c r="K20" s="203"/>
      <c r="L20" s="204">
        <v>22371</v>
      </c>
      <c r="M20" s="4"/>
      <c r="N20" s="204">
        <v>0</v>
      </c>
      <c r="O20" s="204">
        <v>84015</v>
      </c>
      <c r="P20" s="203"/>
      <c r="Q20" s="204">
        <v>510571</v>
      </c>
      <c r="R20" s="204">
        <v>-15551</v>
      </c>
      <c r="S20" s="204">
        <v>495020</v>
      </c>
      <c r="T20" s="204">
        <f t="shared" si="0"/>
        <v>4251401.7811000003</v>
      </c>
      <c r="U20" s="204">
        <v>532314</v>
      </c>
    </row>
    <row r="21" spans="1:21">
      <c r="A21" s="217">
        <v>12100</v>
      </c>
      <c r="B21" s="197" t="s">
        <v>15</v>
      </c>
      <c r="C21" s="201">
        <v>2.4689999999999998E-4</v>
      </c>
      <c r="D21" s="201">
        <v>2.677E-4</v>
      </c>
      <c r="E21" s="204">
        <v>2458158</v>
      </c>
      <c r="F21" s="203"/>
      <c r="G21" s="204">
        <v>179398</v>
      </c>
      <c r="H21" s="204">
        <v>234263</v>
      </c>
      <c r="I21" s="204">
        <v>493289</v>
      </c>
      <c r="J21" s="204">
        <v>41560</v>
      </c>
      <c r="K21" s="203"/>
      <c r="L21" s="204">
        <v>24669</v>
      </c>
      <c r="M21" s="4"/>
      <c r="N21" s="204">
        <v>0</v>
      </c>
      <c r="O21" s="204">
        <v>67039</v>
      </c>
      <c r="P21" s="203"/>
      <c r="Q21" s="204">
        <v>563019</v>
      </c>
      <c r="R21" s="204">
        <v>72395</v>
      </c>
      <c r="S21" s="204">
        <v>635414</v>
      </c>
      <c r="T21" s="204">
        <f t="shared" si="0"/>
        <v>4688124.6080999998</v>
      </c>
      <c r="U21" s="204">
        <v>586996</v>
      </c>
    </row>
    <row r="22" spans="1:21">
      <c r="A22" s="217">
        <v>12150</v>
      </c>
      <c r="B22" s="197" t="s">
        <v>16</v>
      </c>
      <c r="C22" s="201">
        <v>4.5399999999999999E-5</v>
      </c>
      <c r="D22" s="201">
        <v>4.07E-5</v>
      </c>
      <c r="E22" s="204">
        <v>452006</v>
      </c>
      <c r="F22" s="203"/>
      <c r="G22" s="204">
        <v>32988</v>
      </c>
      <c r="H22" s="204">
        <v>43076</v>
      </c>
      <c r="I22" s="204">
        <v>90706</v>
      </c>
      <c r="J22" s="204">
        <v>18518</v>
      </c>
      <c r="K22" s="203"/>
      <c r="L22" s="204">
        <v>4536</v>
      </c>
      <c r="M22" s="4"/>
      <c r="N22" s="204">
        <v>0</v>
      </c>
      <c r="O22" s="204">
        <v>10231</v>
      </c>
      <c r="P22" s="203"/>
      <c r="Q22" s="204">
        <v>103528</v>
      </c>
      <c r="R22" s="204">
        <v>9249</v>
      </c>
      <c r="S22" s="204">
        <v>112777</v>
      </c>
      <c r="T22" s="204">
        <f t="shared" si="0"/>
        <v>862052.88459999999</v>
      </c>
      <c r="U22" s="204">
        <v>107937</v>
      </c>
    </row>
    <row r="23" spans="1:21">
      <c r="A23" s="217">
        <v>12160</v>
      </c>
      <c r="B23" s="197" t="s">
        <v>17</v>
      </c>
      <c r="C23" s="201">
        <v>1.8783999999999999E-3</v>
      </c>
      <c r="D23" s="201">
        <v>1.8461E-3</v>
      </c>
      <c r="E23" s="204">
        <v>18701518</v>
      </c>
      <c r="F23" s="203"/>
      <c r="G23" s="204">
        <v>1364849</v>
      </c>
      <c r="H23" s="204">
        <v>1782258</v>
      </c>
      <c r="I23" s="204">
        <v>3752914</v>
      </c>
      <c r="J23" s="204">
        <v>764685</v>
      </c>
      <c r="K23" s="203"/>
      <c r="L23" s="204">
        <v>187682</v>
      </c>
      <c r="M23" s="4"/>
      <c r="N23" s="204">
        <v>0</v>
      </c>
      <c r="O23" s="204">
        <v>0</v>
      </c>
      <c r="P23" s="203"/>
      <c r="Q23" s="204">
        <v>4283413</v>
      </c>
      <c r="R23" s="204">
        <v>545671</v>
      </c>
      <c r="S23" s="204">
        <v>4829084</v>
      </c>
      <c r="T23" s="204">
        <f t="shared" si="0"/>
        <v>35666963.401599996</v>
      </c>
      <c r="U23" s="204">
        <v>4465828</v>
      </c>
    </row>
    <row r="24" spans="1:21" s="216" customFormat="1">
      <c r="A24" s="234" t="s">
        <v>457</v>
      </c>
      <c r="B24" s="216" t="s">
        <v>463</v>
      </c>
      <c r="C24" s="48">
        <v>1.5E-6</v>
      </c>
      <c r="D24" s="48">
        <v>3.8E-6</v>
      </c>
      <c r="E24" s="4">
        <v>14934</v>
      </c>
      <c r="F24" s="203"/>
      <c r="G24" s="4">
        <v>1090</v>
      </c>
      <c r="H24" s="4">
        <v>1423</v>
      </c>
      <c r="I24" s="4">
        <v>2997</v>
      </c>
      <c r="J24" s="4">
        <v>6757</v>
      </c>
      <c r="K24" s="203"/>
      <c r="L24" s="4">
        <v>150</v>
      </c>
      <c r="M24" s="4"/>
      <c r="N24" s="4">
        <v>0</v>
      </c>
      <c r="O24" s="4">
        <v>11615</v>
      </c>
      <c r="P24" s="203"/>
      <c r="Q24" s="4">
        <v>3421</v>
      </c>
      <c r="R24" s="4">
        <v>-493</v>
      </c>
      <c r="S24" s="4">
        <v>2928</v>
      </c>
      <c r="T24" s="4">
        <f t="shared" si="0"/>
        <v>28481.923500000001</v>
      </c>
      <c r="U24" s="4">
        <v>3566</v>
      </c>
    </row>
    <row r="25" spans="1:21" s="216" customFormat="1">
      <c r="A25" s="234" t="s">
        <v>458</v>
      </c>
      <c r="B25" s="216" t="s">
        <v>459</v>
      </c>
      <c r="C25" s="48">
        <v>4.8564799999999998E-2</v>
      </c>
      <c r="D25" s="48">
        <v>4.7928199999999997E-2</v>
      </c>
      <c r="E25" s="4">
        <v>483515471</v>
      </c>
      <c r="F25" s="203"/>
      <c r="G25" s="4">
        <v>35287281</v>
      </c>
      <c r="H25" s="4">
        <v>46079108</v>
      </c>
      <c r="I25" s="4">
        <v>97029119</v>
      </c>
      <c r="J25" s="4">
        <v>14175297</v>
      </c>
      <c r="K25" s="203"/>
      <c r="L25" s="4">
        <v>4852401</v>
      </c>
      <c r="M25" s="4"/>
      <c r="N25" s="4">
        <v>0</v>
      </c>
      <c r="O25" s="4">
        <v>94009</v>
      </c>
      <c r="P25" s="203"/>
      <c r="Q25" s="4">
        <v>110744839</v>
      </c>
      <c r="R25" s="4">
        <v>6814051</v>
      </c>
      <c r="S25" s="4">
        <v>117558890</v>
      </c>
      <c r="T25" s="4">
        <f t="shared" si="0"/>
        <v>922145945.59519994</v>
      </c>
      <c r="U25" s="4">
        <v>115461064</v>
      </c>
    </row>
    <row r="26" spans="1:21" s="216" customFormat="1">
      <c r="A26" s="234">
        <v>12220</v>
      </c>
      <c r="B26" s="216" t="s">
        <v>471</v>
      </c>
      <c r="C26" s="48">
        <v>4.85663E-2</v>
      </c>
      <c r="D26" s="48">
        <v>4.7931999999999995E-2</v>
      </c>
      <c r="E26" s="4">
        <f>SUM(E24:E25)</f>
        <v>483530405</v>
      </c>
      <c r="F26" s="4">
        <f t="shared" ref="F26" si="1">SUM(F24:F25)</f>
        <v>0</v>
      </c>
      <c r="G26" s="4">
        <v>35288371</v>
      </c>
      <c r="H26" s="4">
        <v>46080531</v>
      </c>
      <c r="I26" s="4">
        <v>97032116</v>
      </c>
      <c r="J26" s="4">
        <v>14182054</v>
      </c>
      <c r="K26" s="4">
        <v>0</v>
      </c>
      <c r="L26" s="4">
        <v>4852551</v>
      </c>
      <c r="M26" s="4">
        <v>0</v>
      </c>
      <c r="N26" s="4">
        <v>0</v>
      </c>
      <c r="O26" s="4">
        <v>105624</v>
      </c>
      <c r="P26" s="4"/>
      <c r="Q26" s="4">
        <v>110748260</v>
      </c>
      <c r="R26" s="4">
        <v>6813558</v>
      </c>
      <c r="S26" s="4">
        <v>117561818</v>
      </c>
      <c r="T26" s="4">
        <f t="shared" si="0"/>
        <v>922174427.5187</v>
      </c>
      <c r="U26" s="4">
        <v>115464630</v>
      </c>
    </row>
    <row r="27" spans="1:21">
      <c r="A27" s="217">
        <v>12510</v>
      </c>
      <c r="B27" s="197" t="s">
        <v>19</v>
      </c>
      <c r="C27" s="201">
        <v>4.6589999999999999E-3</v>
      </c>
      <c r="D27" s="201">
        <v>5.3429000000000003E-3</v>
      </c>
      <c r="E27" s="204">
        <v>46385419</v>
      </c>
      <c r="F27" s="203"/>
      <c r="G27" s="204">
        <v>3385239</v>
      </c>
      <c r="H27" s="204">
        <v>4420538</v>
      </c>
      <c r="I27" s="204">
        <v>9308361</v>
      </c>
      <c r="J27" s="204">
        <v>617188</v>
      </c>
      <c r="K27" s="203"/>
      <c r="L27" s="204">
        <v>465509</v>
      </c>
      <c r="M27" s="4"/>
      <c r="N27" s="204">
        <v>0</v>
      </c>
      <c r="O27" s="204">
        <v>1699585</v>
      </c>
      <c r="P27" s="203"/>
      <c r="Q27" s="204">
        <v>10624160</v>
      </c>
      <c r="R27" s="204">
        <v>-493945</v>
      </c>
      <c r="S27" s="204">
        <v>10130215</v>
      </c>
      <c r="T27" s="204">
        <f t="shared" si="0"/>
        <v>88464854.391000003</v>
      </c>
      <c r="U27" s="204">
        <v>11076605</v>
      </c>
    </row>
    <row r="28" spans="1:21">
      <c r="A28" s="217">
        <v>12600</v>
      </c>
      <c r="B28" s="197" t="s">
        <v>20</v>
      </c>
      <c r="C28" s="201">
        <v>2.0189000000000001E-3</v>
      </c>
      <c r="D28" s="201">
        <v>1.4484000000000001E-3</v>
      </c>
      <c r="E28" s="204">
        <v>20100348</v>
      </c>
      <c r="F28" s="203"/>
      <c r="G28" s="204">
        <v>1466937</v>
      </c>
      <c r="H28" s="204">
        <v>1915567</v>
      </c>
      <c r="I28" s="204">
        <v>4033623</v>
      </c>
      <c r="J28" s="204">
        <v>2795948</v>
      </c>
      <c r="K28" s="203"/>
      <c r="L28" s="204">
        <v>201720</v>
      </c>
      <c r="M28" s="4"/>
      <c r="N28" s="204">
        <v>0</v>
      </c>
      <c r="O28" s="204">
        <v>0</v>
      </c>
      <c r="P28" s="203"/>
      <c r="Q28" s="204">
        <v>4603803</v>
      </c>
      <c r="R28" s="204">
        <v>968455</v>
      </c>
      <c r="S28" s="204">
        <v>5572258</v>
      </c>
      <c r="T28" s="204">
        <f t="shared" si="0"/>
        <v>38334770.236100003</v>
      </c>
      <c r="U28" s="204">
        <v>4799862</v>
      </c>
    </row>
    <row r="29" spans="1:21">
      <c r="A29" s="217">
        <v>12700</v>
      </c>
      <c r="B29" s="197" t="s">
        <v>21</v>
      </c>
      <c r="C29" s="201">
        <v>1.1559000000000001E-3</v>
      </c>
      <c r="D29" s="201">
        <v>1.1355E-3</v>
      </c>
      <c r="E29" s="204">
        <v>11508243</v>
      </c>
      <c r="F29" s="203"/>
      <c r="G29" s="204">
        <v>839879</v>
      </c>
      <c r="H29" s="204">
        <v>1096738</v>
      </c>
      <c r="I29" s="204">
        <v>2309408</v>
      </c>
      <c r="J29" s="204">
        <v>500519</v>
      </c>
      <c r="K29" s="203"/>
      <c r="L29" s="204">
        <v>115493</v>
      </c>
      <c r="M29" s="4"/>
      <c r="N29" s="204">
        <v>0</v>
      </c>
      <c r="O29" s="204">
        <v>9111</v>
      </c>
      <c r="P29" s="203"/>
      <c r="Q29" s="204">
        <v>2635859</v>
      </c>
      <c r="R29" s="204">
        <v>181036</v>
      </c>
      <c r="S29" s="204">
        <v>2816895</v>
      </c>
      <c r="T29" s="204">
        <f t="shared" si="0"/>
        <v>21948170.2491</v>
      </c>
      <c r="U29" s="204">
        <v>2748111</v>
      </c>
    </row>
    <row r="30" spans="1:21">
      <c r="A30" s="217">
        <v>13500</v>
      </c>
      <c r="B30" s="197" t="s">
        <v>22</v>
      </c>
      <c r="C30" s="201">
        <v>4.5323999999999998E-3</v>
      </c>
      <c r="D30" s="201">
        <v>4.4362000000000004E-3</v>
      </c>
      <c r="E30" s="204">
        <v>45124978</v>
      </c>
      <c r="F30" s="203"/>
      <c r="G30" s="204">
        <v>3293251</v>
      </c>
      <c r="H30" s="204">
        <v>4300418</v>
      </c>
      <c r="I30" s="204">
        <v>9055422</v>
      </c>
      <c r="J30" s="204">
        <v>1713545</v>
      </c>
      <c r="K30" s="203"/>
      <c r="L30" s="204">
        <v>452859</v>
      </c>
      <c r="M30" s="4"/>
      <c r="N30" s="204">
        <v>0</v>
      </c>
      <c r="O30" s="204">
        <v>0</v>
      </c>
      <c r="P30" s="203"/>
      <c r="Q30" s="204">
        <v>10335467</v>
      </c>
      <c r="R30" s="204">
        <v>870100</v>
      </c>
      <c r="S30" s="204">
        <v>11205567</v>
      </c>
      <c r="T30" s="204">
        <f t="shared" si="0"/>
        <v>86060980.047600001</v>
      </c>
      <c r="U30" s="204">
        <v>10775618</v>
      </c>
    </row>
    <row r="31" spans="1:21">
      <c r="A31" s="217">
        <v>13700</v>
      </c>
      <c r="B31" s="197" t="s">
        <v>23</v>
      </c>
      <c r="C31" s="201">
        <v>4.8430000000000001E-4</v>
      </c>
      <c r="D31" s="201">
        <v>4.7780000000000001E-4</v>
      </c>
      <c r="E31" s="204">
        <v>4821734</v>
      </c>
      <c r="F31" s="203"/>
      <c r="G31" s="204">
        <v>351893</v>
      </c>
      <c r="H31" s="204">
        <v>459512</v>
      </c>
      <c r="I31" s="204">
        <v>967598</v>
      </c>
      <c r="J31" s="204">
        <v>144568</v>
      </c>
      <c r="K31" s="203"/>
      <c r="L31" s="204">
        <v>48389</v>
      </c>
      <c r="M31" s="4"/>
      <c r="N31" s="204">
        <v>0</v>
      </c>
      <c r="O31" s="204">
        <v>46419</v>
      </c>
      <c r="P31" s="203"/>
      <c r="Q31" s="204">
        <v>1104374</v>
      </c>
      <c r="R31" s="204">
        <v>14891</v>
      </c>
      <c r="S31" s="204">
        <v>1119265</v>
      </c>
      <c r="T31" s="204">
        <f t="shared" si="0"/>
        <v>9195863.7006999999</v>
      </c>
      <c r="U31" s="204">
        <v>1151406</v>
      </c>
    </row>
    <row r="32" spans="1:21">
      <c r="A32" s="217">
        <v>14200</v>
      </c>
      <c r="B32" s="197" t="s">
        <v>282</v>
      </c>
      <c r="C32" s="201">
        <v>0</v>
      </c>
      <c r="D32" s="201">
        <v>0</v>
      </c>
      <c r="E32" s="204">
        <v>0</v>
      </c>
      <c r="F32" s="203"/>
      <c r="G32" s="204">
        <v>0</v>
      </c>
      <c r="H32" s="204">
        <v>0</v>
      </c>
      <c r="I32" s="204">
        <v>0</v>
      </c>
      <c r="J32" s="204">
        <v>0</v>
      </c>
      <c r="K32" s="203"/>
      <c r="L32" s="204">
        <v>0</v>
      </c>
      <c r="M32" s="4"/>
      <c r="N32" s="204">
        <v>0</v>
      </c>
      <c r="O32" s="204">
        <v>0</v>
      </c>
      <c r="P32" s="203"/>
      <c r="Q32" s="204">
        <v>0</v>
      </c>
      <c r="R32" s="204">
        <v>-2002</v>
      </c>
      <c r="S32" s="204">
        <v>-2002</v>
      </c>
      <c r="T32" s="204">
        <f t="shared" si="0"/>
        <v>0</v>
      </c>
      <c r="U32" s="204">
        <v>0</v>
      </c>
    </row>
    <row r="33" spans="1:21">
      <c r="A33" s="217">
        <v>14300</v>
      </c>
      <c r="B33" s="197" t="s">
        <v>365</v>
      </c>
      <c r="C33" s="201">
        <v>1.5508E-3</v>
      </c>
      <c r="D33" s="201">
        <v>1.6612E-3</v>
      </c>
      <c r="E33" s="204">
        <v>15439903</v>
      </c>
      <c r="F33" s="203"/>
      <c r="G33" s="204">
        <v>1126814</v>
      </c>
      <c r="H33" s="204">
        <v>1471425</v>
      </c>
      <c r="I33" s="204">
        <v>3098391</v>
      </c>
      <c r="J33" s="204">
        <v>647546</v>
      </c>
      <c r="K33" s="203"/>
      <c r="L33" s="204">
        <v>154950</v>
      </c>
      <c r="M33" s="4"/>
      <c r="N33" s="204">
        <v>0</v>
      </c>
      <c r="O33" s="204">
        <v>418943</v>
      </c>
      <c r="P33" s="203"/>
      <c r="Q33" s="204">
        <v>3536370</v>
      </c>
      <c r="R33" s="204">
        <v>223185</v>
      </c>
      <c r="S33" s="204">
        <v>3759555</v>
      </c>
      <c r="T33" s="204">
        <f t="shared" si="0"/>
        <v>29446511.3092</v>
      </c>
      <c r="U33" s="204">
        <v>3686971</v>
      </c>
    </row>
    <row r="34" spans="1:21">
      <c r="A34" s="217">
        <v>14300.2</v>
      </c>
      <c r="B34" s="197" t="s">
        <v>366</v>
      </c>
      <c r="C34" s="201">
        <v>1.6190000000000001E-4</v>
      </c>
      <c r="D34" s="201">
        <v>1.9479999999999999E-4</v>
      </c>
      <c r="E34" s="204">
        <v>1611891</v>
      </c>
      <c r="F34" s="203"/>
      <c r="G34" s="204">
        <v>117637</v>
      </c>
      <c r="H34" s="204">
        <v>153613</v>
      </c>
      <c r="I34" s="204">
        <v>323465</v>
      </c>
      <c r="J34" s="204">
        <v>88722</v>
      </c>
      <c r="K34" s="203"/>
      <c r="L34" s="204">
        <v>16176</v>
      </c>
      <c r="M34" s="4"/>
      <c r="N34" s="204">
        <v>0</v>
      </c>
      <c r="O34" s="204">
        <v>118145</v>
      </c>
      <c r="P34" s="203"/>
      <c r="Q34" s="204">
        <v>369189</v>
      </c>
      <c r="R34" s="204">
        <v>132</v>
      </c>
      <c r="S34" s="204">
        <v>369321</v>
      </c>
      <c r="T34" s="204">
        <f t="shared" si="0"/>
        <v>3074148.9431000003</v>
      </c>
      <c r="U34" s="204">
        <v>384911</v>
      </c>
    </row>
    <row r="35" spans="1:21">
      <c r="A35" s="217">
        <v>18400</v>
      </c>
      <c r="B35" s="197" t="s">
        <v>25</v>
      </c>
      <c r="C35" s="201">
        <v>5.5973000000000004E-3</v>
      </c>
      <c r="D35" s="201">
        <v>5.5510999999999998E-3</v>
      </c>
      <c r="E35" s="204">
        <v>55727217</v>
      </c>
      <c r="F35" s="203"/>
      <c r="G35" s="204">
        <v>4067009</v>
      </c>
      <c r="H35" s="204">
        <v>5310813</v>
      </c>
      <c r="I35" s="204">
        <v>11183019</v>
      </c>
      <c r="J35" s="204">
        <v>1343422</v>
      </c>
      <c r="K35" s="203"/>
      <c r="L35" s="204">
        <v>559260</v>
      </c>
      <c r="M35" s="4"/>
      <c r="N35" s="204">
        <v>0</v>
      </c>
      <c r="O35" s="204">
        <v>0</v>
      </c>
      <c r="P35" s="203"/>
      <c r="Q35" s="204">
        <v>12763814</v>
      </c>
      <c r="R35" s="204">
        <v>799777</v>
      </c>
      <c r="S35" s="204">
        <v>13563591</v>
      </c>
      <c r="T35" s="204">
        <f t="shared" si="0"/>
        <v>106281246.9377</v>
      </c>
      <c r="U35" s="204">
        <v>13307379</v>
      </c>
    </row>
    <row r="36" spans="1:21">
      <c r="A36" s="217">
        <v>18600</v>
      </c>
      <c r="B36" s="197" t="s">
        <v>26</v>
      </c>
      <c r="C36" s="201">
        <v>1.5999999999999999E-5</v>
      </c>
      <c r="D36" s="201">
        <v>1.56E-5</v>
      </c>
      <c r="E36" s="204">
        <v>159297</v>
      </c>
      <c r="F36" s="203"/>
      <c r="G36" s="204">
        <v>11626</v>
      </c>
      <c r="H36" s="204">
        <v>15181</v>
      </c>
      <c r="I36" s="204">
        <v>31967</v>
      </c>
      <c r="J36" s="204">
        <v>9671</v>
      </c>
      <c r="K36" s="203"/>
      <c r="L36" s="204">
        <v>1599</v>
      </c>
      <c r="M36" s="4"/>
      <c r="N36" s="204">
        <v>0</v>
      </c>
      <c r="O36" s="204">
        <v>16834</v>
      </c>
      <c r="P36" s="203"/>
      <c r="Q36" s="204">
        <v>36486</v>
      </c>
      <c r="R36" s="204">
        <v>-4760</v>
      </c>
      <c r="S36" s="204">
        <v>31726</v>
      </c>
      <c r="T36" s="204">
        <f t="shared" si="0"/>
        <v>303807.18400000001</v>
      </c>
      <c r="U36" s="204">
        <v>38039</v>
      </c>
    </row>
    <row r="37" spans="1:21">
      <c r="A37" s="217">
        <v>18640</v>
      </c>
      <c r="B37" s="197" t="s">
        <v>27</v>
      </c>
      <c r="C37" s="201">
        <v>1.7E-6</v>
      </c>
      <c r="D37" s="201">
        <v>0</v>
      </c>
      <c r="E37" s="204">
        <v>16925</v>
      </c>
      <c r="F37" s="203"/>
      <c r="G37" s="204">
        <v>1235</v>
      </c>
      <c r="H37" s="204">
        <v>1613</v>
      </c>
      <c r="I37" s="204">
        <v>3396</v>
      </c>
      <c r="J37" s="204">
        <v>7984</v>
      </c>
      <c r="K37" s="203"/>
      <c r="L37" s="204">
        <v>170</v>
      </c>
      <c r="M37" s="4"/>
      <c r="N37" s="204">
        <v>0</v>
      </c>
      <c r="O37" s="204">
        <v>1288</v>
      </c>
      <c r="P37" s="203"/>
      <c r="Q37" s="204">
        <v>3877</v>
      </c>
      <c r="R37" s="204">
        <v>-1499</v>
      </c>
      <c r="S37" s="204">
        <v>2378</v>
      </c>
      <c r="T37" s="204">
        <f t="shared" si="0"/>
        <v>32279.513300000002</v>
      </c>
      <c r="U37" s="204">
        <v>4042</v>
      </c>
    </row>
    <row r="38" spans="1:21">
      <c r="A38" s="217">
        <v>18670</v>
      </c>
      <c r="B38" s="197" t="s">
        <v>283</v>
      </c>
      <c r="C38" s="201">
        <v>0</v>
      </c>
      <c r="D38" s="201">
        <v>0</v>
      </c>
      <c r="E38" s="204">
        <v>0</v>
      </c>
      <c r="F38" s="203"/>
      <c r="G38" s="204">
        <v>0</v>
      </c>
      <c r="H38" s="204">
        <v>0</v>
      </c>
      <c r="I38" s="204">
        <v>0</v>
      </c>
      <c r="J38" s="204">
        <v>0</v>
      </c>
      <c r="K38" s="203"/>
      <c r="L38" s="204">
        <v>0</v>
      </c>
      <c r="M38" s="4"/>
      <c r="N38" s="204">
        <v>0</v>
      </c>
      <c r="O38" s="204">
        <v>2504</v>
      </c>
      <c r="P38" s="203"/>
      <c r="Q38" s="204">
        <v>0</v>
      </c>
      <c r="R38" s="204">
        <v>-5278</v>
      </c>
      <c r="S38" s="204">
        <v>-5278</v>
      </c>
      <c r="T38" s="204">
        <f t="shared" si="0"/>
        <v>0</v>
      </c>
      <c r="U38" s="204">
        <v>0</v>
      </c>
    </row>
    <row r="39" spans="1:21">
      <c r="A39" s="217">
        <v>18690</v>
      </c>
      <c r="B39" s="197" t="s">
        <v>28</v>
      </c>
      <c r="C39" s="201">
        <v>0</v>
      </c>
      <c r="D39" s="201">
        <v>0</v>
      </c>
      <c r="E39" s="204">
        <v>0</v>
      </c>
      <c r="F39" s="203"/>
      <c r="G39" s="204">
        <v>0</v>
      </c>
      <c r="H39" s="204">
        <v>0</v>
      </c>
      <c r="I39" s="204">
        <v>0</v>
      </c>
      <c r="J39" s="204">
        <v>0</v>
      </c>
      <c r="K39" s="203"/>
      <c r="L39" s="204">
        <v>0</v>
      </c>
      <c r="M39" s="4"/>
      <c r="N39" s="204">
        <v>0</v>
      </c>
      <c r="O39" s="204">
        <v>11942</v>
      </c>
      <c r="P39" s="203"/>
      <c r="Q39" s="204">
        <v>0</v>
      </c>
      <c r="R39" s="204">
        <v>-1880</v>
      </c>
      <c r="S39" s="204">
        <v>-1880</v>
      </c>
      <c r="T39" s="204">
        <f t="shared" si="0"/>
        <v>0</v>
      </c>
      <c r="U39" s="204">
        <v>0</v>
      </c>
    </row>
    <row r="40" spans="1:21">
      <c r="A40" s="217">
        <v>18740</v>
      </c>
      <c r="B40" s="197" t="s">
        <v>29</v>
      </c>
      <c r="C40" s="201">
        <v>8.3999999999999992E-6</v>
      </c>
      <c r="D40" s="201">
        <v>8.3000000000000002E-6</v>
      </c>
      <c r="E40" s="204">
        <v>83631</v>
      </c>
      <c r="F40" s="203"/>
      <c r="G40" s="204">
        <v>6103</v>
      </c>
      <c r="H40" s="204">
        <v>7970</v>
      </c>
      <c r="I40" s="204">
        <v>16783</v>
      </c>
      <c r="J40" s="204">
        <v>5037</v>
      </c>
      <c r="K40" s="203"/>
      <c r="L40" s="204">
        <v>839</v>
      </c>
      <c r="M40" s="4"/>
      <c r="N40" s="204">
        <v>0</v>
      </c>
      <c r="O40" s="204">
        <v>219</v>
      </c>
      <c r="P40" s="203"/>
      <c r="Q40" s="204">
        <v>19155</v>
      </c>
      <c r="R40" s="204">
        <v>2450</v>
      </c>
      <c r="S40" s="204">
        <v>21605</v>
      </c>
      <c r="T40" s="204">
        <f t="shared" si="0"/>
        <v>159498.77159999998</v>
      </c>
      <c r="U40" s="204">
        <v>19971</v>
      </c>
    </row>
    <row r="41" spans="1:21">
      <c r="A41" s="217">
        <v>18780</v>
      </c>
      <c r="B41" s="197" t="s">
        <v>440</v>
      </c>
      <c r="C41" s="201">
        <v>2.0100000000000001E-5</v>
      </c>
      <c r="D41" s="201">
        <v>1.3200000000000001E-5</v>
      </c>
      <c r="E41" s="204">
        <v>200117</v>
      </c>
      <c r="F41" s="203"/>
      <c r="G41" s="204">
        <v>14605</v>
      </c>
      <c r="H41" s="204">
        <v>19071</v>
      </c>
      <c r="I41" s="204">
        <v>40158</v>
      </c>
      <c r="J41" s="204">
        <v>33649</v>
      </c>
      <c r="K41" s="203"/>
      <c r="L41" s="204">
        <v>2008</v>
      </c>
      <c r="M41" s="4"/>
      <c r="N41" s="204">
        <v>0</v>
      </c>
      <c r="O41" s="204">
        <v>2835</v>
      </c>
      <c r="P41" s="203"/>
      <c r="Q41" s="204">
        <v>45835</v>
      </c>
      <c r="R41" s="204">
        <v>15439</v>
      </c>
      <c r="S41" s="204">
        <v>61274</v>
      </c>
      <c r="T41" s="204">
        <f t="shared" si="0"/>
        <v>381657.77490000002</v>
      </c>
      <c r="U41" s="204">
        <v>47787</v>
      </c>
    </row>
    <row r="42" spans="1:21">
      <c r="A42" s="217">
        <v>19005</v>
      </c>
      <c r="B42" s="197" t="s">
        <v>31</v>
      </c>
      <c r="C42" s="201">
        <v>7.9659999999999996E-4</v>
      </c>
      <c r="D42" s="201">
        <v>7.7510000000000003E-4</v>
      </c>
      <c r="E42" s="204">
        <v>7931020</v>
      </c>
      <c r="F42" s="203"/>
      <c r="G42" s="204">
        <v>578811</v>
      </c>
      <c r="H42" s="204">
        <v>755828</v>
      </c>
      <c r="I42" s="204">
        <v>1591552</v>
      </c>
      <c r="J42" s="204">
        <v>483790</v>
      </c>
      <c r="K42" s="203"/>
      <c r="L42" s="204">
        <v>79593</v>
      </c>
      <c r="M42" s="4"/>
      <c r="N42" s="204">
        <v>0</v>
      </c>
      <c r="O42" s="204">
        <v>0</v>
      </c>
      <c r="P42" s="203"/>
      <c r="Q42" s="204">
        <v>1816528</v>
      </c>
      <c r="R42" s="204">
        <v>229947</v>
      </c>
      <c r="S42" s="204">
        <v>2046475</v>
      </c>
      <c r="T42" s="204">
        <f t="shared" si="0"/>
        <v>15125800.1734</v>
      </c>
      <c r="U42" s="204">
        <v>1893888</v>
      </c>
    </row>
    <row r="43" spans="1:21">
      <c r="A43" s="217">
        <v>19100</v>
      </c>
      <c r="B43" s="197" t="s">
        <v>32</v>
      </c>
      <c r="C43" s="201">
        <v>7.0080400000000001E-2</v>
      </c>
      <c r="D43" s="201">
        <v>6.9808099999999998E-2</v>
      </c>
      <c r="E43" s="204">
        <v>697726700</v>
      </c>
      <c r="F43" s="203"/>
      <c r="G43" s="204">
        <v>50920559</v>
      </c>
      <c r="H43" s="204">
        <v>66493475</v>
      </c>
      <c r="I43" s="204">
        <v>140015804</v>
      </c>
      <c r="J43" s="204">
        <v>8986197</v>
      </c>
      <c r="K43" s="203"/>
      <c r="L43" s="204">
        <v>7002153</v>
      </c>
      <c r="M43" s="4"/>
      <c r="N43" s="204">
        <v>0</v>
      </c>
      <c r="O43" s="204">
        <v>776295</v>
      </c>
      <c r="P43" s="203"/>
      <c r="Q43" s="204">
        <v>159807980</v>
      </c>
      <c r="R43" s="204">
        <v>2761851</v>
      </c>
      <c r="S43" s="204">
        <v>162569831</v>
      </c>
      <c r="T43" s="204">
        <f t="shared" si="0"/>
        <v>1330683061.0996001</v>
      </c>
      <c r="U43" s="204">
        <v>166613628</v>
      </c>
    </row>
    <row r="44" spans="1:21">
      <c r="A44" s="217">
        <v>20100</v>
      </c>
      <c r="B44" s="197" t="s">
        <v>33</v>
      </c>
      <c r="C44" s="201">
        <v>6.2781E-3</v>
      </c>
      <c r="D44" s="201">
        <v>6.2049000000000002E-3</v>
      </c>
      <c r="E44" s="204">
        <v>62505322</v>
      </c>
      <c r="F44" s="203"/>
      <c r="G44" s="204">
        <v>4561680</v>
      </c>
      <c r="H44" s="204">
        <v>5956768</v>
      </c>
      <c r="I44" s="204">
        <v>12543211</v>
      </c>
      <c r="J44" s="204">
        <v>1469774</v>
      </c>
      <c r="K44" s="203"/>
      <c r="L44" s="204">
        <v>627283</v>
      </c>
      <c r="M44" s="4"/>
      <c r="N44" s="204">
        <v>0</v>
      </c>
      <c r="O44" s="204">
        <v>0</v>
      </c>
      <c r="P44" s="203"/>
      <c r="Q44" s="204">
        <v>14316278</v>
      </c>
      <c r="R44" s="204">
        <v>1018322</v>
      </c>
      <c r="S44" s="204">
        <v>15334600</v>
      </c>
      <c r="T44" s="204">
        <f t="shared" si="0"/>
        <v>119208242.6169</v>
      </c>
      <c r="U44" s="204">
        <v>14925957</v>
      </c>
    </row>
    <row r="45" spans="1:21">
      <c r="A45" s="217">
        <v>20200</v>
      </c>
      <c r="B45" s="197" t="s">
        <v>34</v>
      </c>
      <c r="C45" s="201">
        <v>8.6269999999999999E-4</v>
      </c>
      <c r="D45" s="201">
        <v>8.229E-4</v>
      </c>
      <c r="E45" s="204">
        <v>8589118</v>
      </c>
      <c r="F45" s="203"/>
      <c r="G45" s="204">
        <v>626840</v>
      </c>
      <c r="H45" s="204">
        <v>818544</v>
      </c>
      <c r="I45" s="204">
        <v>1723615</v>
      </c>
      <c r="J45" s="204">
        <v>455653</v>
      </c>
      <c r="K45" s="203"/>
      <c r="L45" s="204">
        <v>86198</v>
      </c>
      <c r="M45" s="4"/>
      <c r="N45" s="204">
        <v>0</v>
      </c>
      <c r="O45" s="204">
        <v>0</v>
      </c>
      <c r="P45" s="203"/>
      <c r="Q45" s="204">
        <v>1967260</v>
      </c>
      <c r="R45" s="204">
        <v>232981</v>
      </c>
      <c r="S45" s="204">
        <v>2200241</v>
      </c>
      <c r="T45" s="204">
        <f t="shared" si="0"/>
        <v>16380903.602299999</v>
      </c>
      <c r="U45" s="204">
        <v>2051038</v>
      </c>
    </row>
    <row r="46" spans="1:21">
      <c r="A46" s="217">
        <v>20300</v>
      </c>
      <c r="B46" s="197" t="s">
        <v>35</v>
      </c>
      <c r="C46" s="201">
        <v>1.41399E-2</v>
      </c>
      <c r="D46" s="201">
        <v>1.38227E-2</v>
      </c>
      <c r="E46" s="204">
        <v>140778103</v>
      </c>
      <c r="F46" s="203"/>
      <c r="G46" s="204">
        <v>10274080</v>
      </c>
      <c r="H46" s="204">
        <v>13416177</v>
      </c>
      <c r="I46" s="204">
        <v>28250545</v>
      </c>
      <c r="J46" s="204">
        <v>2484853</v>
      </c>
      <c r="K46" s="203"/>
      <c r="L46" s="204">
        <v>1412802</v>
      </c>
      <c r="M46" s="4"/>
      <c r="N46" s="204">
        <v>0</v>
      </c>
      <c r="O46" s="204">
        <v>136147</v>
      </c>
      <c r="P46" s="203"/>
      <c r="Q46" s="204">
        <v>32243949</v>
      </c>
      <c r="R46" s="204">
        <v>1402998</v>
      </c>
      <c r="S46" s="204">
        <v>33646947</v>
      </c>
      <c r="T46" s="204">
        <f t="shared" si="0"/>
        <v>268487700.06510001</v>
      </c>
      <c r="U46" s="204">
        <v>33617103</v>
      </c>
    </row>
    <row r="47" spans="1:21">
      <c r="A47" s="217">
        <v>20400</v>
      </c>
      <c r="B47" s="197" t="s">
        <v>36</v>
      </c>
      <c r="C47" s="201">
        <v>9.9989999999999996E-4</v>
      </c>
      <c r="D47" s="201">
        <v>9.9360000000000008E-4</v>
      </c>
      <c r="E47" s="204">
        <v>9955093</v>
      </c>
      <c r="F47" s="203"/>
      <c r="G47" s="204">
        <v>726529</v>
      </c>
      <c r="H47" s="204">
        <v>948722</v>
      </c>
      <c r="I47" s="204">
        <v>1997731</v>
      </c>
      <c r="J47" s="204">
        <v>175527</v>
      </c>
      <c r="K47" s="203"/>
      <c r="L47" s="204">
        <v>99906</v>
      </c>
      <c r="M47" s="4"/>
      <c r="N47" s="204">
        <v>0</v>
      </c>
      <c r="O47" s="204">
        <v>369354</v>
      </c>
      <c r="P47" s="203"/>
      <c r="Q47" s="204">
        <v>2280124</v>
      </c>
      <c r="R47" s="204">
        <v>-553479</v>
      </c>
      <c r="S47" s="204">
        <v>1726645</v>
      </c>
      <c r="T47" s="204">
        <f t="shared" si="0"/>
        <v>18986050.2051</v>
      </c>
      <c r="U47" s="204">
        <v>2377226</v>
      </c>
    </row>
    <row r="48" spans="1:21">
      <c r="A48" s="217">
        <v>20600</v>
      </c>
      <c r="B48" s="197" t="s">
        <v>37</v>
      </c>
      <c r="C48" s="201">
        <v>2.1589000000000001E-3</v>
      </c>
      <c r="D48" s="201">
        <v>2.0533000000000001E-3</v>
      </c>
      <c r="E48" s="204">
        <v>21494201</v>
      </c>
      <c r="F48" s="203"/>
      <c r="G48" s="204">
        <v>1568661</v>
      </c>
      <c r="H48" s="204">
        <v>2048401</v>
      </c>
      <c r="I48" s="204">
        <v>4313333</v>
      </c>
      <c r="J48" s="204">
        <v>1077800</v>
      </c>
      <c r="K48" s="203"/>
      <c r="L48" s="204">
        <v>215709</v>
      </c>
      <c r="M48" s="4"/>
      <c r="N48" s="204">
        <v>0</v>
      </c>
      <c r="O48" s="204">
        <v>85005</v>
      </c>
      <c r="P48" s="203"/>
      <c r="Q48" s="204">
        <v>4923052</v>
      </c>
      <c r="R48" s="204">
        <v>337378</v>
      </c>
      <c r="S48" s="204">
        <v>5260430</v>
      </c>
      <c r="T48" s="204">
        <f t="shared" si="0"/>
        <v>40993083.096100003</v>
      </c>
      <c r="U48" s="204">
        <v>5132707</v>
      </c>
    </row>
    <row r="49" spans="1:21">
      <c r="A49" s="217">
        <v>20700</v>
      </c>
      <c r="B49" s="197" t="s">
        <v>38</v>
      </c>
      <c r="C49" s="201">
        <v>4.2357999999999996E-3</v>
      </c>
      <c r="D49" s="201">
        <v>4.0467999999999997E-3</v>
      </c>
      <c r="E49" s="204">
        <v>42172002</v>
      </c>
      <c r="F49" s="203"/>
      <c r="G49" s="204">
        <v>3077741</v>
      </c>
      <c r="H49" s="204">
        <v>4018999</v>
      </c>
      <c r="I49" s="204">
        <v>8462836</v>
      </c>
      <c r="J49" s="204">
        <v>2101654</v>
      </c>
      <c r="K49" s="203"/>
      <c r="L49" s="204">
        <v>423224</v>
      </c>
      <c r="M49" s="4"/>
      <c r="N49" s="204">
        <v>0</v>
      </c>
      <c r="O49" s="204">
        <v>0</v>
      </c>
      <c r="P49" s="203"/>
      <c r="Q49" s="204">
        <v>9659115</v>
      </c>
      <c r="R49" s="204">
        <v>930557</v>
      </c>
      <c r="S49" s="204">
        <v>10589672</v>
      </c>
      <c r="T49" s="204">
        <f t="shared" si="0"/>
        <v>80429154.374199986</v>
      </c>
      <c r="U49" s="204">
        <v>10070462</v>
      </c>
    </row>
    <row r="50" spans="1:21">
      <c r="A50" s="217">
        <v>20800</v>
      </c>
      <c r="B50" s="197" t="s">
        <v>39</v>
      </c>
      <c r="C50" s="201">
        <v>3.4954000000000001E-3</v>
      </c>
      <c r="D50" s="201">
        <v>3.5522000000000001E-3</v>
      </c>
      <c r="E50" s="204">
        <v>34800513</v>
      </c>
      <c r="F50" s="203"/>
      <c r="G50" s="204">
        <v>2539765</v>
      </c>
      <c r="H50" s="204">
        <v>3316495</v>
      </c>
      <c r="I50" s="204">
        <v>6983568</v>
      </c>
      <c r="J50" s="204">
        <v>295609</v>
      </c>
      <c r="K50" s="203"/>
      <c r="L50" s="204">
        <v>349246</v>
      </c>
      <c r="M50" s="4"/>
      <c r="N50" s="204">
        <v>0</v>
      </c>
      <c r="O50" s="204">
        <v>139853</v>
      </c>
      <c r="P50" s="203"/>
      <c r="Q50" s="204">
        <v>7970742</v>
      </c>
      <c r="R50" s="204">
        <v>-48970</v>
      </c>
      <c r="S50" s="204">
        <v>7921772</v>
      </c>
      <c r="T50" s="204">
        <f t="shared" si="0"/>
        <v>66370476.934600003</v>
      </c>
      <c r="U50" s="204">
        <v>8310188</v>
      </c>
    </row>
    <row r="51" spans="1:21">
      <c r="A51" s="217">
        <v>20900</v>
      </c>
      <c r="B51" s="197" t="s">
        <v>40</v>
      </c>
      <c r="C51" s="201">
        <v>5.0654000000000003E-3</v>
      </c>
      <c r="D51" s="201">
        <v>4.8830000000000002E-3</v>
      </c>
      <c r="E51" s="204">
        <v>50431573</v>
      </c>
      <c r="F51" s="203"/>
      <c r="G51" s="204">
        <v>3680530</v>
      </c>
      <c r="H51" s="204">
        <v>4806138</v>
      </c>
      <c r="I51" s="204">
        <v>10120320</v>
      </c>
      <c r="J51" s="204">
        <v>2018319</v>
      </c>
      <c r="K51" s="203"/>
      <c r="L51" s="204">
        <v>506115</v>
      </c>
      <c r="M51" s="4"/>
      <c r="N51" s="204">
        <v>0</v>
      </c>
      <c r="O51" s="204">
        <v>238253</v>
      </c>
      <c r="P51" s="203"/>
      <c r="Q51" s="204">
        <v>11550895</v>
      </c>
      <c r="R51" s="204">
        <v>300487</v>
      </c>
      <c r="S51" s="204">
        <v>11851382</v>
      </c>
      <c r="T51" s="204">
        <f t="shared" si="0"/>
        <v>96181556.864600003</v>
      </c>
      <c r="U51" s="204">
        <v>12042806</v>
      </c>
    </row>
    <row r="52" spans="1:21">
      <c r="A52" s="217">
        <v>21200</v>
      </c>
      <c r="B52" s="197" t="s">
        <v>41</v>
      </c>
      <c r="C52" s="201">
        <v>1.8697E-3</v>
      </c>
      <c r="D52" s="201">
        <v>1.8521E-3</v>
      </c>
      <c r="E52" s="204">
        <v>18614900</v>
      </c>
      <c r="F52" s="203"/>
      <c r="G52" s="204">
        <v>1358528</v>
      </c>
      <c r="H52" s="204">
        <v>1774003</v>
      </c>
      <c r="I52" s="204">
        <v>3735532</v>
      </c>
      <c r="J52" s="204">
        <v>580156</v>
      </c>
      <c r="K52" s="203"/>
      <c r="L52" s="204">
        <v>186813</v>
      </c>
      <c r="M52" s="4"/>
      <c r="N52" s="204">
        <v>0</v>
      </c>
      <c r="O52" s="204">
        <v>0</v>
      </c>
      <c r="P52" s="203"/>
      <c r="Q52" s="204">
        <v>4263574</v>
      </c>
      <c r="R52" s="204">
        <v>287979</v>
      </c>
      <c r="S52" s="204">
        <v>4551553</v>
      </c>
      <c r="T52" s="204">
        <f t="shared" si="0"/>
        <v>35501768.245300002</v>
      </c>
      <c r="U52" s="204">
        <v>4445144</v>
      </c>
    </row>
    <row r="53" spans="1:21">
      <c r="A53" s="217">
        <v>21300</v>
      </c>
      <c r="B53" s="197" t="s">
        <v>42</v>
      </c>
      <c r="C53" s="201">
        <v>2.2263700000000001E-2</v>
      </c>
      <c r="D53" s="201">
        <v>2.2259600000000001E-2</v>
      </c>
      <c r="E53" s="204">
        <v>221659379</v>
      </c>
      <c r="F53" s="203"/>
      <c r="G53" s="204">
        <v>16176849</v>
      </c>
      <c r="H53" s="204">
        <v>21124177</v>
      </c>
      <c r="I53" s="204">
        <v>44481336</v>
      </c>
      <c r="J53" s="204">
        <v>2755461</v>
      </c>
      <c r="K53" s="203"/>
      <c r="L53" s="204">
        <v>2224500</v>
      </c>
      <c r="M53" s="4"/>
      <c r="N53" s="204">
        <v>0</v>
      </c>
      <c r="O53" s="204">
        <v>0</v>
      </c>
      <c r="P53" s="203"/>
      <c r="Q53" s="204">
        <v>50769073</v>
      </c>
      <c r="R53" s="204">
        <v>2199635</v>
      </c>
      <c r="S53" s="204">
        <v>52968708</v>
      </c>
      <c r="T53" s="204">
        <f t="shared" si="0"/>
        <v>422742000.15130001</v>
      </c>
      <c r="U53" s="204">
        <v>52931145</v>
      </c>
    </row>
    <row r="54" spans="1:21">
      <c r="A54" s="217">
        <v>21520</v>
      </c>
      <c r="B54" s="197" t="s">
        <v>391</v>
      </c>
      <c r="C54" s="201">
        <v>3.1751500000000002E-2</v>
      </c>
      <c r="D54" s="201">
        <v>3.1198099999999999E-2</v>
      </c>
      <c r="E54" s="204">
        <v>316120760</v>
      </c>
      <c r="F54" s="203"/>
      <c r="G54" s="204">
        <v>23070703</v>
      </c>
      <c r="H54" s="204">
        <v>30126363</v>
      </c>
      <c r="I54" s="204">
        <v>63437306</v>
      </c>
      <c r="J54" s="204">
        <v>6250113</v>
      </c>
      <c r="K54" s="203"/>
      <c r="L54" s="204">
        <v>3172483</v>
      </c>
      <c r="M54" s="4"/>
      <c r="N54" s="204">
        <v>0</v>
      </c>
      <c r="O54" s="204">
        <v>474830</v>
      </c>
      <c r="P54" s="203"/>
      <c r="Q54" s="204">
        <v>72404597</v>
      </c>
      <c r="R54" s="204">
        <v>2350550</v>
      </c>
      <c r="S54" s="204">
        <v>74755147</v>
      </c>
      <c r="T54" s="204">
        <f t="shared" si="0"/>
        <v>602895862.67350006</v>
      </c>
      <c r="U54" s="204">
        <v>75488048</v>
      </c>
    </row>
    <row r="55" spans="1:21">
      <c r="A55" s="217">
        <v>21525</v>
      </c>
      <c r="B55" s="197" t="s">
        <v>367</v>
      </c>
      <c r="C55" s="201">
        <v>1.0954999999999999E-3</v>
      </c>
      <c r="D55" s="201">
        <v>1.1898E-3</v>
      </c>
      <c r="E55" s="204">
        <v>10906895</v>
      </c>
      <c r="F55" s="203"/>
      <c r="G55" s="204">
        <v>795992</v>
      </c>
      <c r="H55" s="204">
        <v>1039429</v>
      </c>
      <c r="I55" s="204">
        <v>2188733</v>
      </c>
      <c r="J55" s="204">
        <v>149201</v>
      </c>
      <c r="K55" s="203"/>
      <c r="L55" s="204">
        <v>109458</v>
      </c>
      <c r="M55" s="4"/>
      <c r="N55" s="204">
        <v>0</v>
      </c>
      <c r="O55" s="204">
        <v>245781</v>
      </c>
      <c r="P55" s="203"/>
      <c r="Q55" s="204">
        <v>2498126</v>
      </c>
      <c r="R55" s="204">
        <v>41257</v>
      </c>
      <c r="S55" s="204">
        <v>2539383</v>
      </c>
      <c r="T55" s="204">
        <f t="shared" si="0"/>
        <v>20801298.129499998</v>
      </c>
      <c r="U55" s="204">
        <v>2604512</v>
      </c>
    </row>
    <row r="56" spans="1:21">
      <c r="A56" s="217">
        <v>21525.200000000001</v>
      </c>
      <c r="B56" s="197" t="s">
        <v>368</v>
      </c>
      <c r="C56" s="201">
        <v>1.3359999999999999E-4</v>
      </c>
      <c r="D56" s="201">
        <v>1.3549999999999999E-4</v>
      </c>
      <c r="E56" s="204">
        <v>1330133</v>
      </c>
      <c r="F56" s="203"/>
      <c r="G56" s="204">
        <v>97074</v>
      </c>
      <c r="H56" s="204">
        <v>126762</v>
      </c>
      <c r="I56" s="204">
        <v>266924</v>
      </c>
      <c r="J56" s="204">
        <v>92205</v>
      </c>
      <c r="K56" s="203"/>
      <c r="L56" s="204">
        <v>13349</v>
      </c>
      <c r="M56" s="4"/>
      <c r="N56" s="204">
        <v>0</v>
      </c>
      <c r="O56" s="204">
        <v>11179</v>
      </c>
      <c r="P56" s="203"/>
      <c r="Q56" s="204">
        <v>304655</v>
      </c>
      <c r="R56" s="204">
        <v>38128</v>
      </c>
      <c r="S56" s="204">
        <v>342783</v>
      </c>
      <c r="T56" s="204">
        <f t="shared" si="0"/>
        <v>2536789.9863999998</v>
      </c>
      <c r="U56" s="204">
        <v>317629</v>
      </c>
    </row>
    <row r="57" spans="1:21">
      <c r="A57" s="217">
        <v>21550</v>
      </c>
      <c r="B57" s="197" t="s">
        <v>45</v>
      </c>
      <c r="C57" s="201">
        <v>3.6367299999999998E-2</v>
      </c>
      <c r="D57" s="201">
        <v>3.6282500000000002E-2</v>
      </c>
      <c r="E57" s="204">
        <v>362076075</v>
      </c>
      <c r="F57" s="203"/>
      <c r="G57" s="204">
        <v>26424553</v>
      </c>
      <c r="H57" s="204">
        <v>34505912</v>
      </c>
      <c r="I57" s="204">
        <v>72659356</v>
      </c>
      <c r="J57" s="204">
        <v>2513461</v>
      </c>
      <c r="K57" s="203"/>
      <c r="L57" s="204">
        <v>3633675</v>
      </c>
      <c r="M57" s="4"/>
      <c r="N57" s="204">
        <v>0</v>
      </c>
      <c r="O57" s="204">
        <v>1169603</v>
      </c>
      <c r="P57" s="203"/>
      <c r="Q57" s="204">
        <v>82930245</v>
      </c>
      <c r="R57" s="204">
        <v>1524436</v>
      </c>
      <c r="S57" s="204">
        <v>84454681</v>
      </c>
      <c r="T57" s="204">
        <f t="shared" si="0"/>
        <v>690540437.66769993</v>
      </c>
      <c r="U57" s="204">
        <v>86461947</v>
      </c>
    </row>
    <row r="58" spans="1:21">
      <c r="A58" s="217">
        <v>21570</v>
      </c>
      <c r="B58" s="197" t="s">
        <v>46</v>
      </c>
      <c r="C58" s="201">
        <v>1.683E-4</v>
      </c>
      <c r="D58" s="201">
        <v>1.7980000000000001E-4</v>
      </c>
      <c r="E58" s="204">
        <v>1675610</v>
      </c>
      <c r="F58" s="203"/>
      <c r="G58" s="204">
        <v>122287</v>
      </c>
      <c r="H58" s="204">
        <v>159686</v>
      </c>
      <c r="I58" s="204">
        <v>336252</v>
      </c>
      <c r="J58" s="204">
        <v>37424</v>
      </c>
      <c r="K58" s="203"/>
      <c r="L58" s="204">
        <v>16816</v>
      </c>
      <c r="M58" s="4"/>
      <c r="N58" s="204">
        <v>0</v>
      </c>
      <c r="O58" s="204">
        <v>28092</v>
      </c>
      <c r="P58" s="203"/>
      <c r="Q58" s="204">
        <v>383783</v>
      </c>
      <c r="R58" s="204">
        <v>-11970</v>
      </c>
      <c r="S58" s="204">
        <v>371813</v>
      </c>
      <c r="T58" s="204">
        <f t="shared" si="0"/>
        <v>3195671.8166999999</v>
      </c>
      <c r="U58" s="204">
        <v>400127</v>
      </c>
    </row>
    <row r="59" spans="1:21">
      <c r="A59" s="217">
        <v>21800</v>
      </c>
      <c r="B59" s="197" t="s">
        <v>47</v>
      </c>
      <c r="C59" s="201">
        <v>3.1678000000000001E-3</v>
      </c>
      <c r="D59" s="201">
        <v>3.1243E-3</v>
      </c>
      <c r="E59" s="204">
        <v>31538899</v>
      </c>
      <c r="F59" s="203"/>
      <c r="G59" s="204">
        <v>2301730</v>
      </c>
      <c r="H59" s="204">
        <v>3005662</v>
      </c>
      <c r="I59" s="204">
        <v>6329046</v>
      </c>
      <c r="J59" s="204">
        <v>816492</v>
      </c>
      <c r="K59" s="203"/>
      <c r="L59" s="204">
        <v>316514</v>
      </c>
      <c r="M59" s="4"/>
      <c r="N59" s="204">
        <v>0</v>
      </c>
      <c r="O59" s="204">
        <v>0</v>
      </c>
      <c r="P59" s="203"/>
      <c r="Q59" s="204">
        <v>7223699</v>
      </c>
      <c r="R59" s="204">
        <v>623784</v>
      </c>
      <c r="S59" s="204">
        <v>7847483</v>
      </c>
      <c r="T59" s="204">
        <f t="shared" si="0"/>
        <v>60150024.842200004</v>
      </c>
      <c r="U59" s="204">
        <v>7531330</v>
      </c>
    </row>
    <row r="60" spans="1:21">
      <c r="A60" s="217">
        <v>21900</v>
      </c>
      <c r="B60" s="197" t="s">
        <v>48</v>
      </c>
      <c r="C60" s="201">
        <v>2.2623999999999999E-3</v>
      </c>
      <c r="D60" s="201">
        <v>2.2258999999999998E-3</v>
      </c>
      <c r="E60" s="204">
        <v>22524656</v>
      </c>
      <c r="F60" s="203"/>
      <c r="G60" s="204">
        <v>1643864</v>
      </c>
      <c r="H60" s="204">
        <v>2146604</v>
      </c>
      <c r="I60" s="204">
        <v>4520119</v>
      </c>
      <c r="J60" s="204">
        <v>417738</v>
      </c>
      <c r="K60" s="203"/>
      <c r="L60" s="204">
        <v>226050</v>
      </c>
      <c r="M60" s="4"/>
      <c r="N60" s="204">
        <v>0</v>
      </c>
      <c r="O60" s="204">
        <v>101339</v>
      </c>
      <c r="P60" s="203"/>
      <c r="Q60" s="204">
        <v>5159068</v>
      </c>
      <c r="R60" s="204">
        <v>152722</v>
      </c>
      <c r="S60" s="204">
        <v>5311790</v>
      </c>
      <c r="T60" s="204">
        <f t="shared" si="0"/>
        <v>42958335.817599997</v>
      </c>
      <c r="U60" s="204">
        <v>5378775</v>
      </c>
    </row>
    <row r="61" spans="1:21">
      <c r="A61" s="217">
        <v>22000</v>
      </c>
      <c r="B61" s="197" t="s">
        <v>49</v>
      </c>
      <c r="C61" s="201">
        <v>3.6137000000000001E-3</v>
      </c>
      <c r="D61" s="201">
        <v>3.7869000000000002E-3</v>
      </c>
      <c r="E61" s="204">
        <v>35978319</v>
      </c>
      <c r="F61" s="203"/>
      <c r="G61" s="204">
        <v>2625722</v>
      </c>
      <c r="H61" s="204">
        <v>3428740</v>
      </c>
      <c r="I61" s="204">
        <v>7219923</v>
      </c>
      <c r="J61" s="204">
        <v>312672</v>
      </c>
      <c r="K61" s="203"/>
      <c r="L61" s="204">
        <v>361066</v>
      </c>
      <c r="M61" s="4"/>
      <c r="N61" s="204">
        <v>0</v>
      </c>
      <c r="O61" s="204">
        <v>216292</v>
      </c>
      <c r="P61" s="203"/>
      <c r="Q61" s="204">
        <v>8240508</v>
      </c>
      <c r="R61" s="204">
        <v>138827</v>
      </c>
      <c r="S61" s="204">
        <v>8379335</v>
      </c>
      <c r="T61" s="204">
        <f t="shared" si="0"/>
        <v>68616751.301300004</v>
      </c>
      <c r="U61" s="204">
        <v>8591442</v>
      </c>
    </row>
    <row r="62" spans="1:21">
      <c r="A62" s="217">
        <v>23000</v>
      </c>
      <c r="B62" s="197" t="s">
        <v>50</v>
      </c>
      <c r="C62" s="201">
        <v>1.2251E-3</v>
      </c>
      <c r="D62" s="201">
        <v>1.2597000000000001E-3</v>
      </c>
      <c r="E62" s="204">
        <v>12197205</v>
      </c>
      <c r="F62" s="203"/>
      <c r="G62" s="204">
        <v>890160</v>
      </c>
      <c r="H62" s="204">
        <v>1162396</v>
      </c>
      <c r="I62" s="204">
        <v>2447665</v>
      </c>
      <c r="J62" s="204">
        <v>317919</v>
      </c>
      <c r="K62" s="203"/>
      <c r="L62" s="204">
        <v>122407</v>
      </c>
      <c r="M62" s="4"/>
      <c r="N62" s="204">
        <v>0</v>
      </c>
      <c r="O62" s="204">
        <v>67660</v>
      </c>
      <c r="P62" s="203"/>
      <c r="Q62" s="204">
        <v>2793659</v>
      </c>
      <c r="R62" s="204">
        <v>284395</v>
      </c>
      <c r="S62" s="204">
        <v>3078054</v>
      </c>
      <c r="T62" s="204">
        <f t="shared" si="0"/>
        <v>23262136.319899999</v>
      </c>
      <c r="U62" s="204">
        <v>2912631</v>
      </c>
    </row>
    <row r="63" spans="1:21">
      <c r="A63" s="217">
        <v>23100</v>
      </c>
      <c r="B63" s="197" t="s">
        <v>51</v>
      </c>
      <c r="C63" s="201">
        <v>7.1481000000000001E-3</v>
      </c>
      <c r="D63" s="201">
        <v>7.0204000000000004E-3</v>
      </c>
      <c r="E63" s="204">
        <v>71167120</v>
      </c>
      <c r="F63" s="203"/>
      <c r="G63" s="204">
        <v>5193824</v>
      </c>
      <c r="H63" s="204">
        <v>6782239</v>
      </c>
      <c r="I63" s="204">
        <v>14281411</v>
      </c>
      <c r="J63" s="204">
        <v>2847453</v>
      </c>
      <c r="K63" s="203"/>
      <c r="L63" s="204">
        <v>714210</v>
      </c>
      <c r="M63" s="4"/>
      <c r="N63" s="204">
        <v>0</v>
      </c>
      <c r="O63" s="204">
        <v>0</v>
      </c>
      <c r="P63" s="203"/>
      <c r="Q63" s="204">
        <v>16300184</v>
      </c>
      <c r="R63" s="204">
        <v>1497169</v>
      </c>
      <c r="S63" s="204">
        <v>17797353</v>
      </c>
      <c r="T63" s="204">
        <f t="shared" si="0"/>
        <v>135727758.24689999</v>
      </c>
      <c r="U63" s="204">
        <v>16994350</v>
      </c>
    </row>
    <row r="64" spans="1:21">
      <c r="A64" s="217">
        <v>23200</v>
      </c>
      <c r="B64" s="197" t="s">
        <v>52</v>
      </c>
      <c r="C64" s="201">
        <v>3.8917000000000001E-3</v>
      </c>
      <c r="D64" s="201">
        <v>3.7309999999999999E-3</v>
      </c>
      <c r="E64" s="204">
        <v>38746112</v>
      </c>
      <c r="F64" s="203"/>
      <c r="G64" s="204">
        <v>2827717</v>
      </c>
      <c r="H64" s="204">
        <v>3692511</v>
      </c>
      <c r="I64" s="204">
        <v>7775348</v>
      </c>
      <c r="J64" s="204">
        <v>1462133</v>
      </c>
      <c r="K64" s="203"/>
      <c r="L64" s="204">
        <v>388843</v>
      </c>
      <c r="M64" s="4"/>
      <c r="N64" s="204">
        <v>0</v>
      </c>
      <c r="O64" s="204">
        <v>2296</v>
      </c>
      <c r="P64" s="203"/>
      <c r="Q64" s="204">
        <v>8874446</v>
      </c>
      <c r="R64" s="204">
        <v>443686</v>
      </c>
      <c r="S64" s="204">
        <v>9318132</v>
      </c>
      <c r="T64" s="204">
        <f t="shared" si="0"/>
        <v>73895401.123300001</v>
      </c>
      <c r="U64" s="204">
        <v>9252377</v>
      </c>
    </row>
    <row r="65" spans="1:21">
      <c r="A65" s="217">
        <v>30000</v>
      </c>
      <c r="B65" s="197" t="s">
        <v>53</v>
      </c>
      <c r="C65" s="201">
        <v>9.5419999999999999E-4</v>
      </c>
      <c r="D65" s="201">
        <v>9.992E-4</v>
      </c>
      <c r="E65" s="204">
        <v>9500100</v>
      </c>
      <c r="F65" s="203"/>
      <c r="G65" s="204">
        <v>693324</v>
      </c>
      <c r="H65" s="204">
        <v>905361</v>
      </c>
      <c r="I65" s="204">
        <v>1906426</v>
      </c>
      <c r="J65" s="204">
        <v>0</v>
      </c>
      <c r="K65" s="203"/>
      <c r="L65" s="204">
        <v>95340</v>
      </c>
      <c r="M65" s="4"/>
      <c r="N65" s="204">
        <v>0</v>
      </c>
      <c r="O65" s="204">
        <v>298109</v>
      </c>
      <c r="P65" s="203"/>
      <c r="Q65" s="204">
        <v>2175912</v>
      </c>
      <c r="R65" s="204">
        <v>-169473</v>
      </c>
      <c r="S65" s="204">
        <v>2006439</v>
      </c>
      <c r="T65" s="204">
        <f t="shared" si="0"/>
        <v>18118300.935800001</v>
      </c>
      <c r="U65" s="204">
        <v>2268576</v>
      </c>
    </row>
    <row r="66" spans="1:21">
      <c r="A66" s="217">
        <v>30100</v>
      </c>
      <c r="B66" s="197" t="s">
        <v>54</v>
      </c>
      <c r="C66" s="201">
        <v>8.3894999999999994E-3</v>
      </c>
      <c r="D66" s="201">
        <v>8.5126999999999998E-3</v>
      </c>
      <c r="E66" s="204">
        <v>83526609</v>
      </c>
      <c r="F66" s="203"/>
      <c r="G66" s="204">
        <v>6095827</v>
      </c>
      <c r="H66" s="204">
        <v>7960100</v>
      </c>
      <c r="I66" s="204">
        <v>16761642</v>
      </c>
      <c r="J66" s="204">
        <v>134412</v>
      </c>
      <c r="K66" s="203"/>
      <c r="L66" s="204">
        <v>838245</v>
      </c>
      <c r="M66" s="4"/>
      <c r="N66" s="204">
        <v>0</v>
      </c>
      <c r="O66" s="204">
        <v>2265064</v>
      </c>
      <c r="P66" s="203"/>
      <c r="Q66" s="204">
        <v>19131013</v>
      </c>
      <c r="R66" s="204">
        <v>-1121168</v>
      </c>
      <c r="S66" s="204">
        <v>18009845</v>
      </c>
      <c r="T66" s="204">
        <f t="shared" si="0"/>
        <v>159299398.13549998</v>
      </c>
      <c r="U66" s="204">
        <v>19945734</v>
      </c>
    </row>
    <row r="67" spans="1:21">
      <c r="A67" s="217">
        <v>30102</v>
      </c>
      <c r="B67" s="197" t="s">
        <v>55</v>
      </c>
      <c r="C67" s="201">
        <v>1.7039999999999999E-4</v>
      </c>
      <c r="D67" s="201">
        <v>1.6190000000000001E-4</v>
      </c>
      <c r="E67" s="204">
        <v>1696518</v>
      </c>
      <c r="F67" s="203"/>
      <c r="G67" s="204">
        <v>123813</v>
      </c>
      <c r="H67" s="204">
        <v>161678</v>
      </c>
      <c r="I67" s="204">
        <v>340447</v>
      </c>
      <c r="J67" s="204">
        <v>37420</v>
      </c>
      <c r="K67" s="203"/>
      <c r="L67" s="204">
        <v>17026</v>
      </c>
      <c r="M67" s="4"/>
      <c r="N67" s="204">
        <v>0</v>
      </c>
      <c r="O67" s="204">
        <v>8965</v>
      </c>
      <c r="P67" s="203"/>
      <c r="Q67" s="204">
        <v>388572</v>
      </c>
      <c r="R67" s="204">
        <v>32892</v>
      </c>
      <c r="S67" s="204">
        <v>421464</v>
      </c>
      <c r="T67" s="204">
        <f t="shared" si="0"/>
        <v>3235546.5096</v>
      </c>
      <c r="U67" s="204">
        <v>405120</v>
      </c>
    </row>
    <row r="68" spans="1:21">
      <c r="A68" s="217">
        <v>30103</v>
      </c>
      <c r="B68" s="197" t="s">
        <v>56</v>
      </c>
      <c r="C68" s="201">
        <v>2.2169999999999999E-4</v>
      </c>
      <c r="D68" s="201">
        <v>2.0809999999999999E-4</v>
      </c>
      <c r="E68" s="204">
        <v>2207265</v>
      </c>
      <c r="F68" s="203"/>
      <c r="G68" s="204">
        <v>161088</v>
      </c>
      <c r="H68" s="204">
        <v>210353</v>
      </c>
      <c r="I68" s="204">
        <v>442941</v>
      </c>
      <c r="J68" s="204">
        <v>63480</v>
      </c>
      <c r="K68" s="203"/>
      <c r="L68" s="204">
        <v>22151</v>
      </c>
      <c r="M68" s="4"/>
      <c r="N68" s="204">
        <v>0</v>
      </c>
      <c r="O68" s="204">
        <v>9627</v>
      </c>
      <c r="P68" s="203"/>
      <c r="Q68" s="204">
        <v>505554</v>
      </c>
      <c r="R68" s="204">
        <v>43592</v>
      </c>
      <c r="S68" s="204">
        <v>549146</v>
      </c>
      <c r="T68" s="204">
        <f t="shared" si="0"/>
        <v>4209628.2933</v>
      </c>
      <c r="U68" s="204">
        <v>527084</v>
      </c>
    </row>
    <row r="69" spans="1:21">
      <c r="A69" s="217">
        <v>30104</v>
      </c>
      <c r="B69" s="197" t="s">
        <v>57</v>
      </c>
      <c r="C69" s="201">
        <v>1.3410000000000001E-4</v>
      </c>
      <c r="D69" s="201">
        <v>1.2990000000000001E-4</v>
      </c>
      <c r="E69" s="204">
        <v>1335112</v>
      </c>
      <c r="F69" s="203"/>
      <c r="G69" s="204">
        <v>97437</v>
      </c>
      <c r="H69" s="204">
        <v>127236</v>
      </c>
      <c r="I69" s="204">
        <v>267923</v>
      </c>
      <c r="J69" s="204">
        <v>66220</v>
      </c>
      <c r="K69" s="203"/>
      <c r="L69" s="204">
        <v>13399</v>
      </c>
      <c r="M69" s="4"/>
      <c r="N69" s="204">
        <v>0</v>
      </c>
      <c r="O69" s="204">
        <v>25053</v>
      </c>
      <c r="P69" s="203"/>
      <c r="Q69" s="204">
        <v>305795</v>
      </c>
      <c r="R69" s="204">
        <v>55665</v>
      </c>
      <c r="S69" s="204">
        <v>361460</v>
      </c>
      <c r="T69" s="204">
        <f t="shared" si="0"/>
        <v>2546283.9609000003</v>
      </c>
      <c r="U69" s="204">
        <v>318818</v>
      </c>
    </row>
    <row r="70" spans="1:21">
      <c r="A70" s="217">
        <v>30105</v>
      </c>
      <c r="B70" s="197" t="s">
        <v>58</v>
      </c>
      <c r="C70" s="201">
        <v>9.4039999999999998E-4</v>
      </c>
      <c r="D70" s="201">
        <v>9.2610000000000001E-4</v>
      </c>
      <c r="E70" s="204">
        <v>9362706</v>
      </c>
      <c r="F70" s="203"/>
      <c r="G70" s="204">
        <v>683297</v>
      </c>
      <c r="H70" s="204">
        <v>892268</v>
      </c>
      <c r="I70" s="204">
        <v>1878854</v>
      </c>
      <c r="J70" s="204">
        <v>350607</v>
      </c>
      <c r="K70" s="203"/>
      <c r="L70" s="204">
        <v>93961</v>
      </c>
      <c r="M70" s="4"/>
      <c r="N70" s="204">
        <v>0</v>
      </c>
      <c r="O70" s="204">
        <v>0</v>
      </c>
      <c r="P70" s="203"/>
      <c r="Q70" s="204">
        <v>2144443</v>
      </c>
      <c r="R70" s="204">
        <v>214804</v>
      </c>
      <c r="S70" s="204">
        <v>2359247</v>
      </c>
      <c r="T70" s="204">
        <f t="shared" ref="T70:T133" si="2">C70*18987949000</f>
        <v>17856267.239599999</v>
      </c>
      <c r="U70" s="204">
        <v>2235767</v>
      </c>
    </row>
    <row r="71" spans="1:21">
      <c r="A71" s="217">
        <v>30200</v>
      </c>
      <c r="B71" s="197" t="s">
        <v>59</v>
      </c>
      <c r="C71" s="201">
        <v>1.949E-3</v>
      </c>
      <c r="D71" s="201">
        <v>1.9530999999999999E-3</v>
      </c>
      <c r="E71" s="204">
        <v>19404417</v>
      </c>
      <c r="F71" s="203"/>
      <c r="G71" s="204">
        <v>1416147</v>
      </c>
      <c r="H71" s="204">
        <v>1849244</v>
      </c>
      <c r="I71" s="204">
        <v>3893968</v>
      </c>
      <c r="J71" s="204">
        <v>0</v>
      </c>
      <c r="K71" s="203"/>
      <c r="L71" s="204">
        <v>194736</v>
      </c>
      <c r="M71" s="4"/>
      <c r="N71" s="204">
        <v>0</v>
      </c>
      <c r="O71" s="204">
        <v>250438</v>
      </c>
      <c r="P71" s="203"/>
      <c r="Q71" s="204">
        <v>4444406</v>
      </c>
      <c r="R71" s="204">
        <v>-223409</v>
      </c>
      <c r="S71" s="204">
        <v>4220997</v>
      </c>
      <c r="T71" s="204">
        <f t="shared" si="2"/>
        <v>37007512.601000004</v>
      </c>
      <c r="U71" s="204">
        <v>4633677</v>
      </c>
    </row>
    <row r="72" spans="1:21">
      <c r="A72" s="217">
        <v>30300</v>
      </c>
      <c r="B72" s="197" t="s">
        <v>60</v>
      </c>
      <c r="C72" s="201">
        <v>6.3259999999999998E-4</v>
      </c>
      <c r="D72" s="201">
        <v>6.3279999999999999E-4</v>
      </c>
      <c r="E72" s="204">
        <v>6298222</v>
      </c>
      <c r="F72" s="203"/>
      <c r="G72" s="204">
        <v>459648</v>
      </c>
      <c r="H72" s="204">
        <v>600222</v>
      </c>
      <c r="I72" s="204">
        <v>1263891</v>
      </c>
      <c r="J72" s="204">
        <v>1778</v>
      </c>
      <c r="K72" s="203"/>
      <c r="L72" s="204">
        <v>63207</v>
      </c>
      <c r="M72" s="4"/>
      <c r="N72" s="204">
        <v>0</v>
      </c>
      <c r="O72" s="204">
        <v>132028</v>
      </c>
      <c r="P72" s="203"/>
      <c r="Q72" s="204">
        <v>1442551</v>
      </c>
      <c r="R72" s="204">
        <v>-70366</v>
      </c>
      <c r="S72" s="204">
        <v>1372185</v>
      </c>
      <c r="T72" s="204">
        <f t="shared" si="2"/>
        <v>12011776.5374</v>
      </c>
      <c r="U72" s="204">
        <v>1503984</v>
      </c>
    </row>
    <row r="73" spans="1:21">
      <c r="A73" s="217">
        <v>30400</v>
      </c>
      <c r="B73" s="197" t="s">
        <v>61</v>
      </c>
      <c r="C73" s="201">
        <v>1.1585E-3</v>
      </c>
      <c r="D73" s="201">
        <v>1.2143E-3</v>
      </c>
      <c r="E73" s="204">
        <v>11534129</v>
      </c>
      <c r="F73" s="203"/>
      <c r="G73" s="204">
        <v>841768</v>
      </c>
      <c r="H73" s="204">
        <v>1099204</v>
      </c>
      <c r="I73" s="204">
        <v>2314603</v>
      </c>
      <c r="J73" s="204">
        <v>43773</v>
      </c>
      <c r="K73" s="203"/>
      <c r="L73" s="204">
        <v>115753</v>
      </c>
      <c r="M73" s="4"/>
      <c r="N73" s="204">
        <v>0</v>
      </c>
      <c r="O73" s="204">
        <v>402554</v>
      </c>
      <c r="P73" s="203"/>
      <c r="Q73" s="204">
        <v>2641788</v>
      </c>
      <c r="R73" s="204">
        <v>-154817</v>
      </c>
      <c r="S73" s="204">
        <v>2486971</v>
      </c>
      <c r="T73" s="204">
        <f t="shared" si="2"/>
        <v>21997538.916500002</v>
      </c>
      <c r="U73" s="204">
        <v>2754292</v>
      </c>
    </row>
    <row r="74" spans="1:21">
      <c r="A74" s="217">
        <v>30405</v>
      </c>
      <c r="B74" s="197" t="s">
        <v>62</v>
      </c>
      <c r="C74" s="201">
        <v>7.674E-4</v>
      </c>
      <c r="D74" s="201">
        <v>8.4159999999999997E-4</v>
      </c>
      <c r="E74" s="204">
        <v>7640303</v>
      </c>
      <c r="F74" s="203"/>
      <c r="G74" s="204">
        <v>557594</v>
      </c>
      <c r="H74" s="204">
        <v>728122</v>
      </c>
      <c r="I74" s="204">
        <v>1533212</v>
      </c>
      <c r="J74" s="204">
        <v>72344</v>
      </c>
      <c r="K74" s="203"/>
      <c r="L74" s="204">
        <v>76676</v>
      </c>
      <c r="M74" s="4"/>
      <c r="N74" s="204">
        <v>0</v>
      </c>
      <c r="O74" s="204">
        <v>355627</v>
      </c>
      <c r="P74" s="203"/>
      <c r="Q74" s="204">
        <v>1749942</v>
      </c>
      <c r="R74" s="204">
        <v>26690</v>
      </c>
      <c r="S74" s="204">
        <v>1776632</v>
      </c>
      <c r="T74" s="204">
        <f t="shared" si="2"/>
        <v>14571352.0626</v>
      </c>
      <c r="U74" s="204">
        <v>1824466</v>
      </c>
    </row>
    <row r="75" spans="1:21">
      <c r="A75" s="217">
        <v>30500</v>
      </c>
      <c r="B75" s="197" t="s">
        <v>63</v>
      </c>
      <c r="C75" s="201">
        <v>1.2714E-3</v>
      </c>
      <c r="D75" s="201">
        <v>1.2786E-3</v>
      </c>
      <c r="E75" s="204">
        <v>12658172</v>
      </c>
      <c r="F75" s="203"/>
      <c r="G75" s="204">
        <v>923802</v>
      </c>
      <c r="H75" s="204">
        <v>1206326</v>
      </c>
      <c r="I75" s="204">
        <v>2540169</v>
      </c>
      <c r="J75" s="204">
        <v>9113</v>
      </c>
      <c r="K75" s="203"/>
      <c r="L75" s="204">
        <v>127033</v>
      </c>
      <c r="M75" s="4"/>
      <c r="N75" s="204">
        <v>0</v>
      </c>
      <c r="O75" s="204">
        <v>182229</v>
      </c>
      <c r="P75" s="203"/>
      <c r="Q75" s="204">
        <v>2899240</v>
      </c>
      <c r="R75" s="204">
        <v>-110330</v>
      </c>
      <c r="S75" s="204">
        <v>2788910</v>
      </c>
      <c r="T75" s="204">
        <f t="shared" si="2"/>
        <v>24141278.358600002</v>
      </c>
      <c r="U75" s="204">
        <v>3022708</v>
      </c>
    </row>
    <row r="76" spans="1:21">
      <c r="A76" s="217">
        <v>30600</v>
      </c>
      <c r="B76" s="197" t="s">
        <v>64</v>
      </c>
      <c r="C76" s="201">
        <v>9.6159999999999995E-4</v>
      </c>
      <c r="D76" s="201">
        <v>9.8780000000000005E-4</v>
      </c>
      <c r="E76" s="204">
        <v>9573775</v>
      </c>
      <c r="F76" s="203"/>
      <c r="G76" s="204">
        <v>698700</v>
      </c>
      <c r="H76" s="204">
        <v>912382</v>
      </c>
      <c r="I76" s="204">
        <v>1921210</v>
      </c>
      <c r="J76" s="204">
        <v>8317</v>
      </c>
      <c r="K76" s="203"/>
      <c r="L76" s="204">
        <v>96079</v>
      </c>
      <c r="M76" s="4"/>
      <c r="N76" s="204">
        <v>0</v>
      </c>
      <c r="O76" s="204">
        <v>234327</v>
      </c>
      <c r="P76" s="203"/>
      <c r="Q76" s="204">
        <v>2192786</v>
      </c>
      <c r="R76" s="204">
        <v>-79422</v>
      </c>
      <c r="S76" s="204">
        <v>2113364</v>
      </c>
      <c r="T76" s="204">
        <f t="shared" si="2"/>
        <v>18258811.758400001</v>
      </c>
      <c r="U76" s="204">
        <v>2286169</v>
      </c>
    </row>
    <row r="77" spans="1:21">
      <c r="A77" s="217">
        <v>30601</v>
      </c>
      <c r="B77" s="197" t="s">
        <v>65</v>
      </c>
      <c r="C77" s="201">
        <v>2.3099999999999999E-5</v>
      </c>
      <c r="D77" s="201">
        <v>2.1800000000000001E-5</v>
      </c>
      <c r="E77" s="204">
        <v>229986</v>
      </c>
      <c r="F77" s="203"/>
      <c r="G77" s="204">
        <v>16785</v>
      </c>
      <c r="H77" s="204">
        <v>21918</v>
      </c>
      <c r="I77" s="204">
        <v>46152</v>
      </c>
      <c r="J77" s="204">
        <v>5363</v>
      </c>
      <c r="K77" s="203"/>
      <c r="L77" s="204">
        <v>2308</v>
      </c>
      <c r="M77" s="4"/>
      <c r="N77" s="204">
        <v>0</v>
      </c>
      <c r="O77" s="204">
        <v>7369</v>
      </c>
      <c r="P77" s="203"/>
      <c r="Q77" s="204">
        <v>52676</v>
      </c>
      <c r="R77" s="204">
        <v>195</v>
      </c>
      <c r="S77" s="204">
        <v>52871</v>
      </c>
      <c r="T77" s="204">
        <f t="shared" si="2"/>
        <v>438621.62189999997</v>
      </c>
      <c r="U77" s="204">
        <v>54919</v>
      </c>
    </row>
    <row r="78" spans="1:21">
      <c r="A78" s="217">
        <v>30700</v>
      </c>
      <c r="B78" s="197" t="s">
        <v>66</v>
      </c>
      <c r="C78" s="201">
        <v>2.5178000000000002E-3</v>
      </c>
      <c r="D78" s="201">
        <v>2.5628000000000001E-3</v>
      </c>
      <c r="E78" s="204">
        <v>25067441</v>
      </c>
      <c r="F78" s="203"/>
      <c r="G78" s="204">
        <v>1829439</v>
      </c>
      <c r="H78" s="204">
        <v>2388931</v>
      </c>
      <c r="I78" s="204">
        <v>5030391</v>
      </c>
      <c r="J78" s="204">
        <v>33158</v>
      </c>
      <c r="K78" s="203"/>
      <c r="L78" s="204">
        <v>251569</v>
      </c>
      <c r="M78" s="4"/>
      <c r="N78" s="204">
        <v>0</v>
      </c>
      <c r="O78" s="204">
        <v>324871</v>
      </c>
      <c r="P78" s="203"/>
      <c r="Q78" s="204">
        <v>5741470</v>
      </c>
      <c r="R78" s="204">
        <v>-63124</v>
      </c>
      <c r="S78" s="204">
        <v>5678346</v>
      </c>
      <c r="T78" s="204">
        <f t="shared" si="2"/>
        <v>47807857.992200002</v>
      </c>
      <c r="U78" s="204">
        <v>5985979</v>
      </c>
    </row>
    <row r="79" spans="1:21">
      <c r="A79" s="217">
        <v>30705</v>
      </c>
      <c r="B79" s="197" t="s">
        <v>67</v>
      </c>
      <c r="C79" s="201">
        <v>4.772E-4</v>
      </c>
      <c r="D79" s="201">
        <v>4.9339999999999996E-4</v>
      </c>
      <c r="E79" s="204">
        <v>4751046</v>
      </c>
      <c r="F79" s="203"/>
      <c r="G79" s="204">
        <v>346734</v>
      </c>
      <c r="H79" s="204">
        <v>452775</v>
      </c>
      <c r="I79" s="204">
        <v>953413</v>
      </c>
      <c r="J79" s="204">
        <v>64482</v>
      </c>
      <c r="K79" s="203"/>
      <c r="L79" s="204">
        <v>47680</v>
      </c>
      <c r="M79" s="4"/>
      <c r="N79" s="204">
        <v>0</v>
      </c>
      <c r="O79" s="204">
        <v>171075</v>
      </c>
      <c r="P79" s="203"/>
      <c r="Q79" s="204">
        <v>1088184</v>
      </c>
      <c r="R79" s="204">
        <v>-1176</v>
      </c>
      <c r="S79" s="204">
        <v>1087008</v>
      </c>
      <c r="T79" s="204">
        <f t="shared" si="2"/>
        <v>9061049.2628000006</v>
      </c>
      <c r="U79" s="204">
        <v>1134526</v>
      </c>
    </row>
    <row r="80" spans="1:21">
      <c r="A80" s="217">
        <v>30800</v>
      </c>
      <c r="B80" s="197" t="s">
        <v>68</v>
      </c>
      <c r="C80" s="201">
        <v>8.4789999999999996E-4</v>
      </c>
      <c r="D80" s="201">
        <v>9.6900000000000003E-4</v>
      </c>
      <c r="E80" s="204">
        <v>8441768</v>
      </c>
      <c r="F80" s="203"/>
      <c r="G80" s="204">
        <v>616086</v>
      </c>
      <c r="H80" s="204">
        <v>804502</v>
      </c>
      <c r="I80" s="204">
        <v>1694046</v>
      </c>
      <c r="J80" s="204">
        <v>0</v>
      </c>
      <c r="K80" s="203"/>
      <c r="L80" s="204">
        <v>84719</v>
      </c>
      <c r="M80" s="4"/>
      <c r="N80" s="204">
        <v>0</v>
      </c>
      <c r="O80" s="204">
        <v>741933</v>
      </c>
      <c r="P80" s="203"/>
      <c r="Q80" s="204">
        <v>1933510</v>
      </c>
      <c r="R80" s="204">
        <v>-271466</v>
      </c>
      <c r="S80" s="204">
        <v>1662044</v>
      </c>
      <c r="T80" s="204">
        <f t="shared" si="2"/>
        <v>16099881.957099998</v>
      </c>
      <c r="U80" s="204">
        <v>2015852</v>
      </c>
    </row>
    <row r="81" spans="1:21">
      <c r="A81" s="217">
        <v>30900</v>
      </c>
      <c r="B81" s="197" t="s">
        <v>69</v>
      </c>
      <c r="C81" s="201">
        <v>1.6498000000000001E-3</v>
      </c>
      <c r="D81" s="201">
        <v>1.6904999999999999E-3</v>
      </c>
      <c r="E81" s="204">
        <v>16425556</v>
      </c>
      <c r="F81" s="203"/>
      <c r="G81" s="204">
        <v>1198748</v>
      </c>
      <c r="H81" s="204">
        <v>1565358</v>
      </c>
      <c r="I81" s="204">
        <v>3296187</v>
      </c>
      <c r="J81" s="204">
        <v>0</v>
      </c>
      <c r="K81" s="203"/>
      <c r="L81" s="204">
        <v>164841</v>
      </c>
      <c r="M81" s="4"/>
      <c r="N81" s="204">
        <v>0</v>
      </c>
      <c r="O81" s="204">
        <v>221462</v>
      </c>
      <c r="P81" s="203"/>
      <c r="Q81" s="204">
        <v>3762125</v>
      </c>
      <c r="R81" s="204">
        <v>-173832</v>
      </c>
      <c r="S81" s="204">
        <v>3588293</v>
      </c>
      <c r="T81" s="204">
        <f t="shared" si="2"/>
        <v>31326318.260200001</v>
      </c>
      <c r="U81" s="204">
        <v>3922340</v>
      </c>
    </row>
    <row r="82" spans="1:21">
      <c r="A82" s="217">
        <v>30905</v>
      </c>
      <c r="B82" s="197" t="s">
        <v>70</v>
      </c>
      <c r="C82" s="201">
        <v>3.2430000000000002E-4</v>
      </c>
      <c r="D82" s="201">
        <v>3.3399999999999999E-4</v>
      </c>
      <c r="E82" s="204">
        <v>3228760</v>
      </c>
      <c r="F82" s="203"/>
      <c r="G82" s="204">
        <v>235637</v>
      </c>
      <c r="H82" s="204">
        <v>307701</v>
      </c>
      <c r="I82" s="204">
        <v>647929</v>
      </c>
      <c r="J82" s="204">
        <v>63416</v>
      </c>
      <c r="K82" s="203"/>
      <c r="L82" s="204">
        <v>32403</v>
      </c>
      <c r="M82" s="4"/>
      <c r="N82" s="204">
        <v>0</v>
      </c>
      <c r="O82" s="204">
        <v>26898</v>
      </c>
      <c r="P82" s="203"/>
      <c r="Q82" s="204">
        <v>739518</v>
      </c>
      <c r="R82" s="204">
        <v>-8413</v>
      </c>
      <c r="S82" s="204">
        <v>731105</v>
      </c>
      <c r="T82" s="204">
        <f t="shared" si="2"/>
        <v>6157791.8607000001</v>
      </c>
      <c r="U82" s="204">
        <v>771012</v>
      </c>
    </row>
    <row r="83" spans="1:21">
      <c r="A83" s="217">
        <v>31000</v>
      </c>
      <c r="B83" s="197" t="s">
        <v>71</v>
      </c>
      <c r="C83" s="201">
        <v>4.8752999999999999E-3</v>
      </c>
      <c r="D83" s="201">
        <v>4.8123999999999997E-3</v>
      </c>
      <c r="E83" s="204">
        <v>48538921</v>
      </c>
      <c r="F83" s="203"/>
      <c r="G83" s="204">
        <v>3542403</v>
      </c>
      <c r="H83" s="204">
        <v>4625768</v>
      </c>
      <c r="I83" s="204">
        <v>9740513</v>
      </c>
      <c r="J83" s="204">
        <v>217069</v>
      </c>
      <c r="K83" s="203"/>
      <c r="L83" s="204">
        <v>487120</v>
      </c>
      <c r="M83" s="4"/>
      <c r="N83" s="204">
        <v>0</v>
      </c>
      <c r="O83" s="204">
        <v>96967</v>
      </c>
      <c r="P83" s="203"/>
      <c r="Q83" s="204">
        <v>11117400</v>
      </c>
      <c r="R83" s="204">
        <v>213659</v>
      </c>
      <c r="S83" s="204">
        <v>11331059</v>
      </c>
      <c r="T83" s="204">
        <f t="shared" si="2"/>
        <v>92571947.7597</v>
      </c>
      <c r="U83" s="204">
        <v>11590850</v>
      </c>
    </row>
    <row r="84" spans="1:21">
      <c r="A84" s="217">
        <v>31005</v>
      </c>
      <c r="B84" s="197" t="s">
        <v>72</v>
      </c>
      <c r="C84" s="201">
        <v>4.4329999999999999E-4</v>
      </c>
      <c r="D84" s="201">
        <v>4.6690000000000002E-4</v>
      </c>
      <c r="E84" s="204">
        <v>4413534</v>
      </c>
      <c r="F84" s="203"/>
      <c r="G84" s="204">
        <v>322103</v>
      </c>
      <c r="H84" s="204">
        <v>420611</v>
      </c>
      <c r="I84" s="204">
        <v>885683</v>
      </c>
      <c r="J84" s="204">
        <v>60712</v>
      </c>
      <c r="K84" s="203"/>
      <c r="L84" s="204">
        <v>44293</v>
      </c>
      <c r="M84" s="4"/>
      <c r="N84" s="204">
        <v>0</v>
      </c>
      <c r="O84" s="204">
        <v>16372</v>
      </c>
      <c r="P84" s="203"/>
      <c r="Q84" s="204">
        <v>1010880</v>
      </c>
      <c r="R84" s="204">
        <v>29849</v>
      </c>
      <c r="S84" s="204">
        <v>1040729</v>
      </c>
      <c r="T84" s="204">
        <f t="shared" si="2"/>
        <v>8417357.7916999999</v>
      </c>
      <c r="U84" s="204">
        <v>1053930</v>
      </c>
    </row>
    <row r="85" spans="1:21">
      <c r="A85" s="217">
        <v>31100</v>
      </c>
      <c r="B85" s="197" t="s">
        <v>73</v>
      </c>
      <c r="C85" s="201">
        <v>1.00693E-2</v>
      </c>
      <c r="D85" s="201">
        <v>9.9398000000000004E-3</v>
      </c>
      <c r="E85" s="204">
        <v>100250847</v>
      </c>
      <c r="F85" s="203"/>
      <c r="G85" s="204">
        <v>7316374</v>
      </c>
      <c r="H85" s="204">
        <v>9553923</v>
      </c>
      <c r="I85" s="204">
        <v>20117767</v>
      </c>
      <c r="J85" s="204">
        <v>201209</v>
      </c>
      <c r="K85" s="203"/>
      <c r="L85" s="204">
        <v>1006084</v>
      </c>
      <c r="M85" s="4"/>
      <c r="N85" s="204">
        <v>0</v>
      </c>
      <c r="O85" s="204">
        <v>459091</v>
      </c>
      <c r="P85" s="203"/>
      <c r="Q85" s="204">
        <v>22961548</v>
      </c>
      <c r="R85" s="204">
        <v>-334887</v>
      </c>
      <c r="S85" s="204">
        <v>22626661</v>
      </c>
      <c r="T85" s="204">
        <f t="shared" si="2"/>
        <v>191195354.86570001</v>
      </c>
      <c r="U85" s="204">
        <v>23939398</v>
      </c>
    </row>
    <row r="86" spans="1:21">
      <c r="A86" s="217">
        <v>31101</v>
      </c>
      <c r="B86" s="197" t="s">
        <v>74</v>
      </c>
      <c r="C86" s="201">
        <v>6.7399999999999998E-5</v>
      </c>
      <c r="D86" s="201">
        <v>6.7999999999999999E-5</v>
      </c>
      <c r="E86" s="204">
        <v>671040</v>
      </c>
      <c r="F86" s="203"/>
      <c r="G86" s="204">
        <v>48973</v>
      </c>
      <c r="H86" s="204">
        <v>63950</v>
      </c>
      <c r="I86" s="204">
        <v>134661</v>
      </c>
      <c r="J86" s="204">
        <v>0</v>
      </c>
      <c r="K86" s="203"/>
      <c r="L86" s="204">
        <v>6734</v>
      </c>
      <c r="M86" s="4"/>
      <c r="N86" s="204">
        <v>0</v>
      </c>
      <c r="O86" s="204">
        <v>36781</v>
      </c>
      <c r="P86" s="203"/>
      <c r="Q86" s="204">
        <v>153696</v>
      </c>
      <c r="R86" s="204">
        <v>-27350</v>
      </c>
      <c r="S86" s="204">
        <v>126346</v>
      </c>
      <c r="T86" s="204">
        <f t="shared" si="2"/>
        <v>1279787.7626</v>
      </c>
      <c r="U86" s="204">
        <v>160241</v>
      </c>
    </row>
    <row r="87" spans="1:21">
      <c r="A87" s="217">
        <v>31102</v>
      </c>
      <c r="B87" s="197" t="s">
        <v>75</v>
      </c>
      <c r="C87" s="201">
        <v>1.7249999999999999E-4</v>
      </c>
      <c r="D87" s="201">
        <v>1.628E-4</v>
      </c>
      <c r="E87" s="204">
        <v>1717425</v>
      </c>
      <c r="F87" s="203"/>
      <c r="G87" s="204">
        <v>125339</v>
      </c>
      <c r="H87" s="204">
        <v>163671</v>
      </c>
      <c r="I87" s="204">
        <v>344643</v>
      </c>
      <c r="J87" s="204">
        <v>16303</v>
      </c>
      <c r="K87" s="203"/>
      <c r="L87" s="204">
        <v>17236</v>
      </c>
      <c r="M87" s="4"/>
      <c r="N87" s="204">
        <v>0</v>
      </c>
      <c r="O87" s="204">
        <v>18836</v>
      </c>
      <c r="P87" s="203"/>
      <c r="Q87" s="204">
        <v>393361</v>
      </c>
      <c r="R87" s="204">
        <v>-37683</v>
      </c>
      <c r="S87" s="204">
        <v>355678</v>
      </c>
      <c r="T87" s="204">
        <f t="shared" si="2"/>
        <v>3275421.2024999997</v>
      </c>
      <c r="U87" s="204">
        <v>410113</v>
      </c>
    </row>
    <row r="88" spans="1:21">
      <c r="A88" s="217">
        <v>31105</v>
      </c>
      <c r="B88" s="197" t="s">
        <v>76</v>
      </c>
      <c r="C88" s="201">
        <v>1.6073999999999999E-3</v>
      </c>
      <c r="D88" s="201">
        <v>1.591E-3</v>
      </c>
      <c r="E88" s="204">
        <v>16003417</v>
      </c>
      <c r="F88" s="203"/>
      <c r="G88" s="204">
        <v>1167940</v>
      </c>
      <c r="H88" s="204">
        <v>1525128</v>
      </c>
      <c r="I88" s="204">
        <v>3211474</v>
      </c>
      <c r="J88" s="204">
        <v>340944</v>
      </c>
      <c r="K88" s="203"/>
      <c r="L88" s="204">
        <v>160605</v>
      </c>
      <c r="M88" s="4"/>
      <c r="N88" s="204">
        <v>0</v>
      </c>
      <c r="O88" s="204">
        <v>103538</v>
      </c>
      <c r="P88" s="203"/>
      <c r="Q88" s="204">
        <v>3665438</v>
      </c>
      <c r="R88" s="204">
        <v>168975</v>
      </c>
      <c r="S88" s="204">
        <v>3834413</v>
      </c>
      <c r="T88" s="204">
        <f t="shared" si="2"/>
        <v>30521229.222599998</v>
      </c>
      <c r="U88" s="204">
        <v>3821536</v>
      </c>
    </row>
    <row r="89" spans="1:21">
      <c r="A89" s="217">
        <v>31110</v>
      </c>
      <c r="B89" s="197" t="s">
        <v>77</v>
      </c>
      <c r="C89" s="201">
        <v>2.3568E-3</v>
      </c>
      <c r="D89" s="201">
        <v>2.2461E-3</v>
      </c>
      <c r="E89" s="204">
        <v>23464511</v>
      </c>
      <c r="F89" s="203"/>
      <c r="G89" s="204">
        <v>1712456</v>
      </c>
      <c r="H89" s="204">
        <v>2236172</v>
      </c>
      <c r="I89" s="204">
        <v>4708724</v>
      </c>
      <c r="J89" s="204">
        <v>340452</v>
      </c>
      <c r="K89" s="203"/>
      <c r="L89" s="204">
        <v>235482</v>
      </c>
      <c r="M89" s="4"/>
      <c r="N89" s="204">
        <v>0</v>
      </c>
      <c r="O89" s="204">
        <v>396058</v>
      </c>
      <c r="P89" s="203"/>
      <c r="Q89" s="204">
        <v>5374334</v>
      </c>
      <c r="R89" s="204">
        <v>-46238</v>
      </c>
      <c r="S89" s="204">
        <v>5328096</v>
      </c>
      <c r="T89" s="204">
        <f t="shared" si="2"/>
        <v>44750798.203199998</v>
      </c>
      <c r="U89" s="204">
        <v>5603207</v>
      </c>
    </row>
    <row r="90" spans="1:21">
      <c r="A90" s="217">
        <v>31200</v>
      </c>
      <c r="B90" s="197" t="s">
        <v>78</v>
      </c>
      <c r="C90" s="201">
        <v>4.3593E-3</v>
      </c>
      <c r="D90" s="201">
        <v>4.4881000000000001E-3</v>
      </c>
      <c r="E90" s="204">
        <v>43401579</v>
      </c>
      <c r="F90" s="203"/>
      <c r="G90" s="204">
        <v>3167476</v>
      </c>
      <c r="H90" s="204">
        <v>4136178</v>
      </c>
      <c r="I90" s="204">
        <v>8709581</v>
      </c>
      <c r="J90" s="204">
        <v>0</v>
      </c>
      <c r="K90" s="203"/>
      <c r="L90" s="204">
        <v>435564</v>
      </c>
      <c r="M90" s="4"/>
      <c r="N90" s="204">
        <v>0</v>
      </c>
      <c r="O90" s="204">
        <v>1748858</v>
      </c>
      <c r="P90" s="203"/>
      <c r="Q90" s="204">
        <v>9940738</v>
      </c>
      <c r="R90" s="204">
        <v>-1131151</v>
      </c>
      <c r="S90" s="204">
        <v>8809587</v>
      </c>
      <c r="T90" s="204">
        <f t="shared" si="2"/>
        <v>82774166.0757</v>
      </c>
      <c r="U90" s="204">
        <v>10364079</v>
      </c>
    </row>
    <row r="91" spans="1:21">
      <c r="A91" s="217">
        <v>31205</v>
      </c>
      <c r="B91" s="197" t="s">
        <v>79</v>
      </c>
      <c r="C91" s="201">
        <v>5.287E-4</v>
      </c>
      <c r="D91" s="201">
        <v>5.4020000000000001E-4</v>
      </c>
      <c r="E91" s="204">
        <v>5263784</v>
      </c>
      <c r="F91" s="203"/>
      <c r="G91" s="204">
        <v>384154</v>
      </c>
      <c r="H91" s="204">
        <v>501640</v>
      </c>
      <c r="I91" s="204">
        <v>1056306</v>
      </c>
      <c r="J91" s="204">
        <v>11527</v>
      </c>
      <c r="K91" s="203"/>
      <c r="L91" s="204">
        <v>52826</v>
      </c>
      <c r="M91" s="4"/>
      <c r="N91" s="204">
        <v>0</v>
      </c>
      <c r="O91" s="204">
        <v>152945</v>
      </c>
      <c r="P91" s="203"/>
      <c r="Q91" s="204">
        <v>1205622</v>
      </c>
      <c r="R91" s="204">
        <v>-157221</v>
      </c>
      <c r="S91" s="204">
        <v>1048401</v>
      </c>
      <c r="T91" s="204">
        <f t="shared" si="2"/>
        <v>10038928.636299999</v>
      </c>
      <c r="U91" s="204">
        <v>1256965</v>
      </c>
    </row>
    <row r="92" spans="1:21">
      <c r="A92" s="217">
        <v>31300</v>
      </c>
      <c r="B92" s="197" t="s">
        <v>80</v>
      </c>
      <c r="C92" s="201">
        <v>1.2189500000000001E-2</v>
      </c>
      <c r="D92" s="201">
        <v>1.20313E-2</v>
      </c>
      <c r="E92" s="204">
        <v>121359747</v>
      </c>
      <c r="F92" s="203"/>
      <c r="G92" s="204">
        <v>8856915</v>
      </c>
      <c r="H92" s="204">
        <v>11565605</v>
      </c>
      <c r="I92" s="204">
        <v>24353780</v>
      </c>
      <c r="J92" s="204">
        <v>652987</v>
      </c>
      <c r="K92" s="203"/>
      <c r="L92" s="204">
        <v>1217926</v>
      </c>
      <c r="M92" s="4"/>
      <c r="N92" s="204">
        <v>0</v>
      </c>
      <c r="O92" s="204">
        <v>724831</v>
      </c>
      <c r="P92" s="203"/>
      <c r="Q92" s="204">
        <v>27796351</v>
      </c>
      <c r="R92" s="204">
        <v>57460</v>
      </c>
      <c r="S92" s="204">
        <v>27853811</v>
      </c>
      <c r="T92" s="204">
        <f t="shared" si="2"/>
        <v>231453604.3355</v>
      </c>
      <c r="U92" s="204">
        <v>28980097</v>
      </c>
    </row>
    <row r="93" spans="1:21">
      <c r="A93" s="217">
        <v>31301</v>
      </c>
      <c r="B93" s="197" t="s">
        <v>81</v>
      </c>
      <c r="C93" s="201">
        <v>2.7389999999999999E-4</v>
      </c>
      <c r="D93" s="201">
        <v>2.968E-4</v>
      </c>
      <c r="E93" s="204">
        <v>2726973</v>
      </c>
      <c r="F93" s="203"/>
      <c r="G93" s="204">
        <v>199016</v>
      </c>
      <c r="H93" s="204">
        <v>259881</v>
      </c>
      <c r="I93" s="204">
        <v>547233</v>
      </c>
      <c r="J93" s="204">
        <v>164276</v>
      </c>
      <c r="K93" s="203"/>
      <c r="L93" s="204">
        <v>27367</v>
      </c>
      <c r="M93" s="4"/>
      <c r="N93" s="204">
        <v>0</v>
      </c>
      <c r="O93" s="204">
        <v>159669</v>
      </c>
      <c r="P93" s="203"/>
      <c r="Q93" s="204">
        <v>624588</v>
      </c>
      <c r="R93" s="204">
        <v>53899</v>
      </c>
      <c r="S93" s="204">
        <v>678487</v>
      </c>
      <c r="T93" s="204">
        <f t="shared" si="2"/>
        <v>5200799.2310999995</v>
      </c>
      <c r="U93" s="204">
        <v>651187</v>
      </c>
    </row>
    <row r="94" spans="1:21">
      <c r="A94" s="217">
        <v>31320</v>
      </c>
      <c r="B94" s="197" t="s">
        <v>82</v>
      </c>
      <c r="C94" s="201">
        <v>2.1432000000000001E-3</v>
      </c>
      <c r="D94" s="201">
        <v>2.1784999999999999E-3</v>
      </c>
      <c r="E94" s="204">
        <v>21337890</v>
      </c>
      <c r="F94" s="203"/>
      <c r="G94" s="204">
        <v>1557253</v>
      </c>
      <c r="H94" s="204">
        <v>2033505</v>
      </c>
      <c r="I94" s="204">
        <v>4281966</v>
      </c>
      <c r="J94" s="204">
        <v>0</v>
      </c>
      <c r="K94" s="203"/>
      <c r="L94" s="204">
        <v>214140</v>
      </c>
      <c r="M94" s="4"/>
      <c r="N94" s="204">
        <v>0</v>
      </c>
      <c r="O94" s="204">
        <v>661386</v>
      </c>
      <c r="P94" s="203"/>
      <c r="Q94" s="204">
        <v>4887250</v>
      </c>
      <c r="R94" s="204">
        <v>-424837</v>
      </c>
      <c r="S94" s="204">
        <v>4462413</v>
      </c>
      <c r="T94" s="204">
        <f t="shared" si="2"/>
        <v>40694972.296800002</v>
      </c>
      <c r="U94" s="204">
        <v>5095381</v>
      </c>
    </row>
    <row r="95" spans="1:21">
      <c r="A95" s="217">
        <v>31400</v>
      </c>
      <c r="B95" s="197" t="s">
        <v>83</v>
      </c>
      <c r="C95" s="201">
        <v>4.5700999999999997E-3</v>
      </c>
      <c r="D95" s="201">
        <v>4.6236000000000003E-3</v>
      </c>
      <c r="E95" s="204">
        <v>45500322</v>
      </c>
      <c r="F95" s="203"/>
      <c r="G95" s="204">
        <v>3320644</v>
      </c>
      <c r="H95" s="204">
        <v>4336189</v>
      </c>
      <c r="I95" s="204">
        <v>9130744</v>
      </c>
      <c r="J95" s="204">
        <v>0</v>
      </c>
      <c r="K95" s="203"/>
      <c r="L95" s="204">
        <v>456626</v>
      </c>
      <c r="M95" s="4"/>
      <c r="N95" s="204">
        <v>0</v>
      </c>
      <c r="O95" s="204">
        <v>616946</v>
      </c>
      <c r="P95" s="203"/>
      <c r="Q95" s="204">
        <v>10421437</v>
      </c>
      <c r="R95" s="204">
        <v>-400554</v>
      </c>
      <c r="S95" s="204">
        <v>10020883</v>
      </c>
      <c r="T95" s="204">
        <f t="shared" si="2"/>
        <v>86776825.724899992</v>
      </c>
      <c r="U95" s="204">
        <v>10865248</v>
      </c>
    </row>
    <row r="96" spans="1:21">
      <c r="A96" s="217">
        <v>31405</v>
      </c>
      <c r="B96" s="197" t="s">
        <v>84</v>
      </c>
      <c r="C96" s="201">
        <v>9.343E-4</v>
      </c>
      <c r="D96" s="201">
        <v>9.1299999999999997E-4</v>
      </c>
      <c r="E96" s="204">
        <v>9301974</v>
      </c>
      <c r="F96" s="203"/>
      <c r="G96" s="204">
        <v>678864</v>
      </c>
      <c r="H96" s="204">
        <v>886480</v>
      </c>
      <c r="I96" s="204">
        <v>1866667</v>
      </c>
      <c r="J96" s="204">
        <v>217952</v>
      </c>
      <c r="K96" s="203"/>
      <c r="L96" s="204">
        <v>93352</v>
      </c>
      <c r="M96" s="4"/>
      <c r="N96" s="204">
        <v>0</v>
      </c>
      <c r="O96" s="204">
        <v>42543</v>
      </c>
      <c r="P96" s="203"/>
      <c r="Q96" s="204">
        <v>2130533</v>
      </c>
      <c r="R96" s="204">
        <v>-14285</v>
      </c>
      <c r="S96" s="204">
        <v>2116248</v>
      </c>
      <c r="T96" s="204">
        <f t="shared" si="2"/>
        <v>17740440.750700001</v>
      </c>
      <c r="U96" s="204">
        <v>2221265</v>
      </c>
    </row>
    <row r="97" spans="1:21">
      <c r="A97" s="217">
        <v>31500</v>
      </c>
      <c r="B97" s="197" t="s">
        <v>85</v>
      </c>
      <c r="C97" s="201">
        <v>7.1190000000000001E-4</v>
      </c>
      <c r="D97" s="201">
        <v>7.1060000000000003E-4</v>
      </c>
      <c r="E97" s="204">
        <v>7087740</v>
      </c>
      <c r="F97" s="203"/>
      <c r="G97" s="204">
        <v>517268</v>
      </c>
      <c r="H97" s="204">
        <v>675463</v>
      </c>
      <c r="I97" s="204">
        <v>1422327</v>
      </c>
      <c r="J97" s="204">
        <v>27955</v>
      </c>
      <c r="K97" s="203"/>
      <c r="L97" s="204">
        <v>71130</v>
      </c>
      <c r="M97" s="4"/>
      <c r="N97" s="204">
        <v>0</v>
      </c>
      <c r="O97" s="204">
        <v>67880</v>
      </c>
      <c r="P97" s="203"/>
      <c r="Q97" s="204">
        <v>1623383</v>
      </c>
      <c r="R97" s="204">
        <v>-54449</v>
      </c>
      <c r="S97" s="204">
        <v>1568934</v>
      </c>
      <c r="T97" s="204">
        <f t="shared" si="2"/>
        <v>13517520.893100001</v>
      </c>
      <c r="U97" s="204">
        <v>1692517</v>
      </c>
    </row>
    <row r="98" spans="1:21">
      <c r="A98" s="217">
        <v>31600</v>
      </c>
      <c r="B98" s="197" t="s">
        <v>86</v>
      </c>
      <c r="C98" s="201">
        <v>3.2139E-3</v>
      </c>
      <c r="D98" s="201">
        <v>3.2342999999999998E-3</v>
      </c>
      <c r="E98" s="204">
        <v>31997874</v>
      </c>
      <c r="F98" s="203"/>
      <c r="G98" s="204">
        <v>2335226</v>
      </c>
      <c r="H98" s="204">
        <v>3049403</v>
      </c>
      <c r="I98" s="204">
        <v>6421150</v>
      </c>
      <c r="J98" s="204">
        <v>59777</v>
      </c>
      <c r="K98" s="203"/>
      <c r="L98" s="204">
        <v>321120</v>
      </c>
      <c r="M98" s="4"/>
      <c r="N98" s="204">
        <v>0</v>
      </c>
      <c r="O98" s="204">
        <v>288586</v>
      </c>
      <c r="P98" s="203"/>
      <c r="Q98" s="204">
        <v>7328823</v>
      </c>
      <c r="R98" s="204">
        <v>31257</v>
      </c>
      <c r="S98" s="204">
        <v>7360080</v>
      </c>
      <c r="T98" s="204">
        <f t="shared" si="2"/>
        <v>61025369.291100003</v>
      </c>
      <c r="U98" s="204">
        <v>7640932</v>
      </c>
    </row>
    <row r="99" spans="1:21">
      <c r="A99" s="217">
        <v>31601</v>
      </c>
      <c r="B99" s="197" t="s">
        <v>467</v>
      </c>
      <c r="C99" s="201">
        <v>0</v>
      </c>
      <c r="D99" s="201">
        <v>0</v>
      </c>
      <c r="E99" s="204">
        <v>0</v>
      </c>
      <c r="F99" s="203"/>
      <c r="G99" s="204">
        <v>0</v>
      </c>
      <c r="H99" s="204">
        <v>0</v>
      </c>
      <c r="I99" s="204">
        <v>0</v>
      </c>
      <c r="J99" s="204">
        <v>0</v>
      </c>
      <c r="K99" s="203"/>
      <c r="L99" s="204">
        <v>0</v>
      </c>
      <c r="M99" s="4"/>
      <c r="N99" s="204">
        <v>0</v>
      </c>
      <c r="O99" s="204">
        <v>6438</v>
      </c>
      <c r="P99" s="203"/>
      <c r="Q99" s="204">
        <v>0</v>
      </c>
      <c r="R99" s="204">
        <v>-12286</v>
      </c>
      <c r="S99" s="204">
        <v>-12286</v>
      </c>
      <c r="T99" s="204">
        <f t="shared" si="2"/>
        <v>0</v>
      </c>
      <c r="U99" s="204">
        <v>0</v>
      </c>
    </row>
    <row r="100" spans="1:21">
      <c r="A100" s="217">
        <v>31605</v>
      </c>
      <c r="B100" s="197" t="s">
        <v>87</v>
      </c>
      <c r="C100" s="201">
        <v>4.6969999999999998E-4</v>
      </c>
      <c r="D100" s="201">
        <v>4.9089999999999995E-4</v>
      </c>
      <c r="E100" s="204">
        <v>4676375</v>
      </c>
      <c r="F100" s="203"/>
      <c r="G100" s="204">
        <v>341285</v>
      </c>
      <c r="H100" s="204">
        <v>445659</v>
      </c>
      <c r="I100" s="204">
        <v>938428</v>
      </c>
      <c r="J100" s="204">
        <v>102209</v>
      </c>
      <c r="K100" s="203"/>
      <c r="L100" s="204">
        <v>46931</v>
      </c>
      <c r="M100" s="4"/>
      <c r="N100" s="204">
        <v>0</v>
      </c>
      <c r="O100" s="204">
        <v>34310</v>
      </c>
      <c r="P100" s="203"/>
      <c r="Q100" s="204">
        <v>1071081</v>
      </c>
      <c r="R100" s="204">
        <v>46119</v>
      </c>
      <c r="S100" s="204">
        <v>1117200</v>
      </c>
      <c r="T100" s="204">
        <f t="shared" si="2"/>
        <v>8918639.645299999</v>
      </c>
      <c r="U100" s="204">
        <v>1116695</v>
      </c>
    </row>
    <row r="101" spans="1:21">
      <c r="A101" s="217">
        <v>31700</v>
      </c>
      <c r="B101" s="197" t="s">
        <v>88</v>
      </c>
      <c r="C101" s="201">
        <v>1.0036000000000001E-3</v>
      </c>
      <c r="D101" s="201">
        <v>9.7659999999999999E-4</v>
      </c>
      <c r="E101" s="204">
        <v>9991931</v>
      </c>
      <c r="F101" s="203"/>
      <c r="G101" s="204">
        <v>729218</v>
      </c>
      <c r="H101" s="204">
        <v>952233</v>
      </c>
      <c r="I101" s="204">
        <v>2005124</v>
      </c>
      <c r="J101" s="204">
        <v>208771</v>
      </c>
      <c r="K101" s="203"/>
      <c r="L101" s="204">
        <v>100276</v>
      </c>
      <c r="M101" s="4"/>
      <c r="N101" s="204">
        <v>0</v>
      </c>
      <c r="O101" s="204">
        <v>0</v>
      </c>
      <c r="P101" s="203"/>
      <c r="Q101" s="204">
        <v>2288561</v>
      </c>
      <c r="R101" s="204">
        <v>106239</v>
      </c>
      <c r="S101" s="204">
        <v>2394800</v>
      </c>
      <c r="T101" s="204">
        <f t="shared" si="2"/>
        <v>19056305.616400003</v>
      </c>
      <c r="U101" s="204">
        <v>2386023</v>
      </c>
    </row>
    <row r="102" spans="1:21">
      <c r="A102" s="217">
        <v>31800</v>
      </c>
      <c r="B102" s="197" t="s">
        <v>89</v>
      </c>
      <c r="C102" s="201">
        <v>5.7215E-3</v>
      </c>
      <c r="D102" s="201">
        <v>5.8989000000000003E-3</v>
      </c>
      <c r="E102" s="204">
        <v>56963763</v>
      </c>
      <c r="F102" s="203"/>
      <c r="G102" s="204">
        <v>4157253</v>
      </c>
      <c r="H102" s="204">
        <v>5428656</v>
      </c>
      <c r="I102" s="204">
        <v>11431162</v>
      </c>
      <c r="J102" s="204">
        <v>9662</v>
      </c>
      <c r="K102" s="203"/>
      <c r="L102" s="204">
        <v>571669</v>
      </c>
      <c r="M102" s="4"/>
      <c r="N102" s="204">
        <v>0</v>
      </c>
      <c r="O102" s="204">
        <v>1701844</v>
      </c>
      <c r="P102" s="203"/>
      <c r="Q102" s="204">
        <v>13047034</v>
      </c>
      <c r="R102" s="204">
        <v>-776752</v>
      </c>
      <c r="S102" s="204">
        <v>12270282</v>
      </c>
      <c r="T102" s="204">
        <f t="shared" si="2"/>
        <v>108639550.2035</v>
      </c>
      <c r="U102" s="204">
        <v>13602660</v>
      </c>
    </row>
    <row r="103" spans="1:21">
      <c r="A103" s="217">
        <v>31805</v>
      </c>
      <c r="B103" s="197" t="s">
        <v>90</v>
      </c>
      <c r="C103" s="201">
        <v>1.1616E-3</v>
      </c>
      <c r="D103" s="201">
        <v>1.1584E-3</v>
      </c>
      <c r="E103" s="204">
        <v>11564993</v>
      </c>
      <c r="F103" s="203"/>
      <c r="G103" s="204">
        <v>844021</v>
      </c>
      <c r="H103" s="204">
        <v>1102146</v>
      </c>
      <c r="I103" s="204">
        <v>2320797</v>
      </c>
      <c r="J103" s="204">
        <v>215508</v>
      </c>
      <c r="K103" s="203"/>
      <c r="L103" s="204">
        <v>116062</v>
      </c>
      <c r="M103" s="4"/>
      <c r="N103" s="204">
        <v>0</v>
      </c>
      <c r="O103" s="204">
        <v>30336</v>
      </c>
      <c r="P103" s="203"/>
      <c r="Q103" s="204">
        <v>2648857</v>
      </c>
      <c r="R103" s="204">
        <v>54128</v>
      </c>
      <c r="S103" s="204">
        <v>2702985</v>
      </c>
      <c r="T103" s="204">
        <f t="shared" si="2"/>
        <v>22056401.558400001</v>
      </c>
      <c r="U103" s="204">
        <v>2761662</v>
      </c>
    </row>
    <row r="104" spans="1:21">
      <c r="A104" s="217">
        <v>31810</v>
      </c>
      <c r="B104" s="197" t="s">
        <v>91</v>
      </c>
      <c r="C104" s="201">
        <v>1.5347E-3</v>
      </c>
      <c r="D104" s="201">
        <v>1.5291E-3</v>
      </c>
      <c r="E104" s="204">
        <v>15279610</v>
      </c>
      <c r="F104" s="203"/>
      <c r="G104" s="204">
        <v>1115116</v>
      </c>
      <c r="H104" s="204">
        <v>1456149</v>
      </c>
      <c r="I104" s="204">
        <v>3066225</v>
      </c>
      <c r="J104" s="204">
        <v>43982</v>
      </c>
      <c r="K104" s="203"/>
      <c r="L104" s="204">
        <v>153341</v>
      </c>
      <c r="M104" s="4"/>
      <c r="N104" s="204">
        <v>0</v>
      </c>
      <c r="O104" s="204">
        <v>77877</v>
      </c>
      <c r="P104" s="203"/>
      <c r="Q104" s="204">
        <v>3499656</v>
      </c>
      <c r="R104" s="204">
        <v>-106925</v>
      </c>
      <c r="S104" s="204">
        <v>3392731</v>
      </c>
      <c r="T104" s="204">
        <f t="shared" si="2"/>
        <v>29140805.3303</v>
      </c>
      <c r="U104" s="204">
        <v>3648694</v>
      </c>
    </row>
    <row r="105" spans="1:21">
      <c r="A105" s="217">
        <v>31820</v>
      </c>
      <c r="B105" s="197" t="s">
        <v>92</v>
      </c>
      <c r="C105" s="201">
        <v>1.2945999999999999E-3</v>
      </c>
      <c r="D105" s="201">
        <v>1.2939E-3</v>
      </c>
      <c r="E105" s="204">
        <v>12889153</v>
      </c>
      <c r="F105" s="203"/>
      <c r="G105" s="204">
        <v>940659</v>
      </c>
      <c r="H105" s="204">
        <v>1228338</v>
      </c>
      <c r="I105" s="204">
        <v>2586521</v>
      </c>
      <c r="J105" s="204">
        <v>69346</v>
      </c>
      <c r="K105" s="203"/>
      <c r="L105" s="204">
        <v>129351</v>
      </c>
      <c r="M105" s="4"/>
      <c r="N105" s="204">
        <v>0</v>
      </c>
      <c r="O105" s="204">
        <v>354523</v>
      </c>
      <c r="P105" s="203"/>
      <c r="Q105" s="204">
        <v>2952144</v>
      </c>
      <c r="R105" s="204">
        <v>-109414</v>
      </c>
      <c r="S105" s="204">
        <v>2842730</v>
      </c>
      <c r="T105" s="204">
        <f t="shared" si="2"/>
        <v>24581798.775399998</v>
      </c>
      <c r="U105" s="204">
        <v>3077865</v>
      </c>
    </row>
    <row r="106" spans="1:21">
      <c r="A106" s="217">
        <v>31900</v>
      </c>
      <c r="B106" s="197" t="s">
        <v>93</v>
      </c>
      <c r="C106" s="201">
        <v>3.6540000000000001E-3</v>
      </c>
      <c r="D106" s="201">
        <v>3.6668E-3</v>
      </c>
      <c r="E106" s="204">
        <v>36379549</v>
      </c>
      <c r="F106" s="203"/>
      <c r="G106" s="204">
        <v>2655004</v>
      </c>
      <c r="H106" s="204">
        <v>3466977</v>
      </c>
      <c r="I106" s="204">
        <v>7300440</v>
      </c>
      <c r="J106" s="204">
        <v>277189</v>
      </c>
      <c r="K106" s="203"/>
      <c r="L106" s="204">
        <v>365093</v>
      </c>
      <c r="M106" s="4"/>
      <c r="N106" s="204">
        <v>0</v>
      </c>
      <c r="O106" s="204">
        <v>393665</v>
      </c>
      <c r="P106" s="203"/>
      <c r="Q106" s="204">
        <v>8332406</v>
      </c>
      <c r="R106" s="204">
        <v>-5369</v>
      </c>
      <c r="S106" s="204">
        <v>8327037</v>
      </c>
      <c r="T106" s="204">
        <f t="shared" si="2"/>
        <v>69381965.645999998</v>
      </c>
      <c r="U106" s="204">
        <v>8687253</v>
      </c>
    </row>
    <row r="107" spans="1:21">
      <c r="A107" s="217">
        <v>32000</v>
      </c>
      <c r="B107" s="197" t="s">
        <v>94</v>
      </c>
      <c r="C107" s="201">
        <v>1.4878999999999999E-3</v>
      </c>
      <c r="D107" s="201">
        <v>1.4777E-3</v>
      </c>
      <c r="E107" s="204">
        <v>14813665</v>
      </c>
      <c r="F107" s="203"/>
      <c r="G107" s="204">
        <v>1081111</v>
      </c>
      <c r="H107" s="204">
        <v>1411745</v>
      </c>
      <c r="I107" s="204">
        <v>2972722</v>
      </c>
      <c r="J107" s="204">
        <v>162059</v>
      </c>
      <c r="K107" s="203"/>
      <c r="L107" s="204">
        <v>148665</v>
      </c>
      <c r="M107" s="4"/>
      <c r="N107" s="204">
        <v>0</v>
      </c>
      <c r="O107" s="204">
        <v>31699</v>
      </c>
      <c r="P107" s="203"/>
      <c r="Q107" s="204">
        <v>3392936</v>
      </c>
      <c r="R107" s="204">
        <v>87264</v>
      </c>
      <c r="S107" s="204">
        <v>3480200</v>
      </c>
      <c r="T107" s="204">
        <f t="shared" si="2"/>
        <v>28252169.3171</v>
      </c>
      <c r="U107" s="204">
        <v>3537429</v>
      </c>
    </row>
    <row r="108" spans="1:21">
      <c r="A108" s="217">
        <v>32005</v>
      </c>
      <c r="B108" s="197" t="s">
        <v>95</v>
      </c>
      <c r="C108" s="201">
        <v>3.2190000000000002E-4</v>
      </c>
      <c r="D108" s="201">
        <v>3.3320000000000002E-4</v>
      </c>
      <c r="E108" s="204">
        <v>3204865</v>
      </c>
      <c r="F108" s="203"/>
      <c r="G108" s="204">
        <v>233893</v>
      </c>
      <c r="H108" s="204">
        <v>305424</v>
      </c>
      <c r="I108" s="204">
        <v>643134</v>
      </c>
      <c r="J108" s="204">
        <v>43530</v>
      </c>
      <c r="K108" s="203"/>
      <c r="L108" s="204">
        <v>32163</v>
      </c>
      <c r="M108" s="4"/>
      <c r="N108" s="204">
        <v>0</v>
      </c>
      <c r="O108" s="204">
        <v>37054</v>
      </c>
      <c r="P108" s="203"/>
      <c r="Q108" s="204">
        <v>734045</v>
      </c>
      <c r="R108" s="204">
        <v>44736</v>
      </c>
      <c r="S108" s="204">
        <v>778781</v>
      </c>
      <c r="T108" s="204">
        <f t="shared" si="2"/>
        <v>6112220.7831000006</v>
      </c>
      <c r="U108" s="204">
        <v>765306</v>
      </c>
    </row>
    <row r="109" spans="1:21">
      <c r="A109" s="217">
        <v>32100</v>
      </c>
      <c r="B109" s="197" t="s">
        <v>96</v>
      </c>
      <c r="C109" s="201">
        <v>8.2339999999999996E-4</v>
      </c>
      <c r="D109" s="201">
        <v>8.3509999999999997E-4</v>
      </c>
      <c r="E109" s="204">
        <v>8197844</v>
      </c>
      <c r="F109" s="203"/>
      <c r="G109" s="204">
        <v>598284</v>
      </c>
      <c r="H109" s="204">
        <v>781256</v>
      </c>
      <c r="I109" s="204">
        <v>1645096</v>
      </c>
      <c r="J109" s="204">
        <v>0</v>
      </c>
      <c r="K109" s="203"/>
      <c r="L109" s="204">
        <v>82271</v>
      </c>
      <c r="M109" s="4"/>
      <c r="N109" s="204">
        <v>0</v>
      </c>
      <c r="O109" s="204">
        <v>192989</v>
      </c>
      <c r="P109" s="203"/>
      <c r="Q109" s="204">
        <v>1877642</v>
      </c>
      <c r="R109" s="204">
        <v>-144613</v>
      </c>
      <c r="S109" s="204">
        <v>1733029</v>
      </c>
      <c r="T109" s="204">
        <f t="shared" si="2"/>
        <v>15634677.206599999</v>
      </c>
      <c r="U109" s="204">
        <v>1957604</v>
      </c>
    </row>
    <row r="110" spans="1:21">
      <c r="A110" s="217">
        <v>32200</v>
      </c>
      <c r="B110" s="197" t="s">
        <v>97</v>
      </c>
      <c r="C110" s="201">
        <v>5.664E-4</v>
      </c>
      <c r="D110" s="201">
        <v>5.5309999999999995E-4</v>
      </c>
      <c r="E110" s="204">
        <v>5639129</v>
      </c>
      <c r="F110" s="203"/>
      <c r="G110" s="204">
        <v>411547</v>
      </c>
      <c r="H110" s="204">
        <v>537410</v>
      </c>
      <c r="I110" s="204">
        <v>1131628</v>
      </c>
      <c r="J110" s="204">
        <v>66835</v>
      </c>
      <c r="K110" s="203"/>
      <c r="L110" s="204">
        <v>56592</v>
      </c>
      <c r="M110" s="4"/>
      <c r="N110" s="204">
        <v>0</v>
      </c>
      <c r="O110" s="204">
        <v>0</v>
      </c>
      <c r="P110" s="203"/>
      <c r="Q110" s="204">
        <v>1291591</v>
      </c>
      <c r="R110" s="204">
        <v>50831</v>
      </c>
      <c r="S110" s="204">
        <v>1342422</v>
      </c>
      <c r="T110" s="204">
        <f t="shared" si="2"/>
        <v>10754774.3136</v>
      </c>
      <c r="U110" s="204">
        <v>1346596</v>
      </c>
    </row>
    <row r="111" spans="1:21">
      <c r="A111" s="217">
        <v>32300</v>
      </c>
      <c r="B111" s="197" t="s">
        <v>98</v>
      </c>
      <c r="C111" s="201">
        <v>6.0267000000000003E-3</v>
      </c>
      <c r="D111" s="201">
        <v>6.2110999999999998E-3</v>
      </c>
      <c r="E111" s="204">
        <v>60002362</v>
      </c>
      <c r="F111" s="203"/>
      <c r="G111" s="204">
        <v>4379012</v>
      </c>
      <c r="H111" s="204">
        <v>5718235</v>
      </c>
      <c r="I111" s="204">
        <v>12040931</v>
      </c>
      <c r="J111" s="204">
        <v>0</v>
      </c>
      <c r="K111" s="203"/>
      <c r="L111" s="204">
        <v>602164</v>
      </c>
      <c r="M111" s="4"/>
      <c r="N111" s="204">
        <v>0</v>
      </c>
      <c r="O111" s="204">
        <v>1741579</v>
      </c>
      <c r="P111" s="203"/>
      <c r="Q111" s="204">
        <v>13742997</v>
      </c>
      <c r="R111" s="204">
        <v>-950811</v>
      </c>
      <c r="S111" s="204">
        <v>12792186</v>
      </c>
      <c r="T111" s="204">
        <f t="shared" si="2"/>
        <v>114434672.23830001</v>
      </c>
      <c r="U111" s="204">
        <v>14328262</v>
      </c>
    </row>
    <row r="112" spans="1:21">
      <c r="A112" s="217">
        <v>32305</v>
      </c>
      <c r="B112" s="197" t="s">
        <v>392</v>
      </c>
      <c r="C112" s="201">
        <v>5.9329999999999995E-4</v>
      </c>
      <c r="D112" s="201">
        <v>6.2699999999999995E-4</v>
      </c>
      <c r="E112" s="204">
        <v>5906948</v>
      </c>
      <c r="F112" s="203"/>
      <c r="G112" s="204">
        <v>431093</v>
      </c>
      <c r="H112" s="204">
        <v>562933</v>
      </c>
      <c r="I112" s="204">
        <v>1185372</v>
      </c>
      <c r="J112" s="204">
        <v>106516</v>
      </c>
      <c r="K112" s="203"/>
      <c r="L112" s="204">
        <v>59280</v>
      </c>
      <c r="M112" s="4"/>
      <c r="N112" s="204">
        <v>0</v>
      </c>
      <c r="O112" s="204">
        <v>60735</v>
      </c>
      <c r="P112" s="203"/>
      <c r="Q112" s="204">
        <v>1352933</v>
      </c>
      <c r="R112" s="204">
        <v>115022</v>
      </c>
      <c r="S112" s="204">
        <v>1467955</v>
      </c>
      <c r="T112" s="204">
        <f t="shared" si="2"/>
        <v>11265550.1417</v>
      </c>
      <c r="U112" s="204">
        <v>1410549</v>
      </c>
    </row>
    <row r="113" spans="1:21">
      <c r="A113" s="217">
        <v>32400</v>
      </c>
      <c r="B113" s="197" t="s">
        <v>100</v>
      </c>
      <c r="C113" s="201">
        <v>2.1170999999999998E-3</v>
      </c>
      <c r="D113" s="201">
        <v>2.2388E-3</v>
      </c>
      <c r="E113" s="204">
        <v>21078036</v>
      </c>
      <c r="F113" s="203"/>
      <c r="G113" s="204">
        <v>1538289</v>
      </c>
      <c r="H113" s="204">
        <v>2008740</v>
      </c>
      <c r="I113" s="204">
        <v>4229820</v>
      </c>
      <c r="J113" s="204">
        <v>79304</v>
      </c>
      <c r="K113" s="203"/>
      <c r="L113" s="204">
        <v>211532</v>
      </c>
      <c r="M113" s="4"/>
      <c r="N113" s="204">
        <v>0</v>
      </c>
      <c r="O113" s="204">
        <v>429183</v>
      </c>
      <c r="P113" s="203"/>
      <c r="Q113" s="204">
        <v>4827733</v>
      </c>
      <c r="R113" s="204">
        <v>-129028</v>
      </c>
      <c r="S113" s="204">
        <v>4698705</v>
      </c>
      <c r="T113" s="204">
        <f t="shared" si="2"/>
        <v>40199386.827899992</v>
      </c>
      <c r="U113" s="204">
        <v>5033329</v>
      </c>
    </row>
    <row r="114" spans="1:21">
      <c r="A114" s="217">
        <v>32405</v>
      </c>
      <c r="B114" s="197" t="s">
        <v>101</v>
      </c>
      <c r="C114" s="201">
        <v>5.6950000000000002E-4</v>
      </c>
      <c r="D114" s="201">
        <v>5.7799999999999995E-4</v>
      </c>
      <c r="E114" s="204">
        <v>5669993</v>
      </c>
      <c r="F114" s="203"/>
      <c r="G114" s="204">
        <v>413800</v>
      </c>
      <c r="H114" s="204">
        <v>540351</v>
      </c>
      <c r="I114" s="204">
        <v>1137822</v>
      </c>
      <c r="J114" s="204">
        <v>80634</v>
      </c>
      <c r="K114" s="203"/>
      <c r="L114" s="204">
        <v>56902</v>
      </c>
      <c r="M114" s="4"/>
      <c r="N114" s="204">
        <v>0</v>
      </c>
      <c r="O114" s="204">
        <v>18371</v>
      </c>
      <c r="P114" s="203"/>
      <c r="Q114" s="204">
        <v>1298660</v>
      </c>
      <c r="R114" s="204">
        <v>-1942</v>
      </c>
      <c r="S114" s="204">
        <v>1296718</v>
      </c>
      <c r="T114" s="204">
        <f t="shared" si="2"/>
        <v>10813636.955500001</v>
      </c>
      <c r="U114" s="204">
        <v>1353966</v>
      </c>
    </row>
    <row r="115" spans="1:21">
      <c r="A115" s="217">
        <v>32410</v>
      </c>
      <c r="B115" s="197" t="s">
        <v>102</v>
      </c>
      <c r="C115" s="201">
        <v>8.2589999999999996E-4</v>
      </c>
      <c r="D115" s="201">
        <v>8.4340000000000001E-4</v>
      </c>
      <c r="E115" s="204">
        <v>8222734</v>
      </c>
      <c r="F115" s="203"/>
      <c r="G115" s="204">
        <v>600101</v>
      </c>
      <c r="H115" s="204">
        <v>783628</v>
      </c>
      <c r="I115" s="204">
        <v>1650091</v>
      </c>
      <c r="J115" s="204">
        <v>38111</v>
      </c>
      <c r="K115" s="203"/>
      <c r="L115" s="204">
        <v>82521</v>
      </c>
      <c r="M115" s="4"/>
      <c r="N115" s="204">
        <v>0</v>
      </c>
      <c r="O115" s="204">
        <v>83991</v>
      </c>
      <c r="P115" s="203"/>
      <c r="Q115" s="204">
        <v>1883343</v>
      </c>
      <c r="R115" s="204">
        <v>45587</v>
      </c>
      <c r="S115" s="204">
        <v>1928930</v>
      </c>
      <c r="T115" s="204">
        <f t="shared" si="2"/>
        <v>15682147.0791</v>
      </c>
      <c r="U115" s="204">
        <v>1963548</v>
      </c>
    </row>
    <row r="116" spans="1:21">
      <c r="A116" s="217">
        <v>32420</v>
      </c>
      <c r="B116" s="197" t="s">
        <v>468</v>
      </c>
      <c r="C116" s="201">
        <v>0</v>
      </c>
      <c r="D116" s="201">
        <v>0</v>
      </c>
      <c r="E116" s="204">
        <v>0</v>
      </c>
      <c r="F116" s="203"/>
      <c r="G116" s="204">
        <v>0</v>
      </c>
      <c r="H116" s="204">
        <v>0</v>
      </c>
      <c r="I116" s="204">
        <v>0</v>
      </c>
      <c r="J116" s="204">
        <v>0</v>
      </c>
      <c r="K116" s="203"/>
      <c r="L116" s="204">
        <v>0</v>
      </c>
      <c r="M116" s="4"/>
      <c r="N116" s="204">
        <v>0</v>
      </c>
      <c r="O116" s="204">
        <v>41260</v>
      </c>
      <c r="P116" s="203"/>
      <c r="Q116" s="204">
        <v>0</v>
      </c>
      <c r="R116" s="204">
        <v>-8407</v>
      </c>
      <c r="S116" s="204">
        <v>-8407</v>
      </c>
      <c r="T116" s="204">
        <f t="shared" si="2"/>
        <v>0</v>
      </c>
      <c r="U116" s="204">
        <v>0</v>
      </c>
    </row>
    <row r="117" spans="1:21">
      <c r="A117" s="217">
        <v>32500</v>
      </c>
      <c r="B117" s="197" t="s">
        <v>393</v>
      </c>
      <c r="C117" s="201">
        <v>4.7694E-3</v>
      </c>
      <c r="D117" s="201">
        <v>4.7978999999999999E-3</v>
      </c>
      <c r="E117" s="204">
        <v>47484571</v>
      </c>
      <c r="F117" s="203"/>
      <c r="G117" s="204">
        <v>3465456</v>
      </c>
      <c r="H117" s="204">
        <v>4525288</v>
      </c>
      <c r="I117" s="204">
        <v>9528932</v>
      </c>
      <c r="J117" s="204">
        <v>0</v>
      </c>
      <c r="K117" s="203"/>
      <c r="L117" s="204">
        <v>476539</v>
      </c>
      <c r="M117" s="4"/>
      <c r="N117" s="204">
        <v>0</v>
      </c>
      <c r="O117" s="204">
        <v>999567</v>
      </c>
      <c r="P117" s="203"/>
      <c r="Q117" s="204">
        <v>10875911</v>
      </c>
      <c r="R117" s="204">
        <v>-542508</v>
      </c>
      <c r="S117" s="204">
        <v>10333403</v>
      </c>
      <c r="T117" s="204">
        <f t="shared" si="2"/>
        <v>90561123.960600004</v>
      </c>
      <c r="U117" s="204">
        <v>11339077</v>
      </c>
    </row>
    <row r="118" spans="1:21">
      <c r="A118" s="217">
        <v>32505</v>
      </c>
      <c r="B118" s="197" t="s">
        <v>105</v>
      </c>
      <c r="C118" s="201">
        <v>7.7439999999999996E-4</v>
      </c>
      <c r="D118" s="201">
        <v>7.5580000000000005E-4</v>
      </c>
      <c r="E118" s="204">
        <v>7709995</v>
      </c>
      <c r="F118" s="203"/>
      <c r="G118" s="204">
        <v>562681</v>
      </c>
      <c r="H118" s="204">
        <v>734764</v>
      </c>
      <c r="I118" s="204">
        <v>1547198</v>
      </c>
      <c r="J118" s="204">
        <v>189581</v>
      </c>
      <c r="K118" s="203"/>
      <c r="L118" s="204">
        <v>77375</v>
      </c>
      <c r="M118" s="4"/>
      <c r="N118" s="204">
        <v>0</v>
      </c>
      <c r="O118" s="204">
        <v>28858</v>
      </c>
      <c r="P118" s="203"/>
      <c r="Q118" s="204">
        <v>1765905</v>
      </c>
      <c r="R118" s="204">
        <v>61570</v>
      </c>
      <c r="S118" s="204">
        <v>1827475</v>
      </c>
      <c r="T118" s="204">
        <f t="shared" si="2"/>
        <v>14704267.705599999</v>
      </c>
      <c r="U118" s="204">
        <v>1841108</v>
      </c>
    </row>
    <row r="119" spans="1:21">
      <c r="A119" s="217">
        <v>32600</v>
      </c>
      <c r="B119" s="197" t="s">
        <v>106</v>
      </c>
      <c r="C119" s="201">
        <v>1.7152299999999999E-2</v>
      </c>
      <c r="D119" s="201">
        <v>1.7237800000000001E-2</v>
      </c>
      <c r="E119" s="204">
        <v>170769825</v>
      </c>
      <c r="F119" s="203"/>
      <c r="G119" s="204">
        <v>12462895</v>
      </c>
      <c r="H119" s="204">
        <v>16274394</v>
      </c>
      <c r="I119" s="204">
        <v>34269112</v>
      </c>
      <c r="J119" s="204">
        <v>0</v>
      </c>
      <c r="K119" s="203"/>
      <c r="L119" s="204">
        <v>1713789</v>
      </c>
      <c r="M119" s="4"/>
      <c r="N119" s="204">
        <v>0</v>
      </c>
      <c r="O119" s="204">
        <v>3467449</v>
      </c>
      <c r="P119" s="203"/>
      <c r="Q119" s="204">
        <v>39113282</v>
      </c>
      <c r="R119" s="204">
        <v>-2859607</v>
      </c>
      <c r="S119" s="204">
        <v>36253675</v>
      </c>
      <c r="T119" s="204">
        <f t="shared" si="2"/>
        <v>325686997.63269997</v>
      </c>
      <c r="U119" s="204">
        <v>40778976</v>
      </c>
    </row>
    <row r="120" spans="1:21">
      <c r="A120" s="217">
        <v>32605</v>
      </c>
      <c r="B120" s="197" t="s">
        <v>107</v>
      </c>
      <c r="C120" s="201">
        <v>2.5419000000000001E-3</v>
      </c>
      <c r="D120" s="201">
        <v>2.5604999999999998E-3</v>
      </c>
      <c r="E120" s="204">
        <v>25307383</v>
      </c>
      <c r="F120" s="203"/>
      <c r="G120" s="204">
        <v>1846950</v>
      </c>
      <c r="H120" s="204">
        <v>2411798</v>
      </c>
      <c r="I120" s="204">
        <v>5078541</v>
      </c>
      <c r="J120" s="204">
        <v>457892</v>
      </c>
      <c r="K120" s="203"/>
      <c r="L120" s="204">
        <v>253976</v>
      </c>
      <c r="M120" s="4"/>
      <c r="N120" s="204">
        <v>0</v>
      </c>
      <c r="O120" s="204">
        <v>0</v>
      </c>
      <c r="P120" s="203"/>
      <c r="Q120" s="204">
        <v>5796427</v>
      </c>
      <c r="R120" s="204">
        <v>319171</v>
      </c>
      <c r="S120" s="204">
        <v>6115598</v>
      </c>
      <c r="T120" s="204">
        <f t="shared" si="2"/>
        <v>48265467.563100003</v>
      </c>
      <c r="U120" s="204">
        <v>6043276</v>
      </c>
    </row>
    <row r="121" spans="1:21">
      <c r="A121" s="217">
        <v>32700</v>
      </c>
      <c r="B121" s="197" t="s">
        <v>108</v>
      </c>
      <c r="C121" s="201">
        <v>1.6067E-3</v>
      </c>
      <c r="D121" s="201">
        <v>1.6209E-3</v>
      </c>
      <c r="E121" s="204">
        <v>15996448</v>
      </c>
      <c r="F121" s="203"/>
      <c r="G121" s="204">
        <v>1167431</v>
      </c>
      <c r="H121" s="204">
        <v>1524464</v>
      </c>
      <c r="I121" s="204">
        <v>3210076</v>
      </c>
      <c r="J121" s="204">
        <v>204164</v>
      </c>
      <c r="K121" s="203"/>
      <c r="L121" s="204">
        <v>160535</v>
      </c>
      <c r="M121" s="4"/>
      <c r="N121" s="204">
        <v>0</v>
      </c>
      <c r="O121" s="204">
        <v>95815</v>
      </c>
      <c r="P121" s="203"/>
      <c r="Q121" s="204">
        <v>3663842</v>
      </c>
      <c r="R121" s="204">
        <v>146577</v>
      </c>
      <c r="S121" s="204">
        <v>3810419</v>
      </c>
      <c r="T121" s="204">
        <f t="shared" si="2"/>
        <v>30507937.658300001</v>
      </c>
      <c r="U121" s="204">
        <v>3819871</v>
      </c>
    </row>
    <row r="122" spans="1:21">
      <c r="A122" s="217">
        <v>32800</v>
      </c>
      <c r="B122" s="197" t="s">
        <v>109</v>
      </c>
      <c r="C122" s="201">
        <v>2.2322000000000002E-3</v>
      </c>
      <c r="D122" s="201">
        <v>2.1829000000000002E-3</v>
      </c>
      <c r="E122" s="204">
        <v>22223982</v>
      </c>
      <c r="F122" s="203"/>
      <c r="G122" s="204">
        <v>1621921</v>
      </c>
      <c r="H122" s="204">
        <v>2117949</v>
      </c>
      <c r="I122" s="204">
        <v>4459782</v>
      </c>
      <c r="J122" s="204">
        <v>714539</v>
      </c>
      <c r="K122" s="203"/>
      <c r="L122" s="204">
        <v>223032</v>
      </c>
      <c r="M122" s="4"/>
      <c r="N122" s="204">
        <v>0</v>
      </c>
      <c r="O122" s="204">
        <v>0</v>
      </c>
      <c r="P122" s="203"/>
      <c r="Q122" s="204">
        <v>5090202</v>
      </c>
      <c r="R122" s="204">
        <v>377918</v>
      </c>
      <c r="S122" s="204">
        <v>5468120</v>
      </c>
      <c r="T122" s="204">
        <f t="shared" si="2"/>
        <v>42384899.757800005</v>
      </c>
      <c r="U122" s="204">
        <v>5306975</v>
      </c>
    </row>
    <row r="123" spans="1:21">
      <c r="A123" s="217">
        <v>32900</v>
      </c>
      <c r="B123" s="197" t="s">
        <v>110</v>
      </c>
      <c r="C123" s="201">
        <v>6.5721E-3</v>
      </c>
      <c r="D123" s="201">
        <v>6.5319999999999996E-3</v>
      </c>
      <c r="E123" s="204">
        <v>65432413</v>
      </c>
      <c r="F123" s="203"/>
      <c r="G123" s="204">
        <v>4775301</v>
      </c>
      <c r="H123" s="204">
        <v>6235720</v>
      </c>
      <c r="I123" s="204">
        <v>13130602</v>
      </c>
      <c r="J123" s="204">
        <v>7556</v>
      </c>
      <c r="K123" s="203"/>
      <c r="L123" s="204">
        <v>656658</v>
      </c>
      <c r="M123" s="4"/>
      <c r="N123" s="204">
        <v>0</v>
      </c>
      <c r="O123" s="204">
        <v>522800</v>
      </c>
      <c r="P123" s="203"/>
      <c r="Q123" s="204">
        <v>14986701</v>
      </c>
      <c r="R123" s="204">
        <v>-367962</v>
      </c>
      <c r="S123" s="204">
        <v>14618739</v>
      </c>
      <c r="T123" s="204">
        <f t="shared" si="2"/>
        <v>124790699.62289999</v>
      </c>
      <c r="U123" s="204">
        <v>15624931</v>
      </c>
    </row>
    <row r="124" spans="1:21">
      <c r="A124" s="217">
        <v>32901</v>
      </c>
      <c r="B124" s="197" t="s">
        <v>394</v>
      </c>
      <c r="C124" s="201">
        <v>1.6789999999999999E-4</v>
      </c>
      <c r="D124" s="201">
        <v>1.4310000000000001E-4</v>
      </c>
      <c r="E124" s="204">
        <v>1671627</v>
      </c>
      <c r="F124" s="203"/>
      <c r="G124" s="204">
        <v>121996</v>
      </c>
      <c r="H124" s="204">
        <v>159306</v>
      </c>
      <c r="I124" s="204">
        <v>335453</v>
      </c>
      <c r="J124" s="204">
        <v>197482</v>
      </c>
      <c r="K124" s="203"/>
      <c r="L124" s="204">
        <v>16776</v>
      </c>
      <c r="M124" s="4"/>
      <c r="N124" s="204">
        <v>0</v>
      </c>
      <c r="O124" s="204">
        <v>136079</v>
      </c>
      <c r="P124" s="203"/>
      <c r="Q124" s="204">
        <v>382871</v>
      </c>
      <c r="R124" s="204">
        <v>159405</v>
      </c>
      <c r="S124" s="204">
        <v>542276</v>
      </c>
      <c r="T124" s="204">
        <f t="shared" si="2"/>
        <v>3188076.6370999999</v>
      </c>
      <c r="U124" s="204">
        <v>399176</v>
      </c>
    </row>
    <row r="125" spans="1:21">
      <c r="A125" s="217">
        <v>32905</v>
      </c>
      <c r="B125" s="197" t="s">
        <v>111</v>
      </c>
      <c r="C125" s="201">
        <v>9.3470000000000001E-4</v>
      </c>
      <c r="D125" s="201">
        <v>9.6400000000000001E-4</v>
      </c>
      <c r="E125" s="204">
        <v>9305956</v>
      </c>
      <c r="F125" s="203"/>
      <c r="G125" s="204">
        <v>679155</v>
      </c>
      <c r="H125" s="204">
        <v>886859</v>
      </c>
      <c r="I125" s="204">
        <v>1867466</v>
      </c>
      <c r="J125" s="204">
        <v>111866</v>
      </c>
      <c r="K125" s="203"/>
      <c r="L125" s="204">
        <v>93391</v>
      </c>
      <c r="M125" s="4"/>
      <c r="N125" s="204">
        <v>0</v>
      </c>
      <c r="O125" s="204">
        <v>108912</v>
      </c>
      <c r="P125" s="203"/>
      <c r="Q125" s="204">
        <v>2131445</v>
      </c>
      <c r="R125" s="204">
        <v>-61102</v>
      </c>
      <c r="S125" s="204">
        <v>2070343</v>
      </c>
      <c r="T125" s="204">
        <f t="shared" si="2"/>
        <v>17748035.930300001</v>
      </c>
      <c r="U125" s="204">
        <v>2222216</v>
      </c>
    </row>
    <row r="126" spans="1:21">
      <c r="A126" s="217">
        <v>32910</v>
      </c>
      <c r="B126" s="197" t="s">
        <v>112</v>
      </c>
      <c r="C126" s="201">
        <v>1.2187999999999999E-3</v>
      </c>
      <c r="D126" s="201">
        <v>1.2267000000000001E-3</v>
      </c>
      <c r="E126" s="204">
        <v>12134481</v>
      </c>
      <c r="F126" s="203"/>
      <c r="G126" s="204">
        <v>885583</v>
      </c>
      <c r="H126" s="204">
        <v>1156418</v>
      </c>
      <c r="I126" s="204">
        <v>2435078</v>
      </c>
      <c r="J126" s="204">
        <v>22410</v>
      </c>
      <c r="K126" s="203"/>
      <c r="L126" s="204">
        <v>121778</v>
      </c>
      <c r="M126" s="4"/>
      <c r="N126" s="204">
        <v>0</v>
      </c>
      <c r="O126" s="204">
        <v>68095</v>
      </c>
      <c r="P126" s="203"/>
      <c r="Q126" s="204">
        <v>2779293</v>
      </c>
      <c r="R126" s="204">
        <v>-86414</v>
      </c>
      <c r="S126" s="204">
        <v>2692879</v>
      </c>
      <c r="T126" s="204">
        <f t="shared" si="2"/>
        <v>23142512.2412</v>
      </c>
      <c r="U126" s="204">
        <v>2897653</v>
      </c>
    </row>
    <row r="127" spans="1:21">
      <c r="A127" s="217">
        <v>32920</v>
      </c>
      <c r="B127" s="197" t="s">
        <v>113</v>
      </c>
      <c r="C127" s="201">
        <v>1.0493E-3</v>
      </c>
      <c r="D127" s="201">
        <v>1.0145E-3</v>
      </c>
      <c r="E127" s="204">
        <v>10446924</v>
      </c>
      <c r="F127" s="203"/>
      <c r="G127" s="204">
        <v>762423</v>
      </c>
      <c r="H127" s="204">
        <v>995594</v>
      </c>
      <c r="I127" s="204">
        <v>2096429</v>
      </c>
      <c r="J127" s="204">
        <v>87504</v>
      </c>
      <c r="K127" s="203"/>
      <c r="L127" s="204">
        <v>104842</v>
      </c>
      <c r="M127" s="4"/>
      <c r="N127" s="204">
        <v>0</v>
      </c>
      <c r="O127" s="204">
        <v>60448</v>
      </c>
      <c r="P127" s="203"/>
      <c r="Q127" s="204">
        <v>2392773</v>
      </c>
      <c r="R127" s="204">
        <v>-49798</v>
      </c>
      <c r="S127" s="204">
        <v>2342975</v>
      </c>
      <c r="T127" s="204">
        <f t="shared" si="2"/>
        <v>19924054.885699999</v>
      </c>
      <c r="U127" s="204">
        <v>2494673</v>
      </c>
    </row>
    <row r="128" spans="1:21">
      <c r="A128" s="217">
        <v>33000</v>
      </c>
      <c r="B128" s="197" t="s">
        <v>114</v>
      </c>
      <c r="C128" s="201">
        <v>2.4895E-3</v>
      </c>
      <c r="D128" s="201">
        <v>2.4756000000000001E-3</v>
      </c>
      <c r="E128" s="204">
        <v>24785684</v>
      </c>
      <c r="F128" s="203"/>
      <c r="G128" s="204">
        <v>1808876</v>
      </c>
      <c r="H128" s="204">
        <v>2362080</v>
      </c>
      <c r="I128" s="204">
        <v>4973849</v>
      </c>
      <c r="J128" s="204">
        <v>0</v>
      </c>
      <c r="K128" s="203"/>
      <c r="L128" s="204">
        <v>248741</v>
      </c>
      <c r="M128" s="4"/>
      <c r="N128" s="204">
        <v>0</v>
      </c>
      <c r="O128" s="204">
        <v>503655</v>
      </c>
      <c r="P128" s="203"/>
      <c r="Q128" s="204">
        <v>5676936</v>
      </c>
      <c r="R128" s="204">
        <v>-317313</v>
      </c>
      <c r="S128" s="204">
        <v>5359623</v>
      </c>
      <c r="T128" s="204">
        <f t="shared" si="2"/>
        <v>47270499.035499997</v>
      </c>
      <c r="U128" s="204">
        <v>5918697</v>
      </c>
    </row>
    <row r="129" spans="1:21">
      <c r="A129" s="217">
        <v>33001</v>
      </c>
      <c r="B129" s="197" t="s">
        <v>115</v>
      </c>
      <c r="C129" s="201">
        <v>7.64E-5</v>
      </c>
      <c r="D129" s="201">
        <v>8.3700000000000002E-5</v>
      </c>
      <c r="E129" s="204">
        <v>760645</v>
      </c>
      <c r="F129" s="203"/>
      <c r="G129" s="204">
        <v>55512</v>
      </c>
      <c r="H129" s="204">
        <v>72490</v>
      </c>
      <c r="I129" s="204">
        <v>152642</v>
      </c>
      <c r="J129" s="204">
        <v>43795</v>
      </c>
      <c r="K129" s="203"/>
      <c r="L129" s="204">
        <v>7634</v>
      </c>
      <c r="M129" s="4"/>
      <c r="N129" s="204">
        <v>0</v>
      </c>
      <c r="O129" s="204">
        <v>49646</v>
      </c>
      <c r="P129" s="203"/>
      <c r="Q129" s="204">
        <v>174219</v>
      </c>
      <c r="R129" s="204">
        <v>42016</v>
      </c>
      <c r="S129" s="204">
        <v>216235</v>
      </c>
      <c r="T129" s="204">
        <f t="shared" si="2"/>
        <v>1450679.3036</v>
      </c>
      <c r="U129" s="204">
        <v>181638</v>
      </c>
    </row>
    <row r="130" spans="1:21">
      <c r="A130" s="217">
        <v>33027</v>
      </c>
      <c r="B130" s="197" t="s">
        <v>116</v>
      </c>
      <c r="C130" s="201">
        <v>3.0729999999999999E-4</v>
      </c>
      <c r="D130" s="201">
        <v>2.8249999999999998E-4</v>
      </c>
      <c r="E130" s="204">
        <v>3059506</v>
      </c>
      <c r="F130" s="203"/>
      <c r="G130" s="204">
        <v>223285</v>
      </c>
      <c r="H130" s="204">
        <v>291571</v>
      </c>
      <c r="I130" s="204">
        <v>613964</v>
      </c>
      <c r="J130" s="204">
        <v>192439</v>
      </c>
      <c r="K130" s="203"/>
      <c r="L130" s="204">
        <v>30704</v>
      </c>
      <c r="M130" s="4"/>
      <c r="N130" s="204">
        <v>0</v>
      </c>
      <c r="O130" s="204">
        <v>0</v>
      </c>
      <c r="P130" s="203"/>
      <c r="Q130" s="204">
        <v>700752</v>
      </c>
      <c r="R130" s="204">
        <v>165723</v>
      </c>
      <c r="S130" s="204">
        <v>866475</v>
      </c>
      <c r="T130" s="204">
        <f t="shared" si="2"/>
        <v>5834996.7276999997</v>
      </c>
      <c r="U130" s="204">
        <v>730595</v>
      </c>
    </row>
    <row r="131" spans="1:21">
      <c r="A131" s="217">
        <v>33100</v>
      </c>
      <c r="B131" s="197" t="s">
        <v>117</v>
      </c>
      <c r="C131" s="201">
        <v>3.4607000000000001E-3</v>
      </c>
      <c r="D131" s="201">
        <v>3.5601999999999999E-3</v>
      </c>
      <c r="E131" s="204">
        <v>34455037</v>
      </c>
      <c r="F131" s="203"/>
      <c r="G131" s="204">
        <v>2514552</v>
      </c>
      <c r="H131" s="204">
        <v>3283571</v>
      </c>
      <c r="I131" s="204">
        <v>6914240</v>
      </c>
      <c r="J131" s="204">
        <v>191415</v>
      </c>
      <c r="K131" s="203"/>
      <c r="L131" s="204">
        <v>345779</v>
      </c>
      <c r="M131" s="4"/>
      <c r="N131" s="204">
        <v>0</v>
      </c>
      <c r="O131" s="204">
        <v>824602</v>
      </c>
      <c r="P131" s="203"/>
      <c r="Q131" s="204">
        <v>7891614</v>
      </c>
      <c r="R131" s="204">
        <v>48666</v>
      </c>
      <c r="S131" s="204">
        <v>7940280</v>
      </c>
      <c r="T131" s="204">
        <f t="shared" si="2"/>
        <v>65711595.1043</v>
      </c>
      <c r="U131" s="204">
        <v>8227690</v>
      </c>
    </row>
    <row r="132" spans="1:21">
      <c r="A132" s="217">
        <v>33105</v>
      </c>
      <c r="B132" s="197" t="s">
        <v>118</v>
      </c>
      <c r="C132" s="201">
        <v>3.9429999999999999E-4</v>
      </c>
      <c r="D132" s="201">
        <v>4.0299999999999998E-4</v>
      </c>
      <c r="E132" s="204">
        <v>3925686</v>
      </c>
      <c r="F132" s="203"/>
      <c r="G132" s="204">
        <v>286499</v>
      </c>
      <c r="H132" s="204">
        <v>374119</v>
      </c>
      <c r="I132" s="204">
        <v>787784</v>
      </c>
      <c r="J132" s="204">
        <v>32393</v>
      </c>
      <c r="K132" s="203"/>
      <c r="L132" s="204">
        <v>39397</v>
      </c>
      <c r="M132" s="4"/>
      <c r="N132" s="204">
        <v>0</v>
      </c>
      <c r="O132" s="204">
        <v>85474</v>
      </c>
      <c r="P132" s="203"/>
      <c r="Q132" s="204">
        <v>899143</v>
      </c>
      <c r="R132" s="204">
        <v>-56444</v>
      </c>
      <c r="S132" s="204">
        <v>842699</v>
      </c>
      <c r="T132" s="204">
        <f t="shared" si="2"/>
        <v>7486948.2906999998</v>
      </c>
      <c r="U132" s="204">
        <v>937434</v>
      </c>
    </row>
    <row r="133" spans="1:21">
      <c r="A133" s="217">
        <v>33200</v>
      </c>
      <c r="B133" s="197" t="s">
        <v>119</v>
      </c>
      <c r="C133" s="201">
        <v>1.52535E-2</v>
      </c>
      <c r="D133" s="201">
        <v>1.55155E-2</v>
      </c>
      <c r="E133" s="204">
        <v>151865204</v>
      </c>
      <c r="F133" s="203"/>
      <c r="G133" s="204">
        <v>11083224</v>
      </c>
      <c r="H133" s="204">
        <v>14472780</v>
      </c>
      <c r="I133" s="204">
        <v>30475441</v>
      </c>
      <c r="J133" s="204">
        <v>448047</v>
      </c>
      <c r="K133" s="203"/>
      <c r="L133" s="204">
        <v>1524069</v>
      </c>
      <c r="M133" s="4"/>
      <c r="N133" s="204">
        <v>0</v>
      </c>
      <c r="O133" s="204">
        <v>3483706</v>
      </c>
      <c r="P133" s="203"/>
      <c r="Q133" s="204">
        <v>34783349</v>
      </c>
      <c r="R133" s="204">
        <v>-1103400</v>
      </c>
      <c r="S133" s="204">
        <v>33679949</v>
      </c>
      <c r="T133" s="204">
        <f t="shared" si="2"/>
        <v>289632680.0715</v>
      </c>
      <c r="U133" s="204">
        <v>36264647</v>
      </c>
    </row>
    <row r="134" spans="1:21">
      <c r="A134" s="217">
        <v>33202</v>
      </c>
      <c r="B134" s="197" t="s">
        <v>120</v>
      </c>
      <c r="C134" s="201">
        <v>2.653E-4</v>
      </c>
      <c r="D134" s="201">
        <v>2.2599999999999999E-4</v>
      </c>
      <c r="E134" s="204">
        <v>2641350</v>
      </c>
      <c r="F134" s="203"/>
      <c r="G134" s="204">
        <v>192768</v>
      </c>
      <c r="H134" s="204">
        <v>251721</v>
      </c>
      <c r="I134" s="204">
        <v>530051</v>
      </c>
      <c r="J134" s="204">
        <v>217209</v>
      </c>
      <c r="K134" s="203"/>
      <c r="L134" s="204">
        <v>26508</v>
      </c>
      <c r="M134" s="4"/>
      <c r="N134" s="204">
        <v>0</v>
      </c>
      <c r="O134" s="204">
        <v>0</v>
      </c>
      <c r="P134" s="203"/>
      <c r="Q134" s="204">
        <v>604977</v>
      </c>
      <c r="R134" s="204">
        <v>112419</v>
      </c>
      <c r="S134" s="204">
        <v>717396</v>
      </c>
      <c r="T134" s="204">
        <f t="shared" ref="T134:T197" si="3">C134*18987949000</f>
        <v>5037502.8696999997</v>
      </c>
      <c r="U134" s="204">
        <v>630741</v>
      </c>
    </row>
    <row r="135" spans="1:21">
      <c r="A135" s="217">
        <v>33203</v>
      </c>
      <c r="B135" s="197" t="s">
        <v>121</v>
      </c>
      <c r="C135" s="201">
        <v>1.3520000000000001E-4</v>
      </c>
      <c r="D135" s="201">
        <v>1.418E-4</v>
      </c>
      <c r="E135" s="204">
        <v>1346063</v>
      </c>
      <c r="F135" s="203"/>
      <c r="G135" s="204">
        <v>98237</v>
      </c>
      <c r="H135" s="204">
        <v>128280</v>
      </c>
      <c r="I135" s="204">
        <v>270120</v>
      </c>
      <c r="J135" s="204">
        <v>8473</v>
      </c>
      <c r="K135" s="203"/>
      <c r="L135" s="204">
        <v>13509</v>
      </c>
      <c r="M135" s="4"/>
      <c r="N135" s="204">
        <v>0</v>
      </c>
      <c r="O135" s="204">
        <v>85056</v>
      </c>
      <c r="P135" s="203"/>
      <c r="Q135" s="204">
        <v>308304</v>
      </c>
      <c r="R135" s="204">
        <v>-20061</v>
      </c>
      <c r="S135" s="204">
        <v>288243</v>
      </c>
      <c r="T135" s="204">
        <f t="shared" si="3"/>
        <v>2567170.7047999999</v>
      </c>
      <c r="U135" s="204">
        <v>321433</v>
      </c>
    </row>
    <row r="136" spans="1:21">
      <c r="A136" s="217">
        <v>33204</v>
      </c>
      <c r="B136" s="197" t="s">
        <v>122</v>
      </c>
      <c r="C136" s="201">
        <v>4.1310000000000001E-4</v>
      </c>
      <c r="D136" s="201">
        <v>4.6000000000000001E-4</v>
      </c>
      <c r="E136" s="204">
        <v>4112860</v>
      </c>
      <c r="F136" s="203"/>
      <c r="G136" s="204">
        <v>300159</v>
      </c>
      <c r="H136" s="204">
        <v>391956</v>
      </c>
      <c r="I136" s="204">
        <v>825345</v>
      </c>
      <c r="J136" s="204">
        <v>7041</v>
      </c>
      <c r="K136" s="203"/>
      <c r="L136" s="204">
        <v>41275</v>
      </c>
      <c r="M136" s="4"/>
      <c r="N136" s="204">
        <v>0</v>
      </c>
      <c r="O136" s="204">
        <v>308749</v>
      </c>
      <c r="P136" s="203"/>
      <c r="Q136" s="204">
        <v>942013</v>
      </c>
      <c r="R136" s="204">
        <v>-115660</v>
      </c>
      <c r="S136" s="204">
        <v>826353</v>
      </c>
      <c r="T136" s="204">
        <f t="shared" si="3"/>
        <v>7843921.7319</v>
      </c>
      <c r="U136" s="204">
        <v>982130</v>
      </c>
    </row>
    <row r="137" spans="1:21">
      <c r="A137" s="217">
        <v>33205</v>
      </c>
      <c r="B137" s="197" t="s">
        <v>123</v>
      </c>
      <c r="C137" s="201">
        <v>1.2589999999999999E-3</v>
      </c>
      <c r="D137" s="201">
        <v>1.3364E-3</v>
      </c>
      <c r="E137" s="204">
        <v>12534716</v>
      </c>
      <c r="F137" s="203"/>
      <c r="G137" s="204">
        <v>914792</v>
      </c>
      <c r="H137" s="204">
        <v>1194561</v>
      </c>
      <c r="I137" s="204">
        <v>2515395</v>
      </c>
      <c r="J137" s="204">
        <v>226050</v>
      </c>
      <c r="K137" s="203"/>
      <c r="L137" s="204">
        <v>125794</v>
      </c>
      <c r="M137" s="4"/>
      <c r="N137" s="204">
        <v>0</v>
      </c>
      <c r="O137" s="204">
        <v>302466</v>
      </c>
      <c r="P137" s="203"/>
      <c r="Q137" s="204">
        <v>2870963</v>
      </c>
      <c r="R137" s="204">
        <v>50460</v>
      </c>
      <c r="S137" s="204">
        <v>2921423</v>
      </c>
      <c r="T137" s="204">
        <f t="shared" si="3"/>
        <v>23905827.790999997</v>
      </c>
      <c r="U137" s="204">
        <v>2993227</v>
      </c>
    </row>
    <row r="138" spans="1:21">
      <c r="A138" s="217">
        <v>33206</v>
      </c>
      <c r="B138" s="197" t="s">
        <v>124</v>
      </c>
      <c r="C138" s="201">
        <v>1.2180000000000001E-4</v>
      </c>
      <c r="D138" s="201">
        <v>1.1349999999999999E-4</v>
      </c>
      <c r="E138" s="204">
        <v>1212652</v>
      </c>
      <c r="F138" s="203"/>
      <c r="G138" s="204">
        <v>88500</v>
      </c>
      <c r="H138" s="204">
        <v>115566</v>
      </c>
      <c r="I138" s="204">
        <v>243348</v>
      </c>
      <c r="J138" s="204">
        <v>51641</v>
      </c>
      <c r="K138" s="203"/>
      <c r="L138" s="204">
        <v>12170</v>
      </c>
      <c r="M138" s="4"/>
      <c r="N138" s="204">
        <v>0</v>
      </c>
      <c r="O138" s="204">
        <v>4447</v>
      </c>
      <c r="P138" s="203"/>
      <c r="Q138" s="204">
        <v>277747</v>
      </c>
      <c r="R138" s="204">
        <v>28249</v>
      </c>
      <c r="S138" s="204">
        <v>305996</v>
      </c>
      <c r="T138" s="204">
        <f t="shared" si="3"/>
        <v>2312732.1882000002</v>
      </c>
      <c r="U138" s="204">
        <v>289575</v>
      </c>
    </row>
    <row r="139" spans="1:21">
      <c r="A139" s="217">
        <v>33207</v>
      </c>
      <c r="B139" s="197" t="s">
        <v>344</v>
      </c>
      <c r="C139" s="201">
        <v>3.5290000000000001E-4</v>
      </c>
      <c r="D139" s="201">
        <v>3.0190000000000002E-4</v>
      </c>
      <c r="E139" s="204">
        <v>3513504</v>
      </c>
      <c r="F139" s="203"/>
      <c r="G139" s="204">
        <v>256418</v>
      </c>
      <c r="H139" s="204">
        <v>334838</v>
      </c>
      <c r="I139" s="204">
        <v>705070</v>
      </c>
      <c r="J139" s="204">
        <v>471045</v>
      </c>
      <c r="K139" s="203"/>
      <c r="L139" s="204">
        <v>35260</v>
      </c>
      <c r="M139" s="4"/>
      <c r="N139" s="204">
        <v>0</v>
      </c>
      <c r="O139" s="204">
        <v>0</v>
      </c>
      <c r="P139" s="203"/>
      <c r="Q139" s="204">
        <v>804736</v>
      </c>
      <c r="R139" s="204">
        <v>323937</v>
      </c>
      <c r="S139" s="204">
        <v>1128673</v>
      </c>
      <c r="T139" s="204">
        <f t="shared" si="3"/>
        <v>6700847.2021000003</v>
      </c>
      <c r="U139" s="204">
        <v>839007</v>
      </c>
    </row>
    <row r="140" spans="1:21">
      <c r="A140" s="217">
        <v>33208</v>
      </c>
      <c r="B140" s="197" t="s">
        <v>345</v>
      </c>
      <c r="C140" s="201">
        <v>0</v>
      </c>
      <c r="D140" s="201">
        <v>0</v>
      </c>
      <c r="E140" s="204">
        <v>0</v>
      </c>
      <c r="F140" s="203"/>
      <c r="G140" s="204">
        <v>0</v>
      </c>
      <c r="H140" s="204">
        <v>0</v>
      </c>
      <c r="I140" s="204">
        <v>0</v>
      </c>
      <c r="J140" s="204">
        <v>21993</v>
      </c>
      <c r="K140" s="203"/>
      <c r="L140" s="204">
        <v>0</v>
      </c>
      <c r="M140" s="4"/>
      <c r="N140" s="204">
        <v>0</v>
      </c>
      <c r="O140" s="204">
        <v>95337</v>
      </c>
      <c r="P140" s="203"/>
      <c r="Q140" s="204">
        <v>0</v>
      </c>
      <c r="R140" s="204">
        <v>-13087</v>
      </c>
      <c r="S140" s="204">
        <v>-13087</v>
      </c>
      <c r="T140" s="204">
        <f t="shared" si="3"/>
        <v>0</v>
      </c>
      <c r="U140" s="204">
        <v>0</v>
      </c>
    </row>
    <row r="141" spans="1:21">
      <c r="A141" s="217">
        <v>33209</v>
      </c>
      <c r="B141" s="197" t="s">
        <v>346</v>
      </c>
      <c r="C141" s="201">
        <v>1.036E-4</v>
      </c>
      <c r="D141" s="201">
        <v>7.6600000000000005E-5</v>
      </c>
      <c r="E141" s="204">
        <v>1031451</v>
      </c>
      <c r="F141" s="203"/>
      <c r="G141" s="204">
        <v>75276</v>
      </c>
      <c r="H141" s="204">
        <v>98297</v>
      </c>
      <c r="I141" s="204">
        <v>206986</v>
      </c>
      <c r="J141" s="204">
        <v>173328</v>
      </c>
      <c r="K141" s="203"/>
      <c r="L141" s="204">
        <v>10351</v>
      </c>
      <c r="M141" s="4"/>
      <c r="N141" s="204">
        <v>0</v>
      </c>
      <c r="O141" s="204">
        <v>0</v>
      </c>
      <c r="P141" s="203"/>
      <c r="Q141" s="204">
        <v>236244</v>
      </c>
      <c r="R141" s="204">
        <v>114990</v>
      </c>
      <c r="S141" s="204">
        <v>351234</v>
      </c>
      <c r="T141" s="204">
        <f t="shared" si="3"/>
        <v>1967151.5163999998</v>
      </c>
      <c r="U141" s="204">
        <v>246305</v>
      </c>
    </row>
    <row r="142" spans="1:21">
      <c r="A142" s="217">
        <v>33300</v>
      </c>
      <c r="B142" s="197" t="s">
        <v>125</v>
      </c>
      <c r="C142" s="201">
        <v>2.3040000000000001E-3</v>
      </c>
      <c r="D142" s="201">
        <v>2.2932999999999999E-3</v>
      </c>
      <c r="E142" s="204">
        <v>22938829</v>
      </c>
      <c r="F142" s="203"/>
      <c r="G142" s="204">
        <v>1674091</v>
      </c>
      <c r="H142" s="204">
        <v>2186074</v>
      </c>
      <c r="I142" s="204">
        <v>4603233</v>
      </c>
      <c r="J142" s="204">
        <v>0</v>
      </c>
      <c r="K142" s="203"/>
      <c r="L142" s="204">
        <v>230206</v>
      </c>
      <c r="M142" s="4"/>
      <c r="N142" s="204">
        <v>0</v>
      </c>
      <c r="O142" s="204">
        <v>58597</v>
      </c>
      <c r="P142" s="203"/>
      <c r="Q142" s="204">
        <v>5253931</v>
      </c>
      <c r="R142" s="204">
        <v>-159389</v>
      </c>
      <c r="S142" s="204">
        <v>5094542</v>
      </c>
      <c r="T142" s="204">
        <f t="shared" si="3"/>
        <v>43748234.495999999</v>
      </c>
      <c r="U142" s="204">
        <v>5477677</v>
      </c>
    </row>
    <row r="143" spans="1:21">
      <c r="A143" s="217">
        <v>33305</v>
      </c>
      <c r="B143" s="197" t="s">
        <v>126</v>
      </c>
      <c r="C143" s="201">
        <v>5.5380000000000002E-4</v>
      </c>
      <c r="D143" s="201">
        <v>5.6919999999999996E-4</v>
      </c>
      <c r="E143" s="204">
        <v>5513682</v>
      </c>
      <c r="F143" s="203"/>
      <c r="G143" s="204">
        <v>402392</v>
      </c>
      <c r="H143" s="204">
        <v>525455</v>
      </c>
      <c r="I143" s="204">
        <v>1106454</v>
      </c>
      <c r="J143" s="204">
        <v>75142</v>
      </c>
      <c r="K143" s="203"/>
      <c r="L143" s="204">
        <v>55333</v>
      </c>
      <c r="M143" s="4"/>
      <c r="N143" s="204">
        <v>0</v>
      </c>
      <c r="O143" s="204">
        <v>18517</v>
      </c>
      <c r="P143" s="203"/>
      <c r="Q143" s="204">
        <v>1262859</v>
      </c>
      <c r="R143" s="204">
        <v>-12684</v>
      </c>
      <c r="S143" s="204">
        <v>1250175</v>
      </c>
      <c r="T143" s="204">
        <f t="shared" si="3"/>
        <v>10515526.156200001</v>
      </c>
      <c r="U143" s="204">
        <v>1316640</v>
      </c>
    </row>
    <row r="144" spans="1:21">
      <c r="A144" s="217">
        <v>33400</v>
      </c>
      <c r="B144" s="197" t="s">
        <v>127</v>
      </c>
      <c r="C144" s="201">
        <v>2.06883E-2</v>
      </c>
      <c r="D144" s="201">
        <v>2.0501200000000001E-2</v>
      </c>
      <c r="E144" s="204">
        <v>205974556</v>
      </c>
      <c r="F144" s="203"/>
      <c r="G144" s="204">
        <v>15032160</v>
      </c>
      <c r="H144" s="204">
        <v>19629411</v>
      </c>
      <c r="I144" s="204">
        <v>41333796</v>
      </c>
      <c r="J144" s="204">
        <v>956583</v>
      </c>
      <c r="K144" s="203"/>
      <c r="L144" s="204">
        <v>2067092</v>
      </c>
      <c r="M144" s="4"/>
      <c r="N144" s="204">
        <v>0</v>
      </c>
      <c r="O144" s="204">
        <v>205500</v>
      </c>
      <c r="P144" s="203"/>
      <c r="Q144" s="204">
        <v>47176606</v>
      </c>
      <c r="R144" s="204">
        <v>789007</v>
      </c>
      <c r="S144" s="204">
        <v>47965613</v>
      </c>
      <c r="T144" s="204">
        <f t="shared" si="3"/>
        <v>392828385.2967</v>
      </c>
      <c r="U144" s="204">
        <v>49185688</v>
      </c>
    </row>
    <row r="145" spans="1:21">
      <c r="A145" s="217">
        <v>33402</v>
      </c>
      <c r="B145" s="197" t="s">
        <v>128</v>
      </c>
      <c r="C145" s="201">
        <v>1.7430000000000001E-4</v>
      </c>
      <c r="D145" s="201">
        <v>1.6369999999999999E-4</v>
      </c>
      <c r="E145" s="204">
        <v>1735346</v>
      </c>
      <c r="F145" s="203"/>
      <c r="G145" s="204">
        <v>126647</v>
      </c>
      <c r="H145" s="204">
        <v>165379</v>
      </c>
      <c r="I145" s="204">
        <v>348239</v>
      </c>
      <c r="J145" s="204">
        <v>19932</v>
      </c>
      <c r="K145" s="203"/>
      <c r="L145" s="204">
        <v>17415</v>
      </c>
      <c r="M145" s="4"/>
      <c r="N145" s="204">
        <v>0</v>
      </c>
      <c r="O145" s="204">
        <v>1108</v>
      </c>
      <c r="P145" s="203"/>
      <c r="Q145" s="204">
        <v>397465</v>
      </c>
      <c r="R145" s="204">
        <v>19600</v>
      </c>
      <c r="S145" s="204">
        <v>417065</v>
      </c>
      <c r="T145" s="204">
        <f t="shared" si="3"/>
        <v>3309599.5107</v>
      </c>
      <c r="U145" s="204">
        <v>414392</v>
      </c>
    </row>
    <row r="146" spans="1:21">
      <c r="A146" s="217">
        <v>33403</v>
      </c>
      <c r="B146" s="197" t="s">
        <v>464</v>
      </c>
      <c r="C146" s="201">
        <v>0</v>
      </c>
      <c r="D146" s="201">
        <v>0</v>
      </c>
      <c r="E146" s="204">
        <v>0</v>
      </c>
      <c r="F146" s="203"/>
      <c r="G146" s="204">
        <v>0</v>
      </c>
      <c r="H146" s="204">
        <v>0</v>
      </c>
      <c r="I146" s="204">
        <v>0</v>
      </c>
      <c r="J146" s="204">
        <v>0</v>
      </c>
      <c r="K146" s="203"/>
      <c r="L146" s="204">
        <v>0</v>
      </c>
      <c r="M146" s="4"/>
      <c r="N146" s="204">
        <v>0</v>
      </c>
      <c r="O146" s="204">
        <v>0</v>
      </c>
      <c r="P146" s="203"/>
      <c r="Q146" s="204">
        <v>0</v>
      </c>
      <c r="R146" s="204">
        <v>-40052</v>
      </c>
      <c r="S146" s="204">
        <v>-40052</v>
      </c>
      <c r="T146" s="204">
        <f t="shared" si="3"/>
        <v>0</v>
      </c>
      <c r="U146" s="204">
        <v>0</v>
      </c>
    </row>
    <row r="147" spans="1:21">
      <c r="A147" s="217">
        <v>33405</v>
      </c>
      <c r="B147" s="197" t="s">
        <v>129</v>
      </c>
      <c r="C147" s="201">
        <v>1.8523999999999999E-3</v>
      </c>
      <c r="D147" s="201">
        <v>1.9762E-3</v>
      </c>
      <c r="E147" s="204">
        <v>18442659</v>
      </c>
      <c r="F147" s="203"/>
      <c r="G147" s="204">
        <v>1345958</v>
      </c>
      <c r="H147" s="204">
        <v>1757589</v>
      </c>
      <c r="I147" s="204">
        <v>3700967</v>
      </c>
      <c r="J147" s="204">
        <v>87103</v>
      </c>
      <c r="K147" s="203"/>
      <c r="L147" s="204">
        <v>185084</v>
      </c>
      <c r="M147" s="4"/>
      <c r="N147" s="204">
        <v>0</v>
      </c>
      <c r="O147" s="204">
        <v>405083</v>
      </c>
      <c r="P147" s="203"/>
      <c r="Q147" s="204">
        <v>4224124</v>
      </c>
      <c r="R147" s="204">
        <v>81584</v>
      </c>
      <c r="S147" s="204">
        <v>4305708</v>
      </c>
      <c r="T147" s="204">
        <f t="shared" si="3"/>
        <v>35173276.727600001</v>
      </c>
      <c r="U147" s="204">
        <v>4404014</v>
      </c>
    </row>
    <row r="148" spans="1:21">
      <c r="A148" s="217">
        <v>33500</v>
      </c>
      <c r="B148" s="197" t="s">
        <v>130</v>
      </c>
      <c r="C148" s="201">
        <v>3.1440000000000001E-3</v>
      </c>
      <c r="D148" s="201">
        <v>3.2347999999999999E-3</v>
      </c>
      <c r="E148" s="204">
        <v>31301944</v>
      </c>
      <c r="F148" s="203"/>
      <c r="G148" s="204">
        <v>2284437</v>
      </c>
      <c r="H148" s="204">
        <v>2983081</v>
      </c>
      <c r="I148" s="204">
        <v>6281495</v>
      </c>
      <c r="J148" s="204">
        <v>104047</v>
      </c>
      <c r="K148" s="203"/>
      <c r="L148" s="204">
        <v>314136</v>
      </c>
      <c r="M148" s="4"/>
      <c r="N148" s="204">
        <v>0</v>
      </c>
      <c r="O148" s="204">
        <v>1195136</v>
      </c>
      <c r="P148" s="203"/>
      <c r="Q148" s="204">
        <v>7169427</v>
      </c>
      <c r="R148" s="204">
        <v>-292409</v>
      </c>
      <c r="S148" s="204">
        <v>6877018</v>
      </c>
      <c r="T148" s="204">
        <f t="shared" si="3"/>
        <v>59698111.656000003</v>
      </c>
      <c r="U148" s="204">
        <v>7474747</v>
      </c>
    </row>
    <row r="149" spans="1:21">
      <c r="A149" s="217">
        <v>33501</v>
      </c>
      <c r="B149" s="197" t="s">
        <v>131</v>
      </c>
      <c r="C149" s="201">
        <v>7.5699999999999997E-5</v>
      </c>
      <c r="D149" s="201">
        <v>7.8100000000000001E-5</v>
      </c>
      <c r="E149" s="204">
        <v>753676</v>
      </c>
      <c r="F149" s="203"/>
      <c r="G149" s="204">
        <v>55004</v>
      </c>
      <c r="H149" s="204">
        <v>71825</v>
      </c>
      <c r="I149" s="204">
        <v>151243</v>
      </c>
      <c r="J149" s="204">
        <v>13977</v>
      </c>
      <c r="K149" s="203"/>
      <c r="L149" s="204">
        <v>7564</v>
      </c>
      <c r="M149" s="4"/>
      <c r="N149" s="204">
        <v>0</v>
      </c>
      <c r="O149" s="204">
        <v>20406</v>
      </c>
      <c r="P149" s="203"/>
      <c r="Q149" s="204">
        <v>172623</v>
      </c>
      <c r="R149" s="204">
        <v>-488</v>
      </c>
      <c r="S149" s="204">
        <v>172135</v>
      </c>
      <c r="T149" s="204">
        <f t="shared" si="3"/>
        <v>1437387.7393</v>
      </c>
      <c r="U149" s="204">
        <v>179974</v>
      </c>
    </row>
    <row r="150" spans="1:21">
      <c r="A150" s="217">
        <v>33600</v>
      </c>
      <c r="B150" s="197" t="s">
        <v>132</v>
      </c>
      <c r="C150" s="201">
        <v>1.1249E-2</v>
      </c>
      <c r="D150" s="201">
        <v>1.0969400000000001E-2</v>
      </c>
      <c r="E150" s="204">
        <v>111996045</v>
      </c>
      <c r="F150" s="203"/>
      <c r="G150" s="204">
        <v>8173546</v>
      </c>
      <c r="H150" s="204">
        <v>10673242</v>
      </c>
      <c r="I150" s="204">
        <v>22474726</v>
      </c>
      <c r="J150" s="204">
        <v>784302</v>
      </c>
      <c r="K150" s="203"/>
      <c r="L150" s="204">
        <v>1123955</v>
      </c>
      <c r="M150" s="4"/>
      <c r="N150" s="204">
        <v>0</v>
      </c>
      <c r="O150" s="204">
        <v>147243</v>
      </c>
      <c r="P150" s="203"/>
      <c r="Q150" s="204">
        <v>25651680</v>
      </c>
      <c r="R150" s="204">
        <v>238557</v>
      </c>
      <c r="S150" s="204">
        <v>25890237</v>
      </c>
      <c r="T150" s="204">
        <f t="shared" si="3"/>
        <v>213595438.301</v>
      </c>
      <c r="U150" s="204">
        <v>26744093</v>
      </c>
    </row>
    <row r="151" spans="1:21">
      <c r="A151" s="217">
        <v>33605</v>
      </c>
      <c r="B151" s="197" t="s">
        <v>133</v>
      </c>
      <c r="C151" s="201">
        <v>1.3757000000000001E-3</v>
      </c>
      <c r="D151" s="201">
        <v>1.4507999999999999E-3</v>
      </c>
      <c r="E151" s="204">
        <v>13696592</v>
      </c>
      <c r="F151" s="203"/>
      <c r="G151" s="204">
        <v>999586</v>
      </c>
      <c r="H151" s="204">
        <v>1305288</v>
      </c>
      <c r="I151" s="204">
        <v>2748554</v>
      </c>
      <c r="J151" s="204">
        <v>86561</v>
      </c>
      <c r="K151" s="203"/>
      <c r="L151" s="204">
        <v>137454</v>
      </c>
      <c r="M151" s="4"/>
      <c r="N151" s="204">
        <v>0</v>
      </c>
      <c r="O151" s="204">
        <v>149317</v>
      </c>
      <c r="P151" s="203"/>
      <c r="Q151" s="204">
        <v>3137080</v>
      </c>
      <c r="R151" s="204">
        <v>30091</v>
      </c>
      <c r="S151" s="204">
        <v>3167171</v>
      </c>
      <c r="T151" s="204">
        <f t="shared" si="3"/>
        <v>26121721.439300001</v>
      </c>
      <c r="U151" s="204">
        <v>3270677</v>
      </c>
    </row>
    <row r="152" spans="1:21">
      <c r="A152" s="217">
        <v>33700</v>
      </c>
      <c r="B152" s="197" t="s">
        <v>134</v>
      </c>
      <c r="C152" s="201">
        <v>7.4600000000000003E-4</v>
      </c>
      <c r="D152" s="201">
        <v>7.5849999999999995E-4</v>
      </c>
      <c r="E152" s="204">
        <v>7427242</v>
      </c>
      <c r="F152" s="203"/>
      <c r="G152" s="204">
        <v>542045</v>
      </c>
      <c r="H152" s="204">
        <v>707817</v>
      </c>
      <c r="I152" s="204">
        <v>1490457</v>
      </c>
      <c r="J152" s="204">
        <v>2425</v>
      </c>
      <c r="K152" s="203"/>
      <c r="L152" s="204">
        <v>74537</v>
      </c>
      <c r="M152" s="4"/>
      <c r="N152" s="204">
        <v>0</v>
      </c>
      <c r="O152" s="204">
        <v>204196</v>
      </c>
      <c r="P152" s="203"/>
      <c r="Q152" s="204">
        <v>1701143</v>
      </c>
      <c r="R152" s="204">
        <v>-90407</v>
      </c>
      <c r="S152" s="204">
        <v>1610736</v>
      </c>
      <c r="T152" s="204">
        <f t="shared" si="3"/>
        <v>14165009.954</v>
      </c>
      <c r="U152" s="204">
        <v>1773588</v>
      </c>
    </row>
    <row r="153" spans="1:21">
      <c r="A153" s="217">
        <v>33800</v>
      </c>
      <c r="B153" s="197" t="s">
        <v>135</v>
      </c>
      <c r="C153" s="201">
        <v>5.622E-4</v>
      </c>
      <c r="D153" s="201">
        <v>5.8359999999999998E-4</v>
      </c>
      <c r="E153" s="204">
        <v>5597313</v>
      </c>
      <c r="F153" s="203"/>
      <c r="G153" s="204">
        <v>408496</v>
      </c>
      <c r="H153" s="204">
        <v>533425</v>
      </c>
      <c r="I153" s="204">
        <v>1123237</v>
      </c>
      <c r="J153" s="204">
        <v>19040</v>
      </c>
      <c r="K153" s="203"/>
      <c r="L153" s="204">
        <v>56173</v>
      </c>
      <c r="M153" s="4"/>
      <c r="N153" s="204">
        <v>0</v>
      </c>
      <c r="O153" s="204">
        <v>115349</v>
      </c>
      <c r="P153" s="203"/>
      <c r="Q153" s="204">
        <v>1282014</v>
      </c>
      <c r="R153" s="204">
        <v>-23354</v>
      </c>
      <c r="S153" s="204">
        <v>1258660</v>
      </c>
      <c r="T153" s="204">
        <f t="shared" si="3"/>
        <v>10675024.9278</v>
      </c>
      <c r="U153" s="204">
        <v>1336610</v>
      </c>
    </row>
    <row r="154" spans="1:21">
      <c r="A154" s="217">
        <v>33900</v>
      </c>
      <c r="B154" s="197" t="s">
        <v>441</v>
      </c>
      <c r="C154" s="201">
        <v>2.7978E-3</v>
      </c>
      <c r="D154" s="201">
        <v>2.9142999999999999E-3</v>
      </c>
      <c r="E154" s="204">
        <v>27855146</v>
      </c>
      <c r="F154" s="203"/>
      <c r="G154" s="204">
        <v>2032887</v>
      </c>
      <c r="H154" s="204">
        <v>2654600</v>
      </c>
      <c r="I154" s="204">
        <v>5589811</v>
      </c>
      <c r="J154" s="204">
        <v>97994</v>
      </c>
      <c r="K154" s="203"/>
      <c r="L154" s="204">
        <v>279545</v>
      </c>
      <c r="M154" s="4"/>
      <c r="N154" s="204">
        <v>0</v>
      </c>
      <c r="O154" s="204">
        <v>844191</v>
      </c>
      <c r="P154" s="203"/>
      <c r="Q154" s="204">
        <v>6379969</v>
      </c>
      <c r="R154" s="204">
        <v>-389525</v>
      </c>
      <c r="S154" s="204">
        <v>5990444</v>
      </c>
      <c r="T154" s="204">
        <f t="shared" si="3"/>
        <v>53124483.712200001</v>
      </c>
      <c r="U154" s="204">
        <v>6651669</v>
      </c>
    </row>
    <row r="155" spans="1:21">
      <c r="A155" s="217">
        <v>34000</v>
      </c>
      <c r="B155" s="197" t="s">
        <v>137</v>
      </c>
      <c r="C155" s="201">
        <v>1.2891000000000001E-3</v>
      </c>
      <c r="D155" s="201">
        <v>1.3129999999999999E-3</v>
      </c>
      <c r="E155" s="204">
        <v>12834394</v>
      </c>
      <c r="F155" s="203"/>
      <c r="G155" s="204">
        <v>936663</v>
      </c>
      <c r="H155" s="204">
        <v>1223120</v>
      </c>
      <c r="I155" s="204">
        <v>2575533</v>
      </c>
      <c r="J155" s="204">
        <v>0</v>
      </c>
      <c r="K155" s="203"/>
      <c r="L155" s="204">
        <v>128802</v>
      </c>
      <c r="M155" s="4"/>
      <c r="N155" s="204">
        <v>0</v>
      </c>
      <c r="O155" s="204">
        <v>337819</v>
      </c>
      <c r="P155" s="203"/>
      <c r="Q155" s="204">
        <v>2939602</v>
      </c>
      <c r="R155" s="204">
        <v>-240874</v>
      </c>
      <c r="S155" s="204">
        <v>2698728</v>
      </c>
      <c r="T155" s="204">
        <f t="shared" si="3"/>
        <v>24477365.0559</v>
      </c>
      <c r="U155" s="204">
        <v>3064789</v>
      </c>
    </row>
    <row r="156" spans="1:21">
      <c r="A156" s="217">
        <v>34100</v>
      </c>
      <c r="B156" s="197" t="s">
        <v>138</v>
      </c>
      <c r="C156" s="201">
        <v>2.8813399999999999E-2</v>
      </c>
      <c r="D156" s="201">
        <v>2.94278E-2</v>
      </c>
      <c r="E156" s="204">
        <v>286868775</v>
      </c>
      <c r="F156" s="203"/>
      <c r="G156" s="204">
        <v>20935874</v>
      </c>
      <c r="H156" s="204">
        <v>27338644</v>
      </c>
      <c r="I156" s="204">
        <v>57567185</v>
      </c>
      <c r="J156" s="204">
        <v>0</v>
      </c>
      <c r="K156" s="203"/>
      <c r="L156" s="204">
        <v>2878920</v>
      </c>
      <c r="M156" s="4"/>
      <c r="N156" s="204">
        <v>0</v>
      </c>
      <c r="O156" s="204">
        <v>8959278</v>
      </c>
      <c r="P156" s="203"/>
      <c r="Q156" s="204">
        <v>65704694</v>
      </c>
      <c r="R156" s="204">
        <v>-4235893</v>
      </c>
      <c r="S156" s="204">
        <v>61468801</v>
      </c>
      <c r="T156" s="204">
        <f t="shared" si="3"/>
        <v>547107369.71659994</v>
      </c>
      <c r="U156" s="204">
        <v>68502821</v>
      </c>
    </row>
    <row r="157" spans="1:21">
      <c r="A157" s="217">
        <v>34105</v>
      </c>
      <c r="B157" s="197" t="s">
        <v>139</v>
      </c>
      <c r="C157" s="201">
        <v>2.346E-3</v>
      </c>
      <c r="D157" s="201">
        <v>2.5642999999999998E-3</v>
      </c>
      <c r="E157" s="204">
        <v>23356985</v>
      </c>
      <c r="F157" s="203"/>
      <c r="G157" s="204">
        <v>1704608</v>
      </c>
      <c r="H157" s="204">
        <v>2225925</v>
      </c>
      <c r="I157" s="204">
        <v>4687146</v>
      </c>
      <c r="J157" s="204">
        <v>218697</v>
      </c>
      <c r="K157" s="203"/>
      <c r="L157" s="204">
        <v>234403</v>
      </c>
      <c r="M157" s="4"/>
      <c r="N157" s="204">
        <v>0</v>
      </c>
      <c r="O157" s="204">
        <v>935916</v>
      </c>
      <c r="P157" s="203"/>
      <c r="Q157" s="204">
        <v>5349706</v>
      </c>
      <c r="R157" s="204">
        <v>-301589</v>
      </c>
      <c r="S157" s="204">
        <v>5048117</v>
      </c>
      <c r="T157" s="204">
        <f t="shared" si="3"/>
        <v>44545728.354000002</v>
      </c>
      <c r="U157" s="204">
        <v>5577531</v>
      </c>
    </row>
    <row r="158" spans="1:21">
      <c r="A158" s="217">
        <v>34200</v>
      </c>
      <c r="B158" s="197" t="s">
        <v>140</v>
      </c>
      <c r="C158" s="201">
        <v>9.68E-4</v>
      </c>
      <c r="D158" s="201">
        <v>9.6480000000000003E-4</v>
      </c>
      <c r="E158" s="204">
        <v>9637494</v>
      </c>
      <c r="F158" s="203"/>
      <c r="G158" s="204">
        <v>703351</v>
      </c>
      <c r="H158" s="204">
        <v>918455</v>
      </c>
      <c r="I158" s="204">
        <v>1933997</v>
      </c>
      <c r="J158" s="204">
        <v>100222</v>
      </c>
      <c r="K158" s="203"/>
      <c r="L158" s="204">
        <v>96719</v>
      </c>
      <c r="M158" s="4"/>
      <c r="N158" s="204">
        <v>0</v>
      </c>
      <c r="O158" s="204">
        <v>736394</v>
      </c>
      <c r="P158" s="203"/>
      <c r="Q158" s="204">
        <v>2207381</v>
      </c>
      <c r="R158" s="204">
        <v>-575443</v>
      </c>
      <c r="S158" s="204">
        <v>1631938</v>
      </c>
      <c r="T158" s="204">
        <f t="shared" si="3"/>
        <v>18380334.631999999</v>
      </c>
      <c r="U158" s="204">
        <v>2301385</v>
      </c>
    </row>
    <row r="159" spans="1:21">
      <c r="A159" s="217">
        <v>34205</v>
      </c>
      <c r="B159" s="197" t="s">
        <v>141</v>
      </c>
      <c r="C159" s="201">
        <v>4.2489999999999997E-4</v>
      </c>
      <c r="D159" s="201">
        <v>4.6109999999999999E-4</v>
      </c>
      <c r="E159" s="204">
        <v>4230342</v>
      </c>
      <c r="F159" s="203"/>
      <c r="G159" s="204">
        <v>308733</v>
      </c>
      <c r="H159" s="204">
        <v>403152</v>
      </c>
      <c r="I159" s="204">
        <v>848921</v>
      </c>
      <c r="J159" s="204">
        <v>62493</v>
      </c>
      <c r="K159" s="203"/>
      <c r="L159" s="204">
        <v>42454</v>
      </c>
      <c r="M159" s="4"/>
      <c r="N159" s="204">
        <v>0</v>
      </c>
      <c r="O159" s="204">
        <v>155858</v>
      </c>
      <c r="P159" s="203"/>
      <c r="Q159" s="204">
        <v>968922</v>
      </c>
      <c r="R159" s="204">
        <v>-44746</v>
      </c>
      <c r="S159" s="204">
        <v>924176</v>
      </c>
      <c r="T159" s="204">
        <f t="shared" si="3"/>
        <v>8067979.5300999992</v>
      </c>
      <c r="U159" s="204">
        <v>1010184</v>
      </c>
    </row>
    <row r="160" spans="1:21">
      <c r="A160" s="217">
        <v>34220</v>
      </c>
      <c r="B160" s="197" t="s">
        <v>142</v>
      </c>
      <c r="C160" s="201">
        <v>1.1330999999999999E-3</v>
      </c>
      <c r="D160" s="201">
        <v>1.0878000000000001E-3</v>
      </c>
      <c r="E160" s="204">
        <v>11281244</v>
      </c>
      <c r="F160" s="203"/>
      <c r="G160" s="204">
        <v>823313</v>
      </c>
      <c r="H160" s="204">
        <v>1075105</v>
      </c>
      <c r="I160" s="204">
        <v>2263856</v>
      </c>
      <c r="J160" s="204">
        <v>314859</v>
      </c>
      <c r="K160" s="203"/>
      <c r="L160" s="204">
        <v>113215</v>
      </c>
      <c r="M160" s="4"/>
      <c r="N160" s="204">
        <v>0</v>
      </c>
      <c r="O160" s="204">
        <v>0</v>
      </c>
      <c r="P160" s="203"/>
      <c r="Q160" s="204">
        <v>2583867</v>
      </c>
      <c r="R160" s="204">
        <v>127068</v>
      </c>
      <c r="S160" s="204">
        <v>2710935</v>
      </c>
      <c r="T160" s="204">
        <f t="shared" si="3"/>
        <v>21515245.0119</v>
      </c>
      <c r="U160" s="204">
        <v>2693904</v>
      </c>
    </row>
    <row r="161" spans="1:21">
      <c r="A161" s="217">
        <v>34230</v>
      </c>
      <c r="B161" s="197" t="s">
        <v>143</v>
      </c>
      <c r="C161" s="201">
        <v>4.2299999999999998E-4</v>
      </c>
      <c r="D161" s="201">
        <v>4.3560000000000002E-4</v>
      </c>
      <c r="E161" s="204">
        <v>4211426</v>
      </c>
      <c r="F161" s="203"/>
      <c r="G161" s="204">
        <v>307353</v>
      </c>
      <c r="H161" s="204">
        <v>401350</v>
      </c>
      <c r="I161" s="204">
        <v>845125</v>
      </c>
      <c r="J161" s="204">
        <v>0</v>
      </c>
      <c r="K161" s="203"/>
      <c r="L161" s="204">
        <v>42264</v>
      </c>
      <c r="M161" s="4"/>
      <c r="N161" s="204">
        <v>0</v>
      </c>
      <c r="O161" s="204">
        <v>180879</v>
      </c>
      <c r="P161" s="203"/>
      <c r="Q161" s="204">
        <v>964589</v>
      </c>
      <c r="R161" s="204">
        <v>-88520</v>
      </c>
      <c r="S161" s="204">
        <v>876069</v>
      </c>
      <c r="T161" s="204">
        <f t="shared" si="3"/>
        <v>8031902.4269999992</v>
      </c>
      <c r="U161" s="204">
        <v>1005667</v>
      </c>
    </row>
    <row r="162" spans="1:21">
      <c r="A162" s="217">
        <v>34300</v>
      </c>
      <c r="B162" s="197" t="s">
        <v>144</v>
      </c>
      <c r="C162" s="201">
        <v>7.1682999999999998E-3</v>
      </c>
      <c r="D162" s="201">
        <v>7.1383000000000002E-3</v>
      </c>
      <c r="E162" s="204">
        <v>71368233</v>
      </c>
      <c r="F162" s="203"/>
      <c r="G162" s="204">
        <v>5208501</v>
      </c>
      <c r="H162" s="204">
        <v>6801405</v>
      </c>
      <c r="I162" s="204">
        <v>14321769</v>
      </c>
      <c r="J162" s="204">
        <v>0</v>
      </c>
      <c r="K162" s="203"/>
      <c r="L162" s="204">
        <v>716228</v>
      </c>
      <c r="M162" s="4"/>
      <c r="N162" s="204">
        <v>0</v>
      </c>
      <c r="O162" s="204">
        <v>999310</v>
      </c>
      <c r="P162" s="203"/>
      <c r="Q162" s="204">
        <v>16346247</v>
      </c>
      <c r="R162" s="204">
        <v>-432000</v>
      </c>
      <c r="S162" s="204">
        <v>15914247</v>
      </c>
      <c r="T162" s="204">
        <f t="shared" si="3"/>
        <v>136111314.81670001</v>
      </c>
      <c r="U162" s="204">
        <v>17042375</v>
      </c>
    </row>
    <row r="163" spans="1:21">
      <c r="A163" s="217">
        <v>34400</v>
      </c>
      <c r="B163" s="197" t="s">
        <v>145</v>
      </c>
      <c r="C163" s="201">
        <v>2.7885000000000002E-3</v>
      </c>
      <c r="D163" s="201">
        <v>2.8241999999999998E-3</v>
      </c>
      <c r="E163" s="204">
        <v>27762554</v>
      </c>
      <c r="F163" s="203"/>
      <c r="G163" s="204">
        <v>2026130</v>
      </c>
      <c r="H163" s="204">
        <v>2645776</v>
      </c>
      <c r="I163" s="204">
        <v>5571231</v>
      </c>
      <c r="J163" s="204">
        <v>19796</v>
      </c>
      <c r="K163" s="203"/>
      <c r="L163" s="204">
        <v>278616</v>
      </c>
      <c r="M163" s="4"/>
      <c r="N163" s="204">
        <v>0</v>
      </c>
      <c r="O163" s="204">
        <v>840441</v>
      </c>
      <c r="P163" s="203"/>
      <c r="Q163" s="204">
        <v>6358762</v>
      </c>
      <c r="R163" s="204">
        <v>-398733</v>
      </c>
      <c r="S163" s="204">
        <v>5960029</v>
      </c>
      <c r="T163" s="204">
        <f t="shared" si="3"/>
        <v>52947895.786500007</v>
      </c>
      <c r="U163" s="204">
        <v>6629558</v>
      </c>
    </row>
    <row r="164" spans="1:21">
      <c r="A164" s="217">
        <v>34405</v>
      </c>
      <c r="B164" s="197" t="s">
        <v>146</v>
      </c>
      <c r="C164" s="201">
        <v>5.6010000000000001E-4</v>
      </c>
      <c r="D164" s="201">
        <v>5.6530000000000003E-4</v>
      </c>
      <c r="E164" s="204">
        <v>5576405</v>
      </c>
      <c r="F164" s="203"/>
      <c r="G164" s="204">
        <v>406970</v>
      </c>
      <c r="H164" s="204">
        <v>531432</v>
      </c>
      <c r="I164" s="204">
        <v>1119041</v>
      </c>
      <c r="J164" s="204">
        <v>1448</v>
      </c>
      <c r="K164" s="203"/>
      <c r="L164" s="204">
        <v>55963</v>
      </c>
      <c r="M164" s="4"/>
      <c r="N164" s="204">
        <v>0</v>
      </c>
      <c r="O164" s="204">
        <v>154784</v>
      </c>
      <c r="P164" s="203"/>
      <c r="Q164" s="204">
        <v>1277225</v>
      </c>
      <c r="R164" s="204">
        <v>-90865</v>
      </c>
      <c r="S164" s="204">
        <v>1186360</v>
      </c>
      <c r="T164" s="204">
        <f t="shared" si="3"/>
        <v>10635150.2349</v>
      </c>
      <c r="U164" s="204">
        <v>1331618</v>
      </c>
    </row>
    <row r="165" spans="1:21">
      <c r="A165" s="217">
        <v>34500</v>
      </c>
      <c r="B165" s="197" t="s">
        <v>147</v>
      </c>
      <c r="C165" s="201">
        <v>5.0958000000000002E-3</v>
      </c>
      <c r="D165" s="201">
        <v>5.0848000000000004E-3</v>
      </c>
      <c r="E165" s="204">
        <v>50734238</v>
      </c>
      <c r="F165" s="203"/>
      <c r="G165" s="204">
        <v>3702618</v>
      </c>
      <c r="H165" s="204">
        <v>4834982</v>
      </c>
      <c r="I165" s="204">
        <v>10181057</v>
      </c>
      <c r="J165" s="204">
        <v>137999</v>
      </c>
      <c r="K165" s="203"/>
      <c r="L165" s="204">
        <v>509152</v>
      </c>
      <c r="M165" s="4"/>
      <c r="N165" s="204">
        <v>0</v>
      </c>
      <c r="O165" s="204">
        <v>511205</v>
      </c>
      <c r="P165" s="203"/>
      <c r="Q165" s="204">
        <v>11620218</v>
      </c>
      <c r="R165" s="204">
        <v>-139108</v>
      </c>
      <c r="S165" s="204">
        <v>11481110</v>
      </c>
      <c r="T165" s="204">
        <f t="shared" si="3"/>
        <v>96758790.514200002</v>
      </c>
      <c r="U165" s="204">
        <v>12115081</v>
      </c>
    </row>
    <row r="166" spans="1:21">
      <c r="A166" s="217">
        <v>34501</v>
      </c>
      <c r="B166" s="197" t="s">
        <v>148</v>
      </c>
      <c r="C166" s="201">
        <v>6.9999999999999994E-5</v>
      </c>
      <c r="D166" s="201">
        <v>6.1799999999999998E-5</v>
      </c>
      <c r="E166" s="204">
        <v>696926</v>
      </c>
      <c r="F166" s="203"/>
      <c r="G166" s="204">
        <v>50862</v>
      </c>
      <c r="H166" s="204">
        <v>66417</v>
      </c>
      <c r="I166" s="204">
        <v>139855</v>
      </c>
      <c r="J166" s="204">
        <v>24377</v>
      </c>
      <c r="K166" s="203"/>
      <c r="L166" s="204">
        <v>6994</v>
      </c>
      <c r="M166" s="4"/>
      <c r="N166" s="204">
        <v>0</v>
      </c>
      <c r="O166" s="204">
        <v>7624</v>
      </c>
      <c r="P166" s="203"/>
      <c r="Q166" s="204">
        <v>159625</v>
      </c>
      <c r="R166" s="204">
        <v>7536</v>
      </c>
      <c r="S166" s="204">
        <v>167161</v>
      </c>
      <c r="T166" s="204">
        <f t="shared" si="3"/>
        <v>1329156.43</v>
      </c>
      <c r="U166" s="204">
        <v>166422</v>
      </c>
    </row>
    <row r="167" spans="1:21">
      <c r="A167" s="217">
        <v>34505</v>
      </c>
      <c r="B167" s="197" t="s">
        <v>149</v>
      </c>
      <c r="C167" s="201">
        <v>6.5709999999999998E-4</v>
      </c>
      <c r="D167" s="201">
        <v>6.6370000000000003E-4</v>
      </c>
      <c r="E167" s="204">
        <v>6542146</v>
      </c>
      <c r="F167" s="203"/>
      <c r="G167" s="204">
        <v>477450</v>
      </c>
      <c r="H167" s="204">
        <v>623468</v>
      </c>
      <c r="I167" s="204">
        <v>1312840</v>
      </c>
      <c r="J167" s="204">
        <v>201920</v>
      </c>
      <c r="K167" s="203"/>
      <c r="L167" s="204">
        <v>65655</v>
      </c>
      <c r="M167" s="4"/>
      <c r="N167" s="204">
        <v>0</v>
      </c>
      <c r="O167" s="204">
        <v>5482</v>
      </c>
      <c r="P167" s="203"/>
      <c r="Q167" s="204">
        <v>1498419</v>
      </c>
      <c r="R167" s="204">
        <v>134053</v>
      </c>
      <c r="S167" s="204">
        <v>1632472</v>
      </c>
      <c r="T167" s="204">
        <f t="shared" si="3"/>
        <v>12476981.287899999</v>
      </c>
      <c r="U167" s="204">
        <v>1562232</v>
      </c>
    </row>
    <row r="168" spans="1:21">
      <c r="A168" s="217">
        <v>34600</v>
      </c>
      <c r="B168" s="197" t="s">
        <v>150</v>
      </c>
      <c r="C168" s="201">
        <v>1.209E-3</v>
      </c>
      <c r="D168" s="201">
        <v>1.2166E-3</v>
      </c>
      <c r="E168" s="204">
        <v>12036912</v>
      </c>
      <c r="F168" s="203"/>
      <c r="G168" s="204">
        <v>878462</v>
      </c>
      <c r="H168" s="204">
        <v>1147120</v>
      </c>
      <c r="I168" s="204">
        <v>2415499</v>
      </c>
      <c r="J168" s="204">
        <v>19315</v>
      </c>
      <c r="K168" s="203"/>
      <c r="L168" s="204">
        <v>120798</v>
      </c>
      <c r="M168" s="4"/>
      <c r="N168" s="204">
        <v>0</v>
      </c>
      <c r="O168" s="204">
        <v>58840</v>
      </c>
      <c r="P168" s="203"/>
      <c r="Q168" s="204">
        <v>2756946</v>
      </c>
      <c r="R168" s="204">
        <v>-88095</v>
      </c>
      <c r="S168" s="204">
        <v>2668851</v>
      </c>
      <c r="T168" s="204">
        <f t="shared" si="3"/>
        <v>22956430.341000002</v>
      </c>
      <c r="U168" s="204">
        <v>2874354</v>
      </c>
    </row>
    <row r="169" spans="1:21">
      <c r="A169" s="217">
        <v>34605</v>
      </c>
      <c r="B169" s="197" t="s">
        <v>151</v>
      </c>
      <c r="C169" s="201">
        <v>2.351E-4</v>
      </c>
      <c r="D169" s="201">
        <v>2.5179999999999999E-4</v>
      </c>
      <c r="E169" s="204">
        <v>2340677</v>
      </c>
      <c r="F169" s="203"/>
      <c r="G169" s="204">
        <v>170824</v>
      </c>
      <c r="H169" s="204">
        <v>223067</v>
      </c>
      <c r="I169" s="204">
        <v>469714</v>
      </c>
      <c r="J169" s="204">
        <v>18210</v>
      </c>
      <c r="K169" s="203"/>
      <c r="L169" s="204">
        <v>23490</v>
      </c>
      <c r="M169" s="4"/>
      <c r="N169" s="204">
        <v>0</v>
      </c>
      <c r="O169" s="204">
        <v>114180</v>
      </c>
      <c r="P169" s="203"/>
      <c r="Q169" s="204">
        <v>536111</v>
      </c>
      <c r="R169" s="204">
        <v>-37205</v>
      </c>
      <c r="S169" s="204">
        <v>498906</v>
      </c>
      <c r="T169" s="204">
        <f t="shared" si="3"/>
        <v>4464066.8098999998</v>
      </c>
      <c r="U169" s="204">
        <v>558942</v>
      </c>
    </row>
    <row r="170" spans="1:21">
      <c r="A170" s="217">
        <v>34700</v>
      </c>
      <c r="B170" s="197" t="s">
        <v>152</v>
      </c>
      <c r="C170" s="201">
        <v>3.3214999999999998E-3</v>
      </c>
      <c r="D170" s="201">
        <v>3.3004000000000002E-3</v>
      </c>
      <c r="E170" s="204">
        <v>33069150</v>
      </c>
      <c r="F170" s="203"/>
      <c r="G170" s="204">
        <v>2413409</v>
      </c>
      <c r="H170" s="204">
        <v>3151496</v>
      </c>
      <c r="I170" s="204">
        <v>6636128</v>
      </c>
      <c r="J170" s="204">
        <v>34074</v>
      </c>
      <c r="K170" s="203"/>
      <c r="L170" s="204">
        <v>331871</v>
      </c>
      <c r="M170" s="4"/>
      <c r="N170" s="204">
        <v>0</v>
      </c>
      <c r="O170" s="204">
        <v>781935</v>
      </c>
      <c r="P170" s="203"/>
      <c r="Q170" s="204">
        <v>7574189</v>
      </c>
      <c r="R170" s="204">
        <v>-280024</v>
      </c>
      <c r="S170" s="204">
        <v>7294165</v>
      </c>
      <c r="T170" s="204">
        <f t="shared" si="3"/>
        <v>63068472.603499994</v>
      </c>
      <c r="U170" s="204">
        <v>7896747</v>
      </c>
    </row>
    <row r="171" spans="1:21">
      <c r="A171" s="217">
        <v>34800</v>
      </c>
      <c r="B171" s="197" t="s">
        <v>153</v>
      </c>
      <c r="C171" s="201">
        <v>3.8180000000000001E-4</v>
      </c>
      <c r="D171" s="201">
        <v>3.7389999999999998E-4</v>
      </c>
      <c r="E171" s="204">
        <v>3801235</v>
      </c>
      <c r="F171" s="203"/>
      <c r="G171" s="204">
        <v>277417</v>
      </c>
      <c r="H171" s="204">
        <v>362258</v>
      </c>
      <c r="I171" s="204">
        <v>762810</v>
      </c>
      <c r="J171" s="204">
        <v>146253</v>
      </c>
      <c r="K171" s="203"/>
      <c r="L171" s="204">
        <v>38148</v>
      </c>
      <c r="M171" s="4"/>
      <c r="N171" s="204">
        <v>0</v>
      </c>
      <c r="O171" s="204">
        <v>5981</v>
      </c>
      <c r="P171" s="203"/>
      <c r="Q171" s="204">
        <v>870638</v>
      </c>
      <c r="R171" s="204">
        <v>82685</v>
      </c>
      <c r="S171" s="204">
        <v>953323</v>
      </c>
      <c r="T171" s="204">
        <f t="shared" si="3"/>
        <v>7249598.9282</v>
      </c>
      <c r="U171" s="204">
        <v>907716</v>
      </c>
    </row>
    <row r="172" spans="1:21">
      <c r="A172" s="217">
        <v>34900</v>
      </c>
      <c r="B172" s="197" t="s">
        <v>395</v>
      </c>
      <c r="C172" s="201">
        <v>7.2158999999999999E-3</v>
      </c>
      <c r="D172" s="201">
        <v>7.332E-3</v>
      </c>
      <c r="E172" s="204">
        <v>71842143</v>
      </c>
      <c r="F172" s="203"/>
      <c r="G172" s="204">
        <v>5243087</v>
      </c>
      <c r="H172" s="204">
        <v>6846569</v>
      </c>
      <c r="I172" s="204">
        <v>14416870</v>
      </c>
      <c r="J172" s="204">
        <v>0</v>
      </c>
      <c r="K172" s="203"/>
      <c r="L172" s="204">
        <v>720984</v>
      </c>
      <c r="M172" s="4"/>
      <c r="N172" s="204">
        <v>0</v>
      </c>
      <c r="O172" s="204">
        <v>1373292</v>
      </c>
      <c r="P172" s="203"/>
      <c r="Q172" s="204">
        <v>16454792</v>
      </c>
      <c r="R172" s="204">
        <v>-947462</v>
      </c>
      <c r="S172" s="204">
        <v>15507330</v>
      </c>
      <c r="T172" s="204">
        <f t="shared" si="3"/>
        <v>137015141.1891</v>
      </c>
      <c r="U172" s="204">
        <v>17155542</v>
      </c>
    </row>
    <row r="173" spans="1:21">
      <c r="A173" s="217">
        <v>34901</v>
      </c>
      <c r="B173" s="197" t="s">
        <v>396</v>
      </c>
      <c r="C173" s="201">
        <v>1.9239999999999999E-4</v>
      </c>
      <c r="D173" s="201">
        <v>1.797E-4</v>
      </c>
      <c r="E173" s="204">
        <v>1915552</v>
      </c>
      <c r="F173" s="203"/>
      <c r="G173" s="204">
        <v>139798</v>
      </c>
      <c r="H173" s="204">
        <v>182552</v>
      </c>
      <c r="I173" s="204">
        <v>384402</v>
      </c>
      <c r="J173" s="204">
        <v>14752</v>
      </c>
      <c r="K173" s="203"/>
      <c r="L173" s="204">
        <v>19224</v>
      </c>
      <c r="M173" s="4"/>
      <c r="N173" s="204">
        <v>0</v>
      </c>
      <c r="O173" s="204">
        <v>57627</v>
      </c>
      <c r="P173" s="203"/>
      <c r="Q173" s="204">
        <v>438740</v>
      </c>
      <c r="R173" s="204">
        <v>-34850</v>
      </c>
      <c r="S173" s="204">
        <v>403890</v>
      </c>
      <c r="T173" s="204">
        <f t="shared" si="3"/>
        <v>3653281.3875999996</v>
      </c>
      <c r="U173" s="204">
        <v>457424</v>
      </c>
    </row>
    <row r="174" spans="1:21">
      <c r="A174" s="217">
        <v>34903</v>
      </c>
      <c r="B174" s="197" t="s">
        <v>154</v>
      </c>
      <c r="C174" s="201">
        <v>8.3999999999999992E-6</v>
      </c>
      <c r="D174" s="201">
        <v>1.26E-5</v>
      </c>
      <c r="E174" s="204">
        <v>83631</v>
      </c>
      <c r="F174" s="203"/>
      <c r="G174" s="204">
        <v>6103</v>
      </c>
      <c r="H174" s="204">
        <v>7970</v>
      </c>
      <c r="I174" s="204">
        <v>16783</v>
      </c>
      <c r="J174" s="204">
        <v>1835</v>
      </c>
      <c r="K174" s="203"/>
      <c r="L174" s="204">
        <v>839</v>
      </c>
      <c r="M174" s="4"/>
      <c r="N174" s="204">
        <v>0</v>
      </c>
      <c r="O174" s="204">
        <v>16565</v>
      </c>
      <c r="P174" s="203"/>
      <c r="Q174" s="204">
        <v>19155</v>
      </c>
      <c r="R174" s="204">
        <v>-8509</v>
      </c>
      <c r="S174" s="204">
        <v>10646</v>
      </c>
      <c r="T174" s="204">
        <f t="shared" si="3"/>
        <v>159498.77159999998</v>
      </c>
      <c r="U174" s="204">
        <v>19971</v>
      </c>
    </row>
    <row r="175" spans="1:21">
      <c r="A175" s="217">
        <v>34905</v>
      </c>
      <c r="B175" s="197" t="s">
        <v>155</v>
      </c>
      <c r="C175" s="201">
        <v>7.0069999999999996E-4</v>
      </c>
      <c r="D175" s="201">
        <v>7.3019999999999997E-4</v>
      </c>
      <c r="E175" s="204">
        <v>6976232</v>
      </c>
      <c r="F175" s="203"/>
      <c r="G175" s="204">
        <v>509130</v>
      </c>
      <c r="H175" s="204">
        <v>664836</v>
      </c>
      <c r="I175" s="204">
        <v>1399950</v>
      </c>
      <c r="J175" s="204">
        <v>14363</v>
      </c>
      <c r="K175" s="203"/>
      <c r="L175" s="204">
        <v>70011</v>
      </c>
      <c r="M175" s="4"/>
      <c r="N175" s="204">
        <v>0</v>
      </c>
      <c r="O175" s="204">
        <v>201455</v>
      </c>
      <c r="P175" s="203"/>
      <c r="Q175" s="204">
        <v>1597843</v>
      </c>
      <c r="R175" s="204">
        <v>-80583</v>
      </c>
      <c r="S175" s="204">
        <v>1517260</v>
      </c>
      <c r="T175" s="204">
        <f t="shared" si="3"/>
        <v>13304855.8643</v>
      </c>
      <c r="U175" s="204">
        <v>1665889</v>
      </c>
    </row>
    <row r="176" spans="1:21">
      <c r="A176" s="217">
        <v>34910</v>
      </c>
      <c r="B176" s="197" t="s">
        <v>156</v>
      </c>
      <c r="C176" s="201">
        <v>2.3126000000000002E-3</v>
      </c>
      <c r="D176" s="201">
        <v>2.2791E-3</v>
      </c>
      <c r="E176" s="204">
        <v>23024451</v>
      </c>
      <c r="F176" s="203"/>
      <c r="G176" s="204">
        <v>1680340</v>
      </c>
      <c r="H176" s="204">
        <v>2194234</v>
      </c>
      <c r="I176" s="204">
        <v>4620415</v>
      </c>
      <c r="J176" s="204">
        <v>134331</v>
      </c>
      <c r="K176" s="203"/>
      <c r="L176" s="204">
        <v>231066</v>
      </c>
      <c r="M176" s="4"/>
      <c r="N176" s="204">
        <v>0</v>
      </c>
      <c r="O176" s="204">
        <v>278190</v>
      </c>
      <c r="P176" s="203"/>
      <c r="Q176" s="204">
        <v>5273542</v>
      </c>
      <c r="R176" s="204">
        <v>36265</v>
      </c>
      <c r="S176" s="204">
        <v>5309807</v>
      </c>
      <c r="T176" s="204">
        <f t="shared" si="3"/>
        <v>43911530.8574</v>
      </c>
      <c r="U176" s="204">
        <v>5498123</v>
      </c>
    </row>
    <row r="177" spans="1:21">
      <c r="A177" s="217">
        <v>35000</v>
      </c>
      <c r="B177" s="197" t="s">
        <v>157</v>
      </c>
      <c r="C177" s="201">
        <v>1.4947000000000001E-3</v>
      </c>
      <c r="D177" s="201">
        <v>1.5081999999999999E-3</v>
      </c>
      <c r="E177" s="204">
        <v>14881366</v>
      </c>
      <c r="F177" s="203"/>
      <c r="G177" s="204">
        <v>1086052</v>
      </c>
      <c r="H177" s="204">
        <v>1418197</v>
      </c>
      <c r="I177" s="204">
        <v>2986307</v>
      </c>
      <c r="J177" s="204">
        <v>64204</v>
      </c>
      <c r="K177" s="203"/>
      <c r="L177" s="204">
        <v>149344</v>
      </c>
      <c r="M177" s="4"/>
      <c r="N177" s="204">
        <v>0</v>
      </c>
      <c r="O177" s="204">
        <v>322462</v>
      </c>
      <c r="P177" s="203"/>
      <c r="Q177" s="204">
        <v>3408442</v>
      </c>
      <c r="R177" s="204">
        <v>-56039</v>
      </c>
      <c r="S177" s="204">
        <v>3352403</v>
      </c>
      <c r="T177" s="204">
        <f t="shared" si="3"/>
        <v>28381287.370300002</v>
      </c>
      <c r="U177" s="204">
        <v>3553595</v>
      </c>
    </row>
    <row r="178" spans="1:21">
      <c r="A178" s="217">
        <v>35005</v>
      </c>
      <c r="B178" s="197" t="s">
        <v>158</v>
      </c>
      <c r="C178" s="201">
        <v>7.0200000000000004E-4</v>
      </c>
      <c r="D178" s="201">
        <v>7.0140000000000003E-4</v>
      </c>
      <c r="E178" s="204">
        <v>6989174</v>
      </c>
      <c r="F178" s="203"/>
      <c r="G178" s="204">
        <v>510075</v>
      </c>
      <c r="H178" s="204">
        <v>666070</v>
      </c>
      <c r="I178" s="204">
        <v>1402548</v>
      </c>
      <c r="J178" s="204">
        <v>17372</v>
      </c>
      <c r="K178" s="203"/>
      <c r="L178" s="204">
        <v>70141</v>
      </c>
      <c r="M178" s="4"/>
      <c r="N178" s="204">
        <v>0</v>
      </c>
      <c r="O178" s="204">
        <v>23851</v>
      </c>
      <c r="P178" s="203"/>
      <c r="Q178" s="204">
        <v>1600807</v>
      </c>
      <c r="R178" s="204">
        <v>36628</v>
      </c>
      <c r="S178" s="204">
        <v>1637435</v>
      </c>
      <c r="T178" s="204">
        <f t="shared" si="3"/>
        <v>13329540.198000001</v>
      </c>
      <c r="U178" s="204">
        <v>1668980</v>
      </c>
    </row>
    <row r="179" spans="1:21">
      <c r="A179" s="217">
        <v>35100</v>
      </c>
      <c r="B179" s="197" t="s">
        <v>159</v>
      </c>
      <c r="C179" s="201">
        <v>1.34999E-2</v>
      </c>
      <c r="D179" s="201">
        <v>1.3260600000000001E-2</v>
      </c>
      <c r="E179" s="204">
        <v>134406206</v>
      </c>
      <c r="F179" s="203"/>
      <c r="G179" s="204">
        <v>9809054</v>
      </c>
      <c r="H179" s="204">
        <v>12808935</v>
      </c>
      <c r="I179" s="204">
        <v>26971869</v>
      </c>
      <c r="J179" s="204">
        <v>155673</v>
      </c>
      <c r="K179" s="203"/>
      <c r="L179" s="204">
        <v>1348856</v>
      </c>
      <c r="M179" s="4"/>
      <c r="N179" s="204">
        <v>0</v>
      </c>
      <c r="O179" s="204">
        <v>875985</v>
      </c>
      <c r="P179" s="203"/>
      <c r="Q179" s="204">
        <v>30784524</v>
      </c>
      <c r="R179" s="204">
        <v>-876962</v>
      </c>
      <c r="S179" s="204">
        <v>29907562</v>
      </c>
      <c r="T179" s="204">
        <f t="shared" si="3"/>
        <v>256335412.7051</v>
      </c>
      <c r="U179" s="204">
        <v>32095526</v>
      </c>
    </row>
    <row r="180" spans="1:21">
      <c r="A180" s="217">
        <v>35105</v>
      </c>
      <c r="B180" s="197" t="s">
        <v>160</v>
      </c>
      <c r="C180" s="201">
        <v>1.1528E-3</v>
      </c>
      <c r="D180" s="201">
        <v>1.1609000000000001E-3</v>
      </c>
      <c r="E180" s="204">
        <v>11477379</v>
      </c>
      <c r="F180" s="203"/>
      <c r="G180" s="204">
        <v>837627</v>
      </c>
      <c r="H180" s="204">
        <v>1093796</v>
      </c>
      <c r="I180" s="204">
        <v>2303215</v>
      </c>
      <c r="J180" s="204">
        <v>0</v>
      </c>
      <c r="K180" s="203"/>
      <c r="L180" s="204">
        <v>115183</v>
      </c>
      <c r="M180" s="4"/>
      <c r="N180" s="204">
        <v>0</v>
      </c>
      <c r="O180" s="204">
        <v>200938</v>
      </c>
      <c r="P180" s="203"/>
      <c r="Q180" s="204">
        <v>2628790</v>
      </c>
      <c r="R180" s="204">
        <v>-74476</v>
      </c>
      <c r="S180" s="204">
        <v>2554314</v>
      </c>
      <c r="T180" s="204">
        <f t="shared" si="3"/>
        <v>21889307.6072</v>
      </c>
      <c r="U180" s="204">
        <v>2740740</v>
      </c>
    </row>
    <row r="181" spans="1:21">
      <c r="A181" s="217">
        <v>35106</v>
      </c>
      <c r="B181" s="197" t="s">
        <v>161</v>
      </c>
      <c r="C181" s="201">
        <v>2.944E-4</v>
      </c>
      <c r="D181" s="201">
        <v>2.8630000000000002E-4</v>
      </c>
      <c r="E181" s="204">
        <v>2931073</v>
      </c>
      <c r="F181" s="203"/>
      <c r="G181" s="204">
        <v>213912</v>
      </c>
      <c r="H181" s="204">
        <v>279332</v>
      </c>
      <c r="I181" s="204">
        <v>588191</v>
      </c>
      <c r="J181" s="204">
        <v>50309</v>
      </c>
      <c r="K181" s="203"/>
      <c r="L181" s="204">
        <v>29415</v>
      </c>
      <c r="M181" s="4"/>
      <c r="N181" s="204">
        <v>0</v>
      </c>
      <c r="O181" s="204">
        <v>95484</v>
      </c>
      <c r="P181" s="203"/>
      <c r="Q181" s="204">
        <v>671336</v>
      </c>
      <c r="R181" s="204">
        <v>40060</v>
      </c>
      <c r="S181" s="204">
        <v>711396</v>
      </c>
      <c r="T181" s="204">
        <f t="shared" si="3"/>
        <v>5590052.1856000004</v>
      </c>
      <c r="U181" s="204">
        <v>699925</v>
      </c>
    </row>
    <row r="182" spans="1:21">
      <c r="A182" s="217">
        <v>35200</v>
      </c>
      <c r="B182" s="197" t="s">
        <v>162</v>
      </c>
      <c r="C182" s="201">
        <v>5.6030000000000001E-4</v>
      </c>
      <c r="D182" s="201">
        <v>5.6130000000000004E-4</v>
      </c>
      <c r="E182" s="204">
        <v>5578397</v>
      </c>
      <c r="F182" s="203"/>
      <c r="G182" s="204">
        <v>407115</v>
      </c>
      <c r="H182" s="204">
        <v>531622</v>
      </c>
      <c r="I182" s="204">
        <v>1119441</v>
      </c>
      <c r="J182" s="204">
        <v>82071</v>
      </c>
      <c r="K182" s="203"/>
      <c r="L182" s="204">
        <v>55983</v>
      </c>
      <c r="M182" s="4"/>
      <c r="N182" s="204">
        <v>0</v>
      </c>
      <c r="O182" s="204">
        <v>24697</v>
      </c>
      <c r="P182" s="203"/>
      <c r="Q182" s="204">
        <v>1277681</v>
      </c>
      <c r="R182" s="204">
        <v>68747</v>
      </c>
      <c r="S182" s="204">
        <v>1346428</v>
      </c>
      <c r="T182" s="204">
        <f t="shared" si="3"/>
        <v>10638947.8247</v>
      </c>
      <c r="U182" s="204">
        <v>1332093</v>
      </c>
    </row>
    <row r="183" spans="1:21">
      <c r="A183" s="217">
        <v>35300</v>
      </c>
      <c r="B183" s="197" t="s">
        <v>442</v>
      </c>
      <c r="C183" s="201">
        <v>4.1130999999999997E-3</v>
      </c>
      <c r="D183" s="201">
        <v>4.0270999999999996E-3</v>
      </c>
      <c r="E183" s="204">
        <v>40950390</v>
      </c>
      <c r="F183" s="203"/>
      <c r="G183" s="204">
        <v>2988587</v>
      </c>
      <c r="H183" s="204">
        <v>3902579</v>
      </c>
      <c r="I183" s="204">
        <v>8217690</v>
      </c>
      <c r="J183" s="204">
        <v>434899</v>
      </c>
      <c r="K183" s="203"/>
      <c r="L183" s="204">
        <v>410964</v>
      </c>
      <c r="M183" s="4"/>
      <c r="N183" s="204">
        <v>0</v>
      </c>
      <c r="O183" s="204">
        <v>114052</v>
      </c>
      <c r="P183" s="203"/>
      <c r="Q183" s="204">
        <v>9379316</v>
      </c>
      <c r="R183" s="204">
        <v>146511</v>
      </c>
      <c r="S183" s="204">
        <v>9525827</v>
      </c>
      <c r="T183" s="204">
        <f t="shared" si="3"/>
        <v>78099333.031899989</v>
      </c>
      <c r="U183" s="204">
        <v>9778747</v>
      </c>
    </row>
    <row r="184" spans="1:21">
      <c r="A184" s="217">
        <v>35305</v>
      </c>
      <c r="B184" s="197" t="s">
        <v>164</v>
      </c>
      <c r="C184" s="201">
        <v>1.4621E-3</v>
      </c>
      <c r="D184" s="201">
        <v>1.4071000000000001E-3</v>
      </c>
      <c r="E184" s="204">
        <v>14556798</v>
      </c>
      <c r="F184" s="203"/>
      <c r="G184" s="204">
        <v>1062365</v>
      </c>
      <c r="H184" s="204">
        <v>1387265</v>
      </c>
      <c r="I184" s="204">
        <v>2921175</v>
      </c>
      <c r="J184" s="204">
        <v>454370</v>
      </c>
      <c r="K184" s="203"/>
      <c r="L184" s="204">
        <v>146087</v>
      </c>
      <c r="M184" s="4"/>
      <c r="N184" s="204">
        <v>0</v>
      </c>
      <c r="O184" s="204">
        <v>8378</v>
      </c>
      <c r="P184" s="203"/>
      <c r="Q184" s="204">
        <v>3334103</v>
      </c>
      <c r="R184" s="204">
        <v>328685</v>
      </c>
      <c r="S184" s="204">
        <v>3662788</v>
      </c>
      <c r="T184" s="204">
        <f t="shared" si="3"/>
        <v>27762280.232900001</v>
      </c>
      <c r="U184" s="204">
        <v>3476090</v>
      </c>
    </row>
    <row r="185" spans="1:21">
      <c r="A185" s="217">
        <v>35400</v>
      </c>
      <c r="B185" s="197" t="s">
        <v>165</v>
      </c>
      <c r="C185" s="201">
        <v>2.9822E-3</v>
      </c>
      <c r="D185" s="201">
        <v>2.9510000000000001E-3</v>
      </c>
      <c r="E185" s="204">
        <v>29691049</v>
      </c>
      <c r="F185" s="203"/>
      <c r="G185" s="204">
        <v>2166872</v>
      </c>
      <c r="H185" s="204">
        <v>2829562</v>
      </c>
      <c r="I185" s="204">
        <v>5958230</v>
      </c>
      <c r="J185" s="204">
        <v>86790</v>
      </c>
      <c r="K185" s="203"/>
      <c r="L185" s="204">
        <v>297969</v>
      </c>
      <c r="M185" s="4"/>
      <c r="N185" s="204">
        <v>0</v>
      </c>
      <c r="O185" s="204">
        <v>393777</v>
      </c>
      <c r="P185" s="203"/>
      <c r="Q185" s="204">
        <v>6800466</v>
      </c>
      <c r="R185" s="204">
        <v>-196633</v>
      </c>
      <c r="S185" s="204">
        <v>6603833</v>
      </c>
      <c r="T185" s="204">
        <f t="shared" si="3"/>
        <v>56625861.507799998</v>
      </c>
      <c r="U185" s="204">
        <v>7090073</v>
      </c>
    </row>
    <row r="186" spans="1:21">
      <c r="A186" s="217">
        <v>35401</v>
      </c>
      <c r="B186" s="197" t="s">
        <v>166</v>
      </c>
      <c r="C186" s="201">
        <v>3.2299999999999999E-5</v>
      </c>
      <c r="D186" s="201">
        <v>3.7200000000000003E-5</v>
      </c>
      <c r="E186" s="204">
        <v>321582</v>
      </c>
      <c r="F186" s="203"/>
      <c r="G186" s="204">
        <v>23469</v>
      </c>
      <c r="H186" s="204">
        <v>30647</v>
      </c>
      <c r="I186" s="204">
        <v>64533</v>
      </c>
      <c r="J186" s="204">
        <v>25411</v>
      </c>
      <c r="K186" s="203"/>
      <c r="L186" s="204">
        <v>3227</v>
      </c>
      <c r="M186" s="4"/>
      <c r="N186" s="204">
        <v>0</v>
      </c>
      <c r="O186" s="204">
        <v>30546</v>
      </c>
      <c r="P186" s="203"/>
      <c r="Q186" s="204">
        <v>73655</v>
      </c>
      <c r="R186" s="204">
        <v>-1033</v>
      </c>
      <c r="S186" s="204">
        <v>72622</v>
      </c>
      <c r="T186" s="204">
        <f t="shared" si="3"/>
        <v>613310.75269999995</v>
      </c>
      <c r="U186" s="204">
        <v>76792</v>
      </c>
    </row>
    <row r="187" spans="1:21">
      <c r="A187" s="217">
        <v>35402</v>
      </c>
      <c r="B187" s="197" t="s">
        <v>469</v>
      </c>
      <c r="C187" s="201">
        <v>0</v>
      </c>
      <c r="D187" s="201">
        <v>0</v>
      </c>
      <c r="E187" s="204">
        <v>0</v>
      </c>
      <c r="F187" s="203"/>
      <c r="G187" s="204">
        <v>0</v>
      </c>
      <c r="H187" s="204">
        <v>0</v>
      </c>
      <c r="I187" s="204">
        <v>0</v>
      </c>
      <c r="J187" s="204">
        <v>0</v>
      </c>
      <c r="K187" s="203"/>
      <c r="L187" s="204">
        <v>0</v>
      </c>
      <c r="M187" s="4"/>
      <c r="N187" s="204">
        <v>0</v>
      </c>
      <c r="O187" s="204">
        <v>0</v>
      </c>
      <c r="P187" s="203"/>
      <c r="Q187" s="204">
        <v>0</v>
      </c>
      <c r="R187" s="204">
        <v>-99127</v>
      </c>
      <c r="S187" s="204">
        <v>-99127</v>
      </c>
      <c r="T187" s="204">
        <f t="shared" si="3"/>
        <v>0</v>
      </c>
      <c r="U187" s="204">
        <v>0</v>
      </c>
    </row>
    <row r="188" spans="1:21">
      <c r="A188" s="217">
        <v>35405</v>
      </c>
      <c r="B188" s="197" t="s">
        <v>168</v>
      </c>
      <c r="C188" s="201">
        <v>1.0081999999999999E-3</v>
      </c>
      <c r="D188" s="201">
        <v>1.0463E-3</v>
      </c>
      <c r="E188" s="204">
        <v>10037729</v>
      </c>
      <c r="F188" s="203"/>
      <c r="G188" s="204">
        <v>732560</v>
      </c>
      <c r="H188" s="204">
        <v>956597</v>
      </c>
      <c r="I188" s="204">
        <v>2014314</v>
      </c>
      <c r="J188" s="204">
        <v>16380</v>
      </c>
      <c r="K188" s="203"/>
      <c r="L188" s="204">
        <v>100735</v>
      </c>
      <c r="M188" s="4"/>
      <c r="N188" s="204">
        <v>0</v>
      </c>
      <c r="O188" s="204">
        <v>321798</v>
      </c>
      <c r="P188" s="203"/>
      <c r="Q188" s="204">
        <v>2299051</v>
      </c>
      <c r="R188" s="204">
        <v>-129951</v>
      </c>
      <c r="S188" s="204">
        <v>2169100</v>
      </c>
      <c r="T188" s="204">
        <f t="shared" si="3"/>
        <v>19143650.181799997</v>
      </c>
      <c r="U188" s="204">
        <v>2396959</v>
      </c>
    </row>
    <row r="189" spans="1:21">
      <c r="A189" s="217">
        <v>35500</v>
      </c>
      <c r="B189" s="197" t="s">
        <v>169</v>
      </c>
      <c r="C189" s="201">
        <v>4.0768000000000002E-3</v>
      </c>
      <c r="D189" s="201">
        <v>4.1085999999999996E-3</v>
      </c>
      <c r="E189" s="204">
        <v>40588984</v>
      </c>
      <c r="F189" s="203"/>
      <c r="G189" s="204">
        <v>2962211</v>
      </c>
      <c r="H189" s="204">
        <v>3868137</v>
      </c>
      <c r="I189" s="204">
        <v>8145165</v>
      </c>
      <c r="J189" s="204">
        <v>56505</v>
      </c>
      <c r="K189" s="203"/>
      <c r="L189" s="204">
        <v>407338</v>
      </c>
      <c r="M189" s="4"/>
      <c r="N189" s="204">
        <v>0</v>
      </c>
      <c r="O189" s="204">
        <v>1233149</v>
      </c>
      <c r="P189" s="203"/>
      <c r="Q189" s="204">
        <v>9296539</v>
      </c>
      <c r="R189" s="204">
        <v>-580394</v>
      </c>
      <c r="S189" s="204">
        <v>8716145</v>
      </c>
      <c r="T189" s="204">
        <f t="shared" si="3"/>
        <v>77410070.483199999</v>
      </c>
      <c r="U189" s="204">
        <v>9692445</v>
      </c>
    </row>
    <row r="190" spans="1:21">
      <c r="A190" s="217">
        <v>35600</v>
      </c>
      <c r="B190" s="197" t="s">
        <v>170</v>
      </c>
      <c r="C190" s="201">
        <v>1.7534E-3</v>
      </c>
      <c r="D190" s="201">
        <v>1.7339E-3</v>
      </c>
      <c r="E190" s="204">
        <v>17457006</v>
      </c>
      <c r="F190" s="203"/>
      <c r="G190" s="204">
        <v>1274024</v>
      </c>
      <c r="H190" s="204">
        <v>1663656</v>
      </c>
      <c r="I190" s="204">
        <v>3503172</v>
      </c>
      <c r="J190" s="204">
        <v>31290</v>
      </c>
      <c r="K190" s="203"/>
      <c r="L190" s="204">
        <v>175193</v>
      </c>
      <c r="M190" s="4"/>
      <c r="N190" s="204">
        <v>0</v>
      </c>
      <c r="O190" s="204">
        <v>17985</v>
      </c>
      <c r="P190" s="203"/>
      <c r="Q190" s="204">
        <v>3998369</v>
      </c>
      <c r="R190" s="204">
        <v>-57401</v>
      </c>
      <c r="S190" s="204">
        <v>3940968</v>
      </c>
      <c r="T190" s="204">
        <f t="shared" si="3"/>
        <v>33293469.7766</v>
      </c>
      <c r="U190" s="204">
        <v>4168645</v>
      </c>
    </row>
    <row r="191" spans="1:21">
      <c r="A191" s="217">
        <v>35700</v>
      </c>
      <c r="B191" s="197" t="s">
        <v>171</v>
      </c>
      <c r="C191" s="201">
        <v>9.4209999999999997E-4</v>
      </c>
      <c r="D191" s="201">
        <v>9.5529999999999996E-4</v>
      </c>
      <c r="E191" s="204">
        <v>9379631</v>
      </c>
      <c r="F191" s="203"/>
      <c r="G191" s="204">
        <v>684532</v>
      </c>
      <c r="H191" s="204">
        <v>893880</v>
      </c>
      <c r="I191" s="204">
        <v>1882251</v>
      </c>
      <c r="J191" s="204">
        <v>7662</v>
      </c>
      <c r="K191" s="203"/>
      <c r="L191" s="204">
        <v>94131</v>
      </c>
      <c r="M191" s="4"/>
      <c r="N191" s="204">
        <v>0</v>
      </c>
      <c r="O191" s="204">
        <v>199652</v>
      </c>
      <c r="P191" s="203"/>
      <c r="Q191" s="204">
        <v>2148320</v>
      </c>
      <c r="R191" s="204">
        <v>-112687</v>
      </c>
      <c r="S191" s="204">
        <v>2035633</v>
      </c>
      <c r="T191" s="204">
        <f t="shared" si="3"/>
        <v>17888546.752900001</v>
      </c>
      <c r="U191" s="204">
        <v>2239809</v>
      </c>
    </row>
    <row r="192" spans="1:21">
      <c r="A192" s="217">
        <v>35800</v>
      </c>
      <c r="B192" s="197" t="s">
        <v>172</v>
      </c>
      <c r="C192" s="201">
        <v>1.2757999999999999E-3</v>
      </c>
      <c r="D192" s="201">
        <v>1.3487E-3</v>
      </c>
      <c r="E192" s="204">
        <v>12701978</v>
      </c>
      <c r="F192" s="203"/>
      <c r="G192" s="204">
        <v>926999</v>
      </c>
      <c r="H192" s="204">
        <v>1210501</v>
      </c>
      <c r="I192" s="204">
        <v>2548960</v>
      </c>
      <c r="J192" s="204">
        <v>0</v>
      </c>
      <c r="K192" s="203"/>
      <c r="L192" s="204">
        <v>127473</v>
      </c>
      <c r="M192" s="4"/>
      <c r="N192" s="204">
        <v>0</v>
      </c>
      <c r="O192" s="204">
        <v>317392</v>
      </c>
      <c r="P192" s="203"/>
      <c r="Q192" s="204">
        <v>2909273</v>
      </c>
      <c r="R192" s="204">
        <v>-169023</v>
      </c>
      <c r="S192" s="204">
        <v>2740250</v>
      </c>
      <c r="T192" s="204">
        <f t="shared" si="3"/>
        <v>24224825.334199999</v>
      </c>
      <c r="U192" s="204">
        <v>3033169</v>
      </c>
    </row>
    <row r="193" spans="1:21">
      <c r="A193" s="217">
        <v>35805</v>
      </c>
      <c r="B193" s="197" t="s">
        <v>173</v>
      </c>
      <c r="C193" s="201">
        <v>2.433E-4</v>
      </c>
      <c r="D193" s="201">
        <v>2.3470000000000001E-4</v>
      </c>
      <c r="E193" s="204">
        <v>2422316</v>
      </c>
      <c r="F193" s="203"/>
      <c r="G193" s="204">
        <v>176782</v>
      </c>
      <c r="H193" s="204">
        <v>230847</v>
      </c>
      <c r="I193" s="204">
        <v>486097</v>
      </c>
      <c r="J193" s="204">
        <v>234924</v>
      </c>
      <c r="K193" s="203"/>
      <c r="L193" s="204">
        <v>24310</v>
      </c>
      <c r="M193" s="4"/>
      <c r="N193" s="204">
        <v>0</v>
      </c>
      <c r="O193" s="204">
        <v>8308</v>
      </c>
      <c r="P193" s="203"/>
      <c r="Q193" s="204">
        <v>554810</v>
      </c>
      <c r="R193" s="204">
        <v>97932</v>
      </c>
      <c r="S193" s="204">
        <v>652742</v>
      </c>
      <c r="T193" s="204">
        <f t="shared" si="3"/>
        <v>4619767.9917000001</v>
      </c>
      <c r="U193" s="204">
        <v>578437</v>
      </c>
    </row>
    <row r="194" spans="1:21">
      <c r="A194" s="217">
        <v>35900</v>
      </c>
      <c r="B194" s="197" t="s">
        <v>174</v>
      </c>
      <c r="C194" s="201">
        <v>2.4933999999999998E-3</v>
      </c>
      <c r="D194" s="201">
        <v>2.4949E-3</v>
      </c>
      <c r="E194" s="204">
        <v>24824512</v>
      </c>
      <c r="F194" s="203"/>
      <c r="G194" s="204">
        <v>1811709</v>
      </c>
      <c r="H194" s="204">
        <v>2365780</v>
      </c>
      <c r="I194" s="204">
        <v>4981641</v>
      </c>
      <c r="J194" s="204">
        <v>0</v>
      </c>
      <c r="K194" s="203"/>
      <c r="L194" s="204">
        <v>249131</v>
      </c>
      <c r="M194" s="4"/>
      <c r="N194" s="204">
        <v>0</v>
      </c>
      <c r="O194" s="204">
        <v>456512</v>
      </c>
      <c r="P194" s="203"/>
      <c r="Q194" s="204">
        <v>5685830</v>
      </c>
      <c r="R194" s="204">
        <v>-348353</v>
      </c>
      <c r="S194" s="204">
        <v>5337477</v>
      </c>
      <c r="T194" s="204">
        <f t="shared" si="3"/>
        <v>47344552.036599994</v>
      </c>
      <c r="U194" s="204">
        <v>5927969</v>
      </c>
    </row>
    <row r="195" spans="1:21">
      <c r="A195" s="217">
        <v>35905</v>
      </c>
      <c r="B195" s="197" t="s">
        <v>175</v>
      </c>
      <c r="C195" s="201">
        <v>3.1530000000000002E-4</v>
      </c>
      <c r="D195" s="201">
        <v>3.5080000000000002E-4</v>
      </c>
      <c r="E195" s="204">
        <v>3139155</v>
      </c>
      <c r="F195" s="203"/>
      <c r="G195" s="204">
        <v>229098</v>
      </c>
      <c r="H195" s="204">
        <v>299162</v>
      </c>
      <c r="I195" s="204">
        <v>629948</v>
      </c>
      <c r="J195" s="204">
        <v>46166</v>
      </c>
      <c r="K195" s="203"/>
      <c r="L195" s="204">
        <v>31504</v>
      </c>
      <c r="M195" s="4"/>
      <c r="N195" s="204">
        <v>0</v>
      </c>
      <c r="O195" s="204">
        <v>70873</v>
      </c>
      <c r="P195" s="203"/>
      <c r="Q195" s="204">
        <v>718995</v>
      </c>
      <c r="R195" s="204">
        <v>7224</v>
      </c>
      <c r="S195" s="204">
        <v>726219</v>
      </c>
      <c r="T195" s="204">
        <f t="shared" si="3"/>
        <v>5986900.3197000008</v>
      </c>
      <c r="U195" s="204">
        <v>749614</v>
      </c>
    </row>
    <row r="196" spans="1:21">
      <c r="A196" s="217">
        <v>36000</v>
      </c>
      <c r="B196" s="197" t="s">
        <v>176</v>
      </c>
      <c r="C196" s="201">
        <v>6.0296500000000003E-2</v>
      </c>
      <c r="D196" s="201">
        <v>5.97805E-2</v>
      </c>
      <c r="E196" s="204">
        <v>600317320</v>
      </c>
      <c r="F196" s="203"/>
      <c r="G196" s="204">
        <v>43811557</v>
      </c>
      <c r="H196" s="204">
        <v>57210344</v>
      </c>
      <c r="I196" s="204">
        <v>120468247</v>
      </c>
      <c r="J196" s="204">
        <v>549068</v>
      </c>
      <c r="K196" s="203"/>
      <c r="L196" s="204">
        <v>6024585</v>
      </c>
      <c r="M196" s="4"/>
      <c r="N196" s="204">
        <v>0</v>
      </c>
      <c r="O196" s="204">
        <v>6410872</v>
      </c>
      <c r="P196" s="203"/>
      <c r="Q196" s="204">
        <v>137497244</v>
      </c>
      <c r="R196" s="204">
        <v>-3849334</v>
      </c>
      <c r="S196" s="204">
        <v>133647910</v>
      </c>
      <c r="T196" s="204">
        <f t="shared" si="3"/>
        <v>1144906866.8785</v>
      </c>
      <c r="U196" s="204">
        <v>143352758</v>
      </c>
    </row>
    <row r="197" spans="1:21">
      <c r="A197" s="217">
        <v>36001</v>
      </c>
      <c r="B197" s="197" t="s">
        <v>177</v>
      </c>
      <c r="C197" s="201">
        <v>0</v>
      </c>
      <c r="D197" s="201">
        <v>2.8799999999999999E-5</v>
      </c>
      <c r="E197" s="204">
        <v>0</v>
      </c>
      <c r="F197" s="203"/>
      <c r="G197" s="204">
        <v>0</v>
      </c>
      <c r="H197" s="204">
        <v>0</v>
      </c>
      <c r="I197" s="204">
        <v>0</v>
      </c>
      <c r="J197" s="204">
        <v>0</v>
      </c>
      <c r="K197" s="203"/>
      <c r="L197" s="204">
        <v>0</v>
      </c>
      <c r="M197" s="4"/>
      <c r="N197" s="204">
        <v>0</v>
      </c>
      <c r="O197" s="204">
        <v>150032</v>
      </c>
      <c r="P197" s="203"/>
      <c r="Q197" s="204">
        <v>0</v>
      </c>
      <c r="R197" s="204">
        <v>-79676</v>
      </c>
      <c r="S197" s="204">
        <v>-79676</v>
      </c>
      <c r="T197" s="204">
        <f t="shared" si="3"/>
        <v>0</v>
      </c>
      <c r="U197" s="204">
        <v>0</v>
      </c>
    </row>
    <row r="198" spans="1:21">
      <c r="A198" s="217">
        <v>36002</v>
      </c>
      <c r="B198" s="197" t="s">
        <v>465</v>
      </c>
      <c r="C198" s="201">
        <v>0</v>
      </c>
      <c r="D198" s="201">
        <v>0</v>
      </c>
      <c r="E198" s="204">
        <v>0</v>
      </c>
      <c r="F198" s="203"/>
      <c r="G198" s="204">
        <v>0</v>
      </c>
      <c r="H198" s="204">
        <v>0</v>
      </c>
      <c r="I198" s="204">
        <v>0</v>
      </c>
      <c r="J198" s="204">
        <v>0</v>
      </c>
      <c r="K198" s="203"/>
      <c r="L198" s="204">
        <v>0</v>
      </c>
      <c r="M198" s="4"/>
      <c r="N198" s="204">
        <v>0</v>
      </c>
      <c r="O198" s="204">
        <v>512087</v>
      </c>
      <c r="P198" s="203"/>
      <c r="Q198" s="204">
        <v>0</v>
      </c>
      <c r="R198" s="204">
        <v>-263163</v>
      </c>
      <c r="S198" s="204">
        <v>-263163</v>
      </c>
      <c r="T198" s="204">
        <f t="shared" ref="T198:T261" si="4">C198*18987949000</f>
        <v>0</v>
      </c>
      <c r="U198" s="204">
        <v>0</v>
      </c>
    </row>
    <row r="199" spans="1:21">
      <c r="A199" s="217">
        <v>36003</v>
      </c>
      <c r="B199" s="197" t="s">
        <v>179</v>
      </c>
      <c r="C199" s="201">
        <v>4.281E-4</v>
      </c>
      <c r="D199" s="201">
        <v>4.3980000000000001E-4</v>
      </c>
      <c r="E199" s="204">
        <v>4262202</v>
      </c>
      <c r="F199" s="203"/>
      <c r="G199" s="204">
        <v>311058</v>
      </c>
      <c r="H199" s="204">
        <v>406189</v>
      </c>
      <c r="I199" s="204">
        <v>855314</v>
      </c>
      <c r="J199" s="204">
        <v>0</v>
      </c>
      <c r="K199" s="203"/>
      <c r="L199" s="204">
        <v>42774</v>
      </c>
      <c r="M199" s="4"/>
      <c r="N199" s="204">
        <v>0</v>
      </c>
      <c r="O199" s="204">
        <v>250957</v>
      </c>
      <c r="P199" s="203"/>
      <c r="Q199" s="204">
        <v>976219</v>
      </c>
      <c r="R199" s="204">
        <v>-116224</v>
      </c>
      <c r="S199" s="204">
        <v>859995</v>
      </c>
      <c r="T199" s="204">
        <f t="shared" si="4"/>
        <v>8128740.9669000003</v>
      </c>
      <c r="U199" s="204">
        <v>1017792</v>
      </c>
    </row>
    <row r="200" spans="1:21">
      <c r="A200" s="217">
        <v>36004</v>
      </c>
      <c r="B200" s="197" t="s">
        <v>397</v>
      </c>
      <c r="C200" s="201">
        <v>2.541E-4</v>
      </c>
      <c r="D200" s="201">
        <v>2.397E-4</v>
      </c>
      <c r="E200" s="204">
        <v>2529842</v>
      </c>
      <c r="F200" s="203"/>
      <c r="G200" s="204">
        <v>184630</v>
      </c>
      <c r="H200" s="204">
        <v>241094</v>
      </c>
      <c r="I200" s="204">
        <v>507674</v>
      </c>
      <c r="J200" s="204">
        <v>140785</v>
      </c>
      <c r="K200" s="203"/>
      <c r="L200" s="204">
        <v>25389</v>
      </c>
      <c r="M200" s="4"/>
      <c r="N200" s="204">
        <v>0</v>
      </c>
      <c r="O200" s="204">
        <v>0</v>
      </c>
      <c r="P200" s="203"/>
      <c r="Q200" s="204">
        <v>579437</v>
      </c>
      <c r="R200" s="204">
        <v>224991</v>
      </c>
      <c r="S200" s="204">
        <v>804428</v>
      </c>
      <c r="T200" s="204">
        <f t="shared" si="4"/>
        <v>4824837.8409000002</v>
      </c>
      <c r="U200" s="204">
        <v>604114</v>
      </c>
    </row>
    <row r="201" spans="1:21">
      <c r="A201" s="217">
        <v>36005</v>
      </c>
      <c r="B201" s="197" t="s">
        <v>180</v>
      </c>
      <c r="C201" s="201">
        <v>5.0277999999999998E-3</v>
      </c>
      <c r="D201" s="201">
        <v>5.0964000000000001E-3</v>
      </c>
      <c r="E201" s="204">
        <v>50057224</v>
      </c>
      <c r="F201" s="203"/>
      <c r="G201" s="204">
        <v>3653210</v>
      </c>
      <c r="H201" s="204">
        <v>4770462</v>
      </c>
      <c r="I201" s="204">
        <v>10045197</v>
      </c>
      <c r="J201" s="204">
        <v>564702</v>
      </c>
      <c r="K201" s="203"/>
      <c r="L201" s="204">
        <v>502358</v>
      </c>
      <c r="M201" s="4"/>
      <c r="N201" s="204">
        <v>0</v>
      </c>
      <c r="O201" s="204">
        <v>261119</v>
      </c>
      <c r="P201" s="203"/>
      <c r="Q201" s="204">
        <v>11465154</v>
      </c>
      <c r="R201" s="204">
        <v>722717</v>
      </c>
      <c r="S201" s="204">
        <v>12187871</v>
      </c>
      <c r="T201" s="204">
        <f t="shared" si="4"/>
        <v>95467609.982199997</v>
      </c>
      <c r="U201" s="204">
        <v>11953413</v>
      </c>
    </row>
    <row r="202" spans="1:21">
      <c r="A202" s="217">
        <v>36006</v>
      </c>
      <c r="B202" s="197" t="s">
        <v>181</v>
      </c>
      <c r="C202" s="201">
        <v>6.4610000000000004E-4</v>
      </c>
      <c r="D202" s="201">
        <v>5.5060000000000005E-4</v>
      </c>
      <c r="E202" s="204">
        <v>6432629</v>
      </c>
      <c r="F202" s="203"/>
      <c r="G202" s="204">
        <v>469458</v>
      </c>
      <c r="H202" s="204">
        <v>613031</v>
      </c>
      <c r="I202" s="204">
        <v>1290863</v>
      </c>
      <c r="J202" s="204">
        <v>276514</v>
      </c>
      <c r="K202" s="203"/>
      <c r="L202" s="204">
        <v>64556</v>
      </c>
      <c r="M202" s="4"/>
      <c r="N202" s="204">
        <v>0</v>
      </c>
      <c r="O202" s="204">
        <v>80566</v>
      </c>
      <c r="P202" s="203"/>
      <c r="Q202" s="204">
        <v>1473335</v>
      </c>
      <c r="R202" s="204">
        <v>43039</v>
      </c>
      <c r="S202" s="204">
        <v>1516374</v>
      </c>
      <c r="T202" s="204">
        <f t="shared" si="4"/>
        <v>12268113.848900001</v>
      </c>
      <c r="U202" s="204">
        <v>1536079</v>
      </c>
    </row>
    <row r="203" spans="1:21">
      <c r="A203" s="217">
        <v>36007</v>
      </c>
      <c r="B203" s="197" t="s">
        <v>182</v>
      </c>
      <c r="C203" s="201">
        <v>2.028E-4</v>
      </c>
      <c r="D203" s="201">
        <v>1.94E-4</v>
      </c>
      <c r="E203" s="204">
        <v>2019095</v>
      </c>
      <c r="F203" s="203"/>
      <c r="G203" s="204">
        <v>147355</v>
      </c>
      <c r="H203" s="204">
        <v>192420</v>
      </c>
      <c r="I203" s="204">
        <v>405180</v>
      </c>
      <c r="J203" s="204">
        <v>38417</v>
      </c>
      <c r="K203" s="203"/>
      <c r="L203" s="204">
        <v>20263</v>
      </c>
      <c r="M203" s="4"/>
      <c r="N203" s="204">
        <v>0</v>
      </c>
      <c r="O203" s="204">
        <v>25645</v>
      </c>
      <c r="P203" s="203"/>
      <c r="Q203" s="204">
        <v>462455</v>
      </c>
      <c r="R203" s="204">
        <v>7465</v>
      </c>
      <c r="S203" s="204">
        <v>469920</v>
      </c>
      <c r="T203" s="204">
        <f t="shared" si="4"/>
        <v>3850756.0572000002</v>
      </c>
      <c r="U203" s="204">
        <v>482150</v>
      </c>
    </row>
    <row r="204" spans="1:21">
      <c r="A204" s="217">
        <v>36008</v>
      </c>
      <c r="B204" s="197" t="s">
        <v>183</v>
      </c>
      <c r="C204" s="201">
        <v>5.7669999999999998E-4</v>
      </c>
      <c r="D204" s="201">
        <v>6.1220000000000003E-4</v>
      </c>
      <c r="E204" s="204">
        <v>5741677</v>
      </c>
      <c r="F204" s="203"/>
      <c r="G204" s="204">
        <v>419031</v>
      </c>
      <c r="H204" s="204">
        <v>547183</v>
      </c>
      <c r="I204" s="204">
        <v>1152207</v>
      </c>
      <c r="J204" s="204">
        <v>75246</v>
      </c>
      <c r="K204" s="203"/>
      <c r="L204" s="204">
        <v>57622</v>
      </c>
      <c r="M204" s="4"/>
      <c r="N204" s="204">
        <v>0</v>
      </c>
      <c r="O204" s="204">
        <v>336759</v>
      </c>
      <c r="P204" s="203"/>
      <c r="Q204" s="204">
        <v>1315079</v>
      </c>
      <c r="R204" s="204">
        <v>-78891</v>
      </c>
      <c r="S204" s="204">
        <v>1236188</v>
      </c>
      <c r="T204" s="204">
        <f t="shared" si="4"/>
        <v>10950350.188299999</v>
      </c>
      <c r="U204" s="204">
        <v>1371083</v>
      </c>
    </row>
    <row r="205" spans="1:21">
      <c r="A205" s="217">
        <v>36009</v>
      </c>
      <c r="B205" s="197" t="s">
        <v>184</v>
      </c>
      <c r="C205" s="201">
        <v>1.292E-4</v>
      </c>
      <c r="D205" s="201">
        <v>1.416E-4</v>
      </c>
      <c r="E205" s="204">
        <v>1286327</v>
      </c>
      <c r="F205" s="203"/>
      <c r="G205" s="204">
        <v>93877</v>
      </c>
      <c r="H205" s="204">
        <v>122587</v>
      </c>
      <c r="I205" s="204">
        <v>258133</v>
      </c>
      <c r="J205" s="204">
        <v>51545</v>
      </c>
      <c r="K205" s="203"/>
      <c r="L205" s="204">
        <v>12909</v>
      </c>
      <c r="M205" s="4"/>
      <c r="N205" s="204">
        <v>0</v>
      </c>
      <c r="O205" s="204">
        <v>195050</v>
      </c>
      <c r="P205" s="203"/>
      <c r="Q205" s="204">
        <v>294621</v>
      </c>
      <c r="R205" s="204">
        <v>-1080</v>
      </c>
      <c r="S205" s="204">
        <v>293541</v>
      </c>
      <c r="T205" s="204">
        <f t="shared" si="4"/>
        <v>2453243.0107999998</v>
      </c>
      <c r="U205" s="204">
        <v>307168</v>
      </c>
    </row>
    <row r="206" spans="1:21">
      <c r="A206" s="217">
        <v>36100</v>
      </c>
      <c r="B206" s="197" t="s">
        <v>185</v>
      </c>
      <c r="C206" s="201">
        <v>7.3010000000000002E-4</v>
      </c>
      <c r="D206" s="201">
        <v>7.4960000000000001E-4</v>
      </c>
      <c r="E206" s="204">
        <v>7268941</v>
      </c>
      <c r="F206" s="203"/>
      <c r="G206" s="204">
        <v>530492</v>
      </c>
      <c r="H206" s="204">
        <v>692731</v>
      </c>
      <c r="I206" s="204">
        <v>1458689</v>
      </c>
      <c r="J206" s="204">
        <v>2071</v>
      </c>
      <c r="K206" s="203"/>
      <c r="L206" s="204">
        <v>72949</v>
      </c>
      <c r="M206" s="4"/>
      <c r="N206" s="204">
        <v>0</v>
      </c>
      <c r="O206" s="204">
        <v>81260</v>
      </c>
      <c r="P206" s="203"/>
      <c r="Q206" s="204">
        <v>1664885</v>
      </c>
      <c r="R206" s="204">
        <v>-64100</v>
      </c>
      <c r="S206" s="204">
        <v>1600785</v>
      </c>
      <c r="T206" s="204">
        <f t="shared" si="4"/>
        <v>13863101.5649</v>
      </c>
      <c r="U206" s="204">
        <v>1735786</v>
      </c>
    </row>
    <row r="207" spans="1:21">
      <c r="A207" s="217">
        <v>36102</v>
      </c>
      <c r="B207" s="197" t="s">
        <v>186</v>
      </c>
      <c r="C207" s="201">
        <v>2.6370000000000001E-4</v>
      </c>
      <c r="D207" s="201">
        <v>2.1670000000000001E-4</v>
      </c>
      <c r="E207" s="204">
        <v>2625421</v>
      </c>
      <c r="F207" s="203"/>
      <c r="G207" s="204">
        <v>191605</v>
      </c>
      <c r="H207" s="204">
        <v>250203</v>
      </c>
      <c r="I207" s="204">
        <v>526854</v>
      </c>
      <c r="J207" s="204">
        <v>283604</v>
      </c>
      <c r="K207" s="203"/>
      <c r="L207" s="204">
        <v>26348</v>
      </c>
      <c r="M207" s="4"/>
      <c r="N207" s="204">
        <v>0</v>
      </c>
      <c r="O207" s="204">
        <v>34566</v>
      </c>
      <c r="P207" s="203"/>
      <c r="Q207" s="204">
        <v>601329</v>
      </c>
      <c r="R207" s="204">
        <v>64172</v>
      </c>
      <c r="S207" s="204">
        <v>665501</v>
      </c>
      <c r="T207" s="204">
        <f t="shared" si="4"/>
        <v>5007122.1513</v>
      </c>
      <c r="U207" s="204">
        <v>626937</v>
      </c>
    </row>
    <row r="208" spans="1:21">
      <c r="A208" s="217">
        <v>36105</v>
      </c>
      <c r="B208" s="197" t="s">
        <v>187</v>
      </c>
      <c r="C208" s="201">
        <v>3.968E-4</v>
      </c>
      <c r="D208" s="201">
        <v>4.148E-4</v>
      </c>
      <c r="E208" s="204">
        <v>3950576</v>
      </c>
      <c r="F208" s="203"/>
      <c r="G208" s="204">
        <v>288316</v>
      </c>
      <c r="H208" s="204">
        <v>376491</v>
      </c>
      <c r="I208" s="204">
        <v>792779</v>
      </c>
      <c r="J208" s="204">
        <v>45565</v>
      </c>
      <c r="K208" s="203"/>
      <c r="L208" s="204">
        <v>39647</v>
      </c>
      <c r="M208" s="4"/>
      <c r="N208" s="204">
        <v>0</v>
      </c>
      <c r="O208" s="204">
        <v>54918</v>
      </c>
      <c r="P208" s="203"/>
      <c r="Q208" s="204">
        <v>904844</v>
      </c>
      <c r="R208" s="204">
        <v>-3999</v>
      </c>
      <c r="S208" s="204">
        <v>900845</v>
      </c>
      <c r="T208" s="204">
        <f t="shared" si="4"/>
        <v>7534418.1632000003</v>
      </c>
      <c r="U208" s="204">
        <v>943378</v>
      </c>
    </row>
    <row r="209" spans="1:21">
      <c r="A209" s="217">
        <v>36200</v>
      </c>
      <c r="B209" s="197" t="s">
        <v>188</v>
      </c>
      <c r="C209" s="201">
        <v>1.5866999999999999E-3</v>
      </c>
      <c r="D209" s="201">
        <v>1.593E-3</v>
      </c>
      <c r="E209" s="204">
        <v>15797326</v>
      </c>
      <c r="F209" s="203"/>
      <c r="G209" s="204">
        <v>1152899</v>
      </c>
      <c r="H209" s="204">
        <v>1505488</v>
      </c>
      <c r="I209" s="204">
        <v>3170117</v>
      </c>
      <c r="J209" s="204">
        <v>79371</v>
      </c>
      <c r="K209" s="203"/>
      <c r="L209" s="204">
        <v>158537</v>
      </c>
      <c r="M209" s="4"/>
      <c r="N209" s="204">
        <v>0</v>
      </c>
      <c r="O209" s="204">
        <v>106336</v>
      </c>
      <c r="P209" s="203"/>
      <c r="Q209" s="204">
        <v>3618235</v>
      </c>
      <c r="R209" s="204">
        <v>-3897</v>
      </c>
      <c r="S209" s="204">
        <v>3614338</v>
      </c>
      <c r="T209" s="204">
        <f t="shared" si="4"/>
        <v>30128178.678299997</v>
      </c>
      <c r="U209" s="204">
        <v>3772322</v>
      </c>
    </row>
    <row r="210" spans="1:21">
      <c r="A210" s="217">
        <v>36205</v>
      </c>
      <c r="B210" s="197" t="s">
        <v>189</v>
      </c>
      <c r="C210" s="201">
        <v>2.9270000000000001E-4</v>
      </c>
      <c r="D210" s="201">
        <v>2.875E-4</v>
      </c>
      <c r="E210" s="204">
        <v>2914147</v>
      </c>
      <c r="F210" s="203"/>
      <c r="G210" s="204">
        <v>212676</v>
      </c>
      <c r="H210" s="204">
        <v>277719</v>
      </c>
      <c r="I210" s="204">
        <v>584794</v>
      </c>
      <c r="J210" s="204">
        <v>56342</v>
      </c>
      <c r="K210" s="203"/>
      <c r="L210" s="204">
        <v>29245</v>
      </c>
      <c r="M210" s="4"/>
      <c r="N210" s="204">
        <v>0</v>
      </c>
      <c r="O210" s="204">
        <v>0</v>
      </c>
      <c r="P210" s="203"/>
      <c r="Q210" s="204">
        <v>667459</v>
      </c>
      <c r="R210" s="204">
        <v>49722</v>
      </c>
      <c r="S210" s="204">
        <v>717181</v>
      </c>
      <c r="T210" s="204">
        <f t="shared" si="4"/>
        <v>5557772.6723000007</v>
      </c>
      <c r="U210" s="204">
        <v>695884</v>
      </c>
    </row>
    <row r="211" spans="1:21">
      <c r="A211" s="217">
        <v>36300</v>
      </c>
      <c r="B211" s="197" t="s">
        <v>190</v>
      </c>
      <c r="C211" s="201">
        <v>4.9592000000000004E-3</v>
      </c>
      <c r="D211" s="201">
        <v>5.0737999999999998E-3</v>
      </c>
      <c r="E211" s="204">
        <v>49374237</v>
      </c>
      <c r="F211" s="203"/>
      <c r="G211" s="204">
        <v>3603365</v>
      </c>
      <c r="H211" s="204">
        <v>4705373</v>
      </c>
      <c r="I211" s="204">
        <v>9908139</v>
      </c>
      <c r="J211" s="204">
        <v>244056</v>
      </c>
      <c r="K211" s="203"/>
      <c r="L211" s="204">
        <v>495503</v>
      </c>
      <c r="M211" s="4"/>
      <c r="N211" s="204">
        <v>0</v>
      </c>
      <c r="O211" s="204">
        <v>852989</v>
      </c>
      <c r="P211" s="203"/>
      <c r="Q211" s="204">
        <v>11308722</v>
      </c>
      <c r="R211" s="204">
        <v>-185902</v>
      </c>
      <c r="S211" s="204">
        <v>11122820</v>
      </c>
      <c r="T211" s="204">
        <f t="shared" si="4"/>
        <v>94165036.680800006</v>
      </c>
      <c r="U211" s="204">
        <v>11790319</v>
      </c>
    </row>
    <row r="212" spans="1:21">
      <c r="A212" s="217">
        <v>36301</v>
      </c>
      <c r="B212" s="197" t="s">
        <v>191</v>
      </c>
      <c r="C212" s="201">
        <v>8.3900000000000006E-5</v>
      </c>
      <c r="D212" s="201">
        <v>7.8100000000000001E-5</v>
      </c>
      <c r="E212" s="204">
        <v>835316</v>
      </c>
      <c r="F212" s="203"/>
      <c r="G212" s="204">
        <v>60962</v>
      </c>
      <c r="H212" s="204">
        <v>79606</v>
      </c>
      <c r="I212" s="204">
        <v>167626</v>
      </c>
      <c r="J212" s="204">
        <v>52525</v>
      </c>
      <c r="K212" s="203"/>
      <c r="L212" s="204">
        <v>8383</v>
      </c>
      <c r="M212" s="4"/>
      <c r="N212" s="204">
        <v>0</v>
      </c>
      <c r="O212" s="204">
        <v>0</v>
      </c>
      <c r="P212" s="203"/>
      <c r="Q212" s="204">
        <v>191322</v>
      </c>
      <c r="R212" s="204">
        <v>29256</v>
      </c>
      <c r="S212" s="204">
        <v>220578</v>
      </c>
      <c r="T212" s="204">
        <f t="shared" si="4"/>
        <v>1593088.9211000002</v>
      </c>
      <c r="U212" s="204">
        <v>199469</v>
      </c>
    </row>
    <row r="213" spans="1:21">
      <c r="A213" s="217">
        <v>36302</v>
      </c>
      <c r="B213" s="197" t="s">
        <v>192</v>
      </c>
      <c r="C213" s="201">
        <v>1.2640000000000001E-4</v>
      </c>
      <c r="D213" s="201">
        <v>1.194E-4</v>
      </c>
      <c r="E213" s="204">
        <v>1258450</v>
      </c>
      <c r="F213" s="203"/>
      <c r="G213" s="204">
        <v>91842</v>
      </c>
      <c r="H213" s="204">
        <v>119930</v>
      </c>
      <c r="I213" s="204">
        <v>252538</v>
      </c>
      <c r="J213" s="204">
        <v>23469</v>
      </c>
      <c r="K213" s="203"/>
      <c r="L213" s="204">
        <v>12629</v>
      </c>
      <c r="M213" s="4"/>
      <c r="N213" s="204">
        <v>0</v>
      </c>
      <c r="O213" s="204">
        <v>38171</v>
      </c>
      <c r="P213" s="203"/>
      <c r="Q213" s="204">
        <v>288236</v>
      </c>
      <c r="R213" s="204">
        <v>9737</v>
      </c>
      <c r="S213" s="204">
        <v>297973</v>
      </c>
      <c r="T213" s="204">
        <f t="shared" si="4"/>
        <v>2400076.7536000004</v>
      </c>
      <c r="U213" s="204">
        <v>300511</v>
      </c>
    </row>
    <row r="214" spans="1:21">
      <c r="A214" s="217">
        <v>36303</v>
      </c>
      <c r="B214" s="197" t="s">
        <v>398</v>
      </c>
      <c r="C214" s="201">
        <v>1.751E-4</v>
      </c>
      <c r="D214" s="201">
        <v>0</v>
      </c>
      <c r="E214" s="204">
        <v>1743311</v>
      </c>
      <c r="F214" s="203"/>
      <c r="G214" s="204">
        <v>127228</v>
      </c>
      <c r="H214" s="204">
        <v>166138</v>
      </c>
      <c r="I214" s="204">
        <v>349838</v>
      </c>
      <c r="J214" s="204">
        <v>703379</v>
      </c>
      <c r="K214" s="203"/>
      <c r="L214" s="204">
        <v>17495</v>
      </c>
      <c r="M214" s="4"/>
      <c r="N214" s="204">
        <v>0</v>
      </c>
      <c r="O214" s="204">
        <v>0</v>
      </c>
      <c r="P214" s="203"/>
      <c r="Q214" s="204">
        <v>399290</v>
      </c>
      <c r="R214" s="204">
        <v>234460</v>
      </c>
      <c r="S214" s="204">
        <v>633750</v>
      </c>
      <c r="T214" s="204">
        <f t="shared" si="4"/>
        <v>3324789.8698999998</v>
      </c>
      <c r="U214" s="204">
        <v>416294</v>
      </c>
    </row>
    <row r="215" spans="1:21">
      <c r="A215" s="217">
        <v>36305</v>
      </c>
      <c r="B215" s="197" t="s">
        <v>193</v>
      </c>
      <c r="C215" s="201">
        <v>9.502E-4</v>
      </c>
      <c r="D215" s="201">
        <v>9.5120000000000003E-4</v>
      </c>
      <c r="E215" s="204">
        <v>9460276</v>
      </c>
      <c r="F215" s="203"/>
      <c r="G215" s="204">
        <v>690417</v>
      </c>
      <c r="H215" s="204">
        <v>901566</v>
      </c>
      <c r="I215" s="204">
        <v>1898434</v>
      </c>
      <c r="J215" s="204">
        <v>203694</v>
      </c>
      <c r="K215" s="203"/>
      <c r="L215" s="204">
        <v>94940</v>
      </c>
      <c r="M215" s="4"/>
      <c r="N215" s="204">
        <v>0</v>
      </c>
      <c r="O215" s="204">
        <v>33405</v>
      </c>
      <c r="P215" s="203"/>
      <c r="Q215" s="204">
        <v>2166790</v>
      </c>
      <c r="R215" s="204">
        <v>81103</v>
      </c>
      <c r="S215" s="204">
        <v>2247893</v>
      </c>
      <c r="T215" s="204">
        <f t="shared" si="4"/>
        <v>18042349.139800001</v>
      </c>
      <c r="U215" s="204">
        <v>2259066</v>
      </c>
    </row>
    <row r="216" spans="1:21">
      <c r="A216" s="217">
        <v>36310</v>
      </c>
      <c r="B216" s="197" t="s">
        <v>382</v>
      </c>
      <c r="C216" s="201">
        <v>0</v>
      </c>
      <c r="D216" s="201">
        <v>3.8000000000000002E-5</v>
      </c>
      <c r="E216" s="204">
        <v>0</v>
      </c>
      <c r="F216" s="203"/>
      <c r="G216" s="204">
        <v>0</v>
      </c>
      <c r="H216" s="204">
        <v>0</v>
      </c>
      <c r="I216" s="204">
        <v>0</v>
      </c>
      <c r="J216" s="204">
        <v>92182</v>
      </c>
      <c r="K216" s="203"/>
      <c r="L216" s="204">
        <v>0</v>
      </c>
      <c r="M216" s="4"/>
      <c r="N216" s="204">
        <v>0</v>
      </c>
      <c r="O216" s="204">
        <v>158683</v>
      </c>
      <c r="P216" s="203"/>
      <c r="Q216" s="204">
        <v>0</v>
      </c>
      <c r="R216" s="204">
        <v>-6804</v>
      </c>
      <c r="S216" s="204">
        <v>-6804</v>
      </c>
      <c r="T216" s="204">
        <f t="shared" si="4"/>
        <v>0</v>
      </c>
      <c r="U216" s="204">
        <v>0</v>
      </c>
    </row>
    <row r="217" spans="1:21">
      <c r="A217" s="217">
        <v>36400</v>
      </c>
      <c r="B217" s="197" t="s">
        <v>194</v>
      </c>
      <c r="C217" s="201">
        <v>5.5005000000000002E-3</v>
      </c>
      <c r="D217" s="201">
        <v>5.6394000000000001E-3</v>
      </c>
      <c r="E217" s="204">
        <v>54763468</v>
      </c>
      <c r="F217" s="203"/>
      <c r="G217" s="204">
        <v>3996674</v>
      </c>
      <c r="H217" s="204">
        <v>5218968</v>
      </c>
      <c r="I217" s="204">
        <v>10989619</v>
      </c>
      <c r="J217" s="204">
        <v>479132</v>
      </c>
      <c r="K217" s="203"/>
      <c r="L217" s="204">
        <v>549588</v>
      </c>
      <c r="M217" s="4"/>
      <c r="N217" s="204">
        <v>0</v>
      </c>
      <c r="O217" s="204">
        <v>656448</v>
      </c>
      <c r="P217" s="203"/>
      <c r="Q217" s="204">
        <v>12543076</v>
      </c>
      <c r="R217" s="204">
        <v>-516551</v>
      </c>
      <c r="S217" s="204">
        <v>12026525</v>
      </c>
      <c r="T217" s="204">
        <f t="shared" si="4"/>
        <v>104443213.4745</v>
      </c>
      <c r="U217" s="204">
        <v>13077241</v>
      </c>
    </row>
    <row r="218" spans="1:21">
      <c r="A218" s="217">
        <v>36405</v>
      </c>
      <c r="B218" s="197" t="s">
        <v>399</v>
      </c>
      <c r="C218" s="201">
        <v>9.0129999999999995E-4</v>
      </c>
      <c r="D218" s="201">
        <v>9.7380000000000003E-4</v>
      </c>
      <c r="E218" s="204">
        <v>8973423</v>
      </c>
      <c r="F218" s="203"/>
      <c r="G218" s="204">
        <v>654886</v>
      </c>
      <c r="H218" s="204">
        <v>855169</v>
      </c>
      <c r="I218" s="204">
        <v>1800735</v>
      </c>
      <c r="J218" s="204">
        <v>111121</v>
      </c>
      <c r="K218" s="203"/>
      <c r="L218" s="204">
        <v>90054</v>
      </c>
      <c r="M218" s="4"/>
      <c r="N218" s="204">
        <v>0</v>
      </c>
      <c r="O218" s="204">
        <v>331386</v>
      </c>
      <c r="P218" s="203"/>
      <c r="Q218" s="204">
        <v>2055281</v>
      </c>
      <c r="R218" s="204">
        <v>31839</v>
      </c>
      <c r="S218" s="204">
        <v>2087120</v>
      </c>
      <c r="T218" s="204">
        <f t="shared" si="4"/>
        <v>17113838.433699999</v>
      </c>
      <c r="U218" s="204">
        <v>2142808</v>
      </c>
    </row>
    <row r="219" spans="1:21">
      <c r="A219" s="217">
        <v>36500</v>
      </c>
      <c r="B219" s="197" t="s">
        <v>196</v>
      </c>
      <c r="C219" s="201">
        <v>1.10864E-2</v>
      </c>
      <c r="D219" s="201">
        <v>1.0977199999999999E-2</v>
      </c>
      <c r="E219" s="204">
        <v>110377185</v>
      </c>
      <c r="F219" s="203"/>
      <c r="G219" s="204">
        <v>8055400</v>
      </c>
      <c r="H219" s="204">
        <v>10518965</v>
      </c>
      <c r="I219" s="204">
        <v>22149862</v>
      </c>
      <c r="J219" s="204">
        <v>541864</v>
      </c>
      <c r="K219" s="203"/>
      <c r="L219" s="204">
        <v>1107709</v>
      </c>
      <c r="M219" s="4"/>
      <c r="N219" s="204">
        <v>0</v>
      </c>
      <c r="O219" s="204">
        <v>211502</v>
      </c>
      <c r="P219" s="203"/>
      <c r="Q219" s="204">
        <v>25280894</v>
      </c>
      <c r="R219" s="204">
        <v>610429</v>
      </c>
      <c r="S219" s="204">
        <v>25891323</v>
      </c>
      <c r="T219" s="204">
        <f t="shared" si="4"/>
        <v>210507997.79359999</v>
      </c>
      <c r="U219" s="204">
        <v>26357517</v>
      </c>
    </row>
    <row r="220" spans="1:21">
      <c r="A220" s="217">
        <v>36501</v>
      </c>
      <c r="B220" s="197" t="s">
        <v>197</v>
      </c>
      <c r="C220" s="201">
        <v>1.4410000000000001E-4</v>
      </c>
      <c r="D220" s="201">
        <v>1.429E-4</v>
      </c>
      <c r="E220" s="204">
        <v>1434672</v>
      </c>
      <c r="F220" s="203"/>
      <c r="G220" s="204">
        <v>104703</v>
      </c>
      <c r="H220" s="204">
        <v>136725</v>
      </c>
      <c r="I220" s="204">
        <v>287902</v>
      </c>
      <c r="J220" s="204">
        <v>43596</v>
      </c>
      <c r="K220" s="203"/>
      <c r="L220" s="204">
        <v>14398</v>
      </c>
      <c r="M220" s="4"/>
      <c r="N220" s="204">
        <v>0</v>
      </c>
      <c r="O220" s="204">
        <v>23203</v>
      </c>
      <c r="P220" s="203"/>
      <c r="Q220" s="204">
        <v>328599</v>
      </c>
      <c r="R220" s="204">
        <v>20074</v>
      </c>
      <c r="S220" s="204">
        <v>348673</v>
      </c>
      <c r="T220" s="204">
        <f t="shared" si="4"/>
        <v>2736163.4509000001</v>
      </c>
      <c r="U220" s="204">
        <v>342593</v>
      </c>
    </row>
    <row r="221" spans="1:21">
      <c r="A221" s="217">
        <v>36502</v>
      </c>
      <c r="B221" s="197" t="s">
        <v>198</v>
      </c>
      <c r="C221" s="201">
        <v>5.1100000000000002E-5</v>
      </c>
      <c r="D221" s="201">
        <v>4.9200000000000003E-5</v>
      </c>
      <c r="E221" s="204">
        <v>508756</v>
      </c>
      <c r="F221" s="203"/>
      <c r="G221" s="204">
        <v>37129</v>
      </c>
      <c r="H221" s="204">
        <v>48485</v>
      </c>
      <c r="I221" s="204">
        <v>102094</v>
      </c>
      <c r="J221" s="204">
        <v>7247</v>
      </c>
      <c r="K221" s="203"/>
      <c r="L221" s="204">
        <v>5106</v>
      </c>
      <c r="M221" s="4"/>
      <c r="N221" s="204">
        <v>0</v>
      </c>
      <c r="O221" s="204">
        <v>15111</v>
      </c>
      <c r="P221" s="203"/>
      <c r="Q221" s="204">
        <v>116526</v>
      </c>
      <c r="R221" s="204">
        <v>556</v>
      </c>
      <c r="S221" s="204">
        <v>117082</v>
      </c>
      <c r="T221" s="204">
        <f t="shared" si="4"/>
        <v>970284.19390000007</v>
      </c>
      <c r="U221" s="204">
        <v>121488</v>
      </c>
    </row>
    <row r="222" spans="1:21">
      <c r="A222" s="217">
        <v>36505</v>
      </c>
      <c r="B222" s="197" t="s">
        <v>199</v>
      </c>
      <c r="C222" s="201">
        <v>2.1537000000000001E-3</v>
      </c>
      <c r="D222" s="201">
        <v>2.2230000000000001E-3</v>
      </c>
      <c r="E222" s="204">
        <v>21442429</v>
      </c>
      <c r="F222" s="203"/>
      <c r="G222" s="204">
        <v>1564883</v>
      </c>
      <c r="H222" s="204">
        <v>2043467</v>
      </c>
      <c r="I222" s="204">
        <v>4302944</v>
      </c>
      <c r="J222" s="204">
        <v>343058</v>
      </c>
      <c r="K222" s="203"/>
      <c r="L222" s="204">
        <v>215189</v>
      </c>
      <c r="M222" s="4"/>
      <c r="N222" s="204">
        <v>0</v>
      </c>
      <c r="O222" s="204">
        <v>288851</v>
      </c>
      <c r="P222" s="203"/>
      <c r="Q222" s="204">
        <v>4911194</v>
      </c>
      <c r="R222" s="204">
        <v>141250</v>
      </c>
      <c r="S222" s="204">
        <v>5052444</v>
      </c>
      <c r="T222" s="204">
        <f t="shared" si="4"/>
        <v>40894345.761300005</v>
      </c>
      <c r="U222" s="204">
        <v>5120344</v>
      </c>
    </row>
    <row r="223" spans="1:21">
      <c r="A223" s="217">
        <v>36600</v>
      </c>
      <c r="B223" s="197" t="s">
        <v>200</v>
      </c>
      <c r="C223" s="201">
        <v>7.672E-4</v>
      </c>
      <c r="D223" s="201">
        <v>7.8490000000000005E-4</v>
      </c>
      <c r="E223" s="204">
        <v>7638311</v>
      </c>
      <c r="F223" s="203"/>
      <c r="G223" s="204">
        <v>557449</v>
      </c>
      <c r="H223" s="204">
        <v>727932</v>
      </c>
      <c r="I223" s="204">
        <v>1532813</v>
      </c>
      <c r="J223" s="204">
        <v>32979</v>
      </c>
      <c r="K223" s="203"/>
      <c r="L223" s="204">
        <v>76656</v>
      </c>
      <c r="M223" s="4"/>
      <c r="N223" s="204">
        <v>0</v>
      </c>
      <c r="O223" s="204">
        <v>68111</v>
      </c>
      <c r="P223" s="203"/>
      <c r="Q223" s="204">
        <v>1749486</v>
      </c>
      <c r="R223" s="204">
        <v>-76667</v>
      </c>
      <c r="S223" s="204">
        <v>1672819</v>
      </c>
      <c r="T223" s="204">
        <f t="shared" si="4"/>
        <v>14567554.4728</v>
      </c>
      <c r="U223" s="204">
        <v>1823990</v>
      </c>
    </row>
    <row r="224" spans="1:21">
      <c r="A224" s="217">
        <v>36601</v>
      </c>
      <c r="B224" s="197" t="s">
        <v>201</v>
      </c>
      <c r="C224" s="201">
        <v>4.7469999999999999E-4</v>
      </c>
      <c r="D224" s="201">
        <v>4.5150000000000002E-4</v>
      </c>
      <c r="E224" s="204">
        <v>4726155</v>
      </c>
      <c r="F224" s="203"/>
      <c r="G224" s="204">
        <v>344918</v>
      </c>
      <c r="H224" s="204">
        <v>450403</v>
      </c>
      <c r="I224" s="204">
        <v>948418</v>
      </c>
      <c r="J224" s="204">
        <v>124219</v>
      </c>
      <c r="K224" s="203"/>
      <c r="L224" s="204">
        <v>47430</v>
      </c>
      <c r="M224" s="4"/>
      <c r="N224" s="204">
        <v>0</v>
      </c>
      <c r="O224" s="204">
        <v>17939</v>
      </c>
      <c r="P224" s="203"/>
      <c r="Q224" s="204">
        <v>1082483</v>
      </c>
      <c r="R224" s="204">
        <v>115356</v>
      </c>
      <c r="S224" s="204">
        <v>1197839</v>
      </c>
      <c r="T224" s="204">
        <f t="shared" si="4"/>
        <v>9013579.3903000001</v>
      </c>
      <c r="U224" s="204">
        <v>1128582</v>
      </c>
    </row>
    <row r="225" spans="1:21">
      <c r="A225" s="217">
        <v>36700</v>
      </c>
      <c r="B225" s="197" t="s">
        <v>202</v>
      </c>
      <c r="C225" s="201">
        <v>9.4205999999999995E-3</v>
      </c>
      <c r="D225" s="201">
        <v>9.1883999999999993E-3</v>
      </c>
      <c r="E225" s="204">
        <v>93792332</v>
      </c>
      <c r="F225" s="203"/>
      <c r="G225" s="204">
        <v>6845027</v>
      </c>
      <c r="H225" s="204">
        <v>8938425</v>
      </c>
      <c r="I225" s="204">
        <v>18821709</v>
      </c>
      <c r="J225" s="204">
        <v>590618</v>
      </c>
      <c r="K225" s="203"/>
      <c r="L225" s="204">
        <v>941269</v>
      </c>
      <c r="M225" s="4"/>
      <c r="N225" s="204">
        <v>0</v>
      </c>
      <c r="O225" s="204">
        <v>882970</v>
      </c>
      <c r="P225" s="203"/>
      <c r="Q225" s="204">
        <v>21482284</v>
      </c>
      <c r="R225" s="204">
        <v>26721</v>
      </c>
      <c r="S225" s="204">
        <v>21509005</v>
      </c>
      <c r="T225" s="204">
        <f t="shared" si="4"/>
        <v>178877872.34939998</v>
      </c>
      <c r="U225" s="204">
        <v>22397137</v>
      </c>
    </row>
    <row r="226" spans="1:21">
      <c r="A226" s="217">
        <v>36701</v>
      </c>
      <c r="B226" s="197" t="s">
        <v>203</v>
      </c>
      <c r="C226" s="201">
        <v>3.3099999999999998E-5</v>
      </c>
      <c r="D226" s="201">
        <v>3.2400000000000001E-5</v>
      </c>
      <c r="E226" s="204">
        <v>329547</v>
      </c>
      <c r="F226" s="203"/>
      <c r="G226" s="204">
        <v>24051</v>
      </c>
      <c r="H226" s="204">
        <v>31406</v>
      </c>
      <c r="I226" s="204">
        <v>66132</v>
      </c>
      <c r="J226" s="204">
        <v>22510</v>
      </c>
      <c r="K226" s="203"/>
      <c r="L226" s="204">
        <v>3307</v>
      </c>
      <c r="M226" s="4"/>
      <c r="N226" s="204">
        <v>0</v>
      </c>
      <c r="O226" s="204">
        <v>40636</v>
      </c>
      <c r="P226" s="203"/>
      <c r="Q226" s="204">
        <v>75480</v>
      </c>
      <c r="R226" s="204">
        <v>23667</v>
      </c>
      <c r="S226" s="204">
        <v>99147</v>
      </c>
      <c r="T226" s="204">
        <f t="shared" si="4"/>
        <v>628501.11190000002</v>
      </c>
      <c r="U226" s="204">
        <v>78694</v>
      </c>
    </row>
    <row r="227" spans="1:21">
      <c r="A227" s="217">
        <v>36705</v>
      </c>
      <c r="B227" s="197" t="s">
        <v>204</v>
      </c>
      <c r="C227" s="201">
        <v>1.1186E-3</v>
      </c>
      <c r="D227" s="201">
        <v>1.0859000000000001E-3</v>
      </c>
      <c r="E227" s="204">
        <v>11136881</v>
      </c>
      <c r="F227" s="203"/>
      <c r="G227" s="204">
        <v>812777</v>
      </c>
      <c r="H227" s="204">
        <v>1061347</v>
      </c>
      <c r="I227" s="204">
        <v>2234886</v>
      </c>
      <c r="J227" s="204">
        <v>279542</v>
      </c>
      <c r="K227" s="203"/>
      <c r="L227" s="204">
        <v>111766</v>
      </c>
      <c r="M227" s="4"/>
      <c r="N227" s="204">
        <v>0</v>
      </c>
      <c r="O227" s="204">
        <v>0</v>
      </c>
      <c r="P227" s="203"/>
      <c r="Q227" s="204">
        <v>2550802</v>
      </c>
      <c r="R227" s="204">
        <v>108569</v>
      </c>
      <c r="S227" s="204">
        <v>2659371</v>
      </c>
      <c r="T227" s="204">
        <f t="shared" si="4"/>
        <v>21239919.751400001</v>
      </c>
      <c r="U227" s="204">
        <v>2659431</v>
      </c>
    </row>
    <row r="228" spans="1:21">
      <c r="A228" s="217">
        <v>36800</v>
      </c>
      <c r="B228" s="197" t="s">
        <v>205</v>
      </c>
      <c r="C228" s="201">
        <v>3.5387000000000001E-3</v>
      </c>
      <c r="D228" s="201">
        <v>3.5022999999999999E-3</v>
      </c>
      <c r="E228" s="204">
        <v>35231612</v>
      </c>
      <c r="F228" s="203"/>
      <c r="G228" s="204">
        <v>2571226</v>
      </c>
      <c r="H228" s="204">
        <v>3357579</v>
      </c>
      <c r="I228" s="204">
        <v>7070078</v>
      </c>
      <c r="J228" s="204">
        <v>377410</v>
      </c>
      <c r="K228" s="203"/>
      <c r="L228" s="204">
        <v>353573</v>
      </c>
      <c r="M228" s="4"/>
      <c r="N228" s="204">
        <v>0</v>
      </c>
      <c r="O228" s="204">
        <v>0</v>
      </c>
      <c r="P228" s="203"/>
      <c r="Q228" s="204">
        <v>8069482</v>
      </c>
      <c r="R228" s="204">
        <v>218019</v>
      </c>
      <c r="S228" s="204">
        <v>8287501</v>
      </c>
      <c r="T228" s="204">
        <f t="shared" si="4"/>
        <v>67192655.126300007</v>
      </c>
      <c r="U228" s="204">
        <v>8413132</v>
      </c>
    </row>
    <row r="229" spans="1:21">
      <c r="A229" s="217">
        <v>36801</v>
      </c>
      <c r="B229" s="197" t="s">
        <v>466</v>
      </c>
      <c r="C229" s="201">
        <v>0</v>
      </c>
      <c r="D229" s="201">
        <v>0</v>
      </c>
      <c r="E229" s="204">
        <v>0</v>
      </c>
      <c r="F229" s="203"/>
      <c r="G229" s="204">
        <v>0</v>
      </c>
      <c r="H229" s="204">
        <v>0</v>
      </c>
      <c r="I229" s="204">
        <v>0</v>
      </c>
      <c r="J229" s="204">
        <v>0</v>
      </c>
      <c r="K229" s="203"/>
      <c r="L229" s="204">
        <v>0</v>
      </c>
      <c r="M229" s="4"/>
      <c r="N229" s="204">
        <v>0</v>
      </c>
      <c r="O229" s="204">
        <v>92668</v>
      </c>
      <c r="P229" s="203"/>
      <c r="Q229" s="204">
        <v>0</v>
      </c>
      <c r="R229" s="204">
        <v>-69991</v>
      </c>
      <c r="S229" s="204">
        <v>-69991</v>
      </c>
      <c r="T229" s="204">
        <f t="shared" si="4"/>
        <v>0</v>
      </c>
      <c r="U229" s="204">
        <v>0</v>
      </c>
    </row>
    <row r="230" spans="1:21">
      <c r="A230" s="217">
        <v>36802</v>
      </c>
      <c r="B230" s="197" t="s">
        <v>207</v>
      </c>
      <c r="C230" s="201">
        <v>2.0110000000000001E-4</v>
      </c>
      <c r="D230" s="201">
        <v>1.2549999999999999E-4</v>
      </c>
      <c r="E230" s="204">
        <v>2002169</v>
      </c>
      <c r="F230" s="203"/>
      <c r="G230" s="204">
        <v>146120</v>
      </c>
      <c r="H230" s="204">
        <v>190807</v>
      </c>
      <c r="I230" s="204">
        <v>401784</v>
      </c>
      <c r="J230" s="204">
        <v>345952</v>
      </c>
      <c r="K230" s="203"/>
      <c r="L230" s="204">
        <v>20093</v>
      </c>
      <c r="M230" s="4"/>
      <c r="N230" s="204">
        <v>0</v>
      </c>
      <c r="O230" s="204">
        <v>4541</v>
      </c>
      <c r="P230" s="203"/>
      <c r="Q230" s="204">
        <v>458579</v>
      </c>
      <c r="R230" s="204">
        <v>108507</v>
      </c>
      <c r="S230" s="204">
        <v>567086</v>
      </c>
      <c r="T230" s="204">
        <f t="shared" si="4"/>
        <v>3818476.5439000004</v>
      </c>
      <c r="U230" s="204">
        <v>478108</v>
      </c>
    </row>
    <row r="231" spans="1:21">
      <c r="A231" s="217">
        <v>36810</v>
      </c>
      <c r="B231" s="197" t="s">
        <v>400</v>
      </c>
      <c r="C231" s="201">
        <v>6.6909999999999999E-3</v>
      </c>
      <c r="D231" s="201">
        <v>6.5713000000000004E-3</v>
      </c>
      <c r="E231" s="204">
        <v>66616191</v>
      </c>
      <c r="F231" s="203"/>
      <c r="G231" s="204">
        <v>4861694</v>
      </c>
      <c r="H231" s="204">
        <v>6348535</v>
      </c>
      <c r="I231" s="204">
        <v>13368156</v>
      </c>
      <c r="J231" s="204">
        <v>128997</v>
      </c>
      <c r="K231" s="203"/>
      <c r="L231" s="204">
        <v>668538</v>
      </c>
      <c r="M231" s="4"/>
      <c r="N231" s="204">
        <v>0</v>
      </c>
      <c r="O231" s="204">
        <v>418373</v>
      </c>
      <c r="P231" s="203"/>
      <c r="Q231" s="204">
        <v>15257835</v>
      </c>
      <c r="R231" s="204">
        <v>-16843</v>
      </c>
      <c r="S231" s="204">
        <v>15240992</v>
      </c>
      <c r="T231" s="204">
        <f t="shared" si="4"/>
        <v>127048366.759</v>
      </c>
      <c r="U231" s="204">
        <v>15907612</v>
      </c>
    </row>
    <row r="232" spans="1:21">
      <c r="A232" s="217">
        <v>36900</v>
      </c>
      <c r="B232" s="197" t="s">
        <v>209</v>
      </c>
      <c r="C232" s="201">
        <v>6.3949999999999999E-4</v>
      </c>
      <c r="D232" s="201">
        <v>6.4899999999999995E-4</v>
      </c>
      <c r="E232" s="204">
        <v>6366919</v>
      </c>
      <c r="F232" s="203"/>
      <c r="G232" s="204">
        <v>464662</v>
      </c>
      <c r="H232" s="204">
        <v>606768</v>
      </c>
      <c r="I232" s="204">
        <v>1277677</v>
      </c>
      <c r="J232" s="204">
        <v>26829</v>
      </c>
      <c r="K232" s="203"/>
      <c r="L232" s="204">
        <v>63896</v>
      </c>
      <c r="M232" s="4"/>
      <c r="N232" s="204">
        <v>0</v>
      </c>
      <c r="O232" s="204">
        <v>53280</v>
      </c>
      <c r="P232" s="203"/>
      <c r="Q232" s="204">
        <v>1458285</v>
      </c>
      <c r="R232" s="204">
        <v>1028</v>
      </c>
      <c r="S232" s="204">
        <v>1459313</v>
      </c>
      <c r="T232" s="204">
        <f t="shared" si="4"/>
        <v>12142793.385499999</v>
      </c>
      <c r="U232" s="204">
        <v>1520388</v>
      </c>
    </row>
    <row r="233" spans="1:21">
      <c r="A233" s="217">
        <v>36901</v>
      </c>
      <c r="B233" s="197" t="s">
        <v>210</v>
      </c>
      <c r="C233" s="201">
        <v>2.377E-4</v>
      </c>
      <c r="D233" s="201">
        <v>2.232E-4</v>
      </c>
      <c r="E233" s="204">
        <v>2366562</v>
      </c>
      <c r="F233" s="203"/>
      <c r="G233" s="204">
        <v>172713</v>
      </c>
      <c r="H233" s="204">
        <v>225534</v>
      </c>
      <c r="I233" s="204">
        <v>474908</v>
      </c>
      <c r="J233" s="204">
        <v>98999</v>
      </c>
      <c r="K233" s="203"/>
      <c r="L233" s="204">
        <v>23750</v>
      </c>
      <c r="M233" s="4"/>
      <c r="N233" s="204">
        <v>0</v>
      </c>
      <c r="O233" s="204">
        <v>0</v>
      </c>
      <c r="P233" s="203"/>
      <c r="Q233" s="204">
        <v>542040</v>
      </c>
      <c r="R233" s="204">
        <v>53900</v>
      </c>
      <c r="S233" s="204">
        <v>595940</v>
      </c>
      <c r="T233" s="204">
        <f t="shared" si="4"/>
        <v>4513435.4773000004</v>
      </c>
      <c r="U233" s="204">
        <v>565123</v>
      </c>
    </row>
    <row r="234" spans="1:21">
      <c r="A234" s="217">
        <v>36905</v>
      </c>
      <c r="B234" s="197" t="s">
        <v>211</v>
      </c>
      <c r="C234" s="201">
        <v>2.2570000000000001E-4</v>
      </c>
      <c r="D234" s="201">
        <v>2.2240000000000001E-4</v>
      </c>
      <c r="E234" s="204">
        <v>2247089</v>
      </c>
      <c r="F234" s="203"/>
      <c r="G234" s="204">
        <v>163994</v>
      </c>
      <c r="H234" s="204">
        <v>214148</v>
      </c>
      <c r="I234" s="204">
        <v>450933</v>
      </c>
      <c r="J234" s="204">
        <v>125002</v>
      </c>
      <c r="K234" s="203"/>
      <c r="L234" s="204">
        <v>22551</v>
      </c>
      <c r="M234" s="4"/>
      <c r="N234" s="204">
        <v>0</v>
      </c>
      <c r="O234" s="204">
        <v>132</v>
      </c>
      <c r="P234" s="203"/>
      <c r="Q234" s="204">
        <v>514675</v>
      </c>
      <c r="R234" s="204">
        <v>67499</v>
      </c>
      <c r="S234" s="204">
        <v>582174</v>
      </c>
      <c r="T234" s="204">
        <f t="shared" si="4"/>
        <v>4285580.0893000001</v>
      </c>
      <c r="U234" s="204">
        <v>536594</v>
      </c>
    </row>
    <row r="235" spans="1:21">
      <c r="A235" s="217">
        <v>37000</v>
      </c>
      <c r="B235" s="197" t="s">
        <v>212</v>
      </c>
      <c r="C235" s="201">
        <v>2.1862000000000001E-3</v>
      </c>
      <c r="D235" s="201">
        <v>2.1825E-3</v>
      </c>
      <c r="E235" s="204">
        <v>21766002</v>
      </c>
      <c r="F235" s="203"/>
      <c r="G235" s="204">
        <v>1588497</v>
      </c>
      <c r="H235" s="204">
        <v>2074304</v>
      </c>
      <c r="I235" s="204">
        <v>4367877</v>
      </c>
      <c r="J235" s="204">
        <v>187844</v>
      </c>
      <c r="K235" s="203"/>
      <c r="L235" s="204">
        <v>218436</v>
      </c>
      <c r="M235" s="4"/>
      <c r="N235" s="204">
        <v>0</v>
      </c>
      <c r="O235" s="204">
        <v>397677</v>
      </c>
      <c r="P235" s="203"/>
      <c r="Q235" s="204">
        <v>4985306</v>
      </c>
      <c r="R235" s="204">
        <v>-101874</v>
      </c>
      <c r="S235" s="204">
        <v>4883432</v>
      </c>
      <c r="T235" s="204">
        <f t="shared" si="4"/>
        <v>41511454.103799999</v>
      </c>
      <c r="U235" s="204">
        <v>5197612</v>
      </c>
    </row>
    <row r="236" spans="1:21">
      <c r="A236" s="217">
        <v>37001</v>
      </c>
      <c r="B236" s="197" t="s">
        <v>369</v>
      </c>
      <c r="C236" s="201">
        <v>1.119E-4</v>
      </c>
      <c r="D236" s="201">
        <v>8.7800000000000006E-5</v>
      </c>
      <c r="E236" s="204">
        <v>1114086</v>
      </c>
      <c r="F236" s="203"/>
      <c r="G236" s="204">
        <v>81307</v>
      </c>
      <c r="H236" s="204">
        <v>106173</v>
      </c>
      <c r="I236" s="204">
        <v>223568</v>
      </c>
      <c r="J236" s="204">
        <v>245441</v>
      </c>
      <c r="K236" s="203"/>
      <c r="L236" s="204">
        <v>11181</v>
      </c>
      <c r="M236" s="4"/>
      <c r="N236" s="204">
        <v>0</v>
      </c>
      <c r="O236" s="204">
        <v>0</v>
      </c>
      <c r="P236" s="203"/>
      <c r="Q236" s="204">
        <v>255171</v>
      </c>
      <c r="R236" s="204">
        <v>119408</v>
      </c>
      <c r="S236" s="204">
        <v>374579</v>
      </c>
      <c r="T236" s="204">
        <f t="shared" si="4"/>
        <v>2124751.4931000001</v>
      </c>
      <c r="U236" s="204">
        <v>266038</v>
      </c>
    </row>
    <row r="237" spans="1:21">
      <c r="A237" s="217">
        <v>37005</v>
      </c>
      <c r="B237" s="197" t="s">
        <v>213</v>
      </c>
      <c r="C237" s="201">
        <v>5.2159999999999999E-4</v>
      </c>
      <c r="D237" s="201">
        <v>5.287E-4</v>
      </c>
      <c r="E237" s="204">
        <v>5193096</v>
      </c>
      <c r="F237" s="203"/>
      <c r="G237" s="204">
        <v>378996</v>
      </c>
      <c r="H237" s="204">
        <v>494903</v>
      </c>
      <c r="I237" s="204">
        <v>1042121</v>
      </c>
      <c r="J237" s="204">
        <v>82805</v>
      </c>
      <c r="K237" s="203"/>
      <c r="L237" s="204">
        <v>52116</v>
      </c>
      <c r="M237" s="4"/>
      <c r="N237" s="204">
        <v>0</v>
      </c>
      <c r="O237" s="204">
        <v>0</v>
      </c>
      <c r="P237" s="203"/>
      <c r="Q237" s="204">
        <v>1189432</v>
      </c>
      <c r="R237" s="204">
        <v>48946</v>
      </c>
      <c r="S237" s="204">
        <v>1238378</v>
      </c>
      <c r="T237" s="204">
        <f t="shared" si="4"/>
        <v>9904114.1984000001</v>
      </c>
      <c r="U237" s="204">
        <v>1240085</v>
      </c>
    </row>
    <row r="238" spans="1:21">
      <c r="A238" s="217">
        <v>37100</v>
      </c>
      <c r="B238" s="197" t="s">
        <v>214</v>
      </c>
      <c r="C238" s="201">
        <v>3.2702E-3</v>
      </c>
      <c r="D238" s="201">
        <v>3.2637999999999999E-3</v>
      </c>
      <c r="E238" s="204">
        <v>32558402</v>
      </c>
      <c r="F238" s="203"/>
      <c r="G238" s="204">
        <v>2376134</v>
      </c>
      <c r="H238" s="204">
        <v>3102821</v>
      </c>
      <c r="I238" s="204">
        <v>6533634</v>
      </c>
      <c r="J238" s="204">
        <v>206704</v>
      </c>
      <c r="K238" s="203"/>
      <c r="L238" s="204">
        <v>326745</v>
      </c>
      <c r="M238" s="4"/>
      <c r="N238" s="204">
        <v>0</v>
      </c>
      <c r="O238" s="204">
        <v>235261</v>
      </c>
      <c r="P238" s="203"/>
      <c r="Q238" s="204">
        <v>7457207</v>
      </c>
      <c r="R238" s="204">
        <v>-22862</v>
      </c>
      <c r="S238" s="204">
        <v>7434345</v>
      </c>
      <c r="T238" s="204">
        <f t="shared" si="4"/>
        <v>62094390.819799997</v>
      </c>
      <c r="U238" s="204">
        <v>7774783</v>
      </c>
    </row>
    <row r="239" spans="1:21">
      <c r="A239" s="217">
        <v>37200</v>
      </c>
      <c r="B239" s="197" t="s">
        <v>215</v>
      </c>
      <c r="C239" s="201">
        <v>6.8619999999999998E-4</v>
      </c>
      <c r="D239" s="201">
        <v>7.2869999999999999E-4</v>
      </c>
      <c r="E239" s="204">
        <v>6831868</v>
      </c>
      <c r="F239" s="203"/>
      <c r="G239" s="204">
        <v>498594</v>
      </c>
      <c r="H239" s="204">
        <v>651078</v>
      </c>
      <c r="I239" s="204">
        <v>1370980</v>
      </c>
      <c r="J239" s="204">
        <v>33847</v>
      </c>
      <c r="K239" s="203"/>
      <c r="L239" s="204">
        <v>68562</v>
      </c>
      <c r="M239" s="4"/>
      <c r="N239" s="204">
        <v>0</v>
      </c>
      <c r="O239" s="204">
        <v>221776</v>
      </c>
      <c r="P239" s="203"/>
      <c r="Q239" s="204">
        <v>1564778</v>
      </c>
      <c r="R239" s="204">
        <v>-71080</v>
      </c>
      <c r="S239" s="204">
        <v>1493698</v>
      </c>
      <c r="T239" s="204">
        <f t="shared" si="4"/>
        <v>13029530.603799999</v>
      </c>
      <c r="U239" s="204">
        <v>1631416</v>
      </c>
    </row>
    <row r="240" spans="1:21">
      <c r="A240" s="217">
        <v>37300</v>
      </c>
      <c r="B240" s="197" t="s">
        <v>216</v>
      </c>
      <c r="C240" s="201">
        <v>1.9419999999999999E-3</v>
      </c>
      <c r="D240" s="201">
        <v>1.9358999999999999E-3</v>
      </c>
      <c r="E240" s="204">
        <v>19334725</v>
      </c>
      <c r="F240" s="203"/>
      <c r="G240" s="204">
        <v>1411061</v>
      </c>
      <c r="H240" s="204">
        <v>1842603</v>
      </c>
      <c r="I240" s="204">
        <v>3879982</v>
      </c>
      <c r="J240" s="204">
        <v>62415</v>
      </c>
      <c r="K240" s="203"/>
      <c r="L240" s="204">
        <v>194037</v>
      </c>
      <c r="M240" s="4"/>
      <c r="N240" s="204">
        <v>0</v>
      </c>
      <c r="O240" s="204">
        <v>159671</v>
      </c>
      <c r="P240" s="203"/>
      <c r="Q240" s="204">
        <v>4428444</v>
      </c>
      <c r="R240" s="204">
        <v>-156014</v>
      </c>
      <c r="S240" s="204">
        <v>4272430</v>
      </c>
      <c r="T240" s="204">
        <f t="shared" si="4"/>
        <v>36874596.957999997</v>
      </c>
      <c r="U240" s="204">
        <v>4617035</v>
      </c>
    </row>
    <row r="241" spans="1:21">
      <c r="A241" s="217">
        <v>37301</v>
      </c>
      <c r="B241" s="197" t="s">
        <v>217</v>
      </c>
      <c r="C241" s="201">
        <v>2.1240000000000001E-4</v>
      </c>
      <c r="D241" s="201">
        <v>2.153E-4</v>
      </c>
      <c r="E241" s="204">
        <v>2114673</v>
      </c>
      <c r="F241" s="203"/>
      <c r="G241" s="204">
        <v>154330</v>
      </c>
      <c r="H241" s="204">
        <v>201529</v>
      </c>
      <c r="I241" s="204">
        <v>424361</v>
      </c>
      <c r="J241" s="204">
        <v>47895</v>
      </c>
      <c r="K241" s="203"/>
      <c r="L241" s="204">
        <v>21222</v>
      </c>
      <c r="M241" s="4"/>
      <c r="N241" s="204">
        <v>0</v>
      </c>
      <c r="O241" s="204">
        <v>23201</v>
      </c>
      <c r="P241" s="203"/>
      <c r="Q241" s="204">
        <v>484347</v>
      </c>
      <c r="R241" s="204">
        <v>40267</v>
      </c>
      <c r="S241" s="204">
        <v>524614</v>
      </c>
      <c r="T241" s="204">
        <f t="shared" si="4"/>
        <v>4033040.3676000005</v>
      </c>
      <c r="U241" s="204">
        <v>504973</v>
      </c>
    </row>
    <row r="242" spans="1:21">
      <c r="A242" s="217">
        <v>37305</v>
      </c>
      <c r="B242" s="197" t="s">
        <v>218</v>
      </c>
      <c r="C242" s="201">
        <v>4.75E-4</v>
      </c>
      <c r="D242" s="201">
        <v>5.2039999999999996E-4</v>
      </c>
      <c r="E242" s="204">
        <v>4729142</v>
      </c>
      <c r="F242" s="203"/>
      <c r="G242" s="204">
        <v>345136</v>
      </c>
      <c r="H242" s="204">
        <v>450688</v>
      </c>
      <c r="I242" s="204">
        <v>949017</v>
      </c>
      <c r="J242" s="204">
        <v>0</v>
      </c>
      <c r="K242" s="203"/>
      <c r="L242" s="204">
        <v>47460</v>
      </c>
      <c r="M242" s="4"/>
      <c r="N242" s="204">
        <v>0</v>
      </c>
      <c r="O242" s="204">
        <v>218593</v>
      </c>
      <c r="P242" s="203"/>
      <c r="Q242" s="204">
        <v>1083167</v>
      </c>
      <c r="R242" s="204">
        <v>-186739</v>
      </c>
      <c r="S242" s="204">
        <v>896428</v>
      </c>
      <c r="T242" s="204">
        <f t="shared" si="4"/>
        <v>9019275.7750000004</v>
      </c>
      <c r="U242" s="204">
        <v>1129295</v>
      </c>
    </row>
    <row r="243" spans="1:21">
      <c r="A243" s="217">
        <v>37400</v>
      </c>
      <c r="B243" s="197" t="s">
        <v>219</v>
      </c>
      <c r="C243" s="201">
        <v>9.0224999999999993E-3</v>
      </c>
      <c r="D243" s="201">
        <v>8.9949000000000001E-3</v>
      </c>
      <c r="E243" s="204">
        <v>89828813</v>
      </c>
      <c r="F243" s="203"/>
      <c r="G243" s="204">
        <v>6555767</v>
      </c>
      <c r="H243" s="204">
        <v>8560701</v>
      </c>
      <c r="I243" s="204">
        <v>18026332</v>
      </c>
      <c r="J243" s="204">
        <v>23914</v>
      </c>
      <c r="K243" s="203"/>
      <c r="L243" s="204">
        <v>901492</v>
      </c>
      <c r="M243" s="4"/>
      <c r="N243" s="204">
        <v>0</v>
      </c>
      <c r="O243" s="204">
        <v>2025455</v>
      </c>
      <c r="P243" s="203"/>
      <c r="Q243" s="204">
        <v>20574476</v>
      </c>
      <c r="R243" s="204">
        <v>-1063574</v>
      </c>
      <c r="S243" s="204">
        <v>19510902</v>
      </c>
      <c r="T243" s="204">
        <f t="shared" si="4"/>
        <v>171318769.85249999</v>
      </c>
      <c r="U243" s="204">
        <v>21450669</v>
      </c>
    </row>
    <row r="244" spans="1:21">
      <c r="A244" s="217">
        <v>37405</v>
      </c>
      <c r="B244" s="197" t="s">
        <v>220</v>
      </c>
      <c r="C244" s="201">
        <v>2.0397000000000002E-3</v>
      </c>
      <c r="D244" s="201">
        <v>2.1207999999999999E-3</v>
      </c>
      <c r="E244" s="204">
        <v>20307435</v>
      </c>
      <c r="F244" s="203"/>
      <c r="G244" s="204">
        <v>1482050</v>
      </c>
      <c r="H244" s="204">
        <v>1935302</v>
      </c>
      <c r="I244" s="204">
        <v>4075180</v>
      </c>
      <c r="J244" s="204">
        <v>202137</v>
      </c>
      <c r="K244" s="203"/>
      <c r="L244" s="204">
        <v>203799</v>
      </c>
      <c r="M244" s="4"/>
      <c r="N244" s="204">
        <v>0</v>
      </c>
      <c r="O244" s="204">
        <v>414527</v>
      </c>
      <c r="P244" s="203"/>
      <c r="Q244" s="204">
        <v>4651234</v>
      </c>
      <c r="R244" s="204">
        <v>95176</v>
      </c>
      <c r="S244" s="204">
        <v>4746410</v>
      </c>
      <c r="T244" s="204">
        <f t="shared" si="4"/>
        <v>38729719.575300001</v>
      </c>
      <c r="U244" s="204">
        <v>4849313</v>
      </c>
    </row>
    <row r="245" spans="1:21">
      <c r="A245" s="217">
        <v>37500</v>
      </c>
      <c r="B245" s="197" t="s">
        <v>221</v>
      </c>
      <c r="C245" s="201">
        <v>9.9740000000000007E-4</v>
      </c>
      <c r="D245" s="201">
        <v>1.0158000000000001E-3</v>
      </c>
      <c r="E245" s="204">
        <v>9930203</v>
      </c>
      <c r="F245" s="203"/>
      <c r="G245" s="204">
        <v>724713</v>
      </c>
      <c r="H245" s="204">
        <v>946350</v>
      </c>
      <c r="I245" s="204">
        <v>1992736</v>
      </c>
      <c r="J245" s="204">
        <v>41140</v>
      </c>
      <c r="K245" s="203"/>
      <c r="L245" s="204">
        <v>99656</v>
      </c>
      <c r="M245" s="4"/>
      <c r="N245" s="204">
        <v>0</v>
      </c>
      <c r="O245" s="204">
        <v>86209</v>
      </c>
      <c r="P245" s="203"/>
      <c r="Q245" s="204">
        <v>2274423</v>
      </c>
      <c r="R245" s="204">
        <v>51832</v>
      </c>
      <c r="S245" s="204">
        <v>2326255</v>
      </c>
      <c r="T245" s="204">
        <f t="shared" si="4"/>
        <v>18938580.332600001</v>
      </c>
      <c r="U245" s="204">
        <v>2371283</v>
      </c>
    </row>
    <row r="246" spans="1:21">
      <c r="A246" s="217">
        <v>37600</v>
      </c>
      <c r="B246" s="197" t="s">
        <v>222</v>
      </c>
      <c r="C246" s="201">
        <v>6.1789999999999996E-3</v>
      </c>
      <c r="D246" s="201">
        <v>6.3562999999999996E-3</v>
      </c>
      <c r="E246" s="204">
        <v>61518674</v>
      </c>
      <c r="F246" s="203"/>
      <c r="G246" s="204">
        <v>4489674</v>
      </c>
      <c r="H246" s="204">
        <v>5862740</v>
      </c>
      <c r="I246" s="204">
        <v>12345216</v>
      </c>
      <c r="J246" s="204">
        <v>0</v>
      </c>
      <c r="K246" s="203"/>
      <c r="L246" s="204">
        <v>617381</v>
      </c>
      <c r="M246" s="4"/>
      <c r="N246" s="204">
        <v>0</v>
      </c>
      <c r="O246" s="204">
        <v>1930498</v>
      </c>
      <c r="P246" s="203"/>
      <c r="Q246" s="204">
        <v>14090295</v>
      </c>
      <c r="R246" s="204">
        <v>-1026375</v>
      </c>
      <c r="S246" s="204">
        <v>13063920</v>
      </c>
      <c r="T246" s="204">
        <f t="shared" si="4"/>
        <v>117326536.87099999</v>
      </c>
      <c r="U246" s="204">
        <v>14690350</v>
      </c>
    </row>
    <row r="247" spans="1:21">
      <c r="A247" s="217">
        <v>37601</v>
      </c>
      <c r="B247" s="197" t="s">
        <v>223</v>
      </c>
      <c r="C247" s="201">
        <v>3.0689999999999998E-4</v>
      </c>
      <c r="D247" s="201">
        <v>2.5470000000000001E-4</v>
      </c>
      <c r="E247" s="204">
        <v>3055524</v>
      </c>
      <c r="F247" s="203"/>
      <c r="G247" s="204">
        <v>222994</v>
      </c>
      <c r="H247" s="204">
        <v>291192</v>
      </c>
      <c r="I247" s="204">
        <v>613165</v>
      </c>
      <c r="J247" s="204">
        <v>428642</v>
      </c>
      <c r="K247" s="203"/>
      <c r="L247" s="204">
        <v>30664</v>
      </c>
      <c r="M247" s="4"/>
      <c r="N247" s="204">
        <v>0</v>
      </c>
      <c r="O247" s="204">
        <v>0</v>
      </c>
      <c r="P247" s="203"/>
      <c r="Q247" s="204">
        <v>699840</v>
      </c>
      <c r="R247" s="204">
        <v>290114</v>
      </c>
      <c r="S247" s="204">
        <v>989954</v>
      </c>
      <c r="T247" s="204">
        <f t="shared" si="4"/>
        <v>5827401.5480999993</v>
      </c>
      <c r="U247" s="204">
        <v>729644</v>
      </c>
    </row>
    <row r="248" spans="1:21">
      <c r="A248" s="217">
        <v>37605</v>
      </c>
      <c r="B248" s="197" t="s">
        <v>224</v>
      </c>
      <c r="C248" s="201">
        <v>7.7570000000000004E-4</v>
      </c>
      <c r="D248" s="201">
        <v>7.8950000000000005E-4</v>
      </c>
      <c r="E248" s="204">
        <v>7722938</v>
      </c>
      <c r="F248" s="203"/>
      <c r="G248" s="204">
        <v>563625</v>
      </c>
      <c r="H248" s="204">
        <v>735997</v>
      </c>
      <c r="I248" s="204">
        <v>1549795</v>
      </c>
      <c r="J248" s="204">
        <v>58279</v>
      </c>
      <c r="K248" s="203"/>
      <c r="L248" s="204">
        <v>77505</v>
      </c>
      <c r="M248" s="4"/>
      <c r="N248" s="204">
        <v>0</v>
      </c>
      <c r="O248" s="204">
        <v>99261</v>
      </c>
      <c r="P248" s="203"/>
      <c r="Q248" s="204">
        <v>1768869</v>
      </c>
      <c r="R248" s="204">
        <v>-4473</v>
      </c>
      <c r="S248" s="204">
        <v>1764396</v>
      </c>
      <c r="T248" s="204">
        <f t="shared" si="4"/>
        <v>14728952.0393</v>
      </c>
      <c r="U248" s="204">
        <v>1844199</v>
      </c>
    </row>
    <row r="249" spans="1:21">
      <c r="A249" s="217">
        <v>37610</v>
      </c>
      <c r="B249" s="197" t="s">
        <v>225</v>
      </c>
      <c r="C249" s="201">
        <v>1.9051000000000001E-3</v>
      </c>
      <c r="D249" s="201">
        <v>1.9607000000000001E-3</v>
      </c>
      <c r="E249" s="204">
        <v>18967345</v>
      </c>
      <c r="F249" s="203"/>
      <c r="G249" s="204">
        <v>1384249</v>
      </c>
      <c r="H249" s="204">
        <v>1807591</v>
      </c>
      <c r="I249" s="204">
        <v>3806258</v>
      </c>
      <c r="J249" s="204">
        <v>0</v>
      </c>
      <c r="K249" s="203"/>
      <c r="L249" s="204">
        <v>190350</v>
      </c>
      <c r="M249" s="4"/>
      <c r="N249" s="204">
        <v>0</v>
      </c>
      <c r="O249" s="204">
        <v>847186</v>
      </c>
      <c r="P249" s="203"/>
      <c r="Q249" s="204">
        <v>4344299</v>
      </c>
      <c r="R249" s="204">
        <v>-454629</v>
      </c>
      <c r="S249" s="204">
        <v>3889670</v>
      </c>
      <c r="T249" s="204">
        <f t="shared" si="4"/>
        <v>36173941.639899999</v>
      </c>
      <c r="U249" s="204">
        <v>4529307</v>
      </c>
    </row>
    <row r="250" spans="1:21">
      <c r="A250" s="217">
        <v>37700</v>
      </c>
      <c r="B250" s="197" t="s">
        <v>226</v>
      </c>
      <c r="C250" s="201">
        <v>2.6251E-3</v>
      </c>
      <c r="D250" s="201">
        <v>2.6852E-3</v>
      </c>
      <c r="E250" s="204">
        <v>26135729</v>
      </c>
      <c r="F250" s="203"/>
      <c r="G250" s="204">
        <v>1907403</v>
      </c>
      <c r="H250" s="204">
        <v>2490740</v>
      </c>
      <c r="I250" s="204">
        <v>5244769</v>
      </c>
      <c r="J250" s="204">
        <v>23568</v>
      </c>
      <c r="K250" s="203"/>
      <c r="L250" s="204">
        <v>262289</v>
      </c>
      <c r="M250" s="4"/>
      <c r="N250" s="204">
        <v>0</v>
      </c>
      <c r="O250" s="204">
        <v>519100</v>
      </c>
      <c r="P250" s="203"/>
      <c r="Q250" s="204">
        <v>5986152</v>
      </c>
      <c r="R250" s="204">
        <v>-260076</v>
      </c>
      <c r="S250" s="204">
        <v>5726076</v>
      </c>
      <c r="T250" s="204">
        <f t="shared" si="4"/>
        <v>49845264.9199</v>
      </c>
      <c r="U250" s="204">
        <v>6241081</v>
      </c>
    </row>
    <row r="251" spans="1:21">
      <c r="A251" s="217">
        <v>37705</v>
      </c>
      <c r="B251" s="197" t="s">
        <v>227</v>
      </c>
      <c r="C251" s="201">
        <v>8.3020000000000001E-4</v>
      </c>
      <c r="D251" s="201">
        <v>8.0670000000000004E-4</v>
      </c>
      <c r="E251" s="204">
        <v>8265545</v>
      </c>
      <c r="F251" s="203"/>
      <c r="G251" s="204">
        <v>603225</v>
      </c>
      <c r="H251" s="204">
        <v>787708</v>
      </c>
      <c r="I251" s="204">
        <v>1658682</v>
      </c>
      <c r="J251" s="204">
        <v>107634</v>
      </c>
      <c r="K251" s="203"/>
      <c r="L251" s="204">
        <v>82950</v>
      </c>
      <c r="M251" s="4"/>
      <c r="N251" s="204">
        <v>0</v>
      </c>
      <c r="O251" s="204">
        <v>621</v>
      </c>
      <c r="P251" s="203"/>
      <c r="Q251" s="204">
        <v>1893148</v>
      </c>
      <c r="R251" s="204">
        <v>121246</v>
      </c>
      <c r="S251" s="204">
        <v>2014394</v>
      </c>
      <c r="T251" s="204">
        <f t="shared" si="4"/>
        <v>15763795.2598</v>
      </c>
      <c r="U251" s="204">
        <v>1973771</v>
      </c>
    </row>
    <row r="252" spans="1:21">
      <c r="A252" s="217">
        <v>37800</v>
      </c>
      <c r="B252" s="197" t="s">
        <v>228</v>
      </c>
      <c r="C252" s="201">
        <v>8.3592000000000007E-3</v>
      </c>
      <c r="D252" s="201">
        <v>8.3280000000000003E-3</v>
      </c>
      <c r="E252" s="204">
        <v>83224939</v>
      </c>
      <c r="F252" s="203"/>
      <c r="G252" s="204">
        <v>6073811</v>
      </c>
      <c r="H252" s="204">
        <v>7931351</v>
      </c>
      <c r="I252" s="204">
        <v>16701105</v>
      </c>
      <c r="J252" s="204">
        <v>55846</v>
      </c>
      <c r="K252" s="203"/>
      <c r="L252" s="204">
        <v>835218</v>
      </c>
      <c r="M252" s="4"/>
      <c r="N252" s="204">
        <v>0</v>
      </c>
      <c r="O252" s="204">
        <v>137647</v>
      </c>
      <c r="P252" s="203"/>
      <c r="Q252" s="204">
        <v>19061918</v>
      </c>
      <c r="R252" s="204">
        <v>14141</v>
      </c>
      <c r="S252" s="204">
        <v>19076059</v>
      </c>
      <c r="T252" s="204">
        <f t="shared" si="4"/>
        <v>158724063.28080001</v>
      </c>
      <c r="U252" s="204">
        <v>19873697</v>
      </c>
    </row>
    <row r="253" spans="1:21">
      <c r="A253" s="217">
        <v>37801</v>
      </c>
      <c r="B253" s="197" t="s">
        <v>229</v>
      </c>
      <c r="C253" s="201">
        <v>6.5400000000000004E-5</v>
      </c>
      <c r="D253" s="201">
        <v>6.2799999999999995E-5</v>
      </c>
      <c r="E253" s="204">
        <v>651128</v>
      </c>
      <c r="F253" s="203"/>
      <c r="G253" s="204">
        <v>47520</v>
      </c>
      <c r="H253" s="204">
        <v>62053</v>
      </c>
      <c r="I253" s="204">
        <v>130665</v>
      </c>
      <c r="J253" s="204">
        <v>29128</v>
      </c>
      <c r="K253" s="203"/>
      <c r="L253" s="204">
        <v>6535</v>
      </c>
      <c r="M253" s="4"/>
      <c r="N253" s="204">
        <v>0</v>
      </c>
      <c r="O253" s="204">
        <v>11183</v>
      </c>
      <c r="P253" s="203"/>
      <c r="Q253" s="204">
        <v>149135</v>
      </c>
      <c r="R253" s="204">
        <v>59095</v>
      </c>
      <c r="S253" s="204">
        <v>208230</v>
      </c>
      <c r="T253" s="204">
        <f t="shared" si="4"/>
        <v>1241811.8646</v>
      </c>
      <c r="U253" s="204">
        <v>155486</v>
      </c>
    </row>
    <row r="254" spans="1:21">
      <c r="A254" s="217">
        <v>37805</v>
      </c>
      <c r="B254" s="197" t="s">
        <v>230</v>
      </c>
      <c r="C254" s="201">
        <v>6.0420000000000005E-4</v>
      </c>
      <c r="D254" s="201">
        <v>6.332E-4</v>
      </c>
      <c r="E254" s="204">
        <v>6015469</v>
      </c>
      <c r="F254" s="203"/>
      <c r="G254" s="204">
        <v>439013</v>
      </c>
      <c r="H254" s="204">
        <v>573275</v>
      </c>
      <c r="I254" s="204">
        <v>1207150</v>
      </c>
      <c r="J254" s="204">
        <v>0</v>
      </c>
      <c r="K254" s="203"/>
      <c r="L254" s="204">
        <v>60369</v>
      </c>
      <c r="M254" s="4"/>
      <c r="N254" s="204">
        <v>0</v>
      </c>
      <c r="O254" s="204">
        <v>292359</v>
      </c>
      <c r="P254" s="203"/>
      <c r="Q254" s="204">
        <v>1377789</v>
      </c>
      <c r="R254" s="204">
        <v>-170514</v>
      </c>
      <c r="S254" s="204">
        <v>1207275</v>
      </c>
      <c r="T254" s="204">
        <f t="shared" si="4"/>
        <v>11472518.785800001</v>
      </c>
      <c r="U254" s="204">
        <v>1436464</v>
      </c>
    </row>
    <row r="255" spans="1:21">
      <c r="A255" s="217">
        <v>37900</v>
      </c>
      <c r="B255" s="197" t="s">
        <v>231</v>
      </c>
      <c r="C255" s="201">
        <v>4.2322999999999996E-3</v>
      </c>
      <c r="D255" s="201">
        <v>4.3984999999999996E-3</v>
      </c>
      <c r="E255" s="204">
        <v>42137155</v>
      </c>
      <c r="F255" s="203"/>
      <c r="G255" s="204">
        <v>3075198</v>
      </c>
      <c r="H255" s="204">
        <v>4015678</v>
      </c>
      <c r="I255" s="204">
        <v>8455843</v>
      </c>
      <c r="J255" s="204">
        <v>0</v>
      </c>
      <c r="K255" s="203"/>
      <c r="L255" s="204">
        <v>422874</v>
      </c>
      <c r="M255" s="4"/>
      <c r="N255" s="204">
        <v>0</v>
      </c>
      <c r="O255" s="204">
        <v>1593582</v>
      </c>
      <c r="P255" s="203"/>
      <c r="Q255" s="204">
        <v>9651134</v>
      </c>
      <c r="R255" s="204">
        <v>-829242</v>
      </c>
      <c r="S255" s="204">
        <v>8821892</v>
      </c>
      <c r="T255" s="204">
        <f t="shared" si="4"/>
        <v>80362696.552699998</v>
      </c>
      <c r="U255" s="204">
        <v>10062141</v>
      </c>
    </row>
    <row r="256" spans="1:21">
      <c r="A256" s="217">
        <v>37901</v>
      </c>
      <c r="B256" s="197" t="s">
        <v>232</v>
      </c>
      <c r="C256" s="201">
        <v>8.3100000000000001E-5</v>
      </c>
      <c r="D256" s="201">
        <v>5.91E-5</v>
      </c>
      <c r="E256" s="204">
        <v>827351</v>
      </c>
      <c r="F256" s="203"/>
      <c r="G256" s="204">
        <v>60381</v>
      </c>
      <c r="H256" s="204">
        <v>78847</v>
      </c>
      <c r="I256" s="204">
        <v>166028</v>
      </c>
      <c r="J256" s="204">
        <v>96738</v>
      </c>
      <c r="K256" s="203"/>
      <c r="L256" s="204">
        <v>8303</v>
      </c>
      <c r="M256" s="4"/>
      <c r="N256" s="204">
        <v>0</v>
      </c>
      <c r="O256" s="204">
        <v>11208</v>
      </c>
      <c r="P256" s="203"/>
      <c r="Q256" s="204">
        <v>189497</v>
      </c>
      <c r="R256" s="204">
        <v>25944</v>
      </c>
      <c r="S256" s="204">
        <v>215441</v>
      </c>
      <c r="T256" s="204">
        <f t="shared" si="4"/>
        <v>1577898.5619000001</v>
      </c>
      <c r="U256" s="204">
        <v>197567</v>
      </c>
    </row>
    <row r="257" spans="1:21">
      <c r="A257" s="217">
        <v>37905</v>
      </c>
      <c r="B257" s="197" t="s">
        <v>233</v>
      </c>
      <c r="C257" s="201">
        <v>4.7429999999999998E-4</v>
      </c>
      <c r="D257" s="201">
        <v>5.3850000000000002E-4</v>
      </c>
      <c r="E257" s="204">
        <v>4722173</v>
      </c>
      <c r="F257" s="203"/>
      <c r="G257" s="204">
        <v>344627</v>
      </c>
      <c r="H257" s="204">
        <v>450024</v>
      </c>
      <c r="I257" s="204">
        <v>947619</v>
      </c>
      <c r="J257" s="204">
        <v>111226</v>
      </c>
      <c r="K257" s="203"/>
      <c r="L257" s="204">
        <v>47390</v>
      </c>
      <c r="M257" s="4"/>
      <c r="N257" s="204">
        <v>0</v>
      </c>
      <c r="O257" s="204">
        <v>204212</v>
      </c>
      <c r="P257" s="203"/>
      <c r="Q257" s="204">
        <v>1081571</v>
      </c>
      <c r="R257" s="204">
        <v>-22662</v>
      </c>
      <c r="S257" s="204">
        <v>1058909</v>
      </c>
      <c r="T257" s="204">
        <f t="shared" si="4"/>
        <v>9005984.2106999997</v>
      </c>
      <c r="U257" s="204">
        <v>1127631</v>
      </c>
    </row>
    <row r="258" spans="1:21">
      <c r="A258" s="217">
        <v>38000</v>
      </c>
      <c r="B258" s="197" t="s">
        <v>234</v>
      </c>
      <c r="C258" s="201">
        <v>7.2515000000000001E-3</v>
      </c>
      <c r="D258" s="201">
        <v>7.2432E-3</v>
      </c>
      <c r="E258" s="204">
        <v>72196579</v>
      </c>
      <c r="F258" s="203"/>
      <c r="G258" s="204">
        <v>5268954</v>
      </c>
      <c r="H258" s="204">
        <v>6880346</v>
      </c>
      <c r="I258" s="204">
        <v>14487997</v>
      </c>
      <c r="J258" s="204">
        <v>0</v>
      </c>
      <c r="K258" s="203"/>
      <c r="L258" s="204">
        <v>724541</v>
      </c>
      <c r="M258" s="4"/>
      <c r="N258" s="204">
        <v>0</v>
      </c>
      <c r="O258" s="204">
        <v>422967</v>
      </c>
      <c r="P258" s="203"/>
      <c r="Q258" s="204">
        <v>16535973</v>
      </c>
      <c r="R258" s="204">
        <v>-724767</v>
      </c>
      <c r="S258" s="204">
        <v>15811206</v>
      </c>
      <c r="T258" s="204">
        <f t="shared" si="4"/>
        <v>137691112.1735</v>
      </c>
      <c r="U258" s="204">
        <v>17240180</v>
      </c>
    </row>
    <row r="259" spans="1:21">
      <c r="A259" s="217">
        <v>38005</v>
      </c>
      <c r="B259" s="197" t="s">
        <v>235</v>
      </c>
      <c r="C259" s="201">
        <v>1.3576E-3</v>
      </c>
      <c r="D259" s="201">
        <v>1.3967000000000001E-3</v>
      </c>
      <c r="E259" s="204">
        <v>13516386</v>
      </c>
      <c r="F259" s="203"/>
      <c r="G259" s="204">
        <v>986435</v>
      </c>
      <c r="H259" s="204">
        <v>1288114</v>
      </c>
      <c r="I259" s="204">
        <v>2712391</v>
      </c>
      <c r="J259" s="204">
        <v>104399</v>
      </c>
      <c r="K259" s="203"/>
      <c r="L259" s="204">
        <v>135646</v>
      </c>
      <c r="M259" s="4"/>
      <c r="N259" s="204">
        <v>0</v>
      </c>
      <c r="O259" s="204">
        <v>395372</v>
      </c>
      <c r="P259" s="203"/>
      <c r="Q259" s="204">
        <v>3095806</v>
      </c>
      <c r="R259" s="204">
        <v>-33613</v>
      </c>
      <c r="S259" s="204">
        <v>3062193</v>
      </c>
      <c r="T259" s="204">
        <f t="shared" si="4"/>
        <v>25778039.562400002</v>
      </c>
      <c r="U259" s="204">
        <v>3227645</v>
      </c>
    </row>
    <row r="260" spans="1:21">
      <c r="A260" s="217">
        <v>38100</v>
      </c>
      <c r="B260" s="197" t="s">
        <v>236</v>
      </c>
      <c r="C260" s="201">
        <v>3.2553E-3</v>
      </c>
      <c r="D260" s="201">
        <v>3.2550999999999999E-3</v>
      </c>
      <c r="E260" s="204">
        <v>32410057</v>
      </c>
      <c r="F260" s="203"/>
      <c r="G260" s="204">
        <v>2365307</v>
      </c>
      <c r="H260" s="204">
        <v>3088684</v>
      </c>
      <c r="I260" s="204">
        <v>6503865</v>
      </c>
      <c r="J260" s="204">
        <v>0</v>
      </c>
      <c r="K260" s="203"/>
      <c r="L260" s="204">
        <v>325257</v>
      </c>
      <c r="M260" s="4"/>
      <c r="N260" s="204">
        <v>0</v>
      </c>
      <c r="O260" s="204">
        <v>243538</v>
      </c>
      <c r="P260" s="203"/>
      <c r="Q260" s="204">
        <v>7423230</v>
      </c>
      <c r="R260" s="204">
        <v>-310883</v>
      </c>
      <c r="S260" s="204">
        <v>7112347</v>
      </c>
      <c r="T260" s="204">
        <f t="shared" si="4"/>
        <v>61811470.379699998</v>
      </c>
      <c r="U260" s="204">
        <v>7739359</v>
      </c>
    </row>
    <row r="261" spans="1:21">
      <c r="A261" s="217">
        <v>38105</v>
      </c>
      <c r="B261" s="197" t="s">
        <v>237</v>
      </c>
      <c r="C261" s="201">
        <v>6.3889999999999997E-4</v>
      </c>
      <c r="D261" s="201">
        <v>6.6710000000000001E-4</v>
      </c>
      <c r="E261" s="204">
        <v>6360945</v>
      </c>
      <c r="F261" s="203"/>
      <c r="G261" s="204">
        <v>464226</v>
      </c>
      <c r="H261" s="204">
        <v>606199</v>
      </c>
      <c r="I261" s="204">
        <v>1276478</v>
      </c>
      <c r="J261" s="204">
        <v>0</v>
      </c>
      <c r="K261" s="203"/>
      <c r="L261" s="204">
        <v>63836</v>
      </c>
      <c r="M261" s="4"/>
      <c r="N261" s="204">
        <v>0</v>
      </c>
      <c r="O261" s="204">
        <v>180927</v>
      </c>
      <c r="P261" s="203"/>
      <c r="Q261" s="204">
        <v>1456917</v>
      </c>
      <c r="R261" s="204">
        <v>-93410</v>
      </c>
      <c r="S261" s="204">
        <v>1363507</v>
      </c>
      <c r="T261" s="204">
        <f t="shared" si="4"/>
        <v>12131400.6161</v>
      </c>
      <c r="U261" s="204">
        <v>1518962</v>
      </c>
    </row>
    <row r="262" spans="1:21">
      <c r="A262" s="217">
        <v>38200</v>
      </c>
      <c r="B262" s="197" t="s">
        <v>238</v>
      </c>
      <c r="C262" s="201">
        <v>3.0682999999999999E-3</v>
      </c>
      <c r="D262" s="201">
        <v>3.1018E-3</v>
      </c>
      <c r="E262" s="204">
        <v>30548268</v>
      </c>
      <c r="F262" s="203"/>
      <c r="G262" s="204">
        <v>2229433</v>
      </c>
      <c r="H262" s="204">
        <v>2911255</v>
      </c>
      <c r="I262" s="204">
        <v>6130252</v>
      </c>
      <c r="J262" s="204">
        <v>0</v>
      </c>
      <c r="K262" s="203"/>
      <c r="L262" s="204">
        <v>306572</v>
      </c>
      <c r="M262" s="4"/>
      <c r="N262" s="204">
        <v>0</v>
      </c>
      <c r="O262" s="204">
        <v>830869</v>
      </c>
      <c r="P262" s="203"/>
      <c r="Q262" s="204">
        <v>6996804</v>
      </c>
      <c r="R262" s="204">
        <v>-392200</v>
      </c>
      <c r="S262" s="204">
        <v>6604604</v>
      </c>
      <c r="T262" s="204">
        <f t="shared" ref="T262:T307" si="5">C262*18987949000</f>
        <v>58260723.916699998</v>
      </c>
      <c r="U262" s="204">
        <v>7294773</v>
      </c>
    </row>
    <row r="263" spans="1:21">
      <c r="A263" s="217">
        <v>38205</v>
      </c>
      <c r="B263" s="197" t="s">
        <v>239</v>
      </c>
      <c r="C263" s="201">
        <v>4.459E-4</v>
      </c>
      <c r="D263" s="201">
        <v>4.6220000000000001E-4</v>
      </c>
      <c r="E263" s="204">
        <v>4439420</v>
      </c>
      <c r="F263" s="203"/>
      <c r="G263" s="204">
        <v>323992</v>
      </c>
      <c r="H263" s="204">
        <v>423078</v>
      </c>
      <c r="I263" s="204">
        <v>890877</v>
      </c>
      <c r="J263" s="204">
        <v>55015</v>
      </c>
      <c r="K263" s="203"/>
      <c r="L263" s="204">
        <v>44553</v>
      </c>
      <c r="M263" s="4"/>
      <c r="N263" s="204">
        <v>0</v>
      </c>
      <c r="O263" s="204">
        <v>77510</v>
      </c>
      <c r="P263" s="203"/>
      <c r="Q263" s="204">
        <v>1016809</v>
      </c>
      <c r="R263" s="204">
        <v>-23807</v>
      </c>
      <c r="S263" s="204">
        <v>993002</v>
      </c>
      <c r="T263" s="204">
        <f t="shared" si="5"/>
        <v>8466726.4591000006</v>
      </c>
      <c r="U263" s="204">
        <v>1060111</v>
      </c>
    </row>
    <row r="264" spans="1:21">
      <c r="A264" s="217">
        <v>38210</v>
      </c>
      <c r="B264" s="197" t="s">
        <v>240</v>
      </c>
      <c r="C264" s="201">
        <v>1.1900999999999999E-3</v>
      </c>
      <c r="D264" s="201">
        <v>1.1766000000000001E-3</v>
      </c>
      <c r="E264" s="204">
        <v>11848742</v>
      </c>
      <c r="F264" s="203"/>
      <c r="G264" s="204">
        <v>864729</v>
      </c>
      <c r="H264" s="204">
        <v>1129187</v>
      </c>
      <c r="I264" s="204">
        <v>2377738</v>
      </c>
      <c r="J264" s="204">
        <v>18539</v>
      </c>
      <c r="K264" s="203"/>
      <c r="L264" s="204">
        <v>118910</v>
      </c>
      <c r="M264" s="4"/>
      <c r="N264" s="204">
        <v>0</v>
      </c>
      <c r="O264" s="204">
        <v>63232</v>
      </c>
      <c r="P264" s="203"/>
      <c r="Q264" s="204">
        <v>2713847</v>
      </c>
      <c r="R264" s="204">
        <v>-16122</v>
      </c>
      <c r="S264" s="204">
        <v>2697725</v>
      </c>
      <c r="T264" s="204">
        <f t="shared" si="5"/>
        <v>22597558.104899999</v>
      </c>
      <c r="U264" s="204">
        <v>2829420</v>
      </c>
    </row>
    <row r="265" spans="1:21">
      <c r="A265" s="217">
        <v>38300</v>
      </c>
      <c r="B265" s="197" t="s">
        <v>241</v>
      </c>
      <c r="C265" s="201">
        <v>2.4432999999999998E-3</v>
      </c>
      <c r="D265" s="201">
        <v>2.4562E-3</v>
      </c>
      <c r="E265" s="204">
        <v>24325712</v>
      </c>
      <c r="F265" s="203"/>
      <c r="G265" s="204">
        <v>1775307</v>
      </c>
      <c r="H265" s="204">
        <v>2318245</v>
      </c>
      <c r="I265" s="204">
        <v>4881545</v>
      </c>
      <c r="J265" s="204">
        <v>0</v>
      </c>
      <c r="K265" s="203"/>
      <c r="L265" s="204">
        <v>244125</v>
      </c>
      <c r="M265" s="4"/>
      <c r="N265" s="204">
        <v>0</v>
      </c>
      <c r="O265" s="204">
        <v>449269</v>
      </c>
      <c r="P265" s="203"/>
      <c r="Q265" s="204">
        <v>5571584</v>
      </c>
      <c r="R265" s="204">
        <v>-390271</v>
      </c>
      <c r="S265" s="204">
        <v>5181313</v>
      </c>
      <c r="T265" s="204">
        <f t="shared" si="5"/>
        <v>46393255.791699998</v>
      </c>
      <c r="U265" s="204">
        <v>5808858</v>
      </c>
    </row>
    <row r="266" spans="1:21">
      <c r="A266" s="217">
        <v>38400</v>
      </c>
      <c r="B266" s="197" t="s">
        <v>242</v>
      </c>
      <c r="C266" s="201">
        <v>2.9957999999999999E-3</v>
      </c>
      <c r="D266" s="201">
        <v>3.0192000000000001E-3</v>
      </c>
      <c r="E266" s="204">
        <v>29826451</v>
      </c>
      <c r="F266" s="203"/>
      <c r="G266" s="204">
        <v>2176754</v>
      </c>
      <c r="H266" s="204">
        <v>2842466</v>
      </c>
      <c r="I266" s="204">
        <v>5985402</v>
      </c>
      <c r="J266" s="204">
        <v>1972</v>
      </c>
      <c r="K266" s="203"/>
      <c r="L266" s="204">
        <v>299328</v>
      </c>
      <c r="M266" s="4"/>
      <c r="N266" s="204">
        <v>0</v>
      </c>
      <c r="O266" s="204">
        <v>582159</v>
      </c>
      <c r="P266" s="203"/>
      <c r="Q266" s="204">
        <v>6831479</v>
      </c>
      <c r="R266" s="204">
        <v>-480739</v>
      </c>
      <c r="S266" s="204">
        <v>6350740</v>
      </c>
      <c r="T266" s="204">
        <f t="shared" si="5"/>
        <v>56884097.614199996</v>
      </c>
      <c r="U266" s="204">
        <v>7122407</v>
      </c>
    </row>
    <row r="267" spans="1:21">
      <c r="A267" s="217">
        <v>38402</v>
      </c>
      <c r="B267" s="197" t="s">
        <v>243</v>
      </c>
      <c r="C267" s="201">
        <v>2.018E-4</v>
      </c>
      <c r="D267" s="201">
        <v>1.2290000000000001E-4</v>
      </c>
      <c r="E267" s="204">
        <v>2009139</v>
      </c>
      <c r="F267" s="203"/>
      <c r="G267" s="204">
        <v>146628</v>
      </c>
      <c r="H267" s="204">
        <v>191471</v>
      </c>
      <c r="I267" s="204">
        <v>403182</v>
      </c>
      <c r="J267" s="204">
        <v>332115</v>
      </c>
      <c r="K267" s="203"/>
      <c r="L267" s="204">
        <v>20163</v>
      </c>
      <c r="M267" s="4"/>
      <c r="N267" s="204">
        <v>0</v>
      </c>
      <c r="O267" s="204">
        <v>10043</v>
      </c>
      <c r="P267" s="203"/>
      <c r="Q267" s="204">
        <v>460175</v>
      </c>
      <c r="R267" s="204">
        <v>116097</v>
      </c>
      <c r="S267" s="204">
        <v>576272</v>
      </c>
      <c r="T267" s="204">
        <f t="shared" si="5"/>
        <v>3831768.1082000001</v>
      </c>
      <c r="U267" s="204">
        <v>479772</v>
      </c>
    </row>
    <row r="268" spans="1:21">
      <c r="A268" s="217">
        <v>38405</v>
      </c>
      <c r="B268" s="197" t="s">
        <v>244</v>
      </c>
      <c r="C268" s="201">
        <v>8.1890000000000001E-4</v>
      </c>
      <c r="D268" s="201">
        <v>7.9290000000000003E-4</v>
      </c>
      <c r="E268" s="204">
        <v>8153041</v>
      </c>
      <c r="F268" s="203"/>
      <c r="G268" s="204">
        <v>595014</v>
      </c>
      <c r="H268" s="204">
        <v>776986</v>
      </c>
      <c r="I268" s="204">
        <v>1636106</v>
      </c>
      <c r="J268" s="204">
        <v>76945</v>
      </c>
      <c r="K268" s="203"/>
      <c r="L268" s="204">
        <v>81821</v>
      </c>
      <c r="M268" s="4"/>
      <c r="N268" s="204">
        <v>0</v>
      </c>
      <c r="O268" s="204">
        <v>24114</v>
      </c>
      <c r="P268" s="203"/>
      <c r="Q268" s="204">
        <v>1867380</v>
      </c>
      <c r="R268" s="204">
        <v>-21066</v>
      </c>
      <c r="S268" s="204">
        <v>1846314</v>
      </c>
      <c r="T268" s="204">
        <f t="shared" si="5"/>
        <v>15549231.436100001</v>
      </c>
      <c r="U268" s="204">
        <v>1946905</v>
      </c>
    </row>
    <row r="269" spans="1:21">
      <c r="A269" s="217">
        <v>38500</v>
      </c>
      <c r="B269" s="197" t="s">
        <v>245</v>
      </c>
      <c r="C269" s="201">
        <v>2.3157E-3</v>
      </c>
      <c r="D269" s="201">
        <v>2.3335999999999999E-3</v>
      </c>
      <c r="E269" s="204">
        <v>23055315</v>
      </c>
      <c r="F269" s="203"/>
      <c r="G269" s="204">
        <v>1682592</v>
      </c>
      <c r="H269" s="204">
        <v>2197176</v>
      </c>
      <c r="I269" s="204">
        <v>4626609</v>
      </c>
      <c r="J269" s="204">
        <v>0</v>
      </c>
      <c r="K269" s="203"/>
      <c r="L269" s="204">
        <v>231375</v>
      </c>
      <c r="M269" s="4"/>
      <c r="N269" s="204">
        <v>0</v>
      </c>
      <c r="O269" s="204">
        <v>707679</v>
      </c>
      <c r="P269" s="203"/>
      <c r="Q269" s="204">
        <v>5280611</v>
      </c>
      <c r="R269" s="204">
        <v>-468628</v>
      </c>
      <c r="S269" s="204">
        <v>4811983</v>
      </c>
      <c r="T269" s="204">
        <f t="shared" si="5"/>
        <v>43970393.499299996</v>
      </c>
      <c r="U269" s="204">
        <v>5505493</v>
      </c>
    </row>
    <row r="270" spans="1:21">
      <c r="A270" s="217">
        <v>38600</v>
      </c>
      <c r="B270" s="197" t="s">
        <v>246</v>
      </c>
      <c r="C270" s="201">
        <v>2.9732999999999999E-3</v>
      </c>
      <c r="D270" s="201">
        <v>3.0501E-3</v>
      </c>
      <c r="E270" s="204">
        <v>29602439</v>
      </c>
      <c r="F270" s="203"/>
      <c r="G270" s="204">
        <v>2160406</v>
      </c>
      <c r="H270" s="204">
        <v>2821118</v>
      </c>
      <c r="I270" s="204">
        <v>5940448</v>
      </c>
      <c r="J270" s="204">
        <v>967</v>
      </c>
      <c r="K270" s="203"/>
      <c r="L270" s="204">
        <v>297080</v>
      </c>
      <c r="M270" s="4"/>
      <c r="N270" s="204">
        <v>0</v>
      </c>
      <c r="O270" s="204">
        <v>705851</v>
      </c>
      <c r="P270" s="203"/>
      <c r="Q270" s="204">
        <v>6780171</v>
      </c>
      <c r="R270" s="204">
        <v>-470237</v>
      </c>
      <c r="S270" s="204">
        <v>6309934</v>
      </c>
      <c r="T270" s="204">
        <f t="shared" si="5"/>
        <v>56456868.761699997</v>
      </c>
      <c r="U270" s="204">
        <v>7068914</v>
      </c>
    </row>
    <row r="271" spans="1:21">
      <c r="A271" s="217">
        <v>38601</v>
      </c>
      <c r="B271" s="197" t="s">
        <v>247</v>
      </c>
      <c r="C271" s="201">
        <v>4.0899999999999998E-5</v>
      </c>
      <c r="D271" s="201">
        <v>3.4900000000000001E-5</v>
      </c>
      <c r="E271" s="204">
        <v>407204</v>
      </c>
      <c r="F271" s="203"/>
      <c r="G271" s="204">
        <v>29718</v>
      </c>
      <c r="H271" s="204">
        <v>38807</v>
      </c>
      <c r="I271" s="204">
        <v>81715</v>
      </c>
      <c r="J271" s="204">
        <v>19815</v>
      </c>
      <c r="K271" s="203"/>
      <c r="L271" s="204">
        <v>4087</v>
      </c>
      <c r="M271" s="4"/>
      <c r="N271" s="204">
        <v>0</v>
      </c>
      <c r="O271" s="204">
        <v>18954</v>
      </c>
      <c r="P271" s="203"/>
      <c r="Q271" s="204">
        <v>93266</v>
      </c>
      <c r="R271" s="204">
        <v>5412</v>
      </c>
      <c r="S271" s="204">
        <v>98678</v>
      </c>
      <c r="T271" s="204">
        <f t="shared" si="5"/>
        <v>776607.11410000001</v>
      </c>
      <c r="U271" s="204">
        <v>97238</v>
      </c>
    </row>
    <row r="272" spans="1:21">
      <c r="A272" s="217">
        <v>38602</v>
      </c>
      <c r="B272" s="197" t="s">
        <v>248</v>
      </c>
      <c r="C272" s="201">
        <v>2.5500000000000002E-4</v>
      </c>
      <c r="D272" s="201">
        <v>2.2479999999999999E-4</v>
      </c>
      <c r="E272" s="204">
        <v>2538803</v>
      </c>
      <c r="F272" s="203"/>
      <c r="G272" s="204">
        <v>185284</v>
      </c>
      <c r="H272" s="204">
        <v>241948</v>
      </c>
      <c r="I272" s="204">
        <v>509472</v>
      </c>
      <c r="J272" s="204">
        <v>227676</v>
      </c>
      <c r="K272" s="203"/>
      <c r="L272" s="204">
        <v>25479</v>
      </c>
      <c r="M272" s="4"/>
      <c r="N272" s="204">
        <v>0</v>
      </c>
      <c r="O272" s="204">
        <v>0</v>
      </c>
      <c r="P272" s="203"/>
      <c r="Q272" s="204">
        <v>581490</v>
      </c>
      <c r="R272" s="204">
        <v>115961</v>
      </c>
      <c r="S272" s="204">
        <v>697451</v>
      </c>
      <c r="T272" s="204">
        <f t="shared" si="5"/>
        <v>4841926.9950000001</v>
      </c>
      <c r="U272" s="204">
        <v>606253</v>
      </c>
    </row>
    <row r="273" spans="1:21">
      <c r="A273" s="217">
        <v>38605</v>
      </c>
      <c r="B273" s="197" t="s">
        <v>249</v>
      </c>
      <c r="C273" s="201">
        <v>7.9750000000000003E-4</v>
      </c>
      <c r="D273" s="201">
        <v>8.4170000000000002E-4</v>
      </c>
      <c r="E273" s="204">
        <v>7939981</v>
      </c>
      <c r="F273" s="203"/>
      <c r="G273" s="204">
        <v>579465</v>
      </c>
      <c r="H273" s="204">
        <v>756682</v>
      </c>
      <c r="I273" s="204">
        <v>1593350</v>
      </c>
      <c r="J273" s="204">
        <v>8206</v>
      </c>
      <c r="K273" s="203"/>
      <c r="L273" s="204">
        <v>79683</v>
      </c>
      <c r="M273" s="4"/>
      <c r="N273" s="204">
        <v>0</v>
      </c>
      <c r="O273" s="204">
        <v>203799</v>
      </c>
      <c r="P273" s="203"/>
      <c r="Q273" s="204">
        <v>1818581</v>
      </c>
      <c r="R273" s="204">
        <v>-63908</v>
      </c>
      <c r="S273" s="204">
        <v>1754673</v>
      </c>
      <c r="T273" s="204">
        <f t="shared" si="5"/>
        <v>15142889.327500001</v>
      </c>
      <c r="U273" s="204">
        <v>1896028</v>
      </c>
    </row>
    <row r="274" spans="1:21">
      <c r="A274" s="217">
        <v>38610</v>
      </c>
      <c r="B274" s="197" t="s">
        <v>250</v>
      </c>
      <c r="C274" s="201">
        <v>6.0260000000000001E-4</v>
      </c>
      <c r="D274" s="201">
        <v>5.9389999999999996E-4</v>
      </c>
      <c r="E274" s="204">
        <v>5999539</v>
      </c>
      <c r="F274" s="203"/>
      <c r="G274" s="204">
        <v>437850</v>
      </c>
      <c r="H274" s="204">
        <v>571757</v>
      </c>
      <c r="I274" s="204">
        <v>1203953</v>
      </c>
      <c r="J274" s="204">
        <v>77440</v>
      </c>
      <c r="K274" s="203"/>
      <c r="L274" s="204">
        <v>60209</v>
      </c>
      <c r="M274" s="4"/>
      <c r="N274" s="204">
        <v>0</v>
      </c>
      <c r="O274" s="204">
        <v>67814</v>
      </c>
      <c r="P274" s="203"/>
      <c r="Q274" s="204">
        <v>1374140</v>
      </c>
      <c r="R274" s="204">
        <v>5778</v>
      </c>
      <c r="S274" s="204">
        <v>1379918</v>
      </c>
      <c r="T274" s="204">
        <f t="shared" si="5"/>
        <v>11442138.067400001</v>
      </c>
      <c r="U274" s="204">
        <v>1432660</v>
      </c>
    </row>
    <row r="275" spans="1:21">
      <c r="A275" s="217">
        <v>38620</v>
      </c>
      <c r="B275" s="197" t="s">
        <v>251</v>
      </c>
      <c r="C275" s="201">
        <v>4.7419999999999998E-4</v>
      </c>
      <c r="D275" s="201">
        <v>4.9620000000000003E-4</v>
      </c>
      <c r="E275" s="204">
        <v>4721177</v>
      </c>
      <c r="F275" s="203"/>
      <c r="G275" s="204">
        <v>344555</v>
      </c>
      <c r="H275" s="204">
        <v>449929</v>
      </c>
      <c r="I275" s="204">
        <v>947419</v>
      </c>
      <c r="J275" s="204">
        <v>23916</v>
      </c>
      <c r="K275" s="203"/>
      <c r="L275" s="204">
        <v>47380</v>
      </c>
      <c r="M275" s="4"/>
      <c r="N275" s="204">
        <v>0</v>
      </c>
      <c r="O275" s="204">
        <v>181045</v>
      </c>
      <c r="P275" s="203"/>
      <c r="Q275" s="204">
        <v>1081343</v>
      </c>
      <c r="R275" s="204">
        <v>-38880</v>
      </c>
      <c r="S275" s="204">
        <v>1042463</v>
      </c>
      <c r="T275" s="204">
        <f t="shared" si="5"/>
        <v>9004085.4157999996</v>
      </c>
      <c r="U275" s="204">
        <v>1127393</v>
      </c>
    </row>
    <row r="276" spans="1:21">
      <c r="A276" s="217">
        <v>38700</v>
      </c>
      <c r="B276" s="197" t="s">
        <v>252</v>
      </c>
      <c r="C276" s="201">
        <v>8.7690000000000001E-4</v>
      </c>
      <c r="D276" s="201">
        <v>9.0870000000000002E-4</v>
      </c>
      <c r="E276" s="204">
        <v>8730494</v>
      </c>
      <c r="F276" s="203"/>
      <c r="G276" s="204">
        <v>637157</v>
      </c>
      <c r="H276" s="204">
        <v>832018</v>
      </c>
      <c r="I276" s="204">
        <v>1751986</v>
      </c>
      <c r="J276" s="204">
        <v>50219</v>
      </c>
      <c r="K276" s="203"/>
      <c r="L276" s="204">
        <v>87616</v>
      </c>
      <c r="M276" s="4"/>
      <c r="N276" s="204">
        <v>0</v>
      </c>
      <c r="O276" s="204">
        <v>267123</v>
      </c>
      <c r="P276" s="203"/>
      <c r="Q276" s="204">
        <v>1999641</v>
      </c>
      <c r="R276" s="204">
        <v>-16286</v>
      </c>
      <c r="S276" s="204">
        <v>1983355</v>
      </c>
      <c r="T276" s="204">
        <f t="shared" si="5"/>
        <v>16650532.4781</v>
      </c>
      <c r="U276" s="204">
        <v>2084798</v>
      </c>
    </row>
    <row r="277" spans="1:21">
      <c r="A277" s="217">
        <v>38701</v>
      </c>
      <c r="B277" s="197" t="s">
        <v>253</v>
      </c>
      <c r="C277" s="201">
        <v>5.4599999999999999E-5</v>
      </c>
      <c r="D277" s="201">
        <v>5.2200000000000002E-5</v>
      </c>
      <c r="E277" s="204">
        <v>543602</v>
      </c>
      <c r="F277" s="203"/>
      <c r="G277" s="204">
        <v>39672</v>
      </c>
      <c r="H277" s="204">
        <v>51805</v>
      </c>
      <c r="I277" s="204">
        <v>109087</v>
      </c>
      <c r="J277" s="204">
        <v>12024</v>
      </c>
      <c r="K277" s="203"/>
      <c r="L277" s="204">
        <v>5455</v>
      </c>
      <c r="M277" s="4"/>
      <c r="N277" s="204">
        <v>0</v>
      </c>
      <c r="O277" s="204">
        <v>26507</v>
      </c>
      <c r="P277" s="203"/>
      <c r="Q277" s="204">
        <v>124507</v>
      </c>
      <c r="R277" s="204">
        <v>-21108</v>
      </c>
      <c r="S277" s="204">
        <v>103399</v>
      </c>
      <c r="T277" s="204">
        <f t="shared" si="5"/>
        <v>1036742.0154</v>
      </c>
      <c r="U277" s="204">
        <v>129810</v>
      </c>
    </row>
    <row r="278" spans="1:21">
      <c r="A278" s="217">
        <v>38800</v>
      </c>
      <c r="B278" s="197" t="s">
        <v>254</v>
      </c>
      <c r="C278" s="201">
        <v>1.5223000000000001E-3</v>
      </c>
      <c r="D278" s="201">
        <v>1.5397E-3</v>
      </c>
      <c r="E278" s="204">
        <v>15156154</v>
      </c>
      <c r="F278" s="203"/>
      <c r="G278" s="204">
        <v>1106106</v>
      </c>
      <c r="H278" s="204">
        <v>1444384</v>
      </c>
      <c r="I278" s="204">
        <v>3041450</v>
      </c>
      <c r="J278" s="204">
        <v>33831</v>
      </c>
      <c r="K278" s="203"/>
      <c r="L278" s="204">
        <v>152102</v>
      </c>
      <c r="M278" s="4"/>
      <c r="N278" s="204">
        <v>0</v>
      </c>
      <c r="O278" s="204">
        <v>249919</v>
      </c>
      <c r="P278" s="203"/>
      <c r="Q278" s="204">
        <v>3471380</v>
      </c>
      <c r="R278" s="204">
        <v>-66533</v>
      </c>
      <c r="S278" s="204">
        <v>3404847</v>
      </c>
      <c r="T278" s="204">
        <f t="shared" si="5"/>
        <v>28905354.762700003</v>
      </c>
      <c r="U278" s="204">
        <v>3619213</v>
      </c>
    </row>
    <row r="279" spans="1:21">
      <c r="A279" s="217">
        <v>38801</v>
      </c>
      <c r="B279" s="197" t="s">
        <v>255</v>
      </c>
      <c r="C279" s="201">
        <v>1.3750000000000001E-4</v>
      </c>
      <c r="D279" s="201">
        <v>1.261E-4</v>
      </c>
      <c r="E279" s="204">
        <v>1368962</v>
      </c>
      <c r="F279" s="203"/>
      <c r="G279" s="204">
        <v>99908</v>
      </c>
      <c r="H279" s="204">
        <v>130462</v>
      </c>
      <c r="I279" s="204">
        <v>274716</v>
      </c>
      <c r="J279" s="204">
        <v>58530</v>
      </c>
      <c r="K279" s="203"/>
      <c r="L279" s="204">
        <v>13738</v>
      </c>
      <c r="M279" s="4"/>
      <c r="N279" s="204">
        <v>0</v>
      </c>
      <c r="O279" s="204">
        <v>7642</v>
      </c>
      <c r="P279" s="203"/>
      <c r="Q279" s="204">
        <v>313548</v>
      </c>
      <c r="R279" s="204">
        <v>42825</v>
      </c>
      <c r="S279" s="204">
        <v>356373</v>
      </c>
      <c r="T279" s="204">
        <f t="shared" si="5"/>
        <v>2610842.9875000003</v>
      </c>
      <c r="U279" s="204">
        <v>326901</v>
      </c>
    </row>
    <row r="280" spans="1:21">
      <c r="A280" s="217">
        <v>38900</v>
      </c>
      <c r="B280" s="197" t="s">
        <v>256</v>
      </c>
      <c r="C280" s="201">
        <v>3.3030000000000001E-4</v>
      </c>
      <c r="D280" s="201">
        <v>3.3700000000000001E-4</v>
      </c>
      <c r="E280" s="204">
        <v>3288496</v>
      </c>
      <c r="F280" s="203"/>
      <c r="G280" s="204">
        <v>239997</v>
      </c>
      <c r="H280" s="204">
        <v>313394</v>
      </c>
      <c r="I280" s="204">
        <v>659917</v>
      </c>
      <c r="J280" s="204">
        <v>26906</v>
      </c>
      <c r="K280" s="203"/>
      <c r="L280" s="204">
        <v>33002</v>
      </c>
      <c r="M280" s="4"/>
      <c r="N280" s="204">
        <v>0</v>
      </c>
      <c r="O280" s="204">
        <v>80407</v>
      </c>
      <c r="P280" s="203"/>
      <c r="Q280" s="204">
        <v>753200</v>
      </c>
      <c r="R280" s="204">
        <v>-36183</v>
      </c>
      <c r="S280" s="204">
        <v>717017</v>
      </c>
      <c r="T280" s="204">
        <f t="shared" si="5"/>
        <v>6271719.5547000002</v>
      </c>
      <c r="U280" s="204">
        <v>785276</v>
      </c>
    </row>
    <row r="281" spans="1:21">
      <c r="A281" s="217">
        <v>39000</v>
      </c>
      <c r="B281" s="197" t="s">
        <v>257</v>
      </c>
      <c r="C281" s="201">
        <v>1.55636E-2</v>
      </c>
      <c r="D281" s="201">
        <v>1.5960100000000001E-2</v>
      </c>
      <c r="E281" s="204">
        <v>154952587</v>
      </c>
      <c r="F281" s="203"/>
      <c r="G281" s="204">
        <v>11308543</v>
      </c>
      <c r="H281" s="204">
        <v>14767008</v>
      </c>
      <c r="I281" s="204">
        <v>31094999</v>
      </c>
      <c r="J281" s="204">
        <v>150438</v>
      </c>
      <c r="K281" s="203"/>
      <c r="L281" s="204">
        <v>1555053</v>
      </c>
      <c r="M281" s="4"/>
      <c r="N281" s="204">
        <v>0</v>
      </c>
      <c r="O281" s="204">
        <v>3977942</v>
      </c>
      <c r="P281" s="203"/>
      <c r="Q281" s="204">
        <v>35490486</v>
      </c>
      <c r="R281" s="204">
        <v>-1719610</v>
      </c>
      <c r="S281" s="204">
        <v>33770876</v>
      </c>
      <c r="T281" s="204">
        <f t="shared" si="5"/>
        <v>295520843.0564</v>
      </c>
      <c r="U281" s="204">
        <v>37001899</v>
      </c>
    </row>
    <row r="282" spans="1:21">
      <c r="A282" s="217">
        <v>39100</v>
      </c>
      <c r="B282" s="197" t="s">
        <v>258</v>
      </c>
      <c r="C282" s="201">
        <v>2.1944E-3</v>
      </c>
      <c r="D282" s="201">
        <v>2.3486000000000002E-3</v>
      </c>
      <c r="E282" s="204">
        <v>21847642</v>
      </c>
      <c r="F282" s="203"/>
      <c r="G282" s="204">
        <v>1594455</v>
      </c>
      <c r="H282" s="204">
        <v>2082084</v>
      </c>
      <c r="I282" s="204">
        <v>4384260</v>
      </c>
      <c r="J282" s="204">
        <v>0</v>
      </c>
      <c r="K282" s="203"/>
      <c r="L282" s="204">
        <v>219256</v>
      </c>
      <c r="M282" s="4"/>
      <c r="N282" s="204">
        <v>0</v>
      </c>
      <c r="O282" s="204">
        <v>742286</v>
      </c>
      <c r="P282" s="203"/>
      <c r="Q282" s="204">
        <v>5004004</v>
      </c>
      <c r="R282" s="204">
        <v>-338732</v>
      </c>
      <c r="S282" s="204">
        <v>4665272</v>
      </c>
      <c r="T282" s="204">
        <f t="shared" si="5"/>
        <v>41667155.285599999</v>
      </c>
      <c r="U282" s="204">
        <v>5217107</v>
      </c>
    </row>
    <row r="283" spans="1:21">
      <c r="A283" s="217">
        <v>39101</v>
      </c>
      <c r="B283" s="197" t="s">
        <v>259</v>
      </c>
      <c r="C283" s="201">
        <v>2.299E-4</v>
      </c>
      <c r="D283" s="201">
        <v>1.9579999999999999E-4</v>
      </c>
      <c r="E283" s="204">
        <v>2288905</v>
      </c>
      <c r="F283" s="203"/>
      <c r="G283" s="204">
        <v>167046</v>
      </c>
      <c r="H283" s="204">
        <v>218133</v>
      </c>
      <c r="I283" s="204">
        <v>459324</v>
      </c>
      <c r="J283" s="204">
        <v>194421</v>
      </c>
      <c r="K283" s="203"/>
      <c r="L283" s="204">
        <v>22971</v>
      </c>
      <c r="M283" s="4"/>
      <c r="N283" s="204">
        <v>0</v>
      </c>
      <c r="O283" s="204">
        <v>5713</v>
      </c>
      <c r="P283" s="203"/>
      <c r="Q283" s="204">
        <v>524253</v>
      </c>
      <c r="R283" s="204">
        <v>63190</v>
      </c>
      <c r="S283" s="204">
        <v>587443</v>
      </c>
      <c r="T283" s="204">
        <f t="shared" si="5"/>
        <v>4365329.4751000004</v>
      </c>
      <c r="U283" s="204">
        <v>546579</v>
      </c>
    </row>
    <row r="284" spans="1:21">
      <c r="A284" s="217">
        <v>39105</v>
      </c>
      <c r="B284" s="197" t="s">
        <v>260</v>
      </c>
      <c r="C284" s="201">
        <v>8.6089999999999995E-4</v>
      </c>
      <c r="D284" s="201">
        <v>9.7019999999999995E-4</v>
      </c>
      <c r="E284" s="204">
        <v>8571197</v>
      </c>
      <c r="F284" s="203"/>
      <c r="G284" s="204">
        <v>625532</v>
      </c>
      <c r="H284" s="204">
        <v>816837</v>
      </c>
      <c r="I284" s="204">
        <v>1720019</v>
      </c>
      <c r="J284" s="204">
        <v>9790</v>
      </c>
      <c r="K284" s="203"/>
      <c r="L284" s="204">
        <v>86018</v>
      </c>
      <c r="M284" s="4"/>
      <c r="N284" s="204">
        <v>0</v>
      </c>
      <c r="O284" s="204">
        <v>564977</v>
      </c>
      <c r="P284" s="203"/>
      <c r="Q284" s="204">
        <v>1963155</v>
      </c>
      <c r="R284" s="204">
        <v>-177057</v>
      </c>
      <c r="S284" s="204">
        <v>1786098</v>
      </c>
      <c r="T284" s="204">
        <f t="shared" si="5"/>
        <v>16346725.2941</v>
      </c>
      <c r="U284" s="204">
        <v>2046759</v>
      </c>
    </row>
    <row r="285" spans="1:21">
      <c r="A285" s="217">
        <v>39200</v>
      </c>
      <c r="B285" s="197" t="s">
        <v>401</v>
      </c>
      <c r="C285" s="201">
        <v>6.6363800000000001E-2</v>
      </c>
      <c r="D285" s="201">
        <v>6.5650399999999998E-2</v>
      </c>
      <c r="E285" s="204">
        <v>660723899</v>
      </c>
      <c r="F285" s="203"/>
      <c r="G285" s="204">
        <v>48220070</v>
      </c>
      <c r="H285" s="204">
        <v>62967102</v>
      </c>
      <c r="I285" s="204">
        <v>132590293</v>
      </c>
      <c r="J285" s="204">
        <v>3122016</v>
      </c>
      <c r="K285" s="203"/>
      <c r="L285" s="204">
        <v>6630805</v>
      </c>
      <c r="M285" s="4"/>
      <c r="N285" s="204">
        <v>0</v>
      </c>
      <c r="O285" s="204">
        <v>3110290</v>
      </c>
      <c r="P285" s="203"/>
      <c r="Q285" s="204">
        <v>151332824</v>
      </c>
      <c r="R285" s="204">
        <v>1860989</v>
      </c>
      <c r="S285" s="204">
        <v>153193813</v>
      </c>
      <c r="T285" s="204">
        <f t="shared" si="5"/>
        <v>1260112449.8462</v>
      </c>
      <c r="U285" s="204">
        <v>157777545</v>
      </c>
    </row>
    <row r="286" spans="1:21">
      <c r="A286" s="217">
        <v>39201</v>
      </c>
      <c r="B286" s="197" t="s">
        <v>262</v>
      </c>
      <c r="C286" s="201">
        <v>1.995E-4</v>
      </c>
      <c r="D286" s="201">
        <v>1.94E-4</v>
      </c>
      <c r="E286" s="204">
        <v>1986240</v>
      </c>
      <c r="F286" s="203"/>
      <c r="G286" s="204">
        <v>144957</v>
      </c>
      <c r="H286" s="204">
        <v>189289</v>
      </c>
      <c r="I286" s="204">
        <v>398587</v>
      </c>
      <c r="J286" s="204">
        <v>10802</v>
      </c>
      <c r="K286" s="203"/>
      <c r="L286" s="204">
        <v>19933</v>
      </c>
      <c r="M286" s="4"/>
      <c r="N286" s="204">
        <v>0</v>
      </c>
      <c r="O286" s="204">
        <v>80630</v>
      </c>
      <c r="P286" s="203"/>
      <c r="Q286" s="204">
        <v>454930</v>
      </c>
      <c r="R286" s="204">
        <v>-22681</v>
      </c>
      <c r="S286" s="204">
        <v>432249</v>
      </c>
      <c r="T286" s="204">
        <f t="shared" si="5"/>
        <v>3788095.8254999998</v>
      </c>
      <c r="U286" s="204">
        <v>474304</v>
      </c>
    </row>
    <row r="287" spans="1:21">
      <c r="A287" s="217">
        <v>39204</v>
      </c>
      <c r="B287" s="197" t="s">
        <v>263</v>
      </c>
      <c r="C287" s="201">
        <v>2.2780000000000001E-4</v>
      </c>
      <c r="D287" s="201">
        <v>1.8000000000000001E-4</v>
      </c>
      <c r="E287" s="204">
        <v>2267997</v>
      </c>
      <c r="F287" s="203"/>
      <c r="G287" s="204">
        <v>165520</v>
      </c>
      <c r="H287" s="204">
        <v>216141</v>
      </c>
      <c r="I287" s="204">
        <v>455129</v>
      </c>
      <c r="J287" s="204">
        <v>308609</v>
      </c>
      <c r="K287" s="203"/>
      <c r="L287" s="204">
        <v>22761</v>
      </c>
      <c r="M287" s="4"/>
      <c r="N287" s="204">
        <v>0</v>
      </c>
      <c r="O287" s="204">
        <v>0</v>
      </c>
      <c r="P287" s="203"/>
      <c r="Q287" s="204">
        <v>519464</v>
      </c>
      <c r="R287" s="204">
        <v>179587</v>
      </c>
      <c r="S287" s="204">
        <v>699051</v>
      </c>
      <c r="T287" s="204">
        <f t="shared" si="5"/>
        <v>4325454.7822000002</v>
      </c>
      <c r="U287" s="204">
        <v>541586</v>
      </c>
    </row>
    <row r="288" spans="1:21">
      <c r="A288" s="217">
        <v>39205</v>
      </c>
      <c r="B288" s="197" t="s">
        <v>264</v>
      </c>
      <c r="C288" s="201">
        <v>5.3501E-3</v>
      </c>
      <c r="D288" s="201">
        <v>5.4140000000000004E-3</v>
      </c>
      <c r="E288" s="204">
        <v>53266072</v>
      </c>
      <c r="F288" s="203"/>
      <c r="G288" s="204">
        <v>3887393</v>
      </c>
      <c r="H288" s="204">
        <v>5076266</v>
      </c>
      <c r="I288" s="204">
        <v>10689131</v>
      </c>
      <c r="J288" s="204">
        <v>1499584</v>
      </c>
      <c r="K288" s="203"/>
      <c r="L288" s="204">
        <v>534561</v>
      </c>
      <c r="M288" s="4"/>
      <c r="N288" s="204">
        <v>0</v>
      </c>
      <c r="O288" s="204">
        <v>199796</v>
      </c>
      <c r="P288" s="203"/>
      <c r="Q288" s="204">
        <v>12200111</v>
      </c>
      <c r="R288" s="204">
        <v>1448767</v>
      </c>
      <c r="S288" s="204">
        <v>13648878</v>
      </c>
      <c r="T288" s="204">
        <f t="shared" si="5"/>
        <v>101587425.94490001</v>
      </c>
      <c r="U288" s="204">
        <v>12719670</v>
      </c>
    </row>
    <row r="289" spans="1:21">
      <c r="A289" s="217">
        <v>39208</v>
      </c>
      <c r="B289" s="197" t="s">
        <v>402</v>
      </c>
      <c r="C289" s="201">
        <v>3.9149999999999998E-4</v>
      </c>
      <c r="D289" s="201">
        <v>3.835E-4</v>
      </c>
      <c r="E289" s="204">
        <v>3897809</v>
      </c>
      <c r="F289" s="203"/>
      <c r="G289" s="204">
        <v>284465</v>
      </c>
      <c r="H289" s="204">
        <v>371462</v>
      </c>
      <c r="I289" s="204">
        <v>782190</v>
      </c>
      <c r="J289" s="204">
        <v>0</v>
      </c>
      <c r="K289" s="203"/>
      <c r="L289" s="204">
        <v>39117</v>
      </c>
      <c r="M289" s="4"/>
      <c r="N289" s="204">
        <v>0</v>
      </c>
      <c r="O289" s="204">
        <v>162613</v>
      </c>
      <c r="P289" s="203"/>
      <c r="Q289" s="204">
        <v>892758</v>
      </c>
      <c r="R289" s="204">
        <v>-120426</v>
      </c>
      <c r="S289" s="204">
        <v>772332</v>
      </c>
      <c r="T289" s="204">
        <f t="shared" si="5"/>
        <v>7433782.0334999999</v>
      </c>
      <c r="U289" s="204">
        <v>930777</v>
      </c>
    </row>
    <row r="290" spans="1:21">
      <c r="A290" s="217">
        <v>39209</v>
      </c>
      <c r="B290" s="197" t="s">
        <v>265</v>
      </c>
      <c r="C290" s="201">
        <v>1.9689999999999999E-4</v>
      </c>
      <c r="D290" s="201">
        <v>2.1379999999999999E-4</v>
      </c>
      <c r="E290" s="204">
        <v>1960354</v>
      </c>
      <c r="F290" s="203"/>
      <c r="G290" s="204">
        <v>143068</v>
      </c>
      <c r="H290" s="204">
        <v>186822</v>
      </c>
      <c r="I290" s="204">
        <v>393393</v>
      </c>
      <c r="J290" s="204">
        <v>27932</v>
      </c>
      <c r="K290" s="203"/>
      <c r="L290" s="204">
        <v>19673</v>
      </c>
      <c r="M290" s="4"/>
      <c r="N290" s="204">
        <v>0</v>
      </c>
      <c r="O290" s="204">
        <v>126078</v>
      </c>
      <c r="P290" s="203"/>
      <c r="Q290" s="204">
        <v>449001</v>
      </c>
      <c r="R290" s="204">
        <v>-31442</v>
      </c>
      <c r="S290" s="204">
        <v>417559</v>
      </c>
      <c r="T290" s="204">
        <f t="shared" si="5"/>
        <v>3738727.1580999997</v>
      </c>
      <c r="U290" s="204">
        <v>468123</v>
      </c>
    </row>
    <row r="291" spans="1:21">
      <c r="A291" s="217">
        <v>39300</v>
      </c>
      <c r="B291" s="197" t="s">
        <v>266</v>
      </c>
      <c r="C291" s="201">
        <v>8.2019999999999999E-4</v>
      </c>
      <c r="D291" s="201">
        <v>8.6319999999999995E-4</v>
      </c>
      <c r="E291" s="204">
        <v>8165984</v>
      </c>
      <c r="F291" s="203"/>
      <c r="G291" s="204">
        <v>595959</v>
      </c>
      <c r="H291" s="204">
        <v>778220</v>
      </c>
      <c r="I291" s="204">
        <v>1638703</v>
      </c>
      <c r="J291" s="204">
        <v>26131</v>
      </c>
      <c r="K291" s="203"/>
      <c r="L291" s="204">
        <v>81951</v>
      </c>
      <c r="M291" s="4"/>
      <c r="N291" s="204">
        <v>0</v>
      </c>
      <c r="O291" s="204">
        <v>346164</v>
      </c>
      <c r="P291" s="203"/>
      <c r="Q291" s="204">
        <v>1870345</v>
      </c>
      <c r="R291" s="204">
        <v>-134266</v>
      </c>
      <c r="S291" s="204">
        <v>1736079</v>
      </c>
      <c r="T291" s="204">
        <f t="shared" si="5"/>
        <v>15573915.7698</v>
      </c>
      <c r="U291" s="204">
        <v>1949996</v>
      </c>
    </row>
    <row r="292" spans="1:21">
      <c r="A292" s="217">
        <v>39301</v>
      </c>
      <c r="B292" s="197" t="s">
        <v>267</v>
      </c>
      <c r="C292" s="201">
        <v>3.8699999999999999E-5</v>
      </c>
      <c r="D292" s="201">
        <v>6.0099999999999997E-5</v>
      </c>
      <c r="E292" s="204">
        <v>385301</v>
      </c>
      <c r="F292" s="203"/>
      <c r="G292" s="204">
        <v>28119</v>
      </c>
      <c r="H292" s="204">
        <v>36719</v>
      </c>
      <c r="I292" s="204">
        <v>77320</v>
      </c>
      <c r="J292" s="204">
        <v>16595</v>
      </c>
      <c r="K292" s="203"/>
      <c r="L292" s="204">
        <v>3867</v>
      </c>
      <c r="M292" s="4"/>
      <c r="N292" s="204">
        <v>0</v>
      </c>
      <c r="O292" s="204">
        <v>113159</v>
      </c>
      <c r="P292" s="203"/>
      <c r="Q292" s="204">
        <v>88250</v>
      </c>
      <c r="R292" s="204">
        <v>-28365</v>
      </c>
      <c r="S292" s="204">
        <v>59885</v>
      </c>
      <c r="T292" s="204">
        <f t="shared" si="5"/>
        <v>734833.6263</v>
      </c>
      <c r="U292" s="204">
        <v>92008</v>
      </c>
    </row>
    <row r="293" spans="1:21">
      <c r="A293" s="217">
        <v>39400</v>
      </c>
      <c r="B293" s="197" t="s">
        <v>268</v>
      </c>
      <c r="C293" s="201">
        <v>6.0720000000000001E-4</v>
      </c>
      <c r="D293" s="201">
        <v>6.1859999999999997E-4</v>
      </c>
      <c r="E293" s="204">
        <v>6045337</v>
      </c>
      <c r="F293" s="203"/>
      <c r="G293" s="204">
        <v>441193</v>
      </c>
      <c r="H293" s="204">
        <v>576122</v>
      </c>
      <c r="I293" s="204">
        <v>1213144</v>
      </c>
      <c r="J293" s="204">
        <v>18762</v>
      </c>
      <c r="K293" s="203"/>
      <c r="L293" s="204">
        <v>60669</v>
      </c>
      <c r="M293" s="4"/>
      <c r="N293" s="204">
        <v>0</v>
      </c>
      <c r="O293" s="204">
        <v>86881</v>
      </c>
      <c r="P293" s="203"/>
      <c r="Q293" s="204">
        <v>1384630</v>
      </c>
      <c r="R293" s="204">
        <v>12186</v>
      </c>
      <c r="S293" s="204">
        <v>1396816</v>
      </c>
      <c r="T293" s="204">
        <f t="shared" si="5"/>
        <v>11529482.6328</v>
      </c>
      <c r="U293" s="204">
        <v>1443596</v>
      </c>
    </row>
    <row r="294" spans="1:21">
      <c r="A294" s="217">
        <v>39401</v>
      </c>
      <c r="B294" s="197" t="s">
        <v>269</v>
      </c>
      <c r="C294" s="201">
        <v>3.815E-4</v>
      </c>
      <c r="D294" s="201">
        <v>3.213E-4</v>
      </c>
      <c r="E294" s="204">
        <v>3798248</v>
      </c>
      <c r="F294" s="203"/>
      <c r="G294" s="204">
        <v>277199</v>
      </c>
      <c r="H294" s="204">
        <v>361974</v>
      </c>
      <c r="I294" s="204">
        <v>762211</v>
      </c>
      <c r="J294" s="204">
        <v>437239</v>
      </c>
      <c r="K294" s="203"/>
      <c r="L294" s="204">
        <v>38118</v>
      </c>
      <c r="M294" s="4"/>
      <c r="N294" s="204">
        <v>0</v>
      </c>
      <c r="O294" s="204">
        <v>0</v>
      </c>
      <c r="P294" s="203"/>
      <c r="Q294" s="204">
        <v>869954</v>
      </c>
      <c r="R294" s="204">
        <v>269666</v>
      </c>
      <c r="S294" s="204">
        <v>1139620</v>
      </c>
      <c r="T294" s="204">
        <f t="shared" si="5"/>
        <v>7243902.5434999997</v>
      </c>
      <c r="U294" s="204">
        <v>907003</v>
      </c>
    </row>
    <row r="295" spans="1:21">
      <c r="A295" s="217">
        <v>39500</v>
      </c>
      <c r="B295" s="197" t="s">
        <v>270</v>
      </c>
      <c r="C295" s="201">
        <v>1.9957E-3</v>
      </c>
      <c r="D295" s="201">
        <v>1.9737000000000001E-3</v>
      </c>
      <c r="E295" s="204">
        <v>19869367</v>
      </c>
      <c r="F295" s="203"/>
      <c r="G295" s="204">
        <v>1450080</v>
      </c>
      <c r="H295" s="204">
        <v>1893554</v>
      </c>
      <c r="I295" s="204">
        <v>3987271</v>
      </c>
      <c r="J295" s="204">
        <v>19547</v>
      </c>
      <c r="K295" s="203"/>
      <c r="L295" s="204">
        <v>199402</v>
      </c>
      <c r="M295" s="4"/>
      <c r="N295" s="204">
        <v>0</v>
      </c>
      <c r="O295" s="204">
        <v>85541</v>
      </c>
      <c r="P295" s="203"/>
      <c r="Q295" s="204">
        <v>4550898</v>
      </c>
      <c r="R295" s="204">
        <v>-28467</v>
      </c>
      <c r="S295" s="204">
        <v>4522431</v>
      </c>
      <c r="T295" s="204">
        <f t="shared" si="5"/>
        <v>37894249.819300003</v>
      </c>
      <c r="U295" s="204">
        <v>4744705</v>
      </c>
    </row>
    <row r="296" spans="1:21">
      <c r="A296" s="217">
        <v>39501</v>
      </c>
      <c r="B296" s="197" t="s">
        <v>271</v>
      </c>
      <c r="C296" s="201">
        <v>5.7800000000000002E-5</v>
      </c>
      <c r="D296" s="201">
        <v>6.7600000000000003E-5</v>
      </c>
      <c r="E296" s="204">
        <v>575462</v>
      </c>
      <c r="F296" s="203"/>
      <c r="G296" s="204">
        <v>41998</v>
      </c>
      <c r="H296" s="204">
        <v>54842</v>
      </c>
      <c r="I296" s="204">
        <v>115480</v>
      </c>
      <c r="J296" s="204">
        <v>3296</v>
      </c>
      <c r="K296" s="203"/>
      <c r="L296" s="204">
        <v>5775</v>
      </c>
      <c r="M296" s="4"/>
      <c r="N296" s="204">
        <v>0</v>
      </c>
      <c r="O296" s="204">
        <v>57016</v>
      </c>
      <c r="P296" s="203"/>
      <c r="Q296" s="204">
        <v>131804</v>
      </c>
      <c r="R296" s="204">
        <v>-21656</v>
      </c>
      <c r="S296" s="204">
        <v>110148</v>
      </c>
      <c r="T296" s="204">
        <f t="shared" si="5"/>
        <v>1097503.4521999999</v>
      </c>
      <c r="U296" s="204">
        <v>137417</v>
      </c>
    </row>
    <row r="297" spans="1:21">
      <c r="A297" s="217">
        <v>39600</v>
      </c>
      <c r="B297" s="197" t="s">
        <v>272</v>
      </c>
      <c r="C297" s="201">
        <v>6.5008000000000002E-3</v>
      </c>
      <c r="D297" s="201">
        <v>6.5113000000000002E-3</v>
      </c>
      <c r="E297" s="204">
        <v>64722543</v>
      </c>
      <c r="F297" s="203"/>
      <c r="G297" s="204">
        <v>4723494</v>
      </c>
      <c r="H297" s="204">
        <v>6168070</v>
      </c>
      <c r="I297" s="204">
        <v>12988150</v>
      </c>
      <c r="J297" s="204">
        <v>52796</v>
      </c>
      <c r="K297" s="203"/>
      <c r="L297" s="204">
        <v>649534</v>
      </c>
      <c r="M297" s="4"/>
      <c r="N297" s="204">
        <v>0</v>
      </c>
      <c r="O297" s="204">
        <v>50823</v>
      </c>
      <c r="P297" s="203"/>
      <c r="Q297" s="204">
        <v>14824112</v>
      </c>
      <c r="R297" s="204">
        <v>-240622</v>
      </c>
      <c r="S297" s="204">
        <v>14583490</v>
      </c>
      <c r="T297" s="204">
        <f t="shared" si="5"/>
        <v>123436858.8592</v>
      </c>
      <c r="U297" s="204">
        <v>15455418</v>
      </c>
    </row>
    <row r="298" spans="1:21">
      <c r="A298" s="217">
        <v>39605</v>
      </c>
      <c r="B298" s="197" t="s">
        <v>273</v>
      </c>
      <c r="C298" s="201">
        <v>9.8069999999999993E-4</v>
      </c>
      <c r="D298" s="201">
        <v>9.6020000000000003E-4</v>
      </c>
      <c r="E298" s="204">
        <v>9763936</v>
      </c>
      <c r="F298" s="203"/>
      <c r="G298" s="204">
        <v>712579</v>
      </c>
      <c r="H298" s="204">
        <v>930505</v>
      </c>
      <c r="I298" s="204">
        <v>1959371</v>
      </c>
      <c r="J298" s="204">
        <v>183338</v>
      </c>
      <c r="K298" s="203"/>
      <c r="L298" s="204">
        <v>97988</v>
      </c>
      <c r="M298" s="4"/>
      <c r="N298" s="204">
        <v>0</v>
      </c>
      <c r="O298" s="204">
        <v>5321</v>
      </c>
      <c r="P298" s="203"/>
      <c r="Q298" s="204">
        <v>2236341</v>
      </c>
      <c r="R298" s="204">
        <v>128288</v>
      </c>
      <c r="S298" s="204">
        <v>2364629</v>
      </c>
      <c r="T298" s="204">
        <f t="shared" si="5"/>
        <v>18621481.5843</v>
      </c>
      <c r="U298" s="204">
        <v>2331579</v>
      </c>
    </row>
    <row r="299" spans="1:21">
      <c r="A299" s="217">
        <v>39700</v>
      </c>
      <c r="B299" s="197" t="s">
        <v>274</v>
      </c>
      <c r="C299" s="201">
        <v>3.6202000000000001E-3</v>
      </c>
      <c r="D299" s="201">
        <v>3.7607000000000001E-3</v>
      </c>
      <c r="E299" s="204">
        <v>36043033</v>
      </c>
      <c r="F299" s="203"/>
      <c r="G299" s="204">
        <v>2630445</v>
      </c>
      <c r="H299" s="204">
        <v>3434907</v>
      </c>
      <c r="I299" s="204">
        <v>7232910</v>
      </c>
      <c r="J299" s="204">
        <v>62766</v>
      </c>
      <c r="K299" s="203"/>
      <c r="L299" s="204">
        <v>361716</v>
      </c>
      <c r="M299" s="4"/>
      <c r="N299" s="204">
        <v>0</v>
      </c>
      <c r="O299" s="204">
        <v>1343099</v>
      </c>
      <c r="P299" s="203"/>
      <c r="Q299" s="204">
        <v>8255330</v>
      </c>
      <c r="R299" s="204">
        <v>-552147</v>
      </c>
      <c r="S299" s="204">
        <v>7703183</v>
      </c>
      <c r="T299" s="204">
        <f t="shared" si="5"/>
        <v>68740172.969799995</v>
      </c>
      <c r="U299" s="204">
        <v>8606895</v>
      </c>
    </row>
    <row r="300" spans="1:21">
      <c r="A300" s="217">
        <v>39703</v>
      </c>
      <c r="B300" s="197" t="s">
        <v>275</v>
      </c>
      <c r="C300" s="201">
        <v>2.2279999999999999E-4</v>
      </c>
      <c r="D300" s="201">
        <v>1.5559999999999999E-4</v>
      </c>
      <c r="E300" s="204">
        <v>2218217</v>
      </c>
      <c r="F300" s="203"/>
      <c r="G300" s="204">
        <v>161887</v>
      </c>
      <c r="H300" s="204">
        <v>211396</v>
      </c>
      <c r="I300" s="204">
        <v>445139</v>
      </c>
      <c r="J300" s="204">
        <v>351515</v>
      </c>
      <c r="K300" s="203"/>
      <c r="L300" s="204">
        <v>22261</v>
      </c>
      <c r="M300" s="4"/>
      <c r="N300" s="204">
        <v>0</v>
      </c>
      <c r="O300" s="204">
        <v>0</v>
      </c>
      <c r="P300" s="203"/>
      <c r="Q300" s="204">
        <v>508062</v>
      </c>
      <c r="R300" s="204">
        <v>222233</v>
      </c>
      <c r="S300" s="204">
        <v>730295</v>
      </c>
      <c r="T300" s="204">
        <f t="shared" si="5"/>
        <v>4230515.0372000001</v>
      </c>
      <c r="U300" s="204">
        <v>529699</v>
      </c>
    </row>
    <row r="301" spans="1:21">
      <c r="A301" s="217">
        <v>39705</v>
      </c>
      <c r="B301" s="197" t="s">
        <v>276</v>
      </c>
      <c r="C301" s="201">
        <v>8.8020000000000004E-4</v>
      </c>
      <c r="D301" s="201">
        <v>9.0359999999999995E-4</v>
      </c>
      <c r="E301" s="204">
        <v>8763350</v>
      </c>
      <c r="F301" s="203"/>
      <c r="G301" s="204">
        <v>639555</v>
      </c>
      <c r="H301" s="204">
        <v>835149</v>
      </c>
      <c r="I301" s="204">
        <v>1758579</v>
      </c>
      <c r="J301" s="204">
        <v>49409</v>
      </c>
      <c r="K301" s="203"/>
      <c r="L301" s="204">
        <v>87946</v>
      </c>
      <c r="M301" s="4"/>
      <c r="N301" s="204">
        <v>0</v>
      </c>
      <c r="O301" s="204">
        <v>52279</v>
      </c>
      <c r="P301" s="203"/>
      <c r="Q301" s="204">
        <v>2007166</v>
      </c>
      <c r="R301" s="204">
        <v>81745</v>
      </c>
      <c r="S301" s="204">
        <v>2088911</v>
      </c>
      <c r="T301" s="204">
        <f t="shared" si="5"/>
        <v>16713192.709800001</v>
      </c>
      <c r="U301" s="204">
        <v>2092644</v>
      </c>
    </row>
    <row r="302" spans="1:21">
      <c r="A302" s="217">
        <v>39800</v>
      </c>
      <c r="B302" s="197" t="s">
        <v>277</v>
      </c>
      <c r="C302" s="201">
        <v>4.2485999999999999E-3</v>
      </c>
      <c r="D302" s="201">
        <v>4.2407E-3</v>
      </c>
      <c r="E302" s="204">
        <v>42299440</v>
      </c>
      <c r="F302" s="203"/>
      <c r="G302" s="204">
        <v>3087041</v>
      </c>
      <c r="H302" s="204">
        <v>4031144</v>
      </c>
      <c r="I302" s="204">
        <v>8488410</v>
      </c>
      <c r="J302" s="204">
        <v>0</v>
      </c>
      <c r="K302" s="203"/>
      <c r="L302" s="204">
        <v>424503</v>
      </c>
      <c r="M302" s="4"/>
      <c r="N302" s="204">
        <v>0</v>
      </c>
      <c r="O302" s="204">
        <v>379246</v>
      </c>
      <c r="P302" s="203"/>
      <c r="Q302" s="204">
        <v>9688304</v>
      </c>
      <c r="R302" s="204">
        <v>-420397</v>
      </c>
      <c r="S302" s="204">
        <v>9267907</v>
      </c>
      <c r="T302" s="204">
        <f t="shared" si="5"/>
        <v>80672200.121399999</v>
      </c>
      <c r="U302" s="204">
        <v>10100894</v>
      </c>
    </row>
    <row r="303" spans="1:21">
      <c r="A303" s="217">
        <v>39805</v>
      </c>
      <c r="B303" s="197" t="s">
        <v>278</v>
      </c>
      <c r="C303" s="201">
        <v>4.7249999999999999E-4</v>
      </c>
      <c r="D303" s="201">
        <v>5.0589999999999999E-4</v>
      </c>
      <c r="E303" s="204">
        <v>4704252</v>
      </c>
      <c r="F303" s="203"/>
      <c r="G303" s="204">
        <v>343319</v>
      </c>
      <c r="H303" s="204">
        <v>448316</v>
      </c>
      <c r="I303" s="204">
        <v>944022</v>
      </c>
      <c r="J303" s="204">
        <v>86735</v>
      </c>
      <c r="K303" s="203"/>
      <c r="L303" s="204">
        <v>47210</v>
      </c>
      <c r="M303" s="4"/>
      <c r="N303" s="204">
        <v>0</v>
      </c>
      <c r="O303" s="204">
        <v>89627</v>
      </c>
      <c r="P303" s="203"/>
      <c r="Q303" s="204">
        <v>1077466</v>
      </c>
      <c r="R303" s="204">
        <v>6607</v>
      </c>
      <c r="S303" s="204">
        <v>1084073</v>
      </c>
      <c r="T303" s="204">
        <f t="shared" si="5"/>
        <v>8971805.9024999999</v>
      </c>
      <c r="U303" s="204">
        <v>1123352</v>
      </c>
    </row>
    <row r="304" spans="1:21">
      <c r="A304" s="217">
        <v>39900</v>
      </c>
      <c r="B304" s="197" t="s">
        <v>279</v>
      </c>
      <c r="C304" s="201">
        <v>2.0730000000000002E-3</v>
      </c>
      <c r="D304" s="201">
        <v>2.1381E-3</v>
      </c>
      <c r="E304" s="204">
        <v>20638972</v>
      </c>
      <c r="F304" s="203"/>
      <c r="G304" s="204">
        <v>1506246</v>
      </c>
      <c r="H304" s="204">
        <v>1966898</v>
      </c>
      <c r="I304" s="204">
        <v>4141711</v>
      </c>
      <c r="J304" s="204">
        <v>23838</v>
      </c>
      <c r="K304" s="203"/>
      <c r="L304" s="204">
        <v>207126</v>
      </c>
      <c r="M304" s="4"/>
      <c r="N304" s="204">
        <v>0</v>
      </c>
      <c r="O304" s="204">
        <v>321137</v>
      </c>
      <c r="P304" s="203"/>
      <c r="Q304" s="204">
        <v>4727170</v>
      </c>
      <c r="R304" s="204">
        <v>-176741</v>
      </c>
      <c r="S304" s="204">
        <v>4550429</v>
      </c>
      <c r="T304" s="204">
        <f t="shared" si="5"/>
        <v>39362018.277000003</v>
      </c>
      <c r="U304" s="204">
        <v>4928483</v>
      </c>
    </row>
    <row r="305" spans="1:21">
      <c r="A305" s="217">
        <v>51000</v>
      </c>
      <c r="B305" s="197" t="s">
        <v>370</v>
      </c>
      <c r="C305" s="201">
        <v>2.93187E-2</v>
      </c>
      <c r="D305" s="201">
        <v>3.04433E-2</v>
      </c>
      <c r="E305" s="204">
        <v>291899587</v>
      </c>
      <c r="F305" s="203"/>
      <c r="G305" s="204">
        <v>21303026</v>
      </c>
      <c r="H305" s="204">
        <v>27818081</v>
      </c>
      <c r="I305" s="204">
        <v>58576740</v>
      </c>
      <c r="J305" s="204">
        <v>630444</v>
      </c>
      <c r="K305" s="203"/>
      <c r="L305" s="204">
        <v>2929407</v>
      </c>
      <c r="M305" s="4"/>
      <c r="N305" s="204">
        <v>0</v>
      </c>
      <c r="O305" s="204">
        <v>5514845</v>
      </c>
      <c r="P305" s="203"/>
      <c r="Q305" s="204">
        <v>66856956</v>
      </c>
      <c r="R305" s="204">
        <v>-1963979</v>
      </c>
      <c r="S305" s="204">
        <v>64892977</v>
      </c>
      <c r="T305" s="204">
        <f t="shared" si="5"/>
        <v>556701980.34630001</v>
      </c>
      <c r="U305" s="204">
        <v>69704154</v>
      </c>
    </row>
    <row r="306" spans="1:21">
      <c r="A306" s="217">
        <v>51000.2</v>
      </c>
      <c r="B306" s="197" t="s">
        <v>371</v>
      </c>
      <c r="C306" s="201">
        <v>2.87E-5</v>
      </c>
      <c r="D306" s="201">
        <v>1.95E-5</v>
      </c>
      <c r="E306" s="204">
        <v>285740</v>
      </c>
      <c r="F306" s="203"/>
      <c r="G306" s="204">
        <v>20853</v>
      </c>
      <c r="H306" s="204">
        <v>27231</v>
      </c>
      <c r="I306" s="204">
        <v>57341</v>
      </c>
      <c r="J306" s="204">
        <v>56774</v>
      </c>
      <c r="K306" s="203"/>
      <c r="L306" s="204">
        <v>2868</v>
      </c>
      <c r="M306" s="4"/>
      <c r="N306" s="204">
        <v>0</v>
      </c>
      <c r="O306" s="204">
        <v>21629</v>
      </c>
      <c r="P306" s="203"/>
      <c r="Q306" s="204">
        <v>65446</v>
      </c>
      <c r="R306" s="204">
        <v>5467</v>
      </c>
      <c r="S306" s="204">
        <v>70913</v>
      </c>
      <c r="T306" s="204">
        <f t="shared" si="5"/>
        <v>544954.13630000001</v>
      </c>
      <c r="U306" s="204">
        <v>68233</v>
      </c>
    </row>
    <row r="307" spans="1:21">
      <c r="A307" s="217">
        <v>51000.3</v>
      </c>
      <c r="B307" s="197" t="s">
        <v>372</v>
      </c>
      <c r="C307" s="201">
        <v>8.0150000000000002E-4</v>
      </c>
      <c r="D307" s="201">
        <v>7.3510000000000003E-4</v>
      </c>
      <c r="E307" s="204">
        <v>7979805</v>
      </c>
      <c r="F307" s="203"/>
      <c r="G307" s="204">
        <v>582372</v>
      </c>
      <c r="H307" s="204">
        <v>760477</v>
      </c>
      <c r="I307" s="204">
        <v>1601342</v>
      </c>
      <c r="J307" s="204">
        <v>343849</v>
      </c>
      <c r="K307" s="203"/>
      <c r="L307" s="204">
        <v>80083</v>
      </c>
      <c r="M307" s="4"/>
      <c r="N307" s="204">
        <v>0</v>
      </c>
      <c r="O307" s="204">
        <v>38615</v>
      </c>
      <c r="P307" s="203"/>
      <c r="Q307" s="204">
        <v>1827702</v>
      </c>
      <c r="R307" s="204">
        <v>112441</v>
      </c>
      <c r="S307" s="204">
        <v>1940143</v>
      </c>
      <c r="T307" s="204">
        <f t="shared" si="5"/>
        <v>15218841.123500001</v>
      </c>
      <c r="U307" s="204">
        <v>1905537</v>
      </c>
    </row>
    <row r="308" spans="1:21">
      <c r="A308" s="205"/>
      <c r="B308" s="206"/>
      <c r="C308" s="207"/>
      <c r="D308" s="207"/>
      <c r="E308" s="203"/>
      <c r="F308" s="203"/>
      <c r="G308" s="208"/>
      <c r="H308" s="208"/>
      <c r="I308" s="208"/>
      <c r="J308" s="203"/>
      <c r="K308" s="203"/>
      <c r="L308" s="208"/>
      <c r="M308" s="208"/>
      <c r="N308" s="208"/>
      <c r="O308" s="203"/>
      <c r="P308" s="203"/>
      <c r="Q308" s="208"/>
      <c r="R308" s="209"/>
      <c r="S308" s="209"/>
      <c r="T308" s="209"/>
      <c r="U308" s="209"/>
    </row>
    <row r="309" spans="1:21">
      <c r="A309" s="197"/>
      <c r="B309" s="197"/>
      <c r="C309" s="196">
        <f>SUM(C5:C23)+SUM(C26:C307)</f>
        <v>1.0000000000000002</v>
      </c>
      <c r="D309" s="196">
        <f t="shared" ref="D309:U309" si="6">SUM(D5:D23)+SUM(D26:D307)</f>
        <v>0.99999999999999978</v>
      </c>
      <c r="E309" s="203">
        <f t="shared" si="6"/>
        <v>9956088997</v>
      </c>
      <c r="F309" s="203"/>
      <c r="G309" s="203">
        <f t="shared" si="6"/>
        <v>726602001</v>
      </c>
      <c r="H309" s="203">
        <f t="shared" si="6"/>
        <v>948817000</v>
      </c>
      <c r="I309" s="203">
        <f t="shared" si="6"/>
        <v>1997931003</v>
      </c>
      <c r="J309" s="203">
        <f t="shared" si="6"/>
        <v>111458981</v>
      </c>
      <c r="K309" s="203"/>
      <c r="L309" s="203">
        <f t="shared" si="6"/>
        <v>99915995</v>
      </c>
      <c r="M309" s="203"/>
      <c r="N309" s="203"/>
      <c r="O309" s="203">
        <f t="shared" si="6"/>
        <v>111458461</v>
      </c>
      <c r="P309" s="203"/>
      <c r="Q309" s="203">
        <f t="shared" si="6"/>
        <v>2280352001</v>
      </c>
      <c r="R309" s="203">
        <f t="shared" si="6"/>
        <v>-425</v>
      </c>
      <c r="S309" s="203">
        <f t="shared" si="6"/>
        <v>2280351576</v>
      </c>
      <c r="T309" s="203">
        <f t="shared" si="6"/>
        <v>18987949000.000008</v>
      </c>
      <c r="U309" s="203">
        <f t="shared" si="6"/>
        <v>2377463993</v>
      </c>
    </row>
    <row r="310" spans="1:21" s="197" customFormat="1">
      <c r="C310" s="196"/>
      <c r="D310" s="196"/>
      <c r="E310" s="203"/>
      <c r="F310" s="203"/>
      <c r="G310" s="203"/>
      <c r="H310" s="203"/>
      <c r="I310" s="203"/>
      <c r="J310" s="203"/>
      <c r="K310" s="203"/>
      <c r="L310" s="203"/>
      <c r="M310" s="203"/>
      <c r="N310" s="203"/>
      <c r="O310" s="203"/>
      <c r="P310" s="203"/>
      <c r="Q310" s="203"/>
      <c r="R310" s="203"/>
      <c r="S310" s="203"/>
      <c r="T310" s="203"/>
      <c r="U310" s="203"/>
    </row>
    <row r="311" spans="1:21">
      <c r="A311" s="237" t="s">
        <v>473</v>
      </c>
      <c r="B311" s="210"/>
      <c r="C311" s="211"/>
      <c r="D311" s="212"/>
      <c r="E311" s="213"/>
      <c r="F311" s="214"/>
      <c r="G311" s="213"/>
      <c r="H311" s="213"/>
      <c r="I311" s="213"/>
      <c r="J311" s="213"/>
      <c r="K311" s="214"/>
      <c r="L311" s="213"/>
      <c r="M311" s="213"/>
      <c r="N311" s="213"/>
      <c r="O311" s="213"/>
      <c r="P311" s="214"/>
      <c r="Q311" s="213"/>
      <c r="R311" s="213"/>
      <c r="S311" s="213"/>
    </row>
    <row r="312" spans="1:21" hidden="1">
      <c r="A312" s="197"/>
      <c r="B312" s="218" t="s">
        <v>432</v>
      </c>
      <c r="C312" s="215" t="s">
        <v>433</v>
      </c>
      <c r="D312" s="197"/>
      <c r="E312" s="209"/>
      <c r="F312" s="197"/>
      <c r="G312" s="209"/>
      <c r="H312" s="209"/>
      <c r="I312" s="209"/>
      <c r="J312" s="209"/>
      <c r="K312" s="209"/>
      <c r="L312" s="209"/>
      <c r="M312" s="209"/>
      <c r="N312" s="209"/>
      <c r="O312" s="209"/>
      <c r="P312" s="197"/>
      <c r="Q312" s="209"/>
      <c r="R312" s="197"/>
      <c r="S312" s="209"/>
    </row>
    <row r="313" spans="1:21" hidden="1">
      <c r="A313" s="197"/>
      <c r="B313" s="197" t="s">
        <v>131</v>
      </c>
      <c r="C313" s="217">
        <v>33501</v>
      </c>
      <c r="D313" s="197"/>
      <c r="E313" s="209"/>
      <c r="F313" s="197"/>
      <c r="G313" s="197"/>
      <c r="H313" s="197"/>
      <c r="I313" s="197"/>
      <c r="J313" s="197"/>
      <c r="K313" s="197"/>
      <c r="L313" s="197"/>
      <c r="N313" s="197"/>
      <c r="O313" s="197"/>
      <c r="P313" s="197"/>
      <c r="Q313" s="197"/>
      <c r="R313" s="197"/>
      <c r="S313" s="197"/>
    </row>
    <row r="314" spans="1:21" hidden="1">
      <c r="B314" s="197" t="s">
        <v>191</v>
      </c>
      <c r="C314" s="217">
        <v>36301</v>
      </c>
    </row>
    <row r="315" spans="1:21" hidden="1">
      <c r="B315" s="197" t="s">
        <v>4</v>
      </c>
      <c r="C315" s="217">
        <v>10800</v>
      </c>
    </row>
    <row r="316" spans="1:21" hidden="1">
      <c r="B316" s="197" t="s">
        <v>58</v>
      </c>
      <c r="C316" s="217">
        <v>30105</v>
      </c>
    </row>
    <row r="317" spans="1:21" hidden="1">
      <c r="B317" s="197" t="s">
        <v>54</v>
      </c>
      <c r="C317" s="217">
        <v>30100</v>
      </c>
    </row>
    <row r="318" spans="1:21" hidden="1">
      <c r="B318" s="197" t="s">
        <v>59</v>
      </c>
      <c r="C318" s="217">
        <v>30200</v>
      </c>
    </row>
    <row r="319" spans="1:21" hidden="1">
      <c r="B319" s="197" t="s">
        <v>60</v>
      </c>
      <c r="C319" s="217">
        <v>30300</v>
      </c>
    </row>
    <row r="320" spans="1:21" hidden="1">
      <c r="B320" s="197" t="s">
        <v>396</v>
      </c>
      <c r="C320" s="217">
        <v>34901</v>
      </c>
    </row>
    <row r="321" spans="2:3" hidden="1">
      <c r="B321" s="197" t="s">
        <v>61</v>
      </c>
      <c r="C321" s="217">
        <v>30400</v>
      </c>
    </row>
    <row r="322" spans="2:3" hidden="1">
      <c r="B322" s="197" t="s">
        <v>33</v>
      </c>
      <c r="C322" s="217">
        <v>20100</v>
      </c>
    </row>
    <row r="323" spans="2:3" hidden="1">
      <c r="B323" s="197" t="s">
        <v>210</v>
      </c>
      <c r="C323" s="217">
        <v>36901</v>
      </c>
    </row>
    <row r="324" spans="2:3" hidden="1">
      <c r="B324" s="197" t="s">
        <v>128</v>
      </c>
      <c r="C324" s="217">
        <v>33402</v>
      </c>
    </row>
    <row r="325" spans="2:3" hidden="1">
      <c r="B325" s="197" t="s">
        <v>63</v>
      </c>
      <c r="C325" s="217">
        <v>30500</v>
      </c>
    </row>
    <row r="326" spans="2:3" hidden="1">
      <c r="B326" s="197" t="s">
        <v>225</v>
      </c>
      <c r="C326" s="217">
        <v>37610</v>
      </c>
    </row>
    <row r="327" spans="2:3" hidden="1">
      <c r="B327" s="197" t="s">
        <v>77</v>
      </c>
      <c r="C327" s="217">
        <v>31110</v>
      </c>
    </row>
    <row r="328" spans="2:3" hidden="1">
      <c r="B328" s="197" t="s">
        <v>76</v>
      </c>
      <c r="C328" s="217">
        <v>31105</v>
      </c>
    </row>
    <row r="329" spans="2:3" hidden="1">
      <c r="B329" s="197" t="s">
        <v>64</v>
      </c>
      <c r="C329" s="217">
        <v>30600</v>
      </c>
    </row>
    <row r="330" spans="2:3" hidden="1">
      <c r="B330" s="197" t="s">
        <v>26</v>
      </c>
      <c r="C330" s="217">
        <v>18600</v>
      </c>
    </row>
    <row r="331" spans="2:3" hidden="1">
      <c r="B331" s="197" t="s">
        <v>124</v>
      </c>
      <c r="C331" s="217">
        <v>33206</v>
      </c>
    </row>
    <row r="332" spans="2:3" hidden="1">
      <c r="B332" s="197" t="s">
        <v>67</v>
      </c>
      <c r="C332" s="217">
        <v>30705</v>
      </c>
    </row>
    <row r="333" spans="2:3" hidden="1">
      <c r="B333" s="197" t="s">
        <v>66</v>
      </c>
      <c r="C333" s="217">
        <v>30700</v>
      </c>
    </row>
    <row r="334" spans="2:3" hidden="1">
      <c r="B334" s="197" t="s">
        <v>68</v>
      </c>
      <c r="C334" s="217">
        <v>30800</v>
      </c>
    </row>
    <row r="335" spans="2:3" hidden="1">
      <c r="B335" s="197" t="s">
        <v>232</v>
      </c>
      <c r="C335" s="217">
        <v>37901</v>
      </c>
    </row>
    <row r="336" spans="2:3" hidden="1">
      <c r="B336" s="197" t="s">
        <v>70</v>
      </c>
      <c r="C336" s="217">
        <v>30905</v>
      </c>
    </row>
    <row r="337" spans="2:3" hidden="1">
      <c r="B337" s="197" t="s">
        <v>69</v>
      </c>
      <c r="C337" s="217">
        <v>30900</v>
      </c>
    </row>
    <row r="338" spans="2:3" hidden="1">
      <c r="B338" s="197" t="s">
        <v>149</v>
      </c>
      <c r="C338" s="217">
        <v>34505</v>
      </c>
    </row>
    <row r="339" spans="2:3" hidden="1">
      <c r="B339" s="197" t="s">
        <v>255</v>
      </c>
      <c r="C339" s="217">
        <v>38801</v>
      </c>
    </row>
    <row r="340" spans="2:3" hidden="1">
      <c r="B340" s="197" t="s">
        <v>247</v>
      </c>
      <c r="C340" s="217">
        <v>38601</v>
      </c>
    </row>
    <row r="341" spans="2:3" hidden="1">
      <c r="B341" s="197" t="s">
        <v>72</v>
      </c>
      <c r="C341" s="217">
        <v>31005</v>
      </c>
    </row>
    <row r="342" spans="2:3" hidden="1">
      <c r="B342" s="197" t="s">
        <v>71</v>
      </c>
      <c r="C342" s="217">
        <v>31000</v>
      </c>
    </row>
    <row r="343" spans="2:3" hidden="1">
      <c r="B343" s="197" t="s">
        <v>73</v>
      </c>
      <c r="C343" s="217">
        <v>31100</v>
      </c>
    </row>
    <row r="344" spans="2:3" hidden="1">
      <c r="B344" s="197" t="s">
        <v>78</v>
      </c>
      <c r="C344" s="217">
        <v>31200</v>
      </c>
    </row>
    <row r="345" spans="2:3" hidden="1">
      <c r="B345" s="197" t="s">
        <v>80</v>
      </c>
      <c r="C345" s="217">
        <v>31300</v>
      </c>
    </row>
    <row r="346" spans="2:3" hidden="1">
      <c r="B346" s="197" t="s">
        <v>84</v>
      </c>
      <c r="C346" s="217">
        <v>31405</v>
      </c>
    </row>
    <row r="347" spans="2:3" hidden="1">
      <c r="B347" s="197" t="s">
        <v>83</v>
      </c>
      <c r="C347" s="217">
        <v>31400</v>
      </c>
    </row>
    <row r="348" spans="2:3" hidden="1">
      <c r="B348" s="197" t="s">
        <v>85</v>
      </c>
      <c r="C348" s="217">
        <v>31500</v>
      </c>
    </row>
    <row r="349" spans="2:3" hidden="1">
      <c r="B349" s="197" t="s">
        <v>199</v>
      </c>
      <c r="C349" s="217">
        <v>36505</v>
      </c>
    </row>
    <row r="350" spans="2:3" hidden="1">
      <c r="B350" s="197" t="s">
        <v>197</v>
      </c>
      <c r="C350" s="217">
        <v>36501</v>
      </c>
    </row>
    <row r="351" spans="2:3" hidden="1">
      <c r="B351" s="197" t="s">
        <v>467</v>
      </c>
      <c r="C351" s="217">
        <v>31601</v>
      </c>
    </row>
    <row r="352" spans="2:3" hidden="1">
      <c r="B352" s="197" t="s">
        <v>81</v>
      </c>
      <c r="C352" s="217">
        <v>31301</v>
      </c>
    </row>
    <row r="353" spans="2:3" hidden="1">
      <c r="B353" s="197" t="s">
        <v>87</v>
      </c>
      <c r="C353" s="217">
        <v>31605</v>
      </c>
    </row>
    <row r="354" spans="2:3" hidden="1">
      <c r="B354" s="197" t="s">
        <v>86</v>
      </c>
      <c r="C354" s="217">
        <v>31600</v>
      </c>
    </row>
    <row r="355" spans="2:3" hidden="1">
      <c r="B355" s="197" t="s">
        <v>265</v>
      </c>
      <c r="C355" s="217">
        <v>39209</v>
      </c>
    </row>
    <row r="356" spans="2:3" hidden="1">
      <c r="B356" s="197" t="s">
        <v>88</v>
      </c>
      <c r="C356" s="217">
        <v>31700</v>
      </c>
    </row>
    <row r="357" spans="2:3" hidden="1">
      <c r="B357" s="197" t="s">
        <v>89</v>
      </c>
      <c r="C357" s="217">
        <v>31800</v>
      </c>
    </row>
    <row r="358" spans="2:3" hidden="1">
      <c r="B358" s="197" t="s">
        <v>90</v>
      </c>
      <c r="C358" s="217">
        <v>31805</v>
      </c>
    </row>
    <row r="359" spans="2:3" hidden="1">
      <c r="B359" s="197" t="s">
        <v>164</v>
      </c>
      <c r="C359" s="217">
        <v>35305</v>
      </c>
    </row>
    <row r="360" spans="2:3" hidden="1">
      <c r="B360" s="197" t="s">
        <v>120</v>
      </c>
      <c r="C360" s="217">
        <v>33202</v>
      </c>
    </row>
    <row r="361" spans="2:3" hidden="1">
      <c r="B361" s="197" t="s">
        <v>180</v>
      </c>
      <c r="C361" s="217">
        <v>36005</v>
      </c>
    </row>
    <row r="362" spans="2:3" hidden="1">
      <c r="B362" s="197" t="s">
        <v>400</v>
      </c>
      <c r="C362" s="217">
        <v>36810</v>
      </c>
    </row>
    <row r="363" spans="2:3" hidden="1">
      <c r="B363" s="197" t="s">
        <v>184</v>
      </c>
      <c r="C363" s="217">
        <v>36009</v>
      </c>
    </row>
    <row r="364" spans="2:3" hidden="1">
      <c r="B364" s="197" t="s">
        <v>176</v>
      </c>
      <c r="C364" s="217">
        <v>36000</v>
      </c>
    </row>
    <row r="365" spans="2:3" hidden="1">
      <c r="B365" s="197" t="s">
        <v>93</v>
      </c>
      <c r="C365" s="217">
        <v>31900</v>
      </c>
    </row>
    <row r="366" spans="2:3" hidden="1">
      <c r="B366" s="197" t="s">
        <v>94</v>
      </c>
      <c r="C366" s="217">
        <v>32000</v>
      </c>
    </row>
    <row r="367" spans="2:3" hidden="1">
      <c r="B367" s="197" t="s">
        <v>166</v>
      </c>
      <c r="C367" s="217">
        <v>35401</v>
      </c>
    </row>
    <row r="368" spans="2:3" hidden="1">
      <c r="B368" s="197" t="s">
        <v>97</v>
      </c>
      <c r="C368" s="217">
        <v>32200</v>
      </c>
    </row>
    <row r="369" spans="2:3" hidden="1">
      <c r="B369" s="197" t="s">
        <v>392</v>
      </c>
      <c r="C369" s="217">
        <v>32305</v>
      </c>
    </row>
    <row r="370" spans="2:3" hidden="1">
      <c r="B370" s="197" t="s">
        <v>98</v>
      </c>
      <c r="C370" s="217">
        <v>32300</v>
      </c>
    </row>
    <row r="371" spans="2:3" hidden="1">
      <c r="B371" s="197" t="s">
        <v>240</v>
      </c>
      <c r="C371" s="217">
        <v>38210</v>
      </c>
    </row>
    <row r="372" spans="2:3" hidden="1">
      <c r="B372" s="197" t="s">
        <v>55</v>
      </c>
      <c r="C372" s="217">
        <v>30102</v>
      </c>
    </row>
    <row r="373" spans="2:3" hidden="1">
      <c r="B373" s="197" t="s">
        <v>204</v>
      </c>
      <c r="C373" s="217">
        <v>36705</v>
      </c>
    </row>
    <row r="374" spans="2:3" hidden="1">
      <c r="B374" s="197" t="s">
        <v>213</v>
      </c>
      <c r="C374" s="217">
        <v>37005</v>
      </c>
    </row>
    <row r="375" spans="2:3" hidden="1">
      <c r="B375" s="197" t="s">
        <v>100</v>
      </c>
      <c r="C375" s="217">
        <v>32400</v>
      </c>
    </row>
    <row r="376" spans="2:3" hidden="1">
      <c r="B376" s="197" t="s">
        <v>177</v>
      </c>
      <c r="C376" s="217">
        <v>36001</v>
      </c>
    </row>
    <row r="377" spans="2:3" hidden="1">
      <c r="B377" s="197" t="s">
        <v>31</v>
      </c>
      <c r="C377" s="217">
        <v>19005</v>
      </c>
    </row>
    <row r="378" spans="2:3" hidden="1">
      <c r="B378" s="197" t="s">
        <v>179</v>
      </c>
      <c r="C378" s="217">
        <v>36003</v>
      </c>
    </row>
    <row r="379" spans="2:3" hidden="1">
      <c r="B379" s="197" t="s">
        <v>116</v>
      </c>
      <c r="C379" s="217">
        <v>33027</v>
      </c>
    </row>
    <row r="380" spans="2:3" hidden="1">
      <c r="B380" s="197" t="s">
        <v>397</v>
      </c>
      <c r="C380" s="217">
        <v>36004</v>
      </c>
    </row>
    <row r="381" spans="2:3" hidden="1">
      <c r="B381" s="197" t="s">
        <v>105</v>
      </c>
      <c r="C381" s="217">
        <v>32505</v>
      </c>
    </row>
    <row r="382" spans="2:3" hidden="1">
      <c r="B382" s="197" t="s">
        <v>106</v>
      </c>
      <c r="C382" s="217">
        <v>32600</v>
      </c>
    </row>
    <row r="383" spans="2:3" hidden="1">
      <c r="B383" s="197" t="s">
        <v>108</v>
      </c>
      <c r="C383" s="217">
        <v>32700</v>
      </c>
    </row>
    <row r="384" spans="2:3" hidden="1">
      <c r="B384" s="197" t="s">
        <v>109</v>
      </c>
      <c r="C384" s="217">
        <v>32800</v>
      </c>
    </row>
    <row r="385" spans="2:3" hidden="1">
      <c r="B385" s="197" t="s">
        <v>111</v>
      </c>
      <c r="C385" s="217">
        <v>32905</v>
      </c>
    </row>
    <row r="386" spans="2:3" hidden="1">
      <c r="B386" s="197" t="s">
        <v>110</v>
      </c>
      <c r="C386" s="217">
        <v>32900</v>
      </c>
    </row>
    <row r="387" spans="2:3" hidden="1">
      <c r="B387" s="197" t="s">
        <v>114</v>
      </c>
      <c r="C387" s="217">
        <v>33000</v>
      </c>
    </row>
    <row r="388" spans="2:3" hidden="1">
      <c r="B388" s="197" t="s">
        <v>6</v>
      </c>
      <c r="C388" s="217">
        <v>10900</v>
      </c>
    </row>
    <row r="389" spans="2:3" hidden="1">
      <c r="B389" s="197" t="s">
        <v>25</v>
      </c>
      <c r="C389" s="217">
        <v>18400</v>
      </c>
    </row>
    <row r="390" spans="2:3" hidden="1">
      <c r="B390" s="197" t="s">
        <v>19</v>
      </c>
      <c r="C390" s="217">
        <v>12510</v>
      </c>
    </row>
    <row r="391" spans="2:3" hidden="1">
      <c r="B391" s="197" t="s">
        <v>438</v>
      </c>
      <c r="C391" s="217" t="s">
        <v>457</v>
      </c>
    </row>
    <row r="392" spans="2:3" hidden="1">
      <c r="B392" s="197" t="s">
        <v>1</v>
      </c>
      <c r="C392" s="217">
        <v>10400</v>
      </c>
    </row>
    <row r="393" spans="2:3" hidden="1">
      <c r="B393" s="197" t="s">
        <v>389</v>
      </c>
      <c r="C393" s="217">
        <v>10700</v>
      </c>
    </row>
    <row r="394" spans="2:3" hidden="1">
      <c r="B394" s="197" t="s">
        <v>49</v>
      </c>
      <c r="C394" s="217">
        <v>22000</v>
      </c>
    </row>
    <row r="395" spans="2:3" hidden="1">
      <c r="B395" s="197" t="s">
        <v>32</v>
      </c>
      <c r="C395" s="217">
        <v>19100</v>
      </c>
    </row>
    <row r="396" spans="2:3" hidden="1">
      <c r="B396" s="197" t="s">
        <v>464</v>
      </c>
      <c r="C396" s="217">
        <v>33403</v>
      </c>
    </row>
    <row r="397" spans="2:3" hidden="1">
      <c r="B397" s="197" t="s">
        <v>117</v>
      </c>
      <c r="C397" s="217">
        <v>33100</v>
      </c>
    </row>
    <row r="398" spans="2:3" hidden="1">
      <c r="B398" s="197" t="s">
        <v>119</v>
      </c>
      <c r="C398" s="217">
        <v>33200</v>
      </c>
    </row>
    <row r="399" spans="2:3" hidden="1">
      <c r="B399" s="197" t="s">
        <v>123</v>
      </c>
      <c r="C399" s="217">
        <v>33205</v>
      </c>
    </row>
    <row r="400" spans="2:3" hidden="1">
      <c r="B400" s="197" t="s">
        <v>35</v>
      </c>
      <c r="C400" s="217">
        <v>20300</v>
      </c>
    </row>
    <row r="401" spans="2:3" hidden="1">
      <c r="B401" s="197" t="s">
        <v>402</v>
      </c>
      <c r="C401" s="217">
        <v>39208</v>
      </c>
    </row>
    <row r="402" spans="2:3" hidden="1">
      <c r="B402" s="197" t="s">
        <v>96</v>
      </c>
      <c r="C402" s="217">
        <v>32100</v>
      </c>
    </row>
    <row r="403" spans="2:3" hidden="1">
      <c r="B403" s="197" t="s">
        <v>125</v>
      </c>
      <c r="C403" s="217">
        <v>33300</v>
      </c>
    </row>
    <row r="404" spans="2:3" hidden="1">
      <c r="B404" s="197" t="s">
        <v>126</v>
      </c>
      <c r="C404" s="217">
        <v>33305</v>
      </c>
    </row>
    <row r="405" spans="2:3" hidden="1">
      <c r="B405" s="197" t="s">
        <v>212</v>
      </c>
      <c r="C405" s="217">
        <v>37000</v>
      </c>
    </row>
    <row r="406" spans="2:3" hidden="1">
      <c r="B406" s="197" t="s">
        <v>36</v>
      </c>
      <c r="C406" s="217">
        <v>20400</v>
      </c>
    </row>
    <row r="407" spans="2:3" hidden="1">
      <c r="B407" s="197" t="s">
        <v>251</v>
      </c>
      <c r="C407" s="217">
        <v>38620</v>
      </c>
    </row>
    <row r="408" spans="2:3" hidden="1">
      <c r="B408" s="197" t="s">
        <v>262</v>
      </c>
      <c r="C408" s="217">
        <v>39201</v>
      </c>
    </row>
    <row r="409" spans="2:3" hidden="1">
      <c r="B409" s="197" t="s">
        <v>75</v>
      </c>
      <c r="C409" s="217">
        <v>31102</v>
      </c>
    </row>
    <row r="410" spans="2:3" hidden="1">
      <c r="B410" s="197" t="s">
        <v>74</v>
      </c>
      <c r="C410" s="217">
        <v>31101</v>
      </c>
    </row>
    <row r="411" spans="2:3" hidden="1">
      <c r="B411" s="197" t="s">
        <v>37</v>
      </c>
      <c r="C411" s="217">
        <v>20600</v>
      </c>
    </row>
    <row r="412" spans="2:3" hidden="1">
      <c r="B412" s="197" t="s">
        <v>107</v>
      </c>
      <c r="C412" s="217">
        <v>32605</v>
      </c>
    </row>
    <row r="413" spans="2:3" hidden="1">
      <c r="B413" s="197" t="s">
        <v>382</v>
      </c>
      <c r="C413" s="217">
        <v>36310</v>
      </c>
    </row>
    <row r="414" spans="2:3" hidden="1">
      <c r="B414" s="197" t="s">
        <v>129</v>
      </c>
      <c r="C414" s="217">
        <v>33405</v>
      </c>
    </row>
    <row r="415" spans="2:3" hidden="1">
      <c r="B415" s="197" t="s">
        <v>130</v>
      </c>
      <c r="C415" s="217">
        <v>33500</v>
      </c>
    </row>
    <row r="416" spans="2:3" hidden="1">
      <c r="B416" s="197" t="s">
        <v>133</v>
      </c>
      <c r="C416" s="217">
        <v>33605</v>
      </c>
    </row>
    <row r="417" spans="2:3" hidden="1">
      <c r="B417" s="197" t="s">
        <v>201</v>
      </c>
      <c r="C417" s="217">
        <v>36601</v>
      </c>
    </row>
    <row r="418" spans="2:3" hidden="1">
      <c r="B418" s="197" t="s">
        <v>132</v>
      </c>
      <c r="C418" s="217">
        <v>33600</v>
      </c>
    </row>
    <row r="419" spans="2:3" hidden="1">
      <c r="B419" s="197" t="s">
        <v>134</v>
      </c>
      <c r="C419" s="217">
        <v>33700</v>
      </c>
    </row>
    <row r="420" spans="2:3" hidden="1">
      <c r="B420" s="197" t="s">
        <v>17</v>
      </c>
      <c r="C420" s="217">
        <v>12160</v>
      </c>
    </row>
    <row r="421" spans="2:3" hidden="1">
      <c r="B421" s="197" t="s">
        <v>15</v>
      </c>
      <c r="C421" s="217">
        <v>12100</v>
      </c>
    </row>
    <row r="422" spans="2:3" hidden="1">
      <c r="B422" s="197" t="s">
        <v>135</v>
      </c>
      <c r="C422" s="217">
        <v>33800</v>
      </c>
    </row>
    <row r="423" spans="2:3" hidden="1">
      <c r="B423" s="197" t="s">
        <v>65</v>
      </c>
      <c r="C423" s="217">
        <v>30601</v>
      </c>
    </row>
    <row r="424" spans="2:3" hidden="1">
      <c r="B424" s="197" t="s">
        <v>441</v>
      </c>
      <c r="C424" s="217">
        <v>33900</v>
      </c>
    </row>
    <row r="425" spans="2:3" hidden="1">
      <c r="B425" s="197" t="s">
        <v>243</v>
      </c>
      <c r="C425" s="217">
        <v>38402</v>
      </c>
    </row>
    <row r="426" spans="2:3" hidden="1">
      <c r="B426" s="197" t="s">
        <v>137</v>
      </c>
      <c r="C426" s="217">
        <v>34000</v>
      </c>
    </row>
    <row r="427" spans="2:3" hidden="1">
      <c r="B427" s="197" t="s">
        <v>138</v>
      </c>
      <c r="C427" s="217">
        <v>34100</v>
      </c>
    </row>
    <row r="428" spans="2:3" hidden="1">
      <c r="B428" s="197" t="s">
        <v>139</v>
      </c>
      <c r="C428" s="217">
        <v>34105</v>
      </c>
    </row>
    <row r="429" spans="2:3" hidden="1">
      <c r="B429" s="197" t="s">
        <v>141</v>
      </c>
      <c r="C429" s="217">
        <v>34205</v>
      </c>
    </row>
    <row r="430" spans="2:3" hidden="1">
      <c r="B430" s="197" t="s">
        <v>140</v>
      </c>
      <c r="C430" s="217">
        <v>34200</v>
      </c>
    </row>
    <row r="431" spans="2:3" hidden="1">
      <c r="B431" s="197" t="s">
        <v>267</v>
      </c>
      <c r="C431" s="217">
        <v>39301</v>
      </c>
    </row>
    <row r="432" spans="2:3" hidden="1">
      <c r="B432" s="197" t="s">
        <v>144</v>
      </c>
      <c r="C432" s="217">
        <v>34300</v>
      </c>
    </row>
    <row r="433" spans="2:3" hidden="1">
      <c r="B433" s="197" t="s">
        <v>145</v>
      </c>
      <c r="C433" s="217">
        <v>34400</v>
      </c>
    </row>
    <row r="434" spans="2:3" hidden="1">
      <c r="B434" s="197" t="s">
        <v>146</v>
      </c>
      <c r="C434" s="217">
        <v>34405</v>
      </c>
    </row>
    <row r="435" spans="2:3" hidden="1">
      <c r="B435" s="206" t="s">
        <v>470</v>
      </c>
      <c r="C435" s="217">
        <v>12220</v>
      </c>
    </row>
    <row r="436" spans="2:3" hidden="1">
      <c r="B436" s="197" t="s">
        <v>121</v>
      </c>
      <c r="C436" s="217">
        <v>33203</v>
      </c>
    </row>
    <row r="437" spans="2:3" hidden="1">
      <c r="B437" s="197" t="s">
        <v>269</v>
      </c>
      <c r="C437" s="217">
        <v>39401</v>
      </c>
    </row>
    <row r="438" spans="2:3" hidden="1">
      <c r="B438" s="197" t="s">
        <v>147</v>
      </c>
      <c r="C438" s="217">
        <v>34500</v>
      </c>
    </row>
    <row r="439" spans="2:3" hidden="1">
      <c r="B439" s="197" t="s">
        <v>150</v>
      </c>
      <c r="C439" s="217">
        <v>34600</v>
      </c>
    </row>
    <row r="440" spans="2:3" hidden="1">
      <c r="B440" s="197" t="s">
        <v>91</v>
      </c>
      <c r="C440" s="217">
        <v>31810</v>
      </c>
    </row>
    <row r="441" spans="2:3" hidden="1">
      <c r="B441" s="197" t="s">
        <v>371</v>
      </c>
      <c r="C441" s="217">
        <v>51000.2</v>
      </c>
    </row>
    <row r="442" spans="2:3" hidden="1">
      <c r="B442" s="197" t="s">
        <v>372</v>
      </c>
      <c r="C442" s="217">
        <v>51000.3</v>
      </c>
    </row>
    <row r="443" spans="2:3" hidden="1">
      <c r="B443" s="197" t="s">
        <v>370</v>
      </c>
      <c r="C443" s="217">
        <v>51000</v>
      </c>
    </row>
    <row r="444" spans="2:3" hidden="1">
      <c r="B444" s="197" t="s">
        <v>152</v>
      </c>
      <c r="C444" s="217">
        <v>34700</v>
      </c>
    </row>
    <row r="445" spans="2:3" hidden="1">
      <c r="B445" s="197" t="s">
        <v>153</v>
      </c>
      <c r="C445" s="217">
        <v>34800</v>
      </c>
    </row>
    <row r="446" spans="2:3" hidden="1">
      <c r="B446" s="197" t="s">
        <v>8</v>
      </c>
      <c r="C446" s="217">
        <v>10930</v>
      </c>
    </row>
    <row r="447" spans="2:3" hidden="1">
      <c r="B447" s="197" t="s">
        <v>20</v>
      </c>
      <c r="C447" s="217">
        <v>12600</v>
      </c>
    </row>
    <row r="448" spans="2:3" hidden="1">
      <c r="B448" s="197" t="s">
        <v>344</v>
      </c>
      <c r="C448" s="217">
        <v>33207</v>
      </c>
    </row>
    <row r="449" spans="2:3" hidden="1">
      <c r="B449" s="197" t="s">
        <v>394</v>
      </c>
      <c r="C449" s="217">
        <v>32901</v>
      </c>
    </row>
    <row r="450" spans="2:3" hidden="1">
      <c r="B450" s="197" t="s">
        <v>395</v>
      </c>
      <c r="C450" s="217">
        <v>34900</v>
      </c>
    </row>
    <row r="451" spans="2:3" hidden="1">
      <c r="B451" s="197" t="s">
        <v>237</v>
      </c>
      <c r="C451" s="217">
        <v>38105</v>
      </c>
    </row>
    <row r="452" spans="2:3" hidden="1">
      <c r="B452" s="197" t="s">
        <v>157</v>
      </c>
      <c r="C452" s="217">
        <v>35000</v>
      </c>
    </row>
    <row r="453" spans="2:3" hidden="1">
      <c r="B453" s="197" t="s">
        <v>118</v>
      </c>
      <c r="C453" s="217">
        <v>33105</v>
      </c>
    </row>
    <row r="454" spans="2:3" hidden="1">
      <c r="B454" s="197" t="s">
        <v>159</v>
      </c>
      <c r="C454" s="217">
        <v>35100</v>
      </c>
    </row>
    <row r="455" spans="2:3" hidden="1">
      <c r="B455" s="197" t="s">
        <v>160</v>
      </c>
      <c r="C455" s="217">
        <v>35105</v>
      </c>
    </row>
    <row r="456" spans="2:3" hidden="1">
      <c r="B456" s="197" t="s">
        <v>162</v>
      </c>
      <c r="C456" s="217">
        <v>35200</v>
      </c>
    </row>
    <row r="457" spans="2:3" hidden="1">
      <c r="B457" s="197" t="s">
        <v>82</v>
      </c>
      <c r="C457" s="217">
        <v>31320</v>
      </c>
    </row>
    <row r="458" spans="2:3" hidden="1">
      <c r="B458" s="197" t="s">
        <v>465</v>
      </c>
      <c r="C458" s="217">
        <v>36002</v>
      </c>
    </row>
    <row r="459" spans="2:3" hidden="1">
      <c r="B459" s="197" t="s">
        <v>469</v>
      </c>
      <c r="C459" s="217">
        <v>35402</v>
      </c>
    </row>
    <row r="460" spans="2:3" hidden="1">
      <c r="B460" s="197" t="s">
        <v>186</v>
      </c>
      <c r="C460" s="217">
        <v>36102</v>
      </c>
    </row>
    <row r="461" spans="2:3" hidden="1">
      <c r="B461" s="197" t="s">
        <v>345</v>
      </c>
      <c r="C461" s="217">
        <v>33208</v>
      </c>
    </row>
    <row r="462" spans="2:3" hidden="1">
      <c r="B462" s="197" t="s">
        <v>21</v>
      </c>
      <c r="C462" s="217">
        <v>12700</v>
      </c>
    </row>
    <row r="463" spans="2:3" hidden="1">
      <c r="B463" s="197" t="s">
        <v>181</v>
      </c>
      <c r="C463" s="217">
        <v>36006</v>
      </c>
    </row>
    <row r="464" spans="2:3" hidden="1">
      <c r="B464" s="197" t="s">
        <v>442</v>
      </c>
      <c r="C464" s="217">
        <v>35300</v>
      </c>
    </row>
    <row r="465" spans="2:3" hidden="1">
      <c r="B465" s="197" t="s">
        <v>168</v>
      </c>
      <c r="C465" s="217">
        <v>35405</v>
      </c>
    </row>
    <row r="466" spans="2:3" hidden="1">
      <c r="B466" s="197" t="s">
        <v>165</v>
      </c>
      <c r="C466" s="217">
        <v>35400</v>
      </c>
    </row>
    <row r="467" spans="2:3" hidden="1">
      <c r="B467" s="197" t="s">
        <v>112</v>
      </c>
      <c r="C467" s="217">
        <v>32910</v>
      </c>
    </row>
    <row r="468" spans="2:3" hidden="1">
      <c r="B468" s="197" t="s">
        <v>169</v>
      </c>
      <c r="C468" s="217">
        <v>35500</v>
      </c>
    </row>
    <row r="469" spans="2:3" hidden="1">
      <c r="B469" s="197" t="s">
        <v>16</v>
      </c>
      <c r="C469" s="217">
        <v>12150</v>
      </c>
    </row>
    <row r="470" spans="2:3" hidden="1">
      <c r="B470" s="197" t="s">
        <v>170</v>
      </c>
      <c r="C470" s="217">
        <v>35600</v>
      </c>
    </row>
    <row r="471" spans="2:3" hidden="1">
      <c r="B471" s="197" t="s">
        <v>171</v>
      </c>
      <c r="C471" s="217">
        <v>35700</v>
      </c>
    </row>
    <row r="472" spans="2:3" hidden="1">
      <c r="B472" s="197" t="s">
        <v>173</v>
      </c>
      <c r="C472" s="217">
        <v>35805</v>
      </c>
    </row>
    <row r="473" spans="2:3" hidden="1">
      <c r="B473" s="197" t="s">
        <v>172</v>
      </c>
      <c r="C473" s="217">
        <v>35800</v>
      </c>
    </row>
    <row r="474" spans="2:3" hidden="1">
      <c r="B474" s="197" t="s">
        <v>187</v>
      </c>
      <c r="C474" s="217">
        <v>36105</v>
      </c>
    </row>
    <row r="475" spans="2:3" hidden="1">
      <c r="B475" s="197" t="s">
        <v>174</v>
      </c>
      <c r="C475" s="217">
        <v>35900</v>
      </c>
    </row>
    <row r="476" spans="2:3" hidden="1">
      <c r="B476" s="197" t="s">
        <v>175</v>
      </c>
      <c r="C476" s="217">
        <v>35905</v>
      </c>
    </row>
    <row r="477" spans="2:3" hidden="1">
      <c r="B477" s="197" t="s">
        <v>248</v>
      </c>
      <c r="C477" s="217">
        <v>38602</v>
      </c>
    </row>
    <row r="478" spans="2:3" hidden="1">
      <c r="B478" s="197" t="s">
        <v>155</v>
      </c>
      <c r="C478" s="217">
        <v>34905</v>
      </c>
    </row>
    <row r="479" spans="2:3" hidden="1">
      <c r="B479" s="197" t="s">
        <v>185</v>
      </c>
      <c r="C479" s="217">
        <v>36100</v>
      </c>
    </row>
    <row r="480" spans="2:3" hidden="1">
      <c r="B480" s="197" t="s">
        <v>189</v>
      </c>
      <c r="C480" s="217">
        <v>36205</v>
      </c>
    </row>
    <row r="481" spans="2:3" hidden="1">
      <c r="B481" s="197" t="s">
        <v>188</v>
      </c>
      <c r="C481" s="217">
        <v>36200</v>
      </c>
    </row>
    <row r="482" spans="2:3" hidden="1">
      <c r="B482" s="197" t="s">
        <v>190</v>
      </c>
      <c r="C482" s="217">
        <v>36300</v>
      </c>
    </row>
    <row r="483" spans="2:3" hidden="1">
      <c r="B483" s="197" t="s">
        <v>156</v>
      </c>
      <c r="C483" s="217">
        <v>34910</v>
      </c>
    </row>
    <row r="484" spans="2:3" hidden="1">
      <c r="B484" s="197" t="s">
        <v>250</v>
      </c>
      <c r="C484" s="217">
        <v>38610</v>
      </c>
    </row>
    <row r="485" spans="2:3" hidden="1">
      <c r="B485" s="197" t="s">
        <v>148</v>
      </c>
      <c r="C485" s="217">
        <v>34501</v>
      </c>
    </row>
    <row r="486" spans="2:3" hidden="1">
      <c r="B486" s="197" t="s">
        <v>253</v>
      </c>
      <c r="C486" s="217">
        <v>38701</v>
      </c>
    </row>
    <row r="487" spans="2:3" hidden="1">
      <c r="B487" s="197" t="s">
        <v>29</v>
      </c>
      <c r="C487" s="217">
        <v>18740</v>
      </c>
    </row>
    <row r="488" spans="2:3" hidden="1">
      <c r="B488" s="197" t="s">
        <v>39</v>
      </c>
      <c r="C488" s="217">
        <v>20800</v>
      </c>
    </row>
    <row r="489" spans="2:3" hidden="1">
      <c r="B489" s="197" t="s">
        <v>28</v>
      </c>
      <c r="C489" s="217">
        <v>18690</v>
      </c>
    </row>
    <row r="490" spans="2:3" hidden="1">
      <c r="B490" s="197" t="s">
        <v>10</v>
      </c>
      <c r="C490" s="217">
        <v>10950</v>
      </c>
    </row>
    <row r="491" spans="2:3" hidden="1">
      <c r="B491" s="197" t="s">
        <v>34</v>
      </c>
      <c r="C491" s="217">
        <v>20200</v>
      </c>
    </row>
    <row r="492" spans="2:3" hidden="1">
      <c r="B492" s="197" t="s">
        <v>42</v>
      </c>
      <c r="C492" s="217">
        <v>21300</v>
      </c>
    </row>
    <row r="493" spans="2:3" hidden="1">
      <c r="B493" s="197" t="s">
        <v>369</v>
      </c>
      <c r="C493" s="217">
        <v>37001</v>
      </c>
    </row>
    <row r="494" spans="2:3" hidden="1">
      <c r="B494" s="197" t="s">
        <v>115</v>
      </c>
      <c r="C494" s="217">
        <v>33001</v>
      </c>
    </row>
    <row r="495" spans="2:3" hidden="1">
      <c r="B495" s="197" t="s">
        <v>399</v>
      </c>
      <c r="C495" s="217">
        <v>36405</v>
      </c>
    </row>
    <row r="496" spans="2:3" hidden="1">
      <c r="B496" s="197" t="s">
        <v>194</v>
      </c>
      <c r="C496" s="217">
        <v>36400</v>
      </c>
    </row>
    <row r="497" spans="2:3" hidden="1">
      <c r="B497" s="197" t="s">
        <v>38</v>
      </c>
      <c r="C497" s="217">
        <v>20700</v>
      </c>
    </row>
    <row r="498" spans="2:3" hidden="1">
      <c r="B498" s="197" t="s">
        <v>440</v>
      </c>
      <c r="C498" s="217">
        <v>18780</v>
      </c>
    </row>
    <row r="499" spans="2:3" hidden="1">
      <c r="B499" s="197" t="s">
        <v>282</v>
      </c>
      <c r="C499" s="217">
        <v>14200</v>
      </c>
    </row>
    <row r="500" spans="2:3" hidden="1">
      <c r="B500" s="197" t="s">
        <v>436</v>
      </c>
      <c r="C500" s="217">
        <v>11050</v>
      </c>
    </row>
    <row r="501" spans="2:3" hidden="1">
      <c r="B501" s="197" t="s">
        <v>437</v>
      </c>
      <c r="C501" s="217">
        <v>11300</v>
      </c>
    </row>
    <row r="502" spans="2:3" hidden="1">
      <c r="B502" s="197" t="s">
        <v>12</v>
      </c>
      <c r="C502" s="217">
        <v>11310</v>
      </c>
    </row>
    <row r="503" spans="2:3" hidden="1">
      <c r="B503" s="197" t="s">
        <v>161</v>
      </c>
      <c r="C503" s="217">
        <v>35106</v>
      </c>
    </row>
    <row r="504" spans="2:3" hidden="1">
      <c r="B504" s="197" t="s">
        <v>393</v>
      </c>
      <c r="C504" s="217">
        <v>32500</v>
      </c>
    </row>
    <row r="505" spans="2:3" hidden="1">
      <c r="B505" s="197" t="s">
        <v>196</v>
      </c>
      <c r="C505" s="217">
        <v>36500</v>
      </c>
    </row>
    <row r="506" spans="2:3" hidden="1">
      <c r="B506" s="197" t="s">
        <v>92</v>
      </c>
      <c r="C506" s="217">
        <v>31820</v>
      </c>
    </row>
    <row r="507" spans="2:3" hidden="1">
      <c r="B507" s="197" t="s">
        <v>27</v>
      </c>
      <c r="C507" s="217">
        <v>18640</v>
      </c>
    </row>
    <row r="508" spans="2:3" hidden="1">
      <c r="B508" s="197" t="s">
        <v>0</v>
      </c>
      <c r="C508" s="217">
        <v>10200</v>
      </c>
    </row>
    <row r="509" spans="2:3" hidden="1">
      <c r="B509" s="197" t="s">
        <v>200</v>
      </c>
      <c r="C509" s="217">
        <v>36600</v>
      </c>
    </row>
    <row r="510" spans="2:3" hidden="1">
      <c r="B510" s="197" t="s">
        <v>5</v>
      </c>
      <c r="C510" s="217">
        <v>10850</v>
      </c>
    </row>
    <row r="511" spans="2:3" hidden="1">
      <c r="B511" s="197" t="s">
        <v>7</v>
      </c>
      <c r="C511" s="217">
        <v>10910</v>
      </c>
    </row>
    <row r="512" spans="2:3" hidden="1">
      <c r="B512" s="197" t="s">
        <v>9</v>
      </c>
      <c r="C512" s="217">
        <v>10940</v>
      </c>
    </row>
    <row r="513" spans="2:3" hidden="1">
      <c r="B513" s="197" t="s">
        <v>202</v>
      </c>
      <c r="C513" s="217">
        <v>36700</v>
      </c>
    </row>
    <row r="514" spans="2:3" hidden="1">
      <c r="B514" s="197" t="s">
        <v>207</v>
      </c>
      <c r="C514" s="217">
        <v>36802</v>
      </c>
    </row>
    <row r="515" spans="2:3" hidden="1">
      <c r="B515" s="197" t="s">
        <v>205</v>
      </c>
      <c r="C515" s="217">
        <v>36800</v>
      </c>
    </row>
    <row r="516" spans="2:3" hidden="1">
      <c r="B516" s="197" t="s">
        <v>466</v>
      </c>
      <c r="C516" s="217">
        <v>36801</v>
      </c>
    </row>
    <row r="517" spans="2:3" hidden="1">
      <c r="B517" s="197" t="s">
        <v>211</v>
      </c>
      <c r="C517" s="217">
        <v>36905</v>
      </c>
    </row>
    <row r="518" spans="2:3" hidden="1">
      <c r="B518" s="197" t="s">
        <v>209</v>
      </c>
      <c r="C518" s="217">
        <v>36900</v>
      </c>
    </row>
    <row r="519" spans="2:3" hidden="1">
      <c r="B519" s="197" t="s">
        <v>214</v>
      </c>
      <c r="C519" s="217">
        <v>37100</v>
      </c>
    </row>
    <row r="520" spans="2:3" hidden="1">
      <c r="B520" s="197" t="s">
        <v>215</v>
      </c>
      <c r="C520" s="217">
        <v>37200</v>
      </c>
    </row>
    <row r="521" spans="2:3" hidden="1">
      <c r="B521" s="197" t="s">
        <v>216</v>
      </c>
      <c r="C521" s="217">
        <v>37300</v>
      </c>
    </row>
    <row r="522" spans="2:3" hidden="1">
      <c r="B522" s="197" t="s">
        <v>218</v>
      </c>
      <c r="C522" s="217">
        <v>37305</v>
      </c>
    </row>
    <row r="523" spans="2:3" hidden="1">
      <c r="B523" s="197" t="s">
        <v>183</v>
      </c>
      <c r="C523" s="217">
        <v>36008</v>
      </c>
    </row>
    <row r="524" spans="2:3" hidden="1">
      <c r="B524" s="197" t="s">
        <v>275</v>
      </c>
      <c r="C524" s="217">
        <v>39703</v>
      </c>
    </row>
    <row r="525" spans="2:3" hidden="1">
      <c r="B525" s="197" t="s">
        <v>346</v>
      </c>
      <c r="C525" s="217">
        <v>33209</v>
      </c>
    </row>
    <row r="526" spans="2:3" hidden="1">
      <c r="B526" s="197" t="s">
        <v>220</v>
      </c>
      <c r="C526" s="217">
        <v>37405</v>
      </c>
    </row>
    <row r="527" spans="2:3" hidden="1">
      <c r="B527" s="197" t="s">
        <v>219</v>
      </c>
      <c r="C527" s="217">
        <v>37400</v>
      </c>
    </row>
    <row r="528" spans="2:3" hidden="1">
      <c r="B528" s="197" t="s">
        <v>221</v>
      </c>
      <c r="C528" s="217">
        <v>37500</v>
      </c>
    </row>
    <row r="529" spans="2:3" hidden="1">
      <c r="B529" s="197" t="s">
        <v>224</v>
      </c>
      <c r="C529" s="217">
        <v>37605</v>
      </c>
    </row>
    <row r="530" spans="2:3" hidden="1">
      <c r="B530" s="197" t="s">
        <v>222</v>
      </c>
      <c r="C530" s="217">
        <v>37600</v>
      </c>
    </row>
    <row r="531" spans="2:3" hidden="1">
      <c r="B531" s="197" t="s">
        <v>22</v>
      </c>
      <c r="C531" s="217">
        <v>13500</v>
      </c>
    </row>
    <row r="532" spans="2:3" hidden="1">
      <c r="B532" s="197" t="s">
        <v>226</v>
      </c>
      <c r="C532" s="217">
        <v>37700</v>
      </c>
    </row>
    <row r="533" spans="2:3" hidden="1">
      <c r="B533" s="197" t="s">
        <v>227</v>
      </c>
      <c r="C533" s="217">
        <v>37705</v>
      </c>
    </row>
    <row r="534" spans="2:3" hidden="1">
      <c r="B534" s="197" t="s">
        <v>56</v>
      </c>
      <c r="C534" s="217">
        <v>30103</v>
      </c>
    </row>
    <row r="535" spans="2:3" hidden="1">
      <c r="B535" s="197" t="s">
        <v>142</v>
      </c>
      <c r="C535" s="217">
        <v>34220</v>
      </c>
    </row>
    <row r="536" spans="2:3" hidden="1">
      <c r="B536" s="197" t="s">
        <v>151</v>
      </c>
      <c r="C536" s="217">
        <v>34605</v>
      </c>
    </row>
    <row r="537" spans="2:3" hidden="1">
      <c r="B537" s="197" t="s">
        <v>230</v>
      </c>
      <c r="C537" s="217">
        <v>37805</v>
      </c>
    </row>
    <row r="538" spans="2:3" hidden="1">
      <c r="B538" s="197" t="s">
        <v>228</v>
      </c>
      <c r="C538" s="217">
        <v>37800</v>
      </c>
    </row>
    <row r="539" spans="2:3" hidden="1">
      <c r="B539" s="197" t="s">
        <v>233</v>
      </c>
      <c r="C539" s="217">
        <v>37905</v>
      </c>
    </row>
    <row r="540" spans="2:3" hidden="1">
      <c r="B540" s="197" t="s">
        <v>231</v>
      </c>
      <c r="C540" s="217">
        <v>37900</v>
      </c>
    </row>
    <row r="541" spans="2:3" hidden="1">
      <c r="B541" s="197" t="s">
        <v>235</v>
      </c>
      <c r="C541" s="217">
        <v>38005</v>
      </c>
    </row>
    <row r="542" spans="2:3" hidden="1">
      <c r="B542" s="197" t="s">
        <v>234</v>
      </c>
      <c r="C542" s="217">
        <v>38000</v>
      </c>
    </row>
    <row r="543" spans="2:3" hidden="1">
      <c r="B543" s="197" t="s">
        <v>217</v>
      </c>
      <c r="C543" s="217">
        <v>37301</v>
      </c>
    </row>
    <row r="544" spans="2:3" hidden="1">
      <c r="B544" s="197" t="s">
        <v>236</v>
      </c>
      <c r="C544" s="217">
        <v>38100</v>
      </c>
    </row>
    <row r="545" spans="2:3" hidden="1">
      <c r="B545" s="197" t="s">
        <v>239</v>
      </c>
      <c r="C545" s="217">
        <v>38205</v>
      </c>
    </row>
    <row r="546" spans="2:3" hidden="1">
      <c r="B546" s="197" t="s">
        <v>238</v>
      </c>
      <c r="C546" s="217">
        <v>38200</v>
      </c>
    </row>
    <row r="547" spans="2:3" hidden="1">
      <c r="B547" s="197" t="s">
        <v>193</v>
      </c>
      <c r="C547" s="217">
        <v>36305</v>
      </c>
    </row>
    <row r="548" spans="2:3" hidden="1">
      <c r="B548" s="197" t="s">
        <v>241</v>
      </c>
      <c r="C548" s="217">
        <v>38300</v>
      </c>
    </row>
    <row r="549" spans="2:3" hidden="1">
      <c r="B549" s="197" t="s">
        <v>23</v>
      </c>
      <c r="C549" s="217">
        <v>13700</v>
      </c>
    </row>
    <row r="550" spans="2:3" hidden="1">
      <c r="B550" s="197" t="s">
        <v>468</v>
      </c>
      <c r="C550" s="217">
        <v>32420</v>
      </c>
    </row>
    <row r="551" spans="2:3" hidden="1">
      <c r="B551" s="197" t="s">
        <v>182</v>
      </c>
      <c r="C551" s="217">
        <v>36007</v>
      </c>
    </row>
    <row r="552" spans="2:3" hidden="1">
      <c r="B552" s="197" t="s">
        <v>62</v>
      </c>
      <c r="C552" s="217">
        <v>30405</v>
      </c>
    </row>
    <row r="553" spans="2:3" hidden="1">
      <c r="B553" s="197" t="s">
        <v>229</v>
      </c>
      <c r="C553" s="217">
        <v>37801</v>
      </c>
    </row>
    <row r="554" spans="2:3" hidden="1">
      <c r="B554" s="197" t="s">
        <v>101</v>
      </c>
      <c r="C554" s="217">
        <v>32405</v>
      </c>
    </row>
    <row r="555" spans="2:3" hidden="1">
      <c r="B555" s="197" t="s">
        <v>263</v>
      </c>
      <c r="C555" s="217">
        <v>39204</v>
      </c>
    </row>
    <row r="556" spans="2:3" hidden="1">
      <c r="B556" s="197" t="s">
        <v>158</v>
      </c>
      <c r="C556" s="217">
        <v>35005</v>
      </c>
    </row>
    <row r="557" spans="2:3" hidden="1">
      <c r="B557" s="197" t="s">
        <v>244</v>
      </c>
      <c r="C557" s="217">
        <v>38405</v>
      </c>
    </row>
    <row r="558" spans="2:3" hidden="1">
      <c r="B558" s="197" t="s">
        <v>242</v>
      </c>
      <c r="C558" s="217">
        <v>38400</v>
      </c>
    </row>
    <row r="559" spans="2:3" hidden="1">
      <c r="B559" s="197" t="s">
        <v>192</v>
      </c>
      <c r="C559" s="217">
        <v>36302</v>
      </c>
    </row>
    <row r="560" spans="2:3" hidden="1">
      <c r="B560" s="197" t="s">
        <v>2</v>
      </c>
      <c r="C560" s="217">
        <v>10500</v>
      </c>
    </row>
    <row r="561" spans="2:3" hidden="1">
      <c r="B561" s="197" t="s">
        <v>14</v>
      </c>
      <c r="C561" s="217">
        <v>11900</v>
      </c>
    </row>
    <row r="562" spans="2:3" hidden="1">
      <c r="B562" s="197" t="s">
        <v>283</v>
      </c>
      <c r="C562" s="217">
        <v>18670</v>
      </c>
    </row>
    <row r="563" spans="2:3" hidden="1">
      <c r="B563" s="197" t="s">
        <v>366</v>
      </c>
      <c r="C563" s="217">
        <v>14300.2</v>
      </c>
    </row>
    <row r="564" spans="2:3" hidden="1">
      <c r="B564" s="197" t="s">
        <v>365</v>
      </c>
      <c r="C564" s="217">
        <v>14300</v>
      </c>
    </row>
    <row r="565" spans="2:3" hidden="1">
      <c r="B565" s="197" t="s">
        <v>245</v>
      </c>
      <c r="C565" s="217">
        <v>38500</v>
      </c>
    </row>
    <row r="566" spans="2:3" hidden="1">
      <c r="B566" s="197" t="s">
        <v>154</v>
      </c>
      <c r="C566" s="217">
        <v>34903</v>
      </c>
    </row>
    <row r="567" spans="2:3" hidden="1">
      <c r="B567" s="197" t="s">
        <v>249</v>
      </c>
      <c r="C567" s="217">
        <v>38605</v>
      </c>
    </row>
    <row r="568" spans="2:3" hidden="1">
      <c r="B568" s="197" t="s">
        <v>246</v>
      </c>
      <c r="C568" s="217">
        <v>38600</v>
      </c>
    </row>
    <row r="569" spans="2:3" hidden="1">
      <c r="B569" s="197" t="s">
        <v>252</v>
      </c>
      <c r="C569" s="217">
        <v>38700</v>
      </c>
    </row>
    <row r="570" spans="2:3" hidden="1">
      <c r="B570" s="197" t="s">
        <v>57</v>
      </c>
      <c r="C570" s="217">
        <v>30104</v>
      </c>
    </row>
    <row r="571" spans="2:3" hidden="1">
      <c r="B571" s="197" t="s">
        <v>398</v>
      </c>
      <c r="C571" s="217">
        <v>36303</v>
      </c>
    </row>
    <row r="572" spans="2:3" hidden="1">
      <c r="B572" s="197" t="s">
        <v>113</v>
      </c>
      <c r="C572" s="217">
        <v>32920</v>
      </c>
    </row>
    <row r="573" spans="2:3" hidden="1">
      <c r="B573" s="197" t="s">
        <v>254</v>
      </c>
      <c r="C573" s="217">
        <v>38800</v>
      </c>
    </row>
    <row r="574" spans="2:3" hidden="1">
      <c r="B574" s="197" t="s">
        <v>95</v>
      </c>
      <c r="C574" s="217">
        <v>32005</v>
      </c>
    </row>
    <row r="575" spans="2:3" hidden="1">
      <c r="B575" s="197" t="s">
        <v>271</v>
      </c>
      <c r="C575" s="217">
        <v>39501</v>
      </c>
    </row>
    <row r="576" spans="2:3" hidden="1">
      <c r="B576" s="197" t="s">
        <v>256</v>
      </c>
      <c r="C576" s="217">
        <v>38900</v>
      </c>
    </row>
    <row r="577" spans="2:3" hidden="1">
      <c r="B577" s="197" t="s">
        <v>41</v>
      </c>
      <c r="C577" s="217">
        <v>21200</v>
      </c>
    </row>
    <row r="578" spans="2:3" hidden="1">
      <c r="B578" s="197" t="s">
        <v>45</v>
      </c>
      <c r="C578" s="217">
        <v>21550</v>
      </c>
    </row>
    <row r="579" spans="2:3" hidden="1">
      <c r="B579" s="197" t="s">
        <v>391</v>
      </c>
      <c r="C579" s="217">
        <v>21520</v>
      </c>
    </row>
    <row r="580" spans="2:3" hidden="1">
      <c r="B580" s="197" t="s">
        <v>368</v>
      </c>
      <c r="C580" s="217">
        <v>21525.200000000001</v>
      </c>
    </row>
    <row r="581" spans="2:3" hidden="1">
      <c r="B581" s="197" t="s">
        <v>367</v>
      </c>
      <c r="C581" s="217">
        <v>21525</v>
      </c>
    </row>
    <row r="582" spans="2:3" hidden="1">
      <c r="B582" s="197" t="s">
        <v>257</v>
      </c>
      <c r="C582" s="217">
        <v>39000</v>
      </c>
    </row>
    <row r="583" spans="2:3" hidden="1">
      <c r="B583" s="197" t="s">
        <v>50</v>
      </c>
      <c r="C583" s="217">
        <v>23000</v>
      </c>
    </row>
    <row r="584" spans="2:3" hidden="1">
      <c r="B584" s="197" t="s">
        <v>51</v>
      </c>
      <c r="C584" s="217">
        <v>23100</v>
      </c>
    </row>
    <row r="585" spans="2:3" hidden="1">
      <c r="B585" s="197" t="s">
        <v>40</v>
      </c>
      <c r="C585" s="217">
        <v>20900</v>
      </c>
    </row>
    <row r="586" spans="2:3" hidden="1">
      <c r="B586" s="197" t="s">
        <v>52</v>
      </c>
      <c r="C586" s="217">
        <v>23200</v>
      </c>
    </row>
    <row r="587" spans="2:3" hidden="1">
      <c r="B587" s="197" t="s">
        <v>46</v>
      </c>
      <c r="C587" s="217">
        <v>21570</v>
      </c>
    </row>
    <row r="588" spans="2:3" hidden="1">
      <c r="B588" s="197" t="s">
        <v>223</v>
      </c>
      <c r="C588" s="217">
        <v>37601</v>
      </c>
    </row>
    <row r="589" spans="2:3" hidden="1">
      <c r="B589" s="197" t="s">
        <v>259</v>
      </c>
      <c r="C589" s="217">
        <v>39101</v>
      </c>
    </row>
    <row r="590" spans="2:3" hidden="1">
      <c r="B590" s="197" t="s">
        <v>258</v>
      </c>
      <c r="C590" s="217">
        <v>39100</v>
      </c>
    </row>
    <row r="591" spans="2:3" hidden="1">
      <c r="B591" s="197" t="s">
        <v>260</v>
      </c>
      <c r="C591" s="217">
        <v>39105</v>
      </c>
    </row>
    <row r="592" spans="2:3" hidden="1">
      <c r="B592" s="197" t="s">
        <v>122</v>
      </c>
      <c r="C592" s="217">
        <v>33204</v>
      </c>
    </row>
    <row r="593" spans="2:3" hidden="1">
      <c r="B593" s="197" t="s">
        <v>401</v>
      </c>
      <c r="C593" s="217">
        <v>39200</v>
      </c>
    </row>
    <row r="594" spans="2:3" hidden="1">
      <c r="B594" s="197" t="s">
        <v>264</v>
      </c>
      <c r="C594" s="217">
        <v>39205</v>
      </c>
    </row>
    <row r="595" spans="2:3" hidden="1">
      <c r="B595" s="197" t="s">
        <v>266</v>
      </c>
      <c r="C595" s="217">
        <v>39300</v>
      </c>
    </row>
    <row r="596" spans="2:3" hidden="1">
      <c r="B596" s="197" t="s">
        <v>268</v>
      </c>
      <c r="C596" s="217">
        <v>39400</v>
      </c>
    </row>
    <row r="597" spans="2:3" hidden="1">
      <c r="B597" s="197" t="s">
        <v>270</v>
      </c>
      <c r="C597" s="217">
        <v>39500</v>
      </c>
    </row>
    <row r="598" spans="2:3" hidden="1">
      <c r="B598" s="197" t="s">
        <v>273</v>
      </c>
      <c r="C598" s="217">
        <v>39605</v>
      </c>
    </row>
    <row r="599" spans="2:3" hidden="1">
      <c r="B599" s="197" t="s">
        <v>272</v>
      </c>
      <c r="C599" s="217">
        <v>39600</v>
      </c>
    </row>
    <row r="600" spans="2:3" hidden="1">
      <c r="B600" s="197" t="s">
        <v>143</v>
      </c>
      <c r="C600" s="217">
        <v>34230</v>
      </c>
    </row>
    <row r="601" spans="2:3" hidden="1">
      <c r="B601" s="197" t="s">
        <v>47</v>
      </c>
      <c r="C601" s="217">
        <v>21800</v>
      </c>
    </row>
    <row r="602" spans="2:3" hidden="1">
      <c r="B602" s="197" t="s">
        <v>79</v>
      </c>
      <c r="C602" s="217">
        <v>31205</v>
      </c>
    </row>
    <row r="603" spans="2:3" hidden="1">
      <c r="B603" s="197" t="s">
        <v>102</v>
      </c>
      <c r="C603" s="217">
        <v>32410</v>
      </c>
    </row>
    <row r="604" spans="2:3" hidden="1">
      <c r="B604" s="197" t="s">
        <v>13</v>
      </c>
      <c r="C604" s="217">
        <v>11600</v>
      </c>
    </row>
    <row r="605" spans="2:3" hidden="1">
      <c r="B605" s="197" t="s">
        <v>276</v>
      </c>
      <c r="C605" s="217">
        <v>39705</v>
      </c>
    </row>
    <row r="606" spans="2:3" hidden="1">
      <c r="B606" s="197" t="s">
        <v>274</v>
      </c>
      <c r="C606" s="217">
        <v>39700</v>
      </c>
    </row>
    <row r="607" spans="2:3" hidden="1">
      <c r="B607" s="197" t="s">
        <v>198</v>
      </c>
      <c r="C607" s="217">
        <v>36502</v>
      </c>
    </row>
    <row r="608" spans="2:3" hidden="1">
      <c r="B608" s="197" t="s">
        <v>278</v>
      </c>
      <c r="C608" s="217">
        <v>39805</v>
      </c>
    </row>
    <row r="609" spans="2:3" hidden="1">
      <c r="B609" s="197" t="s">
        <v>277</v>
      </c>
      <c r="C609" s="217">
        <v>39800</v>
      </c>
    </row>
    <row r="610" spans="2:3" hidden="1">
      <c r="B610" s="197" t="s">
        <v>48</v>
      </c>
      <c r="C610" s="217">
        <v>21900</v>
      </c>
    </row>
    <row r="611" spans="2:3" hidden="1">
      <c r="B611" s="197" t="s">
        <v>127</v>
      </c>
      <c r="C611" s="217">
        <v>33400</v>
      </c>
    </row>
    <row r="612" spans="2:3" hidden="1">
      <c r="B612" s="197" t="s">
        <v>279</v>
      </c>
      <c r="C612" s="217">
        <v>39900</v>
      </c>
    </row>
    <row r="613" spans="2:3" hidden="1">
      <c r="B613" s="197" t="s">
        <v>53</v>
      </c>
      <c r="C613" s="217">
        <v>30000</v>
      </c>
    </row>
    <row r="614" spans="2:3" hidden="1">
      <c r="B614" s="197" t="s">
        <v>203</v>
      </c>
      <c r="C614" s="217">
        <v>36701</v>
      </c>
    </row>
  </sheetData>
  <sortState ref="B313:C614">
    <sortCondition ref="B313:B614"/>
  </sortState>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619"/>
  <sheetViews>
    <sheetView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RowHeight="15"/>
  <cols>
    <col min="1" max="1" width="15.28515625" style="75" customWidth="1"/>
    <col min="2" max="2" width="69.7109375" style="75" customWidth="1"/>
    <col min="3" max="4" width="13.85546875" style="75" customWidth="1"/>
    <col min="5" max="5" width="18.28515625" style="75" customWidth="1"/>
    <col min="6" max="6" width="3.85546875" style="75" customWidth="1"/>
    <col min="7" max="7" width="18.28515625" style="75" customWidth="1"/>
    <col min="8" max="8" width="20" style="75" customWidth="1"/>
    <col min="9" max="9" width="15.5703125" style="75" customWidth="1"/>
    <col min="10" max="10" width="19.42578125" style="75" customWidth="1"/>
    <col min="11" max="11" width="3.85546875" style="75" customWidth="1"/>
    <col min="12" max="12" width="18.28515625" style="75" customWidth="1"/>
    <col min="13" max="13" width="20" style="75" customWidth="1"/>
    <col min="14" max="14" width="14.42578125" style="75" customWidth="1"/>
    <col min="15" max="15" width="19.42578125" style="75" customWidth="1"/>
    <col min="16" max="16" width="3.85546875" style="75" customWidth="1"/>
    <col min="17" max="17" width="15" style="75" customWidth="1"/>
    <col min="18" max="18" width="22.42578125" style="75" customWidth="1"/>
    <col min="19" max="19" width="14.85546875" style="75" bestFit="1" customWidth="1"/>
    <col min="20" max="16384" width="9.140625" style="75"/>
  </cols>
  <sheetData>
    <row r="1" spans="1:16384" s="161" customFormat="1">
      <c r="A1" s="161" t="s">
        <v>425</v>
      </c>
    </row>
    <row r="2" spans="1:16384">
      <c r="A2" s="75" t="s">
        <v>429</v>
      </c>
      <c r="G2" s="76" t="s">
        <v>292</v>
      </c>
      <c r="H2" s="76"/>
      <c r="I2" s="76"/>
      <c r="J2" s="76"/>
      <c r="L2" s="76" t="s">
        <v>293</v>
      </c>
      <c r="M2" s="76"/>
      <c r="N2" s="76"/>
      <c r="O2" s="76"/>
      <c r="Q2" s="76" t="s">
        <v>294</v>
      </c>
      <c r="R2" s="76"/>
      <c r="S2" s="76"/>
    </row>
    <row r="3" spans="1:16384" ht="120">
      <c r="A3" s="77" t="s">
        <v>280</v>
      </c>
      <c r="B3" s="77" t="s">
        <v>281</v>
      </c>
      <c r="C3" s="77" t="s">
        <v>342</v>
      </c>
      <c r="D3" s="77" t="s">
        <v>343</v>
      </c>
      <c r="E3" s="77" t="s">
        <v>359</v>
      </c>
      <c r="F3" s="77"/>
      <c r="G3" s="77" t="s">
        <v>295</v>
      </c>
      <c r="H3" s="77" t="s">
        <v>296</v>
      </c>
      <c r="I3" s="77" t="s">
        <v>297</v>
      </c>
      <c r="J3" s="77" t="s">
        <v>298</v>
      </c>
      <c r="K3" s="77"/>
      <c r="L3" s="77" t="s">
        <v>295</v>
      </c>
      <c r="M3" s="77" t="s">
        <v>296</v>
      </c>
      <c r="N3" s="77" t="s">
        <v>297</v>
      </c>
      <c r="O3" s="77" t="s">
        <v>298</v>
      </c>
      <c r="P3" s="77"/>
      <c r="Q3" s="77" t="s">
        <v>299</v>
      </c>
      <c r="R3" s="77" t="s">
        <v>300</v>
      </c>
      <c r="S3" s="77" t="s">
        <v>301</v>
      </c>
    </row>
    <row r="4" spans="1:16384" s="161" customFormat="1">
      <c r="A4" s="188" t="s">
        <v>433</v>
      </c>
      <c r="B4" s="158" t="s">
        <v>432</v>
      </c>
      <c r="C4" s="39">
        <v>0</v>
      </c>
      <c r="D4" s="39">
        <v>0</v>
      </c>
      <c r="E4" s="39">
        <v>0</v>
      </c>
      <c r="F4" s="77"/>
      <c r="G4" s="39">
        <v>0</v>
      </c>
      <c r="H4" s="39">
        <v>0</v>
      </c>
      <c r="I4" s="39">
        <v>0</v>
      </c>
      <c r="J4" s="39">
        <v>0</v>
      </c>
      <c r="K4" s="77"/>
      <c r="L4" s="39">
        <v>0</v>
      </c>
      <c r="M4" s="39">
        <v>0</v>
      </c>
      <c r="N4" s="39">
        <v>0</v>
      </c>
      <c r="O4" s="39">
        <v>0</v>
      </c>
      <c r="P4" s="77"/>
      <c r="Q4" s="39">
        <v>0</v>
      </c>
      <c r="R4" s="39">
        <v>0</v>
      </c>
      <c r="S4" s="39">
        <v>0</v>
      </c>
    </row>
    <row r="5" spans="1:16384">
      <c r="A5" s="157">
        <v>10200</v>
      </c>
      <c r="B5" s="37" t="s">
        <v>0</v>
      </c>
      <c r="C5" s="42">
        <v>1.0897999999999999E-3</v>
      </c>
      <c r="D5" s="42">
        <v>1.1054000000000001E-3</v>
      </c>
      <c r="E5" s="38">
        <v>8646953.8017999995</v>
      </c>
      <c r="F5" s="38"/>
      <c r="G5" s="39">
        <v>187449.95919999998</v>
      </c>
      <c r="H5" s="39">
        <v>4122797.3145999997</v>
      </c>
      <c r="I5" s="39">
        <v>1366088.2755999998</v>
      </c>
      <c r="J5" s="38">
        <v>38738.274949956765</v>
      </c>
      <c r="K5" s="38"/>
      <c r="L5" s="39">
        <v>282887.01459999999</v>
      </c>
      <c r="M5" s="39">
        <v>2952571.1643999997</v>
      </c>
      <c r="N5" s="39">
        <v>0</v>
      </c>
      <c r="O5" s="38">
        <v>235752.08617464642</v>
      </c>
      <c r="P5" s="38"/>
      <c r="Q5" s="39">
        <v>2330267.0296</v>
      </c>
      <c r="R5" s="40">
        <v>-41056.979750448474</v>
      </c>
      <c r="S5" s="40">
        <v>2289210.0498495516</v>
      </c>
    </row>
    <row r="6" spans="1:16384">
      <c r="A6" s="36">
        <v>10400</v>
      </c>
      <c r="B6" s="37" t="s">
        <v>1</v>
      </c>
      <c r="C6" s="42">
        <v>3.2104999999999998E-3</v>
      </c>
      <c r="D6" s="42">
        <v>3.2499999999999999E-3</v>
      </c>
      <c r="E6" s="38">
        <v>25473522.830499999</v>
      </c>
      <c r="F6" s="38"/>
      <c r="G6" s="39">
        <v>552218.84199999995</v>
      </c>
      <c r="H6" s="39">
        <v>12145568.7085</v>
      </c>
      <c r="I6" s="39">
        <v>4024432.3809999996</v>
      </c>
      <c r="J6" s="38">
        <v>337544.37789838482</v>
      </c>
      <c r="K6" s="38"/>
      <c r="L6" s="39">
        <v>833371.95849999995</v>
      </c>
      <c r="M6" s="39">
        <v>8698137.0189999994</v>
      </c>
      <c r="N6" s="39">
        <v>0</v>
      </c>
      <c r="O6" s="38">
        <v>2792700.2489493391</v>
      </c>
      <c r="P6" s="38"/>
      <c r="Q6" s="39">
        <v>6864858.0459999992</v>
      </c>
      <c r="R6" s="40">
        <v>-1606643.3128903236</v>
      </c>
      <c r="S6" s="40">
        <v>5258214.7331096753</v>
      </c>
    </row>
    <row r="7" spans="1:16384">
      <c r="A7" s="36">
        <v>10500</v>
      </c>
      <c r="B7" s="37" t="s">
        <v>2</v>
      </c>
      <c r="C7" s="42">
        <v>7.7539999999999998E-4</v>
      </c>
      <c r="D7" s="42">
        <v>7.2939999999999995E-4</v>
      </c>
      <c r="E7" s="38">
        <v>6152365.5514000002</v>
      </c>
      <c r="F7" s="38"/>
      <c r="G7" s="39">
        <v>133371.90159999998</v>
      </c>
      <c r="H7" s="39">
        <v>2933397.9057999998</v>
      </c>
      <c r="I7" s="39">
        <v>971980.95880000002</v>
      </c>
      <c r="J7" s="38">
        <v>164307.97113248019</v>
      </c>
      <c r="K7" s="38"/>
      <c r="L7" s="39">
        <v>201276.00579999998</v>
      </c>
      <c r="M7" s="39">
        <v>2100774.1612</v>
      </c>
      <c r="N7" s="39">
        <v>0</v>
      </c>
      <c r="O7" s="38">
        <v>25122.098058482457</v>
      </c>
      <c r="P7" s="38"/>
      <c r="Q7" s="39">
        <v>1658000.6007999999</v>
      </c>
      <c r="R7" s="40">
        <v>26149.640074608942</v>
      </c>
      <c r="S7" s="40">
        <v>1684150.2408746087</v>
      </c>
    </row>
    <row r="8" spans="1:16384">
      <c r="A8" s="36">
        <v>10700</v>
      </c>
      <c r="B8" s="37" t="s">
        <v>3</v>
      </c>
      <c r="C8" s="42">
        <v>4.6511E-3</v>
      </c>
      <c r="D8" s="42">
        <v>4.5304999999999998E-3</v>
      </c>
      <c r="E8" s="38">
        <v>36903878.535099998</v>
      </c>
      <c r="F8" s="38"/>
      <c r="G8" s="39">
        <v>800007.80440000002</v>
      </c>
      <c r="H8" s="39">
        <v>17595469.434700001</v>
      </c>
      <c r="I8" s="39">
        <v>5830256.1742000002</v>
      </c>
      <c r="J8" s="38">
        <v>7546095.268754214</v>
      </c>
      <c r="K8" s="38"/>
      <c r="L8" s="39">
        <v>1207318.5847</v>
      </c>
      <c r="M8" s="39">
        <v>12601122.9058</v>
      </c>
      <c r="N8" s="39">
        <v>0</v>
      </c>
      <c r="O8" s="38">
        <v>0</v>
      </c>
      <c r="P8" s="38"/>
      <c r="Q8" s="39">
        <v>9945223.8772</v>
      </c>
      <c r="R8" s="40">
        <v>3008853.8938627066</v>
      </c>
      <c r="S8" s="40">
        <v>12954077.771062706</v>
      </c>
    </row>
    <row r="9" spans="1:16384">
      <c r="A9" s="36">
        <v>10800</v>
      </c>
      <c r="B9" s="37" t="s">
        <v>4</v>
      </c>
      <c r="C9" s="42">
        <v>1.98189E-2</v>
      </c>
      <c r="D9" s="42">
        <v>1.9146300000000002E-2</v>
      </c>
      <c r="E9" s="38">
        <v>157251892.7349</v>
      </c>
      <c r="F9" s="38"/>
      <c r="G9" s="39">
        <v>3408930.0756000001</v>
      </c>
      <c r="H9" s="39">
        <v>74976424.7553</v>
      </c>
      <c r="I9" s="39">
        <v>24843427.165800001</v>
      </c>
      <c r="J9" s="38">
        <v>4483343.6829328844</v>
      </c>
      <c r="K9" s="38"/>
      <c r="L9" s="39">
        <v>5144530.6052999999</v>
      </c>
      <c r="M9" s="39">
        <v>53694909.754200004</v>
      </c>
      <c r="N9" s="39">
        <v>0</v>
      </c>
      <c r="O9" s="38">
        <v>244967.46391497264</v>
      </c>
      <c r="P9" s="38"/>
      <c r="Q9" s="39">
        <v>42377802.562799998</v>
      </c>
      <c r="R9" s="40">
        <v>1405801.566430781</v>
      </c>
      <c r="S9" s="40">
        <v>43783604.129230782</v>
      </c>
    </row>
    <row r="10" spans="1:16384">
      <c r="A10" s="36">
        <v>10850</v>
      </c>
      <c r="B10" s="37" t="s">
        <v>5</v>
      </c>
      <c r="C10" s="42">
        <v>1.507E-4</v>
      </c>
      <c r="D10" s="42">
        <v>1.383E-4</v>
      </c>
      <c r="E10" s="38">
        <v>1195720.2587000001</v>
      </c>
      <c r="F10" s="38"/>
      <c r="G10" s="39">
        <v>25921.002800000002</v>
      </c>
      <c r="H10" s="39">
        <v>570109.70389999996</v>
      </c>
      <c r="I10" s="39">
        <v>188905.7654</v>
      </c>
      <c r="J10" s="38">
        <v>278461.0715279571</v>
      </c>
      <c r="K10" s="38"/>
      <c r="L10" s="39">
        <v>39118.253900000003</v>
      </c>
      <c r="M10" s="39">
        <v>408288.19459999999</v>
      </c>
      <c r="N10" s="39">
        <v>0</v>
      </c>
      <c r="O10" s="38">
        <v>0</v>
      </c>
      <c r="P10" s="38"/>
      <c r="Q10" s="39">
        <v>322234.57640000002</v>
      </c>
      <c r="R10" s="40">
        <v>142783.45396093177</v>
      </c>
      <c r="S10" s="40">
        <v>465018.03036093176</v>
      </c>
    </row>
    <row r="11" spans="1:16384">
      <c r="A11" s="36">
        <v>10900</v>
      </c>
      <c r="B11" s="37" t="s">
        <v>6</v>
      </c>
      <c r="C11" s="42">
        <v>1.7773999999999999E-3</v>
      </c>
      <c r="D11" s="42">
        <v>1.9082000000000001E-3</v>
      </c>
      <c r="E11" s="38">
        <v>14102675.4334</v>
      </c>
      <c r="F11" s="38"/>
      <c r="G11" s="39">
        <v>305719.90960000001</v>
      </c>
      <c r="H11" s="39">
        <v>6724041.0597999999</v>
      </c>
      <c r="I11" s="39">
        <v>2228010.0027999999</v>
      </c>
      <c r="J11" s="38">
        <v>804731.14142373181</v>
      </c>
      <c r="K11" s="38"/>
      <c r="L11" s="39">
        <v>461372.15979999996</v>
      </c>
      <c r="M11" s="39">
        <v>4815470.7171999998</v>
      </c>
      <c r="N11" s="39">
        <v>0</v>
      </c>
      <c r="O11" s="38">
        <v>0</v>
      </c>
      <c r="P11" s="38"/>
      <c r="Q11" s="39">
        <v>3800529.1047999999</v>
      </c>
      <c r="R11" s="40">
        <v>557238.28861075628</v>
      </c>
      <c r="S11" s="40">
        <v>4357767.3934107563</v>
      </c>
    </row>
    <row r="12" spans="1:16384">
      <c r="A12" s="36">
        <v>10910</v>
      </c>
      <c r="B12" s="37" t="s">
        <v>7</v>
      </c>
      <c r="C12" s="42">
        <v>2.9599999999999998E-4</v>
      </c>
      <c r="D12" s="42">
        <v>2.6919999999999998E-4</v>
      </c>
      <c r="E12" s="38">
        <v>2348594.5359999998</v>
      </c>
      <c r="F12" s="38"/>
      <c r="G12" s="39">
        <v>50913.183999999994</v>
      </c>
      <c r="H12" s="39">
        <v>1119790.7919999999</v>
      </c>
      <c r="I12" s="39">
        <v>371042.51199999999</v>
      </c>
      <c r="J12" s="38">
        <v>179168.00559262454</v>
      </c>
      <c r="K12" s="38"/>
      <c r="L12" s="39">
        <v>76834.792000000001</v>
      </c>
      <c r="M12" s="39">
        <v>801946.28799999994</v>
      </c>
      <c r="N12" s="39">
        <v>0</v>
      </c>
      <c r="O12" s="38">
        <v>168744.73465821246</v>
      </c>
      <c r="P12" s="38"/>
      <c r="Q12" s="39">
        <v>632922.59199999995</v>
      </c>
      <c r="R12" s="40">
        <v>5365.613714271487</v>
      </c>
      <c r="S12" s="40">
        <v>638288.2057142714</v>
      </c>
    </row>
    <row r="13" spans="1:16384">
      <c r="A13" s="36">
        <v>10930</v>
      </c>
      <c r="B13" s="37" t="s">
        <v>8</v>
      </c>
      <c r="C13" s="42">
        <v>2.7759999999999998E-3</v>
      </c>
      <c r="D13" s="42">
        <v>2.5428E-3</v>
      </c>
      <c r="E13" s="38">
        <v>22026008.215999998</v>
      </c>
      <c r="F13" s="38"/>
      <c r="G13" s="39">
        <v>477483.10399999999</v>
      </c>
      <c r="H13" s="39">
        <v>10501821.751999998</v>
      </c>
      <c r="I13" s="39">
        <v>3479777.0719999997</v>
      </c>
      <c r="J13" s="38">
        <v>2019200.7123433463</v>
      </c>
      <c r="K13" s="38"/>
      <c r="L13" s="39">
        <v>720585.75199999998</v>
      </c>
      <c r="M13" s="39">
        <v>7520955.7279999992</v>
      </c>
      <c r="N13" s="39">
        <v>0</v>
      </c>
      <c r="O13" s="38">
        <v>61678.341030691183</v>
      </c>
      <c r="P13" s="38"/>
      <c r="Q13" s="39">
        <v>5935787.5519999992</v>
      </c>
      <c r="R13" s="40">
        <v>766511.39779928525</v>
      </c>
      <c r="S13" s="40">
        <v>6702298.9497992843</v>
      </c>
    </row>
    <row r="14" spans="1:16384">
      <c r="A14" s="36">
        <v>10940</v>
      </c>
      <c r="B14" s="37" t="s">
        <v>9</v>
      </c>
      <c r="C14" s="42">
        <v>6.9059999999999998E-4</v>
      </c>
      <c r="D14" s="42">
        <v>6.9930000000000003E-4</v>
      </c>
      <c r="E14" s="38">
        <v>5479524.9545999998</v>
      </c>
      <c r="F14" s="38"/>
      <c r="G14" s="39">
        <v>118785.9624</v>
      </c>
      <c r="H14" s="39">
        <v>2612592.9761999999</v>
      </c>
      <c r="I14" s="39">
        <v>865682.29319999996</v>
      </c>
      <c r="J14" s="38">
        <v>122737.17948090105</v>
      </c>
      <c r="K14" s="38"/>
      <c r="L14" s="39">
        <v>179263.8762</v>
      </c>
      <c r="M14" s="39">
        <v>1871027.3868</v>
      </c>
      <c r="N14" s="39">
        <v>0</v>
      </c>
      <c r="O14" s="38">
        <v>216274.86360404873</v>
      </c>
      <c r="P14" s="38"/>
      <c r="Q14" s="39">
        <v>1476676.8311999999</v>
      </c>
      <c r="R14" s="40">
        <v>-99528.690679335661</v>
      </c>
      <c r="S14" s="40">
        <v>1377148.1405206642</v>
      </c>
    </row>
    <row r="15" spans="1:16384">
      <c r="A15" s="36">
        <v>10950</v>
      </c>
      <c r="B15" s="37" t="s">
        <v>10</v>
      </c>
      <c r="C15" s="42">
        <v>6.625E-4</v>
      </c>
      <c r="D15" s="42">
        <v>6.8150000000000003E-4</v>
      </c>
      <c r="E15" s="38">
        <v>5256567.1624999996</v>
      </c>
      <c r="F15" s="38"/>
      <c r="G15" s="39">
        <v>113952.65</v>
      </c>
      <c r="H15" s="39">
        <v>2506288.5125000002</v>
      </c>
      <c r="I15" s="39">
        <v>830458.32499999995</v>
      </c>
      <c r="J15" s="38">
        <v>147068.65767137677</v>
      </c>
      <c r="K15" s="38"/>
      <c r="L15" s="39">
        <v>171969.76250000001</v>
      </c>
      <c r="M15" s="39">
        <v>1794896.675</v>
      </c>
      <c r="N15" s="39">
        <v>0</v>
      </c>
      <c r="O15" s="38">
        <v>7716.6390000000538</v>
      </c>
      <c r="P15" s="38"/>
      <c r="Q15" s="39">
        <v>1416591.95</v>
      </c>
      <c r="R15" s="40">
        <v>107539.56555075421</v>
      </c>
      <c r="S15" s="40">
        <v>1524131.5155507543</v>
      </c>
    </row>
    <row r="16" spans="1:16384" s="198" customFormat="1">
      <c r="A16" s="217">
        <v>11050</v>
      </c>
      <c r="B16" s="197" t="s">
        <v>436</v>
      </c>
      <c r="C16" s="207">
        <v>0</v>
      </c>
      <c r="D16" s="207">
        <v>0</v>
      </c>
      <c r="E16" s="217"/>
      <c r="F16" s="197"/>
      <c r="G16" s="207"/>
      <c r="H16" s="207"/>
      <c r="I16" s="217"/>
      <c r="J16" s="197"/>
      <c r="K16" s="207"/>
      <c r="L16" s="207"/>
      <c r="M16" s="217"/>
      <c r="N16" s="197"/>
      <c r="O16" s="207"/>
      <c r="P16" s="207"/>
      <c r="Q16" s="217"/>
      <c r="R16" s="197"/>
      <c r="S16" s="207"/>
      <c r="T16" s="207"/>
      <c r="U16" s="217"/>
      <c r="V16" s="197"/>
      <c r="W16" s="207"/>
      <c r="X16" s="207"/>
      <c r="Y16" s="217"/>
      <c r="Z16" s="197"/>
      <c r="AA16" s="207"/>
      <c r="AB16" s="207"/>
      <c r="AC16" s="217"/>
      <c r="AD16" s="197"/>
      <c r="AE16" s="207"/>
      <c r="AF16" s="207"/>
      <c r="AG16" s="217"/>
      <c r="AH16" s="197"/>
      <c r="AI16" s="207"/>
      <c r="AJ16" s="207"/>
      <c r="AK16" s="217"/>
      <c r="AL16" s="197"/>
      <c r="AM16" s="207"/>
      <c r="AN16" s="207"/>
      <c r="AO16" s="217"/>
      <c r="AP16" s="197"/>
      <c r="AQ16" s="207"/>
      <c r="AR16" s="207"/>
      <c r="AS16" s="217"/>
      <c r="AT16" s="197"/>
      <c r="AU16" s="207"/>
      <c r="AV16" s="207"/>
      <c r="AW16" s="217"/>
      <c r="AX16" s="197"/>
      <c r="AY16" s="207"/>
      <c r="AZ16" s="207"/>
      <c r="BA16" s="217"/>
      <c r="BB16" s="197"/>
      <c r="BC16" s="207"/>
      <c r="BD16" s="207"/>
      <c r="BE16" s="217"/>
      <c r="BF16" s="197"/>
      <c r="BG16" s="207"/>
      <c r="BH16" s="207"/>
      <c r="BI16" s="217"/>
      <c r="BJ16" s="197"/>
      <c r="BK16" s="207"/>
      <c r="BL16" s="207"/>
      <c r="BM16" s="217"/>
      <c r="BN16" s="197"/>
      <c r="BO16" s="207"/>
      <c r="BP16" s="207"/>
      <c r="BQ16" s="217"/>
      <c r="BR16" s="197"/>
      <c r="BS16" s="207"/>
      <c r="BT16" s="207"/>
      <c r="BU16" s="217"/>
      <c r="BV16" s="197"/>
      <c r="BW16" s="207"/>
      <c r="BX16" s="207"/>
      <c r="BY16" s="217"/>
      <c r="BZ16" s="197"/>
      <c r="CA16" s="207"/>
      <c r="CB16" s="207"/>
      <c r="CC16" s="217"/>
      <c r="CD16" s="197"/>
      <c r="CE16" s="207"/>
      <c r="CF16" s="207"/>
      <c r="CG16" s="217"/>
      <c r="CH16" s="197"/>
      <c r="CI16" s="207"/>
      <c r="CJ16" s="207"/>
      <c r="CK16" s="217"/>
      <c r="CL16" s="197"/>
      <c r="CM16" s="207"/>
      <c r="CN16" s="207"/>
      <c r="CO16" s="217"/>
      <c r="CP16" s="197"/>
      <c r="CQ16" s="207"/>
      <c r="CR16" s="207"/>
      <c r="CS16" s="217"/>
      <c r="CT16" s="197"/>
      <c r="CU16" s="207"/>
      <c r="CV16" s="207"/>
      <c r="CW16" s="217"/>
      <c r="CX16" s="197"/>
      <c r="CY16" s="207"/>
      <c r="CZ16" s="207"/>
      <c r="DA16" s="217"/>
      <c r="DB16" s="197"/>
      <c r="DC16" s="207"/>
      <c r="DD16" s="207"/>
      <c r="DE16" s="217"/>
      <c r="DF16" s="197"/>
      <c r="DG16" s="207"/>
      <c r="DH16" s="207"/>
      <c r="DI16" s="217"/>
      <c r="DJ16" s="197"/>
      <c r="DK16" s="207"/>
      <c r="DL16" s="207"/>
      <c r="DM16" s="217"/>
      <c r="DN16" s="197"/>
      <c r="DO16" s="207"/>
      <c r="DP16" s="207"/>
      <c r="DQ16" s="217"/>
      <c r="DR16" s="197"/>
      <c r="DS16" s="207"/>
      <c r="DT16" s="207"/>
      <c r="DU16" s="217"/>
      <c r="DV16" s="197"/>
      <c r="DW16" s="207"/>
      <c r="DX16" s="207"/>
      <c r="DY16" s="217"/>
      <c r="DZ16" s="197"/>
      <c r="EA16" s="207"/>
      <c r="EB16" s="207"/>
      <c r="EC16" s="217"/>
      <c r="ED16" s="197"/>
      <c r="EE16" s="207"/>
      <c r="EF16" s="207"/>
      <c r="EG16" s="217"/>
      <c r="EH16" s="197"/>
      <c r="EI16" s="207"/>
      <c r="EJ16" s="207"/>
      <c r="EK16" s="217"/>
      <c r="EL16" s="197"/>
      <c r="EM16" s="207"/>
      <c r="EN16" s="207"/>
      <c r="EO16" s="217"/>
      <c r="EP16" s="197"/>
      <c r="EQ16" s="207"/>
      <c r="ER16" s="207"/>
      <c r="ES16" s="217"/>
      <c r="ET16" s="197"/>
      <c r="EU16" s="207"/>
      <c r="EV16" s="207"/>
      <c r="EW16" s="217"/>
      <c r="EX16" s="197"/>
      <c r="EY16" s="207"/>
      <c r="EZ16" s="207"/>
      <c r="FA16" s="217"/>
      <c r="FB16" s="197"/>
      <c r="FC16" s="207"/>
      <c r="FD16" s="207"/>
      <c r="FE16" s="217"/>
      <c r="FF16" s="197"/>
      <c r="FG16" s="207"/>
      <c r="FH16" s="207"/>
      <c r="FI16" s="217"/>
      <c r="FJ16" s="197"/>
      <c r="FK16" s="207"/>
      <c r="FL16" s="207"/>
      <c r="FM16" s="217"/>
      <c r="FN16" s="197"/>
      <c r="FO16" s="207"/>
      <c r="FP16" s="207"/>
      <c r="FQ16" s="217"/>
      <c r="FR16" s="197"/>
      <c r="FS16" s="207"/>
      <c r="FT16" s="207"/>
      <c r="FU16" s="217"/>
      <c r="FV16" s="197"/>
      <c r="FW16" s="207"/>
      <c r="FX16" s="207"/>
      <c r="FY16" s="217"/>
      <c r="FZ16" s="197"/>
      <c r="GA16" s="207"/>
      <c r="GB16" s="207"/>
      <c r="GC16" s="217"/>
      <c r="GD16" s="197"/>
      <c r="GE16" s="207"/>
      <c r="GF16" s="207"/>
      <c r="GG16" s="217"/>
      <c r="GH16" s="197"/>
      <c r="GI16" s="207"/>
      <c r="GJ16" s="207"/>
      <c r="GK16" s="217"/>
      <c r="GL16" s="197"/>
      <c r="GM16" s="207"/>
      <c r="GN16" s="207"/>
      <c r="GO16" s="217"/>
      <c r="GP16" s="197"/>
      <c r="GQ16" s="207"/>
      <c r="GR16" s="207"/>
      <c r="GS16" s="217"/>
      <c r="GT16" s="197"/>
      <c r="GU16" s="207"/>
      <c r="GV16" s="207"/>
      <c r="GW16" s="217"/>
      <c r="GX16" s="197"/>
      <c r="GY16" s="207"/>
      <c r="GZ16" s="207"/>
      <c r="HA16" s="217"/>
      <c r="HB16" s="197"/>
      <c r="HC16" s="207"/>
      <c r="HD16" s="207"/>
      <c r="HE16" s="217"/>
      <c r="HF16" s="197"/>
      <c r="HG16" s="207"/>
      <c r="HH16" s="207"/>
      <c r="HI16" s="217"/>
      <c r="HJ16" s="197"/>
      <c r="HK16" s="207"/>
      <c r="HL16" s="207"/>
      <c r="HM16" s="217"/>
      <c r="HN16" s="197"/>
      <c r="HO16" s="207"/>
      <c r="HP16" s="207"/>
      <c r="HQ16" s="217"/>
      <c r="HR16" s="197"/>
      <c r="HS16" s="207"/>
      <c r="HT16" s="207"/>
      <c r="HU16" s="217"/>
      <c r="HV16" s="197"/>
      <c r="HW16" s="207"/>
      <c r="HX16" s="207"/>
      <c r="HY16" s="217"/>
      <c r="HZ16" s="197"/>
      <c r="IA16" s="207"/>
      <c r="IB16" s="207"/>
      <c r="IC16" s="217"/>
      <c r="ID16" s="197"/>
      <c r="IE16" s="207"/>
      <c r="IF16" s="207"/>
      <c r="IG16" s="217"/>
      <c r="IH16" s="197"/>
      <c r="II16" s="207"/>
      <c r="IJ16" s="207"/>
      <c r="IK16" s="217"/>
      <c r="IL16" s="197"/>
      <c r="IM16" s="207"/>
      <c r="IN16" s="207"/>
      <c r="IO16" s="217"/>
      <c r="IP16" s="197"/>
      <c r="IQ16" s="207"/>
      <c r="IR16" s="207"/>
      <c r="IS16" s="217"/>
      <c r="IT16" s="197"/>
      <c r="IU16" s="207"/>
      <c r="IV16" s="207"/>
      <c r="IW16" s="217"/>
      <c r="IX16" s="197"/>
      <c r="IY16" s="207"/>
      <c r="IZ16" s="207"/>
      <c r="JA16" s="217"/>
      <c r="JB16" s="197"/>
      <c r="JC16" s="207"/>
      <c r="JD16" s="207"/>
      <c r="JE16" s="217"/>
      <c r="JF16" s="197"/>
      <c r="JG16" s="207"/>
      <c r="JH16" s="207"/>
      <c r="JI16" s="217"/>
      <c r="JJ16" s="197"/>
      <c r="JK16" s="207"/>
      <c r="JL16" s="207"/>
      <c r="JM16" s="217"/>
      <c r="JN16" s="197"/>
      <c r="JO16" s="207"/>
      <c r="JP16" s="207"/>
      <c r="JQ16" s="217"/>
      <c r="JR16" s="197"/>
      <c r="JS16" s="207"/>
      <c r="JT16" s="207"/>
      <c r="JU16" s="217"/>
      <c r="JV16" s="197"/>
      <c r="JW16" s="207"/>
      <c r="JX16" s="207"/>
      <c r="JY16" s="217"/>
      <c r="JZ16" s="197"/>
      <c r="KA16" s="207"/>
      <c r="KB16" s="207"/>
      <c r="KC16" s="217"/>
      <c r="KD16" s="197"/>
      <c r="KE16" s="207"/>
      <c r="KF16" s="207"/>
      <c r="KG16" s="217"/>
      <c r="KH16" s="197"/>
      <c r="KI16" s="207"/>
      <c r="KJ16" s="207"/>
      <c r="KK16" s="217"/>
      <c r="KL16" s="197"/>
      <c r="KM16" s="207"/>
      <c r="KN16" s="207"/>
      <c r="KO16" s="217"/>
      <c r="KP16" s="197"/>
      <c r="KQ16" s="207"/>
      <c r="KR16" s="207"/>
      <c r="KS16" s="217"/>
      <c r="KT16" s="197"/>
      <c r="KU16" s="207"/>
      <c r="KV16" s="207"/>
      <c r="KW16" s="217"/>
      <c r="KX16" s="197"/>
      <c r="KY16" s="207"/>
      <c r="KZ16" s="207"/>
      <c r="LA16" s="217"/>
      <c r="LB16" s="197"/>
      <c r="LC16" s="207"/>
      <c r="LD16" s="207"/>
      <c r="LE16" s="217"/>
      <c r="LF16" s="197"/>
      <c r="LG16" s="207"/>
      <c r="LH16" s="207"/>
      <c r="LI16" s="217"/>
      <c r="LJ16" s="197"/>
      <c r="LK16" s="207"/>
      <c r="LL16" s="207"/>
      <c r="LM16" s="217"/>
      <c r="LN16" s="197"/>
      <c r="LO16" s="207"/>
      <c r="LP16" s="207"/>
      <c r="LQ16" s="217"/>
      <c r="LR16" s="197"/>
      <c r="LS16" s="207"/>
      <c r="LT16" s="207"/>
      <c r="LU16" s="217"/>
      <c r="LV16" s="197"/>
      <c r="LW16" s="207"/>
      <c r="LX16" s="207"/>
      <c r="LY16" s="217"/>
      <c r="LZ16" s="197"/>
      <c r="MA16" s="207"/>
      <c r="MB16" s="207"/>
      <c r="MC16" s="217"/>
      <c r="MD16" s="197"/>
      <c r="ME16" s="207"/>
      <c r="MF16" s="207"/>
      <c r="MG16" s="217"/>
      <c r="MH16" s="197"/>
      <c r="MI16" s="207"/>
      <c r="MJ16" s="207"/>
      <c r="MK16" s="217"/>
      <c r="ML16" s="197"/>
      <c r="MM16" s="207"/>
      <c r="MN16" s="207"/>
      <c r="MO16" s="217"/>
      <c r="MP16" s="197"/>
      <c r="MQ16" s="207"/>
      <c r="MR16" s="207"/>
      <c r="MS16" s="217"/>
      <c r="MT16" s="197"/>
      <c r="MU16" s="207"/>
      <c r="MV16" s="207"/>
      <c r="MW16" s="217"/>
      <c r="MX16" s="197"/>
      <c r="MY16" s="207"/>
      <c r="MZ16" s="207"/>
      <c r="NA16" s="217"/>
      <c r="NB16" s="197"/>
      <c r="NC16" s="207"/>
      <c r="ND16" s="207"/>
      <c r="NE16" s="217"/>
      <c r="NF16" s="197"/>
      <c r="NG16" s="207"/>
      <c r="NH16" s="207"/>
      <c r="NI16" s="217"/>
      <c r="NJ16" s="197"/>
      <c r="NK16" s="207"/>
      <c r="NL16" s="207"/>
      <c r="NM16" s="217"/>
      <c r="NN16" s="197"/>
      <c r="NO16" s="207"/>
      <c r="NP16" s="207"/>
      <c r="NQ16" s="217"/>
      <c r="NR16" s="197"/>
      <c r="NS16" s="207"/>
      <c r="NT16" s="207"/>
      <c r="NU16" s="217"/>
      <c r="NV16" s="197"/>
      <c r="NW16" s="207"/>
      <c r="NX16" s="207"/>
      <c r="NY16" s="217"/>
      <c r="NZ16" s="197"/>
      <c r="OA16" s="207"/>
      <c r="OB16" s="207"/>
      <c r="OC16" s="217"/>
      <c r="OD16" s="197"/>
      <c r="OE16" s="207"/>
      <c r="OF16" s="207"/>
      <c r="OG16" s="217"/>
      <c r="OH16" s="197"/>
      <c r="OI16" s="207"/>
      <c r="OJ16" s="207"/>
      <c r="OK16" s="217"/>
      <c r="OL16" s="197"/>
      <c r="OM16" s="207"/>
      <c r="ON16" s="207"/>
      <c r="OO16" s="217"/>
      <c r="OP16" s="197"/>
      <c r="OQ16" s="207"/>
      <c r="OR16" s="207"/>
      <c r="OS16" s="217"/>
      <c r="OT16" s="197"/>
      <c r="OU16" s="207"/>
      <c r="OV16" s="207"/>
      <c r="OW16" s="217"/>
      <c r="OX16" s="197"/>
      <c r="OY16" s="207"/>
      <c r="OZ16" s="207"/>
      <c r="PA16" s="217"/>
      <c r="PB16" s="197"/>
      <c r="PC16" s="207"/>
      <c r="PD16" s="207"/>
      <c r="PE16" s="217"/>
      <c r="PF16" s="197"/>
      <c r="PG16" s="207"/>
      <c r="PH16" s="207"/>
      <c r="PI16" s="217"/>
      <c r="PJ16" s="197"/>
      <c r="PK16" s="207"/>
      <c r="PL16" s="207"/>
      <c r="PM16" s="217"/>
      <c r="PN16" s="197"/>
      <c r="PO16" s="207"/>
      <c r="PP16" s="207"/>
      <c r="PQ16" s="217"/>
      <c r="PR16" s="197"/>
      <c r="PS16" s="207"/>
      <c r="PT16" s="207"/>
      <c r="PU16" s="217"/>
      <c r="PV16" s="197"/>
      <c r="PW16" s="207"/>
      <c r="PX16" s="207"/>
      <c r="PY16" s="217"/>
      <c r="PZ16" s="197"/>
      <c r="QA16" s="207"/>
      <c r="QB16" s="207"/>
      <c r="QC16" s="217"/>
      <c r="QD16" s="197"/>
      <c r="QE16" s="207"/>
      <c r="QF16" s="207"/>
      <c r="QG16" s="217"/>
      <c r="QH16" s="197"/>
      <c r="QI16" s="207"/>
      <c r="QJ16" s="207"/>
      <c r="QK16" s="217"/>
      <c r="QL16" s="197"/>
      <c r="QM16" s="207"/>
      <c r="QN16" s="207"/>
      <c r="QO16" s="217"/>
      <c r="QP16" s="197"/>
      <c r="QQ16" s="207"/>
      <c r="QR16" s="207"/>
      <c r="QS16" s="217"/>
      <c r="QT16" s="197"/>
      <c r="QU16" s="207"/>
      <c r="QV16" s="207"/>
      <c r="QW16" s="217"/>
      <c r="QX16" s="197"/>
      <c r="QY16" s="207"/>
      <c r="QZ16" s="207"/>
      <c r="RA16" s="217"/>
      <c r="RB16" s="197"/>
      <c r="RC16" s="207"/>
      <c r="RD16" s="207"/>
      <c r="RE16" s="217"/>
      <c r="RF16" s="197"/>
      <c r="RG16" s="207"/>
      <c r="RH16" s="207"/>
      <c r="RI16" s="217"/>
      <c r="RJ16" s="197"/>
      <c r="RK16" s="207"/>
      <c r="RL16" s="207"/>
      <c r="RM16" s="217"/>
      <c r="RN16" s="197"/>
      <c r="RO16" s="207"/>
      <c r="RP16" s="207"/>
      <c r="RQ16" s="217"/>
      <c r="RR16" s="197"/>
      <c r="RS16" s="207"/>
      <c r="RT16" s="207"/>
      <c r="RU16" s="217"/>
      <c r="RV16" s="197"/>
      <c r="RW16" s="207"/>
      <c r="RX16" s="207"/>
      <c r="RY16" s="217"/>
      <c r="RZ16" s="197"/>
      <c r="SA16" s="207"/>
      <c r="SB16" s="207"/>
      <c r="SC16" s="217"/>
      <c r="SD16" s="197"/>
      <c r="SE16" s="207"/>
      <c r="SF16" s="207"/>
      <c r="SG16" s="217"/>
      <c r="SH16" s="197"/>
      <c r="SI16" s="207"/>
      <c r="SJ16" s="207"/>
      <c r="SK16" s="217"/>
      <c r="SL16" s="197"/>
      <c r="SM16" s="207"/>
      <c r="SN16" s="207"/>
      <c r="SO16" s="217"/>
      <c r="SP16" s="197"/>
      <c r="SQ16" s="207"/>
      <c r="SR16" s="207"/>
      <c r="SS16" s="217"/>
      <c r="ST16" s="197"/>
      <c r="SU16" s="207"/>
      <c r="SV16" s="207"/>
      <c r="SW16" s="217"/>
      <c r="SX16" s="197"/>
      <c r="SY16" s="207"/>
      <c r="SZ16" s="207"/>
      <c r="TA16" s="217"/>
      <c r="TB16" s="197"/>
      <c r="TC16" s="207"/>
      <c r="TD16" s="207"/>
      <c r="TE16" s="217"/>
      <c r="TF16" s="197"/>
      <c r="TG16" s="207"/>
      <c r="TH16" s="207"/>
      <c r="TI16" s="217"/>
      <c r="TJ16" s="197"/>
      <c r="TK16" s="207"/>
      <c r="TL16" s="207"/>
      <c r="TM16" s="217"/>
      <c r="TN16" s="197"/>
      <c r="TO16" s="207"/>
      <c r="TP16" s="207"/>
      <c r="TQ16" s="217"/>
      <c r="TR16" s="197"/>
      <c r="TS16" s="207"/>
      <c r="TT16" s="207"/>
      <c r="TU16" s="217"/>
      <c r="TV16" s="197"/>
      <c r="TW16" s="207"/>
      <c r="TX16" s="207"/>
      <c r="TY16" s="217"/>
      <c r="TZ16" s="197"/>
      <c r="UA16" s="207"/>
      <c r="UB16" s="207"/>
      <c r="UC16" s="217"/>
      <c r="UD16" s="197"/>
      <c r="UE16" s="207"/>
      <c r="UF16" s="207"/>
      <c r="UG16" s="217"/>
      <c r="UH16" s="197"/>
      <c r="UI16" s="207"/>
      <c r="UJ16" s="207"/>
      <c r="UK16" s="217"/>
      <c r="UL16" s="197"/>
      <c r="UM16" s="207"/>
      <c r="UN16" s="207"/>
      <c r="UO16" s="217"/>
      <c r="UP16" s="197"/>
      <c r="UQ16" s="207"/>
      <c r="UR16" s="207"/>
      <c r="US16" s="217"/>
      <c r="UT16" s="197"/>
      <c r="UU16" s="207"/>
      <c r="UV16" s="207"/>
      <c r="UW16" s="217"/>
      <c r="UX16" s="197"/>
      <c r="UY16" s="207"/>
      <c r="UZ16" s="207"/>
      <c r="VA16" s="217"/>
      <c r="VB16" s="197"/>
      <c r="VC16" s="207"/>
      <c r="VD16" s="207"/>
      <c r="VE16" s="217"/>
      <c r="VF16" s="197"/>
      <c r="VG16" s="207"/>
      <c r="VH16" s="207"/>
      <c r="VI16" s="217"/>
      <c r="VJ16" s="197"/>
      <c r="VK16" s="207"/>
      <c r="VL16" s="207"/>
      <c r="VM16" s="217"/>
      <c r="VN16" s="197"/>
      <c r="VO16" s="207"/>
      <c r="VP16" s="207"/>
      <c r="VQ16" s="217"/>
      <c r="VR16" s="197"/>
      <c r="VS16" s="207"/>
      <c r="VT16" s="207"/>
      <c r="VU16" s="217"/>
      <c r="VV16" s="197"/>
      <c r="VW16" s="207"/>
      <c r="VX16" s="207"/>
      <c r="VY16" s="217"/>
      <c r="VZ16" s="197"/>
      <c r="WA16" s="207"/>
      <c r="WB16" s="207"/>
      <c r="WC16" s="217"/>
      <c r="WD16" s="197"/>
      <c r="WE16" s="207"/>
      <c r="WF16" s="207"/>
      <c r="WG16" s="217"/>
      <c r="WH16" s="197"/>
      <c r="WI16" s="207"/>
      <c r="WJ16" s="207"/>
      <c r="WK16" s="217"/>
      <c r="WL16" s="197"/>
      <c r="WM16" s="207"/>
      <c r="WN16" s="207"/>
      <c r="WO16" s="217"/>
      <c r="WP16" s="197"/>
      <c r="WQ16" s="207"/>
      <c r="WR16" s="207"/>
      <c r="WS16" s="217"/>
      <c r="WT16" s="197"/>
      <c r="WU16" s="207"/>
      <c r="WV16" s="207"/>
      <c r="WW16" s="217"/>
      <c r="WX16" s="197"/>
      <c r="WY16" s="207"/>
      <c r="WZ16" s="207"/>
      <c r="XA16" s="217"/>
      <c r="XB16" s="197"/>
      <c r="XC16" s="207"/>
      <c r="XD16" s="207"/>
      <c r="XE16" s="217"/>
      <c r="XF16" s="197"/>
      <c r="XG16" s="207"/>
      <c r="XH16" s="207"/>
      <c r="XI16" s="217"/>
      <c r="XJ16" s="197"/>
      <c r="XK16" s="207"/>
      <c r="XL16" s="207"/>
      <c r="XM16" s="217"/>
      <c r="XN16" s="197"/>
      <c r="XO16" s="207"/>
      <c r="XP16" s="207"/>
      <c r="XQ16" s="217"/>
      <c r="XR16" s="197"/>
      <c r="XS16" s="207"/>
      <c r="XT16" s="207"/>
      <c r="XU16" s="217"/>
      <c r="XV16" s="197"/>
      <c r="XW16" s="207"/>
      <c r="XX16" s="207"/>
      <c r="XY16" s="217"/>
      <c r="XZ16" s="197"/>
      <c r="YA16" s="207"/>
      <c r="YB16" s="207"/>
      <c r="YC16" s="217"/>
      <c r="YD16" s="197"/>
      <c r="YE16" s="207"/>
      <c r="YF16" s="207"/>
      <c r="YG16" s="217"/>
      <c r="YH16" s="197"/>
      <c r="YI16" s="207"/>
      <c r="YJ16" s="207"/>
      <c r="YK16" s="217"/>
      <c r="YL16" s="197"/>
      <c r="YM16" s="207"/>
      <c r="YN16" s="207"/>
      <c r="YO16" s="217"/>
      <c r="YP16" s="197"/>
      <c r="YQ16" s="207"/>
      <c r="YR16" s="207"/>
      <c r="YS16" s="217"/>
      <c r="YT16" s="197"/>
      <c r="YU16" s="207"/>
      <c r="YV16" s="207"/>
      <c r="YW16" s="217"/>
      <c r="YX16" s="197"/>
      <c r="YY16" s="207"/>
      <c r="YZ16" s="207"/>
      <c r="ZA16" s="217"/>
      <c r="ZB16" s="197"/>
      <c r="ZC16" s="207"/>
      <c r="ZD16" s="207"/>
      <c r="ZE16" s="217"/>
      <c r="ZF16" s="197"/>
      <c r="ZG16" s="207"/>
      <c r="ZH16" s="207"/>
      <c r="ZI16" s="217"/>
      <c r="ZJ16" s="197"/>
      <c r="ZK16" s="207"/>
      <c r="ZL16" s="207"/>
      <c r="ZM16" s="217"/>
      <c r="ZN16" s="197"/>
      <c r="ZO16" s="207"/>
      <c r="ZP16" s="207"/>
      <c r="ZQ16" s="217"/>
      <c r="ZR16" s="197"/>
      <c r="ZS16" s="207"/>
      <c r="ZT16" s="207"/>
      <c r="ZU16" s="217"/>
      <c r="ZV16" s="197"/>
      <c r="ZW16" s="207"/>
      <c r="ZX16" s="207"/>
      <c r="ZY16" s="217"/>
      <c r="ZZ16" s="197"/>
      <c r="AAA16" s="207"/>
      <c r="AAB16" s="207"/>
      <c r="AAC16" s="217"/>
      <c r="AAD16" s="197"/>
      <c r="AAE16" s="207"/>
      <c r="AAF16" s="207"/>
      <c r="AAG16" s="217"/>
      <c r="AAH16" s="197"/>
      <c r="AAI16" s="207"/>
      <c r="AAJ16" s="207"/>
      <c r="AAK16" s="217"/>
      <c r="AAL16" s="197"/>
      <c r="AAM16" s="207"/>
      <c r="AAN16" s="207"/>
      <c r="AAO16" s="217"/>
      <c r="AAP16" s="197"/>
      <c r="AAQ16" s="207"/>
      <c r="AAR16" s="207"/>
      <c r="AAS16" s="217"/>
      <c r="AAT16" s="197"/>
      <c r="AAU16" s="207"/>
      <c r="AAV16" s="207"/>
      <c r="AAW16" s="217"/>
      <c r="AAX16" s="197"/>
      <c r="AAY16" s="207"/>
      <c r="AAZ16" s="207"/>
      <c r="ABA16" s="217"/>
      <c r="ABB16" s="197"/>
      <c r="ABC16" s="207"/>
      <c r="ABD16" s="207"/>
      <c r="ABE16" s="217"/>
      <c r="ABF16" s="197"/>
      <c r="ABG16" s="207"/>
      <c r="ABH16" s="207"/>
      <c r="ABI16" s="217"/>
      <c r="ABJ16" s="197"/>
      <c r="ABK16" s="207"/>
      <c r="ABL16" s="207"/>
      <c r="ABM16" s="217"/>
      <c r="ABN16" s="197"/>
      <c r="ABO16" s="207"/>
      <c r="ABP16" s="207"/>
      <c r="ABQ16" s="217"/>
      <c r="ABR16" s="197"/>
      <c r="ABS16" s="207"/>
      <c r="ABT16" s="207"/>
      <c r="ABU16" s="217"/>
      <c r="ABV16" s="197"/>
      <c r="ABW16" s="207"/>
      <c r="ABX16" s="207"/>
      <c r="ABY16" s="217"/>
      <c r="ABZ16" s="197"/>
      <c r="ACA16" s="207"/>
      <c r="ACB16" s="207"/>
      <c r="ACC16" s="217"/>
      <c r="ACD16" s="197"/>
      <c r="ACE16" s="207"/>
      <c r="ACF16" s="207"/>
      <c r="ACG16" s="217"/>
      <c r="ACH16" s="197"/>
      <c r="ACI16" s="207"/>
      <c r="ACJ16" s="207"/>
      <c r="ACK16" s="217"/>
      <c r="ACL16" s="197"/>
      <c r="ACM16" s="207"/>
      <c r="ACN16" s="207"/>
      <c r="ACO16" s="217"/>
      <c r="ACP16" s="197"/>
      <c r="ACQ16" s="207"/>
      <c r="ACR16" s="207"/>
      <c r="ACS16" s="217"/>
      <c r="ACT16" s="197"/>
      <c r="ACU16" s="207"/>
      <c r="ACV16" s="207"/>
      <c r="ACW16" s="217"/>
      <c r="ACX16" s="197"/>
      <c r="ACY16" s="207"/>
      <c r="ACZ16" s="207"/>
      <c r="ADA16" s="217"/>
      <c r="ADB16" s="197"/>
      <c r="ADC16" s="207"/>
      <c r="ADD16" s="207"/>
      <c r="ADE16" s="217"/>
      <c r="ADF16" s="197"/>
      <c r="ADG16" s="207"/>
      <c r="ADH16" s="207"/>
      <c r="ADI16" s="217"/>
      <c r="ADJ16" s="197"/>
      <c r="ADK16" s="207"/>
      <c r="ADL16" s="207"/>
      <c r="ADM16" s="217"/>
      <c r="ADN16" s="197"/>
      <c r="ADO16" s="207"/>
      <c r="ADP16" s="207"/>
      <c r="ADQ16" s="217"/>
      <c r="ADR16" s="197"/>
      <c r="ADS16" s="207"/>
      <c r="ADT16" s="207"/>
      <c r="ADU16" s="217"/>
      <c r="ADV16" s="197"/>
      <c r="ADW16" s="207"/>
      <c r="ADX16" s="207"/>
      <c r="ADY16" s="217"/>
      <c r="ADZ16" s="197"/>
      <c r="AEA16" s="207"/>
      <c r="AEB16" s="207"/>
      <c r="AEC16" s="217"/>
      <c r="AED16" s="197"/>
      <c r="AEE16" s="207"/>
      <c r="AEF16" s="207"/>
      <c r="AEG16" s="217"/>
      <c r="AEH16" s="197"/>
      <c r="AEI16" s="207"/>
      <c r="AEJ16" s="207"/>
      <c r="AEK16" s="217"/>
      <c r="AEL16" s="197"/>
      <c r="AEM16" s="207"/>
      <c r="AEN16" s="207"/>
      <c r="AEO16" s="217"/>
      <c r="AEP16" s="197"/>
      <c r="AEQ16" s="207"/>
      <c r="AER16" s="207"/>
      <c r="AES16" s="217"/>
      <c r="AET16" s="197"/>
      <c r="AEU16" s="207"/>
      <c r="AEV16" s="207"/>
      <c r="AEW16" s="217"/>
      <c r="AEX16" s="197"/>
      <c r="AEY16" s="207"/>
      <c r="AEZ16" s="207"/>
      <c r="AFA16" s="217"/>
      <c r="AFB16" s="197"/>
      <c r="AFC16" s="207"/>
      <c r="AFD16" s="207"/>
      <c r="AFE16" s="217"/>
      <c r="AFF16" s="197"/>
      <c r="AFG16" s="207"/>
      <c r="AFH16" s="207"/>
      <c r="AFI16" s="217"/>
      <c r="AFJ16" s="197"/>
      <c r="AFK16" s="207"/>
      <c r="AFL16" s="207"/>
      <c r="AFM16" s="217"/>
      <c r="AFN16" s="197"/>
      <c r="AFO16" s="207"/>
      <c r="AFP16" s="207"/>
      <c r="AFQ16" s="217"/>
      <c r="AFR16" s="197"/>
      <c r="AFS16" s="207"/>
      <c r="AFT16" s="207"/>
      <c r="AFU16" s="217"/>
      <c r="AFV16" s="197"/>
      <c r="AFW16" s="207"/>
      <c r="AFX16" s="207"/>
      <c r="AFY16" s="217"/>
      <c r="AFZ16" s="197"/>
      <c r="AGA16" s="207"/>
      <c r="AGB16" s="207"/>
      <c r="AGC16" s="217"/>
      <c r="AGD16" s="197"/>
      <c r="AGE16" s="207"/>
      <c r="AGF16" s="207"/>
      <c r="AGG16" s="217"/>
      <c r="AGH16" s="197"/>
      <c r="AGI16" s="207"/>
      <c r="AGJ16" s="207"/>
      <c r="AGK16" s="217"/>
      <c r="AGL16" s="197"/>
      <c r="AGM16" s="207"/>
      <c r="AGN16" s="207"/>
      <c r="AGO16" s="217"/>
      <c r="AGP16" s="197"/>
      <c r="AGQ16" s="207"/>
      <c r="AGR16" s="207"/>
      <c r="AGS16" s="217"/>
      <c r="AGT16" s="197"/>
      <c r="AGU16" s="207"/>
      <c r="AGV16" s="207"/>
      <c r="AGW16" s="217"/>
      <c r="AGX16" s="197"/>
      <c r="AGY16" s="207"/>
      <c r="AGZ16" s="207"/>
      <c r="AHA16" s="217"/>
      <c r="AHB16" s="197"/>
      <c r="AHC16" s="207"/>
      <c r="AHD16" s="207"/>
      <c r="AHE16" s="217"/>
      <c r="AHF16" s="197"/>
      <c r="AHG16" s="207"/>
      <c r="AHH16" s="207"/>
      <c r="AHI16" s="217"/>
      <c r="AHJ16" s="197"/>
      <c r="AHK16" s="207"/>
      <c r="AHL16" s="207"/>
      <c r="AHM16" s="217"/>
      <c r="AHN16" s="197"/>
      <c r="AHO16" s="207"/>
      <c r="AHP16" s="207"/>
      <c r="AHQ16" s="217"/>
      <c r="AHR16" s="197"/>
      <c r="AHS16" s="207"/>
      <c r="AHT16" s="207"/>
      <c r="AHU16" s="217"/>
      <c r="AHV16" s="197"/>
      <c r="AHW16" s="207"/>
      <c r="AHX16" s="207"/>
      <c r="AHY16" s="217"/>
      <c r="AHZ16" s="197"/>
      <c r="AIA16" s="207"/>
      <c r="AIB16" s="207"/>
      <c r="AIC16" s="217"/>
      <c r="AID16" s="197"/>
      <c r="AIE16" s="207"/>
      <c r="AIF16" s="207"/>
      <c r="AIG16" s="217"/>
      <c r="AIH16" s="197"/>
      <c r="AII16" s="207"/>
      <c r="AIJ16" s="207"/>
      <c r="AIK16" s="217"/>
      <c r="AIL16" s="197"/>
      <c r="AIM16" s="207"/>
      <c r="AIN16" s="207"/>
      <c r="AIO16" s="217"/>
      <c r="AIP16" s="197"/>
      <c r="AIQ16" s="207"/>
      <c r="AIR16" s="207"/>
      <c r="AIS16" s="217"/>
      <c r="AIT16" s="197"/>
      <c r="AIU16" s="207"/>
      <c r="AIV16" s="207"/>
      <c r="AIW16" s="217"/>
      <c r="AIX16" s="197"/>
      <c r="AIY16" s="207"/>
      <c r="AIZ16" s="207"/>
      <c r="AJA16" s="217"/>
      <c r="AJB16" s="197"/>
      <c r="AJC16" s="207"/>
      <c r="AJD16" s="207"/>
      <c r="AJE16" s="217"/>
      <c r="AJF16" s="197"/>
      <c r="AJG16" s="207"/>
      <c r="AJH16" s="207"/>
      <c r="AJI16" s="217"/>
      <c r="AJJ16" s="197"/>
      <c r="AJK16" s="207"/>
      <c r="AJL16" s="207"/>
      <c r="AJM16" s="217"/>
      <c r="AJN16" s="197"/>
      <c r="AJO16" s="207"/>
      <c r="AJP16" s="207"/>
      <c r="AJQ16" s="217"/>
      <c r="AJR16" s="197"/>
      <c r="AJS16" s="207"/>
      <c r="AJT16" s="207"/>
      <c r="AJU16" s="217"/>
      <c r="AJV16" s="197"/>
      <c r="AJW16" s="207"/>
      <c r="AJX16" s="207"/>
      <c r="AJY16" s="217"/>
      <c r="AJZ16" s="197"/>
      <c r="AKA16" s="207"/>
      <c r="AKB16" s="207"/>
      <c r="AKC16" s="217"/>
      <c r="AKD16" s="197"/>
      <c r="AKE16" s="207"/>
      <c r="AKF16" s="207"/>
      <c r="AKG16" s="217"/>
      <c r="AKH16" s="197"/>
      <c r="AKI16" s="207"/>
      <c r="AKJ16" s="207"/>
      <c r="AKK16" s="217"/>
      <c r="AKL16" s="197"/>
      <c r="AKM16" s="207"/>
      <c r="AKN16" s="207"/>
      <c r="AKO16" s="217"/>
      <c r="AKP16" s="197"/>
      <c r="AKQ16" s="207"/>
      <c r="AKR16" s="207"/>
      <c r="AKS16" s="217"/>
      <c r="AKT16" s="197"/>
      <c r="AKU16" s="207"/>
      <c r="AKV16" s="207"/>
      <c r="AKW16" s="217"/>
      <c r="AKX16" s="197"/>
      <c r="AKY16" s="207"/>
      <c r="AKZ16" s="207"/>
      <c r="ALA16" s="217"/>
      <c r="ALB16" s="197"/>
      <c r="ALC16" s="207"/>
      <c r="ALD16" s="207"/>
      <c r="ALE16" s="217"/>
      <c r="ALF16" s="197"/>
      <c r="ALG16" s="207"/>
      <c r="ALH16" s="207"/>
      <c r="ALI16" s="217"/>
      <c r="ALJ16" s="197"/>
      <c r="ALK16" s="207"/>
      <c r="ALL16" s="207"/>
      <c r="ALM16" s="217"/>
      <c r="ALN16" s="197"/>
      <c r="ALO16" s="207"/>
      <c r="ALP16" s="207"/>
      <c r="ALQ16" s="217"/>
      <c r="ALR16" s="197"/>
      <c r="ALS16" s="207"/>
      <c r="ALT16" s="207"/>
      <c r="ALU16" s="217"/>
      <c r="ALV16" s="197"/>
      <c r="ALW16" s="207"/>
      <c r="ALX16" s="207"/>
      <c r="ALY16" s="217"/>
      <c r="ALZ16" s="197"/>
      <c r="AMA16" s="207"/>
      <c r="AMB16" s="207"/>
      <c r="AMC16" s="217"/>
      <c r="AMD16" s="197"/>
      <c r="AME16" s="207"/>
      <c r="AMF16" s="207"/>
      <c r="AMG16" s="217"/>
      <c r="AMH16" s="197"/>
      <c r="AMI16" s="207"/>
      <c r="AMJ16" s="207"/>
      <c r="AMK16" s="217"/>
      <c r="AML16" s="197"/>
      <c r="AMM16" s="207"/>
      <c r="AMN16" s="207"/>
      <c r="AMO16" s="217"/>
      <c r="AMP16" s="197"/>
      <c r="AMQ16" s="207"/>
      <c r="AMR16" s="207"/>
      <c r="AMS16" s="217"/>
      <c r="AMT16" s="197"/>
      <c r="AMU16" s="207"/>
      <c r="AMV16" s="207"/>
      <c r="AMW16" s="217"/>
      <c r="AMX16" s="197"/>
      <c r="AMY16" s="207"/>
      <c r="AMZ16" s="207"/>
      <c r="ANA16" s="217"/>
      <c r="ANB16" s="197"/>
      <c r="ANC16" s="207"/>
      <c r="AND16" s="207"/>
      <c r="ANE16" s="217"/>
      <c r="ANF16" s="197"/>
      <c r="ANG16" s="207"/>
      <c r="ANH16" s="207"/>
      <c r="ANI16" s="217"/>
      <c r="ANJ16" s="197"/>
      <c r="ANK16" s="207"/>
      <c r="ANL16" s="207"/>
      <c r="ANM16" s="217"/>
      <c r="ANN16" s="197"/>
      <c r="ANO16" s="207"/>
      <c r="ANP16" s="207"/>
      <c r="ANQ16" s="217"/>
      <c r="ANR16" s="197"/>
      <c r="ANS16" s="207"/>
      <c r="ANT16" s="207"/>
      <c r="ANU16" s="217"/>
      <c r="ANV16" s="197"/>
      <c r="ANW16" s="207"/>
      <c r="ANX16" s="207"/>
      <c r="ANY16" s="217"/>
      <c r="ANZ16" s="197"/>
      <c r="AOA16" s="207"/>
      <c r="AOB16" s="207"/>
      <c r="AOC16" s="217"/>
      <c r="AOD16" s="197"/>
      <c r="AOE16" s="207"/>
      <c r="AOF16" s="207"/>
      <c r="AOG16" s="217"/>
      <c r="AOH16" s="197"/>
      <c r="AOI16" s="207"/>
      <c r="AOJ16" s="207"/>
      <c r="AOK16" s="217"/>
      <c r="AOL16" s="197"/>
      <c r="AOM16" s="207"/>
      <c r="AON16" s="207"/>
      <c r="AOO16" s="217"/>
      <c r="AOP16" s="197"/>
      <c r="AOQ16" s="207"/>
      <c r="AOR16" s="207"/>
      <c r="AOS16" s="217"/>
      <c r="AOT16" s="197"/>
      <c r="AOU16" s="207"/>
      <c r="AOV16" s="207"/>
      <c r="AOW16" s="217"/>
      <c r="AOX16" s="197"/>
      <c r="AOY16" s="207"/>
      <c r="AOZ16" s="207"/>
      <c r="APA16" s="217"/>
      <c r="APB16" s="197"/>
      <c r="APC16" s="207"/>
      <c r="APD16" s="207"/>
      <c r="APE16" s="217"/>
      <c r="APF16" s="197"/>
      <c r="APG16" s="207"/>
      <c r="APH16" s="207"/>
      <c r="API16" s="217"/>
      <c r="APJ16" s="197"/>
      <c r="APK16" s="207"/>
      <c r="APL16" s="207"/>
      <c r="APM16" s="217"/>
      <c r="APN16" s="197"/>
      <c r="APO16" s="207"/>
      <c r="APP16" s="207"/>
      <c r="APQ16" s="217"/>
      <c r="APR16" s="197"/>
      <c r="APS16" s="207"/>
      <c r="APT16" s="207"/>
      <c r="APU16" s="217"/>
      <c r="APV16" s="197"/>
      <c r="APW16" s="207"/>
      <c r="APX16" s="207"/>
      <c r="APY16" s="217"/>
      <c r="APZ16" s="197"/>
      <c r="AQA16" s="207"/>
      <c r="AQB16" s="207"/>
      <c r="AQC16" s="217"/>
      <c r="AQD16" s="197"/>
      <c r="AQE16" s="207"/>
      <c r="AQF16" s="207"/>
      <c r="AQG16" s="217"/>
      <c r="AQH16" s="197"/>
      <c r="AQI16" s="207"/>
      <c r="AQJ16" s="207"/>
      <c r="AQK16" s="217"/>
      <c r="AQL16" s="197"/>
      <c r="AQM16" s="207"/>
      <c r="AQN16" s="207"/>
      <c r="AQO16" s="217"/>
      <c r="AQP16" s="197"/>
      <c r="AQQ16" s="207"/>
      <c r="AQR16" s="207"/>
      <c r="AQS16" s="217"/>
      <c r="AQT16" s="197"/>
      <c r="AQU16" s="207"/>
      <c r="AQV16" s="207"/>
      <c r="AQW16" s="217"/>
      <c r="AQX16" s="197"/>
      <c r="AQY16" s="207"/>
      <c r="AQZ16" s="207"/>
      <c r="ARA16" s="217"/>
      <c r="ARB16" s="197"/>
      <c r="ARC16" s="207"/>
      <c r="ARD16" s="207"/>
      <c r="ARE16" s="217"/>
      <c r="ARF16" s="197"/>
      <c r="ARG16" s="207"/>
      <c r="ARH16" s="207"/>
      <c r="ARI16" s="217"/>
      <c r="ARJ16" s="197"/>
      <c r="ARK16" s="207"/>
      <c r="ARL16" s="207"/>
      <c r="ARM16" s="217"/>
      <c r="ARN16" s="197"/>
      <c r="ARO16" s="207"/>
      <c r="ARP16" s="207"/>
      <c r="ARQ16" s="217"/>
      <c r="ARR16" s="197"/>
      <c r="ARS16" s="207"/>
      <c r="ART16" s="207"/>
      <c r="ARU16" s="217"/>
      <c r="ARV16" s="197"/>
      <c r="ARW16" s="207"/>
      <c r="ARX16" s="207"/>
      <c r="ARY16" s="217"/>
      <c r="ARZ16" s="197"/>
      <c r="ASA16" s="207"/>
      <c r="ASB16" s="207"/>
      <c r="ASC16" s="217"/>
      <c r="ASD16" s="197"/>
      <c r="ASE16" s="207"/>
      <c r="ASF16" s="207"/>
      <c r="ASG16" s="217"/>
      <c r="ASH16" s="197"/>
      <c r="ASI16" s="207"/>
      <c r="ASJ16" s="207"/>
      <c r="ASK16" s="217"/>
      <c r="ASL16" s="197"/>
      <c r="ASM16" s="207"/>
      <c r="ASN16" s="207"/>
      <c r="ASO16" s="217"/>
      <c r="ASP16" s="197"/>
      <c r="ASQ16" s="207"/>
      <c r="ASR16" s="207"/>
      <c r="ASS16" s="217"/>
      <c r="AST16" s="197"/>
      <c r="ASU16" s="207"/>
      <c r="ASV16" s="207"/>
      <c r="ASW16" s="217"/>
      <c r="ASX16" s="197"/>
      <c r="ASY16" s="207"/>
      <c r="ASZ16" s="207"/>
      <c r="ATA16" s="217"/>
      <c r="ATB16" s="197"/>
      <c r="ATC16" s="207"/>
      <c r="ATD16" s="207"/>
      <c r="ATE16" s="217"/>
      <c r="ATF16" s="197"/>
      <c r="ATG16" s="207"/>
      <c r="ATH16" s="207"/>
      <c r="ATI16" s="217"/>
      <c r="ATJ16" s="197"/>
      <c r="ATK16" s="207"/>
      <c r="ATL16" s="207"/>
      <c r="ATM16" s="217"/>
      <c r="ATN16" s="197"/>
      <c r="ATO16" s="207"/>
      <c r="ATP16" s="207"/>
      <c r="ATQ16" s="217"/>
      <c r="ATR16" s="197"/>
      <c r="ATS16" s="207"/>
      <c r="ATT16" s="207"/>
      <c r="ATU16" s="217"/>
      <c r="ATV16" s="197"/>
      <c r="ATW16" s="207"/>
      <c r="ATX16" s="207"/>
      <c r="ATY16" s="217"/>
      <c r="ATZ16" s="197"/>
      <c r="AUA16" s="207"/>
      <c r="AUB16" s="207"/>
      <c r="AUC16" s="217"/>
      <c r="AUD16" s="197"/>
      <c r="AUE16" s="207"/>
      <c r="AUF16" s="207"/>
      <c r="AUG16" s="217"/>
      <c r="AUH16" s="197"/>
      <c r="AUI16" s="207"/>
      <c r="AUJ16" s="207"/>
      <c r="AUK16" s="217"/>
      <c r="AUL16" s="197"/>
      <c r="AUM16" s="207"/>
      <c r="AUN16" s="207"/>
      <c r="AUO16" s="217"/>
      <c r="AUP16" s="197"/>
      <c r="AUQ16" s="207"/>
      <c r="AUR16" s="207"/>
      <c r="AUS16" s="217"/>
      <c r="AUT16" s="197"/>
      <c r="AUU16" s="207"/>
      <c r="AUV16" s="207"/>
      <c r="AUW16" s="217"/>
      <c r="AUX16" s="197"/>
      <c r="AUY16" s="207"/>
      <c r="AUZ16" s="207"/>
      <c r="AVA16" s="217"/>
      <c r="AVB16" s="197"/>
      <c r="AVC16" s="207"/>
      <c r="AVD16" s="207"/>
      <c r="AVE16" s="217"/>
      <c r="AVF16" s="197"/>
      <c r="AVG16" s="207"/>
      <c r="AVH16" s="207"/>
      <c r="AVI16" s="217"/>
      <c r="AVJ16" s="197"/>
      <c r="AVK16" s="207"/>
      <c r="AVL16" s="207"/>
      <c r="AVM16" s="217"/>
      <c r="AVN16" s="197"/>
      <c r="AVO16" s="207"/>
      <c r="AVP16" s="207"/>
      <c r="AVQ16" s="217"/>
      <c r="AVR16" s="197"/>
      <c r="AVS16" s="207"/>
      <c r="AVT16" s="207"/>
      <c r="AVU16" s="217"/>
      <c r="AVV16" s="197"/>
      <c r="AVW16" s="207"/>
      <c r="AVX16" s="207"/>
      <c r="AVY16" s="217"/>
      <c r="AVZ16" s="197"/>
      <c r="AWA16" s="207"/>
      <c r="AWB16" s="207"/>
      <c r="AWC16" s="217"/>
      <c r="AWD16" s="197"/>
      <c r="AWE16" s="207"/>
      <c r="AWF16" s="207"/>
      <c r="AWG16" s="217"/>
      <c r="AWH16" s="197"/>
      <c r="AWI16" s="207"/>
      <c r="AWJ16" s="207"/>
      <c r="AWK16" s="217"/>
      <c r="AWL16" s="197"/>
      <c r="AWM16" s="207"/>
      <c r="AWN16" s="207"/>
      <c r="AWO16" s="217"/>
      <c r="AWP16" s="197"/>
      <c r="AWQ16" s="207"/>
      <c r="AWR16" s="207"/>
      <c r="AWS16" s="217"/>
      <c r="AWT16" s="197"/>
      <c r="AWU16" s="207"/>
      <c r="AWV16" s="207"/>
      <c r="AWW16" s="217"/>
      <c r="AWX16" s="197"/>
      <c r="AWY16" s="207"/>
      <c r="AWZ16" s="207"/>
      <c r="AXA16" s="217"/>
      <c r="AXB16" s="197"/>
      <c r="AXC16" s="207"/>
      <c r="AXD16" s="207"/>
      <c r="AXE16" s="217"/>
      <c r="AXF16" s="197"/>
      <c r="AXG16" s="207"/>
      <c r="AXH16" s="207"/>
      <c r="AXI16" s="217"/>
      <c r="AXJ16" s="197"/>
      <c r="AXK16" s="207"/>
      <c r="AXL16" s="207"/>
      <c r="AXM16" s="217"/>
      <c r="AXN16" s="197"/>
      <c r="AXO16" s="207"/>
      <c r="AXP16" s="207"/>
      <c r="AXQ16" s="217"/>
      <c r="AXR16" s="197"/>
      <c r="AXS16" s="207"/>
      <c r="AXT16" s="207"/>
      <c r="AXU16" s="217"/>
      <c r="AXV16" s="197"/>
      <c r="AXW16" s="207"/>
      <c r="AXX16" s="207"/>
      <c r="AXY16" s="217"/>
      <c r="AXZ16" s="197"/>
      <c r="AYA16" s="207"/>
      <c r="AYB16" s="207"/>
      <c r="AYC16" s="217"/>
      <c r="AYD16" s="197"/>
      <c r="AYE16" s="207"/>
      <c r="AYF16" s="207"/>
      <c r="AYG16" s="217"/>
      <c r="AYH16" s="197"/>
      <c r="AYI16" s="207"/>
      <c r="AYJ16" s="207"/>
      <c r="AYK16" s="217"/>
      <c r="AYL16" s="197"/>
      <c r="AYM16" s="207"/>
      <c r="AYN16" s="207"/>
      <c r="AYO16" s="217"/>
      <c r="AYP16" s="197"/>
      <c r="AYQ16" s="207"/>
      <c r="AYR16" s="207"/>
      <c r="AYS16" s="217"/>
      <c r="AYT16" s="197"/>
      <c r="AYU16" s="207"/>
      <c r="AYV16" s="207"/>
      <c r="AYW16" s="217"/>
      <c r="AYX16" s="197"/>
      <c r="AYY16" s="207"/>
      <c r="AYZ16" s="207"/>
      <c r="AZA16" s="217"/>
      <c r="AZB16" s="197"/>
      <c r="AZC16" s="207"/>
      <c r="AZD16" s="207"/>
      <c r="AZE16" s="217"/>
      <c r="AZF16" s="197"/>
      <c r="AZG16" s="207"/>
      <c r="AZH16" s="207"/>
      <c r="AZI16" s="217"/>
      <c r="AZJ16" s="197"/>
      <c r="AZK16" s="207"/>
      <c r="AZL16" s="207"/>
      <c r="AZM16" s="217"/>
      <c r="AZN16" s="197"/>
      <c r="AZO16" s="207"/>
      <c r="AZP16" s="207"/>
      <c r="AZQ16" s="217"/>
      <c r="AZR16" s="197"/>
      <c r="AZS16" s="207"/>
      <c r="AZT16" s="207"/>
      <c r="AZU16" s="217"/>
      <c r="AZV16" s="197"/>
      <c r="AZW16" s="207"/>
      <c r="AZX16" s="207"/>
      <c r="AZY16" s="217"/>
      <c r="AZZ16" s="197"/>
      <c r="BAA16" s="207"/>
      <c r="BAB16" s="207"/>
      <c r="BAC16" s="217"/>
      <c r="BAD16" s="197"/>
      <c r="BAE16" s="207"/>
      <c r="BAF16" s="207"/>
      <c r="BAG16" s="217"/>
      <c r="BAH16" s="197"/>
      <c r="BAI16" s="207"/>
      <c r="BAJ16" s="207"/>
      <c r="BAK16" s="217"/>
      <c r="BAL16" s="197"/>
      <c r="BAM16" s="207"/>
      <c r="BAN16" s="207"/>
      <c r="BAO16" s="217"/>
      <c r="BAP16" s="197"/>
      <c r="BAQ16" s="207"/>
      <c r="BAR16" s="207"/>
      <c r="BAS16" s="217"/>
      <c r="BAT16" s="197"/>
      <c r="BAU16" s="207"/>
      <c r="BAV16" s="207"/>
      <c r="BAW16" s="217"/>
      <c r="BAX16" s="197"/>
      <c r="BAY16" s="207"/>
      <c r="BAZ16" s="207"/>
      <c r="BBA16" s="217"/>
      <c r="BBB16" s="197"/>
      <c r="BBC16" s="207"/>
      <c r="BBD16" s="207"/>
      <c r="BBE16" s="217"/>
      <c r="BBF16" s="197"/>
      <c r="BBG16" s="207"/>
      <c r="BBH16" s="207"/>
      <c r="BBI16" s="217"/>
      <c r="BBJ16" s="197"/>
      <c r="BBK16" s="207"/>
      <c r="BBL16" s="207"/>
      <c r="BBM16" s="217"/>
      <c r="BBN16" s="197"/>
      <c r="BBO16" s="207"/>
      <c r="BBP16" s="207"/>
      <c r="BBQ16" s="217"/>
      <c r="BBR16" s="197"/>
      <c r="BBS16" s="207"/>
      <c r="BBT16" s="207"/>
      <c r="BBU16" s="217"/>
      <c r="BBV16" s="197"/>
      <c r="BBW16" s="207"/>
      <c r="BBX16" s="207"/>
      <c r="BBY16" s="217"/>
      <c r="BBZ16" s="197"/>
      <c r="BCA16" s="207"/>
      <c r="BCB16" s="207"/>
      <c r="BCC16" s="217"/>
      <c r="BCD16" s="197"/>
      <c r="BCE16" s="207"/>
      <c r="BCF16" s="207"/>
      <c r="BCG16" s="217"/>
      <c r="BCH16" s="197"/>
      <c r="BCI16" s="207"/>
      <c r="BCJ16" s="207"/>
      <c r="BCK16" s="217"/>
      <c r="BCL16" s="197"/>
      <c r="BCM16" s="207"/>
      <c r="BCN16" s="207"/>
      <c r="BCO16" s="217"/>
      <c r="BCP16" s="197"/>
      <c r="BCQ16" s="207"/>
      <c r="BCR16" s="207"/>
      <c r="BCS16" s="217"/>
      <c r="BCT16" s="197"/>
      <c r="BCU16" s="207"/>
      <c r="BCV16" s="207"/>
      <c r="BCW16" s="217"/>
      <c r="BCX16" s="197"/>
      <c r="BCY16" s="207"/>
      <c r="BCZ16" s="207"/>
      <c r="BDA16" s="217"/>
      <c r="BDB16" s="197"/>
      <c r="BDC16" s="207"/>
      <c r="BDD16" s="207"/>
      <c r="BDE16" s="217"/>
      <c r="BDF16" s="197"/>
      <c r="BDG16" s="207"/>
      <c r="BDH16" s="207"/>
      <c r="BDI16" s="217"/>
      <c r="BDJ16" s="197"/>
      <c r="BDK16" s="207"/>
      <c r="BDL16" s="207"/>
      <c r="BDM16" s="217"/>
      <c r="BDN16" s="197"/>
      <c r="BDO16" s="207"/>
      <c r="BDP16" s="207"/>
      <c r="BDQ16" s="217"/>
      <c r="BDR16" s="197"/>
      <c r="BDS16" s="207"/>
      <c r="BDT16" s="207"/>
      <c r="BDU16" s="217"/>
      <c r="BDV16" s="197"/>
      <c r="BDW16" s="207"/>
      <c r="BDX16" s="207"/>
      <c r="BDY16" s="217"/>
      <c r="BDZ16" s="197"/>
      <c r="BEA16" s="207"/>
      <c r="BEB16" s="207"/>
      <c r="BEC16" s="217"/>
      <c r="BED16" s="197"/>
      <c r="BEE16" s="207"/>
      <c r="BEF16" s="207"/>
      <c r="BEG16" s="217"/>
      <c r="BEH16" s="197"/>
      <c r="BEI16" s="207"/>
      <c r="BEJ16" s="207"/>
      <c r="BEK16" s="217"/>
      <c r="BEL16" s="197"/>
      <c r="BEM16" s="207"/>
      <c r="BEN16" s="207"/>
      <c r="BEO16" s="217"/>
      <c r="BEP16" s="197"/>
      <c r="BEQ16" s="207"/>
      <c r="BER16" s="207"/>
      <c r="BES16" s="217"/>
      <c r="BET16" s="197"/>
      <c r="BEU16" s="207"/>
      <c r="BEV16" s="207"/>
      <c r="BEW16" s="217"/>
      <c r="BEX16" s="197"/>
      <c r="BEY16" s="207"/>
      <c r="BEZ16" s="207"/>
      <c r="BFA16" s="217"/>
      <c r="BFB16" s="197"/>
      <c r="BFC16" s="207"/>
      <c r="BFD16" s="207"/>
      <c r="BFE16" s="217"/>
      <c r="BFF16" s="197"/>
      <c r="BFG16" s="207"/>
      <c r="BFH16" s="207"/>
      <c r="BFI16" s="217"/>
      <c r="BFJ16" s="197"/>
      <c r="BFK16" s="207"/>
      <c r="BFL16" s="207"/>
      <c r="BFM16" s="217"/>
      <c r="BFN16" s="197"/>
      <c r="BFO16" s="207"/>
      <c r="BFP16" s="207"/>
      <c r="BFQ16" s="217"/>
      <c r="BFR16" s="197"/>
      <c r="BFS16" s="207"/>
      <c r="BFT16" s="207"/>
      <c r="BFU16" s="217"/>
      <c r="BFV16" s="197"/>
      <c r="BFW16" s="207"/>
      <c r="BFX16" s="207"/>
      <c r="BFY16" s="217"/>
      <c r="BFZ16" s="197"/>
      <c r="BGA16" s="207"/>
      <c r="BGB16" s="207"/>
      <c r="BGC16" s="217"/>
      <c r="BGD16" s="197"/>
      <c r="BGE16" s="207"/>
      <c r="BGF16" s="207"/>
      <c r="BGG16" s="217"/>
      <c r="BGH16" s="197"/>
      <c r="BGI16" s="207"/>
      <c r="BGJ16" s="207"/>
      <c r="BGK16" s="217"/>
      <c r="BGL16" s="197"/>
      <c r="BGM16" s="207"/>
      <c r="BGN16" s="207"/>
      <c r="BGO16" s="217"/>
      <c r="BGP16" s="197"/>
      <c r="BGQ16" s="207"/>
      <c r="BGR16" s="207"/>
      <c r="BGS16" s="217"/>
      <c r="BGT16" s="197"/>
      <c r="BGU16" s="207"/>
      <c r="BGV16" s="207"/>
      <c r="BGW16" s="217"/>
      <c r="BGX16" s="197"/>
      <c r="BGY16" s="207"/>
      <c r="BGZ16" s="207"/>
      <c r="BHA16" s="217"/>
      <c r="BHB16" s="197"/>
      <c r="BHC16" s="207"/>
      <c r="BHD16" s="207"/>
      <c r="BHE16" s="217"/>
      <c r="BHF16" s="197"/>
      <c r="BHG16" s="207"/>
      <c r="BHH16" s="207"/>
      <c r="BHI16" s="217"/>
      <c r="BHJ16" s="197"/>
      <c r="BHK16" s="207"/>
      <c r="BHL16" s="207"/>
      <c r="BHM16" s="217"/>
      <c r="BHN16" s="197"/>
      <c r="BHO16" s="207"/>
      <c r="BHP16" s="207"/>
      <c r="BHQ16" s="217"/>
      <c r="BHR16" s="197"/>
      <c r="BHS16" s="207"/>
      <c r="BHT16" s="207"/>
      <c r="BHU16" s="217"/>
      <c r="BHV16" s="197"/>
      <c r="BHW16" s="207"/>
      <c r="BHX16" s="207"/>
      <c r="BHY16" s="217"/>
      <c r="BHZ16" s="197"/>
      <c r="BIA16" s="207"/>
      <c r="BIB16" s="207"/>
      <c r="BIC16" s="217"/>
      <c r="BID16" s="197"/>
      <c r="BIE16" s="207"/>
      <c r="BIF16" s="207"/>
      <c r="BIG16" s="217"/>
      <c r="BIH16" s="197"/>
      <c r="BII16" s="207"/>
      <c r="BIJ16" s="207"/>
      <c r="BIK16" s="217"/>
      <c r="BIL16" s="197"/>
      <c r="BIM16" s="207"/>
      <c r="BIN16" s="207"/>
      <c r="BIO16" s="217"/>
      <c r="BIP16" s="197"/>
      <c r="BIQ16" s="207"/>
      <c r="BIR16" s="207"/>
      <c r="BIS16" s="217"/>
      <c r="BIT16" s="197"/>
      <c r="BIU16" s="207"/>
      <c r="BIV16" s="207"/>
      <c r="BIW16" s="217"/>
      <c r="BIX16" s="197"/>
      <c r="BIY16" s="207"/>
      <c r="BIZ16" s="207"/>
      <c r="BJA16" s="217"/>
      <c r="BJB16" s="197"/>
      <c r="BJC16" s="207"/>
      <c r="BJD16" s="207"/>
      <c r="BJE16" s="217"/>
      <c r="BJF16" s="197"/>
      <c r="BJG16" s="207"/>
      <c r="BJH16" s="207"/>
      <c r="BJI16" s="217"/>
      <c r="BJJ16" s="197"/>
      <c r="BJK16" s="207"/>
      <c r="BJL16" s="207"/>
      <c r="BJM16" s="217"/>
      <c r="BJN16" s="197"/>
      <c r="BJO16" s="207"/>
      <c r="BJP16" s="207"/>
      <c r="BJQ16" s="217"/>
      <c r="BJR16" s="197"/>
      <c r="BJS16" s="207"/>
      <c r="BJT16" s="207"/>
      <c r="BJU16" s="217"/>
      <c r="BJV16" s="197"/>
      <c r="BJW16" s="207"/>
      <c r="BJX16" s="207"/>
      <c r="BJY16" s="217"/>
      <c r="BJZ16" s="197"/>
      <c r="BKA16" s="207"/>
      <c r="BKB16" s="207"/>
      <c r="BKC16" s="217"/>
      <c r="BKD16" s="197"/>
      <c r="BKE16" s="207"/>
      <c r="BKF16" s="207"/>
      <c r="BKG16" s="217"/>
      <c r="BKH16" s="197"/>
      <c r="BKI16" s="207"/>
      <c r="BKJ16" s="207"/>
      <c r="BKK16" s="217"/>
      <c r="BKL16" s="197"/>
      <c r="BKM16" s="207"/>
      <c r="BKN16" s="207"/>
      <c r="BKO16" s="217"/>
      <c r="BKP16" s="197"/>
      <c r="BKQ16" s="207"/>
      <c r="BKR16" s="207"/>
      <c r="BKS16" s="217"/>
      <c r="BKT16" s="197"/>
      <c r="BKU16" s="207"/>
      <c r="BKV16" s="207"/>
      <c r="BKW16" s="217"/>
      <c r="BKX16" s="197"/>
      <c r="BKY16" s="207"/>
      <c r="BKZ16" s="207"/>
      <c r="BLA16" s="217"/>
      <c r="BLB16" s="197"/>
      <c r="BLC16" s="207"/>
      <c r="BLD16" s="207"/>
      <c r="BLE16" s="217"/>
      <c r="BLF16" s="197"/>
      <c r="BLG16" s="207"/>
      <c r="BLH16" s="207"/>
      <c r="BLI16" s="217"/>
      <c r="BLJ16" s="197"/>
      <c r="BLK16" s="207"/>
      <c r="BLL16" s="207"/>
      <c r="BLM16" s="217"/>
      <c r="BLN16" s="197"/>
      <c r="BLO16" s="207"/>
      <c r="BLP16" s="207"/>
      <c r="BLQ16" s="217"/>
      <c r="BLR16" s="197"/>
      <c r="BLS16" s="207"/>
      <c r="BLT16" s="207"/>
      <c r="BLU16" s="217"/>
      <c r="BLV16" s="197"/>
      <c r="BLW16" s="207"/>
      <c r="BLX16" s="207"/>
      <c r="BLY16" s="217"/>
      <c r="BLZ16" s="197"/>
      <c r="BMA16" s="207"/>
      <c r="BMB16" s="207"/>
      <c r="BMC16" s="217"/>
      <c r="BMD16" s="197"/>
      <c r="BME16" s="207"/>
      <c r="BMF16" s="207"/>
      <c r="BMG16" s="217"/>
      <c r="BMH16" s="197"/>
      <c r="BMI16" s="207"/>
      <c r="BMJ16" s="207"/>
      <c r="BMK16" s="217"/>
      <c r="BML16" s="197"/>
      <c r="BMM16" s="207"/>
      <c r="BMN16" s="207"/>
      <c r="BMO16" s="217"/>
      <c r="BMP16" s="197"/>
      <c r="BMQ16" s="207"/>
      <c r="BMR16" s="207"/>
      <c r="BMS16" s="217"/>
      <c r="BMT16" s="197"/>
      <c r="BMU16" s="207"/>
      <c r="BMV16" s="207"/>
      <c r="BMW16" s="217"/>
      <c r="BMX16" s="197"/>
      <c r="BMY16" s="207"/>
      <c r="BMZ16" s="207"/>
      <c r="BNA16" s="217"/>
      <c r="BNB16" s="197"/>
      <c r="BNC16" s="207"/>
      <c r="BND16" s="207"/>
      <c r="BNE16" s="217"/>
      <c r="BNF16" s="197"/>
      <c r="BNG16" s="207"/>
      <c r="BNH16" s="207"/>
      <c r="BNI16" s="217"/>
      <c r="BNJ16" s="197"/>
      <c r="BNK16" s="207"/>
      <c r="BNL16" s="207"/>
      <c r="BNM16" s="217"/>
      <c r="BNN16" s="197"/>
      <c r="BNO16" s="207"/>
      <c r="BNP16" s="207"/>
      <c r="BNQ16" s="217"/>
      <c r="BNR16" s="197"/>
      <c r="BNS16" s="207"/>
      <c r="BNT16" s="207"/>
      <c r="BNU16" s="217"/>
      <c r="BNV16" s="197"/>
      <c r="BNW16" s="207"/>
      <c r="BNX16" s="207"/>
      <c r="BNY16" s="217"/>
      <c r="BNZ16" s="197"/>
      <c r="BOA16" s="207"/>
      <c r="BOB16" s="207"/>
      <c r="BOC16" s="217"/>
      <c r="BOD16" s="197"/>
      <c r="BOE16" s="207"/>
      <c r="BOF16" s="207"/>
      <c r="BOG16" s="217"/>
      <c r="BOH16" s="197"/>
      <c r="BOI16" s="207"/>
      <c r="BOJ16" s="207"/>
      <c r="BOK16" s="217"/>
      <c r="BOL16" s="197"/>
      <c r="BOM16" s="207"/>
      <c r="BON16" s="207"/>
      <c r="BOO16" s="217"/>
      <c r="BOP16" s="197"/>
      <c r="BOQ16" s="207"/>
      <c r="BOR16" s="207"/>
      <c r="BOS16" s="217"/>
      <c r="BOT16" s="197"/>
      <c r="BOU16" s="207"/>
      <c r="BOV16" s="207"/>
      <c r="BOW16" s="217"/>
      <c r="BOX16" s="197"/>
      <c r="BOY16" s="207"/>
      <c r="BOZ16" s="207"/>
      <c r="BPA16" s="217"/>
      <c r="BPB16" s="197"/>
      <c r="BPC16" s="207"/>
      <c r="BPD16" s="207"/>
      <c r="BPE16" s="217"/>
      <c r="BPF16" s="197"/>
      <c r="BPG16" s="207"/>
      <c r="BPH16" s="207"/>
      <c r="BPI16" s="217"/>
      <c r="BPJ16" s="197"/>
      <c r="BPK16" s="207"/>
      <c r="BPL16" s="207"/>
      <c r="BPM16" s="217"/>
      <c r="BPN16" s="197"/>
      <c r="BPO16" s="207"/>
      <c r="BPP16" s="207"/>
      <c r="BPQ16" s="217"/>
      <c r="BPR16" s="197"/>
      <c r="BPS16" s="207"/>
      <c r="BPT16" s="207"/>
      <c r="BPU16" s="217"/>
      <c r="BPV16" s="197"/>
      <c r="BPW16" s="207"/>
      <c r="BPX16" s="207"/>
      <c r="BPY16" s="217"/>
      <c r="BPZ16" s="197"/>
      <c r="BQA16" s="207"/>
      <c r="BQB16" s="207"/>
      <c r="BQC16" s="217"/>
      <c r="BQD16" s="197"/>
      <c r="BQE16" s="207"/>
      <c r="BQF16" s="207"/>
      <c r="BQG16" s="217"/>
      <c r="BQH16" s="197"/>
      <c r="BQI16" s="207"/>
      <c r="BQJ16" s="207"/>
      <c r="BQK16" s="217"/>
      <c r="BQL16" s="197"/>
      <c r="BQM16" s="207"/>
      <c r="BQN16" s="207"/>
      <c r="BQO16" s="217"/>
      <c r="BQP16" s="197"/>
      <c r="BQQ16" s="207"/>
      <c r="BQR16" s="207"/>
      <c r="BQS16" s="217"/>
      <c r="BQT16" s="197"/>
      <c r="BQU16" s="207"/>
      <c r="BQV16" s="207"/>
      <c r="BQW16" s="217"/>
      <c r="BQX16" s="197"/>
      <c r="BQY16" s="207"/>
      <c r="BQZ16" s="207"/>
      <c r="BRA16" s="217"/>
      <c r="BRB16" s="197"/>
      <c r="BRC16" s="207"/>
      <c r="BRD16" s="207"/>
      <c r="BRE16" s="217"/>
      <c r="BRF16" s="197"/>
      <c r="BRG16" s="207"/>
      <c r="BRH16" s="207"/>
      <c r="BRI16" s="217"/>
      <c r="BRJ16" s="197"/>
      <c r="BRK16" s="207"/>
      <c r="BRL16" s="207"/>
      <c r="BRM16" s="217"/>
      <c r="BRN16" s="197"/>
      <c r="BRO16" s="207"/>
      <c r="BRP16" s="207"/>
      <c r="BRQ16" s="217"/>
      <c r="BRR16" s="197"/>
      <c r="BRS16" s="207"/>
      <c r="BRT16" s="207"/>
      <c r="BRU16" s="217"/>
      <c r="BRV16" s="197"/>
      <c r="BRW16" s="207"/>
      <c r="BRX16" s="207"/>
      <c r="BRY16" s="217"/>
      <c r="BRZ16" s="197"/>
      <c r="BSA16" s="207"/>
      <c r="BSB16" s="207"/>
      <c r="BSC16" s="217"/>
      <c r="BSD16" s="197"/>
      <c r="BSE16" s="207"/>
      <c r="BSF16" s="207"/>
      <c r="BSG16" s="217"/>
      <c r="BSH16" s="197"/>
      <c r="BSI16" s="207"/>
      <c r="BSJ16" s="207"/>
      <c r="BSK16" s="217"/>
      <c r="BSL16" s="197"/>
      <c r="BSM16" s="207"/>
      <c r="BSN16" s="207"/>
      <c r="BSO16" s="217"/>
      <c r="BSP16" s="197"/>
      <c r="BSQ16" s="207"/>
      <c r="BSR16" s="207"/>
      <c r="BSS16" s="217"/>
      <c r="BST16" s="197"/>
      <c r="BSU16" s="207"/>
      <c r="BSV16" s="207"/>
      <c r="BSW16" s="217"/>
      <c r="BSX16" s="197"/>
      <c r="BSY16" s="207"/>
      <c r="BSZ16" s="207"/>
      <c r="BTA16" s="217"/>
      <c r="BTB16" s="197"/>
      <c r="BTC16" s="207"/>
      <c r="BTD16" s="207"/>
      <c r="BTE16" s="217"/>
      <c r="BTF16" s="197"/>
      <c r="BTG16" s="207"/>
      <c r="BTH16" s="207"/>
      <c r="BTI16" s="217"/>
      <c r="BTJ16" s="197"/>
      <c r="BTK16" s="207"/>
      <c r="BTL16" s="207"/>
      <c r="BTM16" s="217"/>
      <c r="BTN16" s="197"/>
      <c r="BTO16" s="207"/>
      <c r="BTP16" s="207"/>
      <c r="BTQ16" s="217"/>
      <c r="BTR16" s="197"/>
      <c r="BTS16" s="207"/>
      <c r="BTT16" s="207"/>
      <c r="BTU16" s="217"/>
      <c r="BTV16" s="197"/>
      <c r="BTW16" s="207"/>
      <c r="BTX16" s="207"/>
      <c r="BTY16" s="217"/>
      <c r="BTZ16" s="197"/>
      <c r="BUA16" s="207"/>
      <c r="BUB16" s="207"/>
      <c r="BUC16" s="217"/>
      <c r="BUD16" s="197"/>
      <c r="BUE16" s="207"/>
      <c r="BUF16" s="207"/>
      <c r="BUG16" s="217"/>
      <c r="BUH16" s="197"/>
      <c r="BUI16" s="207"/>
      <c r="BUJ16" s="207"/>
      <c r="BUK16" s="217"/>
      <c r="BUL16" s="197"/>
      <c r="BUM16" s="207"/>
      <c r="BUN16" s="207"/>
      <c r="BUO16" s="217"/>
      <c r="BUP16" s="197"/>
      <c r="BUQ16" s="207"/>
      <c r="BUR16" s="207"/>
      <c r="BUS16" s="217"/>
      <c r="BUT16" s="197"/>
      <c r="BUU16" s="207"/>
      <c r="BUV16" s="207"/>
      <c r="BUW16" s="217"/>
      <c r="BUX16" s="197"/>
      <c r="BUY16" s="207"/>
      <c r="BUZ16" s="207"/>
      <c r="BVA16" s="217"/>
      <c r="BVB16" s="197"/>
      <c r="BVC16" s="207"/>
      <c r="BVD16" s="207"/>
      <c r="BVE16" s="217"/>
      <c r="BVF16" s="197"/>
      <c r="BVG16" s="207"/>
      <c r="BVH16" s="207"/>
      <c r="BVI16" s="217"/>
      <c r="BVJ16" s="197"/>
      <c r="BVK16" s="207"/>
      <c r="BVL16" s="207"/>
      <c r="BVM16" s="217"/>
      <c r="BVN16" s="197"/>
      <c r="BVO16" s="207"/>
      <c r="BVP16" s="207"/>
      <c r="BVQ16" s="217"/>
      <c r="BVR16" s="197"/>
      <c r="BVS16" s="207"/>
      <c r="BVT16" s="207"/>
      <c r="BVU16" s="217"/>
      <c r="BVV16" s="197"/>
      <c r="BVW16" s="207"/>
      <c r="BVX16" s="207"/>
      <c r="BVY16" s="217"/>
      <c r="BVZ16" s="197"/>
      <c r="BWA16" s="207"/>
      <c r="BWB16" s="207"/>
      <c r="BWC16" s="217"/>
      <c r="BWD16" s="197"/>
      <c r="BWE16" s="207"/>
      <c r="BWF16" s="207"/>
      <c r="BWG16" s="217"/>
      <c r="BWH16" s="197"/>
      <c r="BWI16" s="207"/>
      <c r="BWJ16" s="207"/>
      <c r="BWK16" s="217"/>
      <c r="BWL16" s="197"/>
      <c r="BWM16" s="207"/>
      <c r="BWN16" s="207"/>
      <c r="BWO16" s="217"/>
      <c r="BWP16" s="197"/>
      <c r="BWQ16" s="207"/>
      <c r="BWR16" s="207"/>
      <c r="BWS16" s="217"/>
      <c r="BWT16" s="197"/>
      <c r="BWU16" s="207"/>
      <c r="BWV16" s="207"/>
      <c r="BWW16" s="217"/>
      <c r="BWX16" s="197"/>
      <c r="BWY16" s="207"/>
      <c r="BWZ16" s="207"/>
      <c r="BXA16" s="217"/>
      <c r="BXB16" s="197"/>
      <c r="BXC16" s="207"/>
      <c r="BXD16" s="207"/>
      <c r="BXE16" s="217"/>
      <c r="BXF16" s="197"/>
      <c r="BXG16" s="207"/>
      <c r="BXH16" s="207"/>
      <c r="BXI16" s="217"/>
      <c r="BXJ16" s="197"/>
      <c r="BXK16" s="207"/>
      <c r="BXL16" s="207"/>
      <c r="BXM16" s="217"/>
      <c r="BXN16" s="197"/>
      <c r="BXO16" s="207"/>
      <c r="BXP16" s="207"/>
      <c r="BXQ16" s="217"/>
      <c r="BXR16" s="197"/>
      <c r="BXS16" s="207"/>
      <c r="BXT16" s="207"/>
      <c r="BXU16" s="217"/>
      <c r="BXV16" s="197"/>
      <c r="BXW16" s="207"/>
      <c r="BXX16" s="207"/>
      <c r="BXY16" s="217"/>
      <c r="BXZ16" s="197"/>
      <c r="BYA16" s="207"/>
      <c r="BYB16" s="207"/>
      <c r="BYC16" s="217"/>
      <c r="BYD16" s="197"/>
      <c r="BYE16" s="207"/>
      <c r="BYF16" s="207"/>
      <c r="BYG16" s="217"/>
      <c r="BYH16" s="197"/>
      <c r="BYI16" s="207"/>
      <c r="BYJ16" s="207"/>
      <c r="BYK16" s="217"/>
      <c r="BYL16" s="197"/>
      <c r="BYM16" s="207"/>
      <c r="BYN16" s="207"/>
      <c r="BYO16" s="217"/>
      <c r="BYP16" s="197"/>
      <c r="BYQ16" s="207"/>
      <c r="BYR16" s="207"/>
      <c r="BYS16" s="217"/>
      <c r="BYT16" s="197"/>
      <c r="BYU16" s="207"/>
      <c r="BYV16" s="207"/>
      <c r="BYW16" s="217"/>
      <c r="BYX16" s="197"/>
      <c r="BYY16" s="207"/>
      <c r="BYZ16" s="207"/>
      <c r="BZA16" s="217"/>
      <c r="BZB16" s="197"/>
      <c r="BZC16" s="207"/>
      <c r="BZD16" s="207"/>
      <c r="BZE16" s="217"/>
      <c r="BZF16" s="197"/>
      <c r="BZG16" s="207"/>
      <c r="BZH16" s="207"/>
      <c r="BZI16" s="217"/>
      <c r="BZJ16" s="197"/>
      <c r="BZK16" s="207"/>
      <c r="BZL16" s="207"/>
      <c r="BZM16" s="217"/>
      <c r="BZN16" s="197"/>
      <c r="BZO16" s="207"/>
      <c r="BZP16" s="207"/>
      <c r="BZQ16" s="217"/>
      <c r="BZR16" s="197"/>
      <c r="BZS16" s="207"/>
      <c r="BZT16" s="207"/>
      <c r="BZU16" s="217"/>
      <c r="BZV16" s="197"/>
      <c r="BZW16" s="207"/>
      <c r="BZX16" s="207"/>
      <c r="BZY16" s="217"/>
      <c r="BZZ16" s="197"/>
      <c r="CAA16" s="207"/>
      <c r="CAB16" s="207"/>
      <c r="CAC16" s="217"/>
      <c r="CAD16" s="197"/>
      <c r="CAE16" s="207"/>
      <c r="CAF16" s="207"/>
      <c r="CAG16" s="217"/>
      <c r="CAH16" s="197"/>
      <c r="CAI16" s="207"/>
      <c r="CAJ16" s="207"/>
      <c r="CAK16" s="217"/>
      <c r="CAL16" s="197"/>
      <c r="CAM16" s="207"/>
      <c r="CAN16" s="207"/>
      <c r="CAO16" s="217"/>
      <c r="CAP16" s="197"/>
      <c r="CAQ16" s="207"/>
      <c r="CAR16" s="207"/>
      <c r="CAS16" s="217"/>
      <c r="CAT16" s="197"/>
      <c r="CAU16" s="207"/>
      <c r="CAV16" s="207"/>
      <c r="CAW16" s="217"/>
      <c r="CAX16" s="197"/>
      <c r="CAY16" s="207"/>
      <c r="CAZ16" s="207"/>
      <c r="CBA16" s="217"/>
      <c r="CBB16" s="197"/>
      <c r="CBC16" s="207"/>
      <c r="CBD16" s="207"/>
      <c r="CBE16" s="217"/>
      <c r="CBF16" s="197"/>
      <c r="CBG16" s="207"/>
      <c r="CBH16" s="207"/>
      <c r="CBI16" s="217"/>
      <c r="CBJ16" s="197"/>
      <c r="CBK16" s="207"/>
      <c r="CBL16" s="207"/>
      <c r="CBM16" s="217"/>
      <c r="CBN16" s="197"/>
      <c r="CBO16" s="207"/>
      <c r="CBP16" s="207"/>
      <c r="CBQ16" s="217"/>
      <c r="CBR16" s="197"/>
      <c r="CBS16" s="207"/>
      <c r="CBT16" s="207"/>
      <c r="CBU16" s="217"/>
      <c r="CBV16" s="197"/>
      <c r="CBW16" s="207"/>
      <c r="CBX16" s="207"/>
      <c r="CBY16" s="217"/>
      <c r="CBZ16" s="197"/>
      <c r="CCA16" s="207"/>
      <c r="CCB16" s="207"/>
      <c r="CCC16" s="217"/>
      <c r="CCD16" s="197"/>
      <c r="CCE16" s="207"/>
      <c r="CCF16" s="207"/>
      <c r="CCG16" s="217"/>
      <c r="CCH16" s="197"/>
      <c r="CCI16" s="207"/>
      <c r="CCJ16" s="207"/>
      <c r="CCK16" s="217"/>
      <c r="CCL16" s="197"/>
      <c r="CCM16" s="207"/>
      <c r="CCN16" s="207"/>
      <c r="CCO16" s="217"/>
      <c r="CCP16" s="197"/>
      <c r="CCQ16" s="207"/>
      <c r="CCR16" s="207"/>
      <c r="CCS16" s="217"/>
      <c r="CCT16" s="197"/>
      <c r="CCU16" s="207"/>
      <c r="CCV16" s="207"/>
      <c r="CCW16" s="217"/>
      <c r="CCX16" s="197"/>
      <c r="CCY16" s="207"/>
      <c r="CCZ16" s="207"/>
      <c r="CDA16" s="217"/>
      <c r="CDB16" s="197"/>
      <c r="CDC16" s="207"/>
      <c r="CDD16" s="207"/>
      <c r="CDE16" s="217"/>
      <c r="CDF16" s="197"/>
      <c r="CDG16" s="207"/>
      <c r="CDH16" s="207"/>
      <c r="CDI16" s="217"/>
      <c r="CDJ16" s="197"/>
      <c r="CDK16" s="207"/>
      <c r="CDL16" s="207"/>
      <c r="CDM16" s="217"/>
      <c r="CDN16" s="197"/>
      <c r="CDO16" s="207"/>
      <c r="CDP16" s="207"/>
      <c r="CDQ16" s="217"/>
      <c r="CDR16" s="197"/>
      <c r="CDS16" s="207"/>
      <c r="CDT16" s="207"/>
      <c r="CDU16" s="217"/>
      <c r="CDV16" s="197"/>
      <c r="CDW16" s="207"/>
      <c r="CDX16" s="207"/>
      <c r="CDY16" s="217"/>
      <c r="CDZ16" s="197"/>
      <c r="CEA16" s="207"/>
      <c r="CEB16" s="207"/>
      <c r="CEC16" s="217"/>
      <c r="CED16" s="197"/>
      <c r="CEE16" s="207"/>
      <c r="CEF16" s="207"/>
      <c r="CEG16" s="217"/>
      <c r="CEH16" s="197"/>
      <c r="CEI16" s="207"/>
      <c r="CEJ16" s="207"/>
      <c r="CEK16" s="217"/>
      <c r="CEL16" s="197"/>
      <c r="CEM16" s="207"/>
      <c r="CEN16" s="207"/>
      <c r="CEO16" s="217"/>
      <c r="CEP16" s="197"/>
      <c r="CEQ16" s="207"/>
      <c r="CER16" s="207"/>
      <c r="CES16" s="217"/>
      <c r="CET16" s="197"/>
      <c r="CEU16" s="207"/>
      <c r="CEV16" s="207"/>
      <c r="CEW16" s="217"/>
      <c r="CEX16" s="197"/>
      <c r="CEY16" s="207"/>
      <c r="CEZ16" s="207"/>
      <c r="CFA16" s="217"/>
      <c r="CFB16" s="197"/>
      <c r="CFC16" s="207"/>
      <c r="CFD16" s="207"/>
      <c r="CFE16" s="217"/>
      <c r="CFF16" s="197"/>
      <c r="CFG16" s="207"/>
      <c r="CFH16" s="207"/>
      <c r="CFI16" s="217"/>
      <c r="CFJ16" s="197"/>
      <c r="CFK16" s="207"/>
      <c r="CFL16" s="207"/>
      <c r="CFM16" s="217"/>
      <c r="CFN16" s="197"/>
      <c r="CFO16" s="207"/>
      <c r="CFP16" s="207"/>
      <c r="CFQ16" s="217"/>
      <c r="CFR16" s="197"/>
      <c r="CFS16" s="207"/>
      <c r="CFT16" s="207"/>
      <c r="CFU16" s="217"/>
      <c r="CFV16" s="197"/>
      <c r="CFW16" s="207"/>
      <c r="CFX16" s="207"/>
      <c r="CFY16" s="217"/>
      <c r="CFZ16" s="197"/>
      <c r="CGA16" s="207"/>
      <c r="CGB16" s="207"/>
      <c r="CGC16" s="217"/>
      <c r="CGD16" s="197"/>
      <c r="CGE16" s="207"/>
      <c r="CGF16" s="207"/>
      <c r="CGG16" s="217"/>
      <c r="CGH16" s="197"/>
      <c r="CGI16" s="207"/>
      <c r="CGJ16" s="207"/>
      <c r="CGK16" s="217"/>
      <c r="CGL16" s="197"/>
      <c r="CGM16" s="207"/>
      <c r="CGN16" s="207"/>
      <c r="CGO16" s="217"/>
      <c r="CGP16" s="197"/>
      <c r="CGQ16" s="207"/>
      <c r="CGR16" s="207"/>
      <c r="CGS16" s="217"/>
      <c r="CGT16" s="197"/>
      <c r="CGU16" s="207"/>
      <c r="CGV16" s="207"/>
      <c r="CGW16" s="217"/>
      <c r="CGX16" s="197"/>
      <c r="CGY16" s="207"/>
      <c r="CGZ16" s="207"/>
      <c r="CHA16" s="217"/>
      <c r="CHB16" s="197"/>
      <c r="CHC16" s="207"/>
      <c r="CHD16" s="207"/>
      <c r="CHE16" s="217"/>
      <c r="CHF16" s="197"/>
      <c r="CHG16" s="207"/>
      <c r="CHH16" s="207"/>
      <c r="CHI16" s="217"/>
      <c r="CHJ16" s="197"/>
      <c r="CHK16" s="207"/>
      <c r="CHL16" s="207"/>
      <c r="CHM16" s="217"/>
      <c r="CHN16" s="197"/>
      <c r="CHO16" s="207"/>
      <c r="CHP16" s="207"/>
      <c r="CHQ16" s="217"/>
      <c r="CHR16" s="197"/>
      <c r="CHS16" s="207"/>
      <c r="CHT16" s="207"/>
      <c r="CHU16" s="217"/>
      <c r="CHV16" s="197"/>
      <c r="CHW16" s="207"/>
      <c r="CHX16" s="207"/>
      <c r="CHY16" s="217"/>
      <c r="CHZ16" s="197"/>
      <c r="CIA16" s="207"/>
      <c r="CIB16" s="207"/>
      <c r="CIC16" s="217"/>
      <c r="CID16" s="197"/>
      <c r="CIE16" s="207"/>
      <c r="CIF16" s="207"/>
      <c r="CIG16" s="217"/>
      <c r="CIH16" s="197"/>
      <c r="CII16" s="207"/>
      <c r="CIJ16" s="207"/>
      <c r="CIK16" s="217"/>
      <c r="CIL16" s="197"/>
      <c r="CIM16" s="207"/>
      <c r="CIN16" s="207"/>
      <c r="CIO16" s="217"/>
      <c r="CIP16" s="197"/>
      <c r="CIQ16" s="207"/>
      <c r="CIR16" s="207"/>
      <c r="CIS16" s="217"/>
      <c r="CIT16" s="197"/>
      <c r="CIU16" s="207"/>
      <c r="CIV16" s="207"/>
      <c r="CIW16" s="217"/>
      <c r="CIX16" s="197"/>
      <c r="CIY16" s="207"/>
      <c r="CIZ16" s="207"/>
      <c r="CJA16" s="217"/>
      <c r="CJB16" s="197"/>
      <c r="CJC16" s="207"/>
      <c r="CJD16" s="207"/>
      <c r="CJE16" s="217"/>
      <c r="CJF16" s="197"/>
      <c r="CJG16" s="207"/>
      <c r="CJH16" s="207"/>
      <c r="CJI16" s="217"/>
      <c r="CJJ16" s="197"/>
      <c r="CJK16" s="207"/>
      <c r="CJL16" s="207"/>
      <c r="CJM16" s="217"/>
      <c r="CJN16" s="197"/>
      <c r="CJO16" s="207"/>
      <c r="CJP16" s="207"/>
      <c r="CJQ16" s="217"/>
      <c r="CJR16" s="197"/>
      <c r="CJS16" s="207"/>
      <c r="CJT16" s="207"/>
      <c r="CJU16" s="217"/>
      <c r="CJV16" s="197"/>
      <c r="CJW16" s="207"/>
      <c r="CJX16" s="207"/>
      <c r="CJY16" s="217"/>
      <c r="CJZ16" s="197"/>
      <c r="CKA16" s="207"/>
      <c r="CKB16" s="207"/>
      <c r="CKC16" s="217"/>
      <c r="CKD16" s="197"/>
      <c r="CKE16" s="207"/>
      <c r="CKF16" s="207"/>
      <c r="CKG16" s="217"/>
      <c r="CKH16" s="197"/>
      <c r="CKI16" s="207"/>
      <c r="CKJ16" s="207"/>
      <c r="CKK16" s="217"/>
      <c r="CKL16" s="197"/>
      <c r="CKM16" s="207"/>
      <c r="CKN16" s="207"/>
      <c r="CKO16" s="217"/>
      <c r="CKP16" s="197"/>
      <c r="CKQ16" s="207"/>
      <c r="CKR16" s="207"/>
      <c r="CKS16" s="217"/>
      <c r="CKT16" s="197"/>
      <c r="CKU16" s="207"/>
      <c r="CKV16" s="207"/>
      <c r="CKW16" s="217"/>
      <c r="CKX16" s="197"/>
      <c r="CKY16" s="207"/>
      <c r="CKZ16" s="207"/>
      <c r="CLA16" s="217"/>
      <c r="CLB16" s="197"/>
      <c r="CLC16" s="207"/>
      <c r="CLD16" s="207"/>
      <c r="CLE16" s="217"/>
      <c r="CLF16" s="197"/>
      <c r="CLG16" s="207"/>
      <c r="CLH16" s="207"/>
      <c r="CLI16" s="217"/>
      <c r="CLJ16" s="197"/>
      <c r="CLK16" s="207"/>
      <c r="CLL16" s="207"/>
      <c r="CLM16" s="217"/>
      <c r="CLN16" s="197"/>
      <c r="CLO16" s="207"/>
      <c r="CLP16" s="207"/>
      <c r="CLQ16" s="217"/>
      <c r="CLR16" s="197"/>
      <c r="CLS16" s="207"/>
      <c r="CLT16" s="207"/>
      <c r="CLU16" s="217"/>
      <c r="CLV16" s="197"/>
      <c r="CLW16" s="207"/>
      <c r="CLX16" s="207"/>
      <c r="CLY16" s="217"/>
      <c r="CLZ16" s="197"/>
      <c r="CMA16" s="207"/>
      <c r="CMB16" s="207"/>
      <c r="CMC16" s="217"/>
      <c r="CMD16" s="197"/>
      <c r="CME16" s="207"/>
      <c r="CMF16" s="207"/>
      <c r="CMG16" s="217"/>
      <c r="CMH16" s="197"/>
      <c r="CMI16" s="207"/>
      <c r="CMJ16" s="207"/>
      <c r="CMK16" s="217"/>
      <c r="CML16" s="197"/>
      <c r="CMM16" s="207"/>
      <c r="CMN16" s="207"/>
      <c r="CMO16" s="217"/>
      <c r="CMP16" s="197"/>
      <c r="CMQ16" s="207"/>
      <c r="CMR16" s="207"/>
      <c r="CMS16" s="217"/>
      <c r="CMT16" s="197"/>
      <c r="CMU16" s="207"/>
      <c r="CMV16" s="207"/>
      <c r="CMW16" s="217"/>
      <c r="CMX16" s="197"/>
      <c r="CMY16" s="207"/>
      <c r="CMZ16" s="207"/>
      <c r="CNA16" s="217"/>
      <c r="CNB16" s="197"/>
      <c r="CNC16" s="207"/>
      <c r="CND16" s="207"/>
      <c r="CNE16" s="217"/>
      <c r="CNF16" s="197"/>
      <c r="CNG16" s="207"/>
      <c r="CNH16" s="207"/>
      <c r="CNI16" s="217"/>
      <c r="CNJ16" s="197"/>
      <c r="CNK16" s="207"/>
      <c r="CNL16" s="207"/>
      <c r="CNM16" s="217"/>
      <c r="CNN16" s="197"/>
      <c r="CNO16" s="207"/>
      <c r="CNP16" s="207"/>
      <c r="CNQ16" s="217"/>
      <c r="CNR16" s="197"/>
      <c r="CNS16" s="207"/>
      <c r="CNT16" s="207"/>
      <c r="CNU16" s="217"/>
      <c r="CNV16" s="197"/>
      <c r="CNW16" s="207"/>
      <c r="CNX16" s="207"/>
      <c r="CNY16" s="217"/>
      <c r="CNZ16" s="197"/>
      <c r="COA16" s="207"/>
      <c r="COB16" s="207"/>
      <c r="COC16" s="217"/>
      <c r="COD16" s="197"/>
      <c r="COE16" s="207"/>
      <c r="COF16" s="207"/>
      <c r="COG16" s="217"/>
      <c r="COH16" s="197"/>
      <c r="COI16" s="207"/>
      <c r="COJ16" s="207"/>
      <c r="COK16" s="217"/>
      <c r="COL16" s="197"/>
      <c r="COM16" s="207"/>
      <c r="CON16" s="207"/>
      <c r="COO16" s="217"/>
      <c r="COP16" s="197"/>
      <c r="COQ16" s="207"/>
      <c r="COR16" s="207"/>
      <c r="COS16" s="217"/>
      <c r="COT16" s="197"/>
      <c r="COU16" s="207"/>
      <c r="COV16" s="207"/>
      <c r="COW16" s="217"/>
      <c r="COX16" s="197"/>
      <c r="COY16" s="207"/>
      <c r="COZ16" s="207"/>
      <c r="CPA16" s="217"/>
      <c r="CPB16" s="197"/>
      <c r="CPC16" s="207"/>
      <c r="CPD16" s="207"/>
      <c r="CPE16" s="217"/>
      <c r="CPF16" s="197"/>
      <c r="CPG16" s="207"/>
      <c r="CPH16" s="207"/>
      <c r="CPI16" s="217"/>
      <c r="CPJ16" s="197"/>
      <c r="CPK16" s="207"/>
      <c r="CPL16" s="207"/>
      <c r="CPM16" s="217"/>
      <c r="CPN16" s="197"/>
      <c r="CPO16" s="207"/>
      <c r="CPP16" s="207"/>
      <c r="CPQ16" s="217"/>
      <c r="CPR16" s="197"/>
      <c r="CPS16" s="207"/>
      <c r="CPT16" s="207"/>
      <c r="CPU16" s="217"/>
      <c r="CPV16" s="197"/>
      <c r="CPW16" s="207"/>
      <c r="CPX16" s="207"/>
      <c r="CPY16" s="217"/>
      <c r="CPZ16" s="197"/>
      <c r="CQA16" s="207"/>
      <c r="CQB16" s="207"/>
      <c r="CQC16" s="217"/>
      <c r="CQD16" s="197"/>
      <c r="CQE16" s="207"/>
      <c r="CQF16" s="207"/>
      <c r="CQG16" s="217"/>
      <c r="CQH16" s="197"/>
      <c r="CQI16" s="207"/>
      <c r="CQJ16" s="207"/>
      <c r="CQK16" s="217"/>
      <c r="CQL16" s="197"/>
      <c r="CQM16" s="207"/>
      <c r="CQN16" s="207"/>
      <c r="CQO16" s="217"/>
      <c r="CQP16" s="197"/>
      <c r="CQQ16" s="207"/>
      <c r="CQR16" s="207"/>
      <c r="CQS16" s="217"/>
      <c r="CQT16" s="197"/>
      <c r="CQU16" s="207"/>
      <c r="CQV16" s="207"/>
      <c r="CQW16" s="217"/>
      <c r="CQX16" s="197"/>
      <c r="CQY16" s="207"/>
      <c r="CQZ16" s="207"/>
      <c r="CRA16" s="217"/>
      <c r="CRB16" s="197"/>
      <c r="CRC16" s="207"/>
      <c r="CRD16" s="207"/>
      <c r="CRE16" s="217"/>
      <c r="CRF16" s="197"/>
      <c r="CRG16" s="207"/>
      <c r="CRH16" s="207"/>
      <c r="CRI16" s="217"/>
      <c r="CRJ16" s="197"/>
      <c r="CRK16" s="207"/>
      <c r="CRL16" s="207"/>
      <c r="CRM16" s="217"/>
      <c r="CRN16" s="197"/>
      <c r="CRO16" s="207"/>
      <c r="CRP16" s="207"/>
      <c r="CRQ16" s="217"/>
      <c r="CRR16" s="197"/>
      <c r="CRS16" s="207"/>
      <c r="CRT16" s="207"/>
      <c r="CRU16" s="217"/>
      <c r="CRV16" s="197"/>
      <c r="CRW16" s="207"/>
      <c r="CRX16" s="207"/>
      <c r="CRY16" s="217"/>
      <c r="CRZ16" s="197"/>
      <c r="CSA16" s="207"/>
      <c r="CSB16" s="207"/>
      <c r="CSC16" s="217"/>
      <c r="CSD16" s="197"/>
      <c r="CSE16" s="207"/>
      <c r="CSF16" s="207"/>
      <c r="CSG16" s="217"/>
      <c r="CSH16" s="197"/>
      <c r="CSI16" s="207"/>
      <c r="CSJ16" s="207"/>
      <c r="CSK16" s="217"/>
      <c r="CSL16" s="197"/>
      <c r="CSM16" s="207"/>
      <c r="CSN16" s="207"/>
      <c r="CSO16" s="217"/>
      <c r="CSP16" s="197"/>
      <c r="CSQ16" s="207"/>
      <c r="CSR16" s="207"/>
      <c r="CSS16" s="217"/>
      <c r="CST16" s="197"/>
      <c r="CSU16" s="207"/>
      <c r="CSV16" s="207"/>
      <c r="CSW16" s="217"/>
      <c r="CSX16" s="197"/>
      <c r="CSY16" s="207"/>
      <c r="CSZ16" s="207"/>
      <c r="CTA16" s="217"/>
      <c r="CTB16" s="197"/>
      <c r="CTC16" s="207"/>
      <c r="CTD16" s="207"/>
      <c r="CTE16" s="217"/>
      <c r="CTF16" s="197"/>
      <c r="CTG16" s="207"/>
      <c r="CTH16" s="207"/>
      <c r="CTI16" s="217"/>
      <c r="CTJ16" s="197"/>
      <c r="CTK16" s="207"/>
      <c r="CTL16" s="207"/>
      <c r="CTM16" s="217"/>
      <c r="CTN16" s="197"/>
      <c r="CTO16" s="207"/>
      <c r="CTP16" s="207"/>
      <c r="CTQ16" s="217"/>
      <c r="CTR16" s="197"/>
      <c r="CTS16" s="207"/>
      <c r="CTT16" s="207"/>
      <c r="CTU16" s="217"/>
      <c r="CTV16" s="197"/>
      <c r="CTW16" s="207"/>
      <c r="CTX16" s="207"/>
      <c r="CTY16" s="217"/>
      <c r="CTZ16" s="197"/>
      <c r="CUA16" s="207"/>
      <c r="CUB16" s="207"/>
      <c r="CUC16" s="217"/>
      <c r="CUD16" s="197"/>
      <c r="CUE16" s="207"/>
      <c r="CUF16" s="207"/>
      <c r="CUG16" s="217"/>
      <c r="CUH16" s="197"/>
      <c r="CUI16" s="207"/>
      <c r="CUJ16" s="207"/>
      <c r="CUK16" s="217"/>
      <c r="CUL16" s="197"/>
      <c r="CUM16" s="207"/>
      <c r="CUN16" s="207"/>
      <c r="CUO16" s="217"/>
      <c r="CUP16" s="197"/>
      <c r="CUQ16" s="207"/>
      <c r="CUR16" s="207"/>
      <c r="CUS16" s="217"/>
      <c r="CUT16" s="197"/>
      <c r="CUU16" s="207"/>
      <c r="CUV16" s="207"/>
      <c r="CUW16" s="217"/>
      <c r="CUX16" s="197"/>
      <c r="CUY16" s="207"/>
      <c r="CUZ16" s="207"/>
      <c r="CVA16" s="217"/>
      <c r="CVB16" s="197"/>
      <c r="CVC16" s="207"/>
      <c r="CVD16" s="207"/>
      <c r="CVE16" s="217"/>
      <c r="CVF16" s="197"/>
      <c r="CVG16" s="207"/>
      <c r="CVH16" s="207"/>
      <c r="CVI16" s="217"/>
      <c r="CVJ16" s="197"/>
      <c r="CVK16" s="207"/>
      <c r="CVL16" s="207"/>
      <c r="CVM16" s="217"/>
      <c r="CVN16" s="197"/>
      <c r="CVO16" s="207"/>
      <c r="CVP16" s="207"/>
      <c r="CVQ16" s="217"/>
      <c r="CVR16" s="197"/>
      <c r="CVS16" s="207"/>
      <c r="CVT16" s="207"/>
      <c r="CVU16" s="217"/>
      <c r="CVV16" s="197"/>
      <c r="CVW16" s="207"/>
      <c r="CVX16" s="207"/>
      <c r="CVY16" s="217"/>
      <c r="CVZ16" s="197"/>
      <c r="CWA16" s="207"/>
      <c r="CWB16" s="207"/>
      <c r="CWC16" s="217"/>
      <c r="CWD16" s="197"/>
      <c r="CWE16" s="207"/>
      <c r="CWF16" s="207"/>
      <c r="CWG16" s="217"/>
      <c r="CWH16" s="197"/>
      <c r="CWI16" s="207"/>
      <c r="CWJ16" s="207"/>
      <c r="CWK16" s="217"/>
      <c r="CWL16" s="197"/>
      <c r="CWM16" s="207"/>
      <c r="CWN16" s="207"/>
      <c r="CWO16" s="217"/>
      <c r="CWP16" s="197"/>
      <c r="CWQ16" s="207"/>
      <c r="CWR16" s="207"/>
      <c r="CWS16" s="217"/>
      <c r="CWT16" s="197"/>
      <c r="CWU16" s="207"/>
      <c r="CWV16" s="207"/>
      <c r="CWW16" s="217"/>
      <c r="CWX16" s="197"/>
      <c r="CWY16" s="207"/>
      <c r="CWZ16" s="207"/>
      <c r="CXA16" s="217"/>
      <c r="CXB16" s="197"/>
      <c r="CXC16" s="207"/>
      <c r="CXD16" s="207"/>
      <c r="CXE16" s="217"/>
      <c r="CXF16" s="197"/>
      <c r="CXG16" s="207"/>
      <c r="CXH16" s="207"/>
      <c r="CXI16" s="217"/>
      <c r="CXJ16" s="197"/>
      <c r="CXK16" s="207"/>
      <c r="CXL16" s="207"/>
      <c r="CXM16" s="217"/>
      <c r="CXN16" s="197"/>
      <c r="CXO16" s="207"/>
      <c r="CXP16" s="207"/>
      <c r="CXQ16" s="217"/>
      <c r="CXR16" s="197"/>
      <c r="CXS16" s="207"/>
      <c r="CXT16" s="207"/>
      <c r="CXU16" s="217"/>
      <c r="CXV16" s="197"/>
      <c r="CXW16" s="207"/>
      <c r="CXX16" s="207"/>
      <c r="CXY16" s="217"/>
      <c r="CXZ16" s="197"/>
      <c r="CYA16" s="207"/>
      <c r="CYB16" s="207"/>
      <c r="CYC16" s="217"/>
      <c r="CYD16" s="197"/>
      <c r="CYE16" s="207"/>
      <c r="CYF16" s="207"/>
      <c r="CYG16" s="217"/>
      <c r="CYH16" s="197"/>
      <c r="CYI16" s="207"/>
      <c r="CYJ16" s="207"/>
      <c r="CYK16" s="217"/>
      <c r="CYL16" s="197"/>
      <c r="CYM16" s="207"/>
      <c r="CYN16" s="207"/>
      <c r="CYO16" s="217"/>
      <c r="CYP16" s="197"/>
      <c r="CYQ16" s="207"/>
      <c r="CYR16" s="207"/>
      <c r="CYS16" s="217"/>
      <c r="CYT16" s="197"/>
      <c r="CYU16" s="207"/>
      <c r="CYV16" s="207"/>
      <c r="CYW16" s="217"/>
      <c r="CYX16" s="197"/>
      <c r="CYY16" s="207"/>
      <c r="CYZ16" s="207"/>
      <c r="CZA16" s="217"/>
      <c r="CZB16" s="197"/>
      <c r="CZC16" s="207"/>
      <c r="CZD16" s="207"/>
      <c r="CZE16" s="217"/>
      <c r="CZF16" s="197"/>
      <c r="CZG16" s="207"/>
      <c r="CZH16" s="207"/>
      <c r="CZI16" s="217"/>
      <c r="CZJ16" s="197"/>
      <c r="CZK16" s="207"/>
      <c r="CZL16" s="207"/>
      <c r="CZM16" s="217"/>
      <c r="CZN16" s="197"/>
      <c r="CZO16" s="207"/>
      <c r="CZP16" s="207"/>
      <c r="CZQ16" s="217"/>
      <c r="CZR16" s="197"/>
      <c r="CZS16" s="207"/>
      <c r="CZT16" s="207"/>
      <c r="CZU16" s="217"/>
      <c r="CZV16" s="197"/>
      <c r="CZW16" s="207"/>
      <c r="CZX16" s="207"/>
      <c r="CZY16" s="217"/>
      <c r="CZZ16" s="197"/>
      <c r="DAA16" s="207"/>
      <c r="DAB16" s="207"/>
      <c r="DAC16" s="217"/>
      <c r="DAD16" s="197"/>
      <c r="DAE16" s="207"/>
      <c r="DAF16" s="207"/>
      <c r="DAG16" s="217"/>
      <c r="DAH16" s="197"/>
      <c r="DAI16" s="207"/>
      <c r="DAJ16" s="207"/>
      <c r="DAK16" s="217"/>
      <c r="DAL16" s="197"/>
      <c r="DAM16" s="207"/>
      <c r="DAN16" s="207"/>
      <c r="DAO16" s="217"/>
      <c r="DAP16" s="197"/>
      <c r="DAQ16" s="207"/>
      <c r="DAR16" s="207"/>
      <c r="DAS16" s="217"/>
      <c r="DAT16" s="197"/>
      <c r="DAU16" s="207"/>
      <c r="DAV16" s="207"/>
      <c r="DAW16" s="217"/>
      <c r="DAX16" s="197"/>
      <c r="DAY16" s="207"/>
      <c r="DAZ16" s="207"/>
      <c r="DBA16" s="217"/>
      <c r="DBB16" s="197"/>
      <c r="DBC16" s="207"/>
      <c r="DBD16" s="207"/>
      <c r="DBE16" s="217"/>
      <c r="DBF16" s="197"/>
      <c r="DBG16" s="207"/>
      <c r="DBH16" s="207"/>
      <c r="DBI16" s="217"/>
      <c r="DBJ16" s="197"/>
      <c r="DBK16" s="207"/>
      <c r="DBL16" s="207"/>
      <c r="DBM16" s="217"/>
      <c r="DBN16" s="197"/>
      <c r="DBO16" s="207"/>
      <c r="DBP16" s="207"/>
      <c r="DBQ16" s="217"/>
      <c r="DBR16" s="197"/>
      <c r="DBS16" s="207"/>
      <c r="DBT16" s="207"/>
      <c r="DBU16" s="217"/>
      <c r="DBV16" s="197"/>
      <c r="DBW16" s="207"/>
      <c r="DBX16" s="207"/>
      <c r="DBY16" s="217"/>
      <c r="DBZ16" s="197"/>
      <c r="DCA16" s="207"/>
      <c r="DCB16" s="207"/>
      <c r="DCC16" s="217"/>
      <c r="DCD16" s="197"/>
      <c r="DCE16" s="207"/>
      <c r="DCF16" s="207"/>
      <c r="DCG16" s="217"/>
      <c r="DCH16" s="197"/>
      <c r="DCI16" s="207"/>
      <c r="DCJ16" s="207"/>
      <c r="DCK16" s="217"/>
      <c r="DCL16" s="197"/>
      <c r="DCM16" s="207"/>
      <c r="DCN16" s="207"/>
      <c r="DCO16" s="217"/>
      <c r="DCP16" s="197"/>
      <c r="DCQ16" s="207"/>
      <c r="DCR16" s="207"/>
      <c r="DCS16" s="217"/>
      <c r="DCT16" s="197"/>
      <c r="DCU16" s="207"/>
      <c r="DCV16" s="207"/>
      <c r="DCW16" s="217"/>
      <c r="DCX16" s="197"/>
      <c r="DCY16" s="207"/>
      <c r="DCZ16" s="207"/>
      <c r="DDA16" s="217"/>
      <c r="DDB16" s="197"/>
      <c r="DDC16" s="207"/>
      <c r="DDD16" s="207"/>
      <c r="DDE16" s="217"/>
      <c r="DDF16" s="197"/>
      <c r="DDG16" s="207"/>
      <c r="DDH16" s="207"/>
      <c r="DDI16" s="217"/>
      <c r="DDJ16" s="197"/>
      <c r="DDK16" s="207"/>
      <c r="DDL16" s="207"/>
      <c r="DDM16" s="217"/>
      <c r="DDN16" s="197"/>
      <c r="DDO16" s="207"/>
      <c r="DDP16" s="207"/>
      <c r="DDQ16" s="217"/>
      <c r="DDR16" s="197"/>
      <c r="DDS16" s="207"/>
      <c r="DDT16" s="207"/>
      <c r="DDU16" s="217"/>
      <c r="DDV16" s="197"/>
      <c r="DDW16" s="207"/>
      <c r="DDX16" s="207"/>
      <c r="DDY16" s="217"/>
      <c r="DDZ16" s="197"/>
      <c r="DEA16" s="207"/>
      <c r="DEB16" s="207"/>
      <c r="DEC16" s="217"/>
      <c r="DED16" s="197"/>
      <c r="DEE16" s="207"/>
      <c r="DEF16" s="207"/>
      <c r="DEG16" s="217"/>
      <c r="DEH16" s="197"/>
      <c r="DEI16" s="207"/>
      <c r="DEJ16" s="207"/>
      <c r="DEK16" s="217"/>
      <c r="DEL16" s="197"/>
      <c r="DEM16" s="207"/>
      <c r="DEN16" s="207"/>
      <c r="DEO16" s="217"/>
      <c r="DEP16" s="197"/>
      <c r="DEQ16" s="207"/>
      <c r="DER16" s="207"/>
      <c r="DES16" s="217"/>
      <c r="DET16" s="197"/>
      <c r="DEU16" s="207"/>
      <c r="DEV16" s="207"/>
      <c r="DEW16" s="217"/>
      <c r="DEX16" s="197"/>
      <c r="DEY16" s="207"/>
      <c r="DEZ16" s="207"/>
      <c r="DFA16" s="217"/>
      <c r="DFB16" s="197"/>
      <c r="DFC16" s="207"/>
      <c r="DFD16" s="207"/>
      <c r="DFE16" s="217"/>
      <c r="DFF16" s="197"/>
      <c r="DFG16" s="207"/>
      <c r="DFH16" s="207"/>
      <c r="DFI16" s="217"/>
      <c r="DFJ16" s="197"/>
      <c r="DFK16" s="207"/>
      <c r="DFL16" s="207"/>
      <c r="DFM16" s="217"/>
      <c r="DFN16" s="197"/>
      <c r="DFO16" s="207"/>
      <c r="DFP16" s="207"/>
      <c r="DFQ16" s="217"/>
      <c r="DFR16" s="197"/>
      <c r="DFS16" s="207"/>
      <c r="DFT16" s="207"/>
      <c r="DFU16" s="217"/>
      <c r="DFV16" s="197"/>
      <c r="DFW16" s="207"/>
      <c r="DFX16" s="207"/>
      <c r="DFY16" s="217"/>
      <c r="DFZ16" s="197"/>
      <c r="DGA16" s="207"/>
      <c r="DGB16" s="207"/>
      <c r="DGC16" s="217"/>
      <c r="DGD16" s="197"/>
      <c r="DGE16" s="207"/>
      <c r="DGF16" s="207"/>
      <c r="DGG16" s="217"/>
      <c r="DGH16" s="197"/>
      <c r="DGI16" s="207"/>
      <c r="DGJ16" s="207"/>
      <c r="DGK16" s="217"/>
      <c r="DGL16" s="197"/>
      <c r="DGM16" s="207"/>
      <c r="DGN16" s="207"/>
      <c r="DGO16" s="217"/>
      <c r="DGP16" s="197"/>
      <c r="DGQ16" s="207"/>
      <c r="DGR16" s="207"/>
      <c r="DGS16" s="217"/>
      <c r="DGT16" s="197"/>
      <c r="DGU16" s="207"/>
      <c r="DGV16" s="207"/>
      <c r="DGW16" s="217"/>
      <c r="DGX16" s="197"/>
      <c r="DGY16" s="207"/>
      <c r="DGZ16" s="207"/>
      <c r="DHA16" s="217"/>
      <c r="DHB16" s="197"/>
      <c r="DHC16" s="207"/>
      <c r="DHD16" s="207"/>
      <c r="DHE16" s="217"/>
      <c r="DHF16" s="197"/>
      <c r="DHG16" s="207"/>
      <c r="DHH16" s="207"/>
      <c r="DHI16" s="217"/>
      <c r="DHJ16" s="197"/>
      <c r="DHK16" s="207"/>
      <c r="DHL16" s="207"/>
      <c r="DHM16" s="217"/>
      <c r="DHN16" s="197"/>
      <c r="DHO16" s="207"/>
      <c r="DHP16" s="207"/>
      <c r="DHQ16" s="217"/>
      <c r="DHR16" s="197"/>
      <c r="DHS16" s="207"/>
      <c r="DHT16" s="207"/>
      <c r="DHU16" s="217"/>
      <c r="DHV16" s="197"/>
      <c r="DHW16" s="207"/>
      <c r="DHX16" s="207"/>
      <c r="DHY16" s="217"/>
      <c r="DHZ16" s="197"/>
      <c r="DIA16" s="207"/>
      <c r="DIB16" s="207"/>
      <c r="DIC16" s="217"/>
      <c r="DID16" s="197"/>
      <c r="DIE16" s="207"/>
      <c r="DIF16" s="207"/>
      <c r="DIG16" s="217"/>
      <c r="DIH16" s="197"/>
      <c r="DII16" s="207"/>
      <c r="DIJ16" s="207"/>
      <c r="DIK16" s="217"/>
      <c r="DIL16" s="197"/>
      <c r="DIM16" s="207"/>
      <c r="DIN16" s="207"/>
      <c r="DIO16" s="217"/>
      <c r="DIP16" s="197"/>
      <c r="DIQ16" s="207"/>
      <c r="DIR16" s="207"/>
      <c r="DIS16" s="217"/>
      <c r="DIT16" s="197"/>
      <c r="DIU16" s="207"/>
      <c r="DIV16" s="207"/>
      <c r="DIW16" s="217"/>
      <c r="DIX16" s="197"/>
      <c r="DIY16" s="207"/>
      <c r="DIZ16" s="207"/>
      <c r="DJA16" s="217"/>
      <c r="DJB16" s="197"/>
      <c r="DJC16" s="207"/>
      <c r="DJD16" s="207"/>
      <c r="DJE16" s="217"/>
      <c r="DJF16" s="197"/>
      <c r="DJG16" s="207"/>
      <c r="DJH16" s="207"/>
      <c r="DJI16" s="217"/>
      <c r="DJJ16" s="197"/>
      <c r="DJK16" s="207"/>
      <c r="DJL16" s="207"/>
      <c r="DJM16" s="217"/>
      <c r="DJN16" s="197"/>
      <c r="DJO16" s="207"/>
      <c r="DJP16" s="207"/>
      <c r="DJQ16" s="217"/>
      <c r="DJR16" s="197"/>
      <c r="DJS16" s="207"/>
      <c r="DJT16" s="207"/>
      <c r="DJU16" s="217"/>
      <c r="DJV16" s="197"/>
      <c r="DJW16" s="207"/>
      <c r="DJX16" s="207"/>
      <c r="DJY16" s="217"/>
      <c r="DJZ16" s="197"/>
      <c r="DKA16" s="207"/>
      <c r="DKB16" s="207"/>
      <c r="DKC16" s="217"/>
      <c r="DKD16" s="197"/>
      <c r="DKE16" s="207"/>
      <c r="DKF16" s="207"/>
      <c r="DKG16" s="217"/>
      <c r="DKH16" s="197"/>
      <c r="DKI16" s="207"/>
      <c r="DKJ16" s="207"/>
      <c r="DKK16" s="217"/>
      <c r="DKL16" s="197"/>
      <c r="DKM16" s="207"/>
      <c r="DKN16" s="207"/>
      <c r="DKO16" s="217"/>
      <c r="DKP16" s="197"/>
      <c r="DKQ16" s="207"/>
      <c r="DKR16" s="207"/>
      <c r="DKS16" s="217"/>
      <c r="DKT16" s="197"/>
      <c r="DKU16" s="207"/>
      <c r="DKV16" s="207"/>
      <c r="DKW16" s="217"/>
      <c r="DKX16" s="197"/>
      <c r="DKY16" s="207"/>
      <c r="DKZ16" s="207"/>
      <c r="DLA16" s="217"/>
      <c r="DLB16" s="197"/>
      <c r="DLC16" s="207"/>
      <c r="DLD16" s="207"/>
      <c r="DLE16" s="217"/>
      <c r="DLF16" s="197"/>
      <c r="DLG16" s="207"/>
      <c r="DLH16" s="207"/>
      <c r="DLI16" s="217"/>
      <c r="DLJ16" s="197"/>
      <c r="DLK16" s="207"/>
      <c r="DLL16" s="207"/>
      <c r="DLM16" s="217"/>
      <c r="DLN16" s="197"/>
      <c r="DLO16" s="207"/>
      <c r="DLP16" s="207"/>
      <c r="DLQ16" s="217"/>
      <c r="DLR16" s="197"/>
      <c r="DLS16" s="207"/>
      <c r="DLT16" s="207"/>
      <c r="DLU16" s="217"/>
      <c r="DLV16" s="197"/>
      <c r="DLW16" s="207"/>
      <c r="DLX16" s="207"/>
      <c r="DLY16" s="217"/>
      <c r="DLZ16" s="197"/>
      <c r="DMA16" s="207"/>
      <c r="DMB16" s="207"/>
      <c r="DMC16" s="217"/>
      <c r="DMD16" s="197"/>
      <c r="DME16" s="207"/>
      <c r="DMF16" s="207"/>
      <c r="DMG16" s="217"/>
      <c r="DMH16" s="197"/>
      <c r="DMI16" s="207"/>
      <c r="DMJ16" s="207"/>
      <c r="DMK16" s="217"/>
      <c r="DML16" s="197"/>
      <c r="DMM16" s="207"/>
      <c r="DMN16" s="207"/>
      <c r="DMO16" s="217"/>
      <c r="DMP16" s="197"/>
      <c r="DMQ16" s="207"/>
      <c r="DMR16" s="207"/>
      <c r="DMS16" s="217"/>
      <c r="DMT16" s="197"/>
      <c r="DMU16" s="207"/>
      <c r="DMV16" s="207"/>
      <c r="DMW16" s="217"/>
      <c r="DMX16" s="197"/>
      <c r="DMY16" s="207"/>
      <c r="DMZ16" s="207"/>
      <c r="DNA16" s="217"/>
      <c r="DNB16" s="197"/>
      <c r="DNC16" s="207"/>
      <c r="DND16" s="207"/>
      <c r="DNE16" s="217"/>
      <c r="DNF16" s="197"/>
      <c r="DNG16" s="207"/>
      <c r="DNH16" s="207"/>
      <c r="DNI16" s="217"/>
      <c r="DNJ16" s="197"/>
      <c r="DNK16" s="207"/>
      <c r="DNL16" s="207"/>
      <c r="DNM16" s="217"/>
      <c r="DNN16" s="197"/>
      <c r="DNO16" s="207"/>
      <c r="DNP16" s="207"/>
      <c r="DNQ16" s="217"/>
      <c r="DNR16" s="197"/>
      <c r="DNS16" s="207"/>
      <c r="DNT16" s="207"/>
      <c r="DNU16" s="217"/>
      <c r="DNV16" s="197"/>
      <c r="DNW16" s="207"/>
      <c r="DNX16" s="207"/>
      <c r="DNY16" s="217"/>
      <c r="DNZ16" s="197"/>
      <c r="DOA16" s="207"/>
      <c r="DOB16" s="207"/>
      <c r="DOC16" s="217"/>
      <c r="DOD16" s="197"/>
      <c r="DOE16" s="207"/>
      <c r="DOF16" s="207"/>
      <c r="DOG16" s="217"/>
      <c r="DOH16" s="197"/>
      <c r="DOI16" s="207"/>
      <c r="DOJ16" s="207"/>
      <c r="DOK16" s="217"/>
      <c r="DOL16" s="197"/>
      <c r="DOM16" s="207"/>
      <c r="DON16" s="207"/>
      <c r="DOO16" s="217"/>
      <c r="DOP16" s="197"/>
      <c r="DOQ16" s="207"/>
      <c r="DOR16" s="207"/>
      <c r="DOS16" s="217"/>
      <c r="DOT16" s="197"/>
      <c r="DOU16" s="207"/>
      <c r="DOV16" s="207"/>
      <c r="DOW16" s="217"/>
      <c r="DOX16" s="197"/>
      <c r="DOY16" s="207"/>
      <c r="DOZ16" s="207"/>
      <c r="DPA16" s="217"/>
      <c r="DPB16" s="197"/>
      <c r="DPC16" s="207"/>
      <c r="DPD16" s="207"/>
      <c r="DPE16" s="217"/>
      <c r="DPF16" s="197"/>
      <c r="DPG16" s="207"/>
      <c r="DPH16" s="207"/>
      <c r="DPI16" s="217"/>
      <c r="DPJ16" s="197"/>
      <c r="DPK16" s="207"/>
      <c r="DPL16" s="207"/>
      <c r="DPM16" s="217"/>
      <c r="DPN16" s="197"/>
      <c r="DPO16" s="207"/>
      <c r="DPP16" s="207"/>
      <c r="DPQ16" s="217"/>
      <c r="DPR16" s="197"/>
      <c r="DPS16" s="207"/>
      <c r="DPT16" s="207"/>
      <c r="DPU16" s="217"/>
      <c r="DPV16" s="197"/>
      <c r="DPW16" s="207"/>
      <c r="DPX16" s="207"/>
      <c r="DPY16" s="217"/>
      <c r="DPZ16" s="197"/>
      <c r="DQA16" s="207"/>
      <c r="DQB16" s="207"/>
      <c r="DQC16" s="217"/>
      <c r="DQD16" s="197"/>
      <c r="DQE16" s="207"/>
      <c r="DQF16" s="207"/>
      <c r="DQG16" s="217"/>
      <c r="DQH16" s="197"/>
      <c r="DQI16" s="207"/>
      <c r="DQJ16" s="207"/>
      <c r="DQK16" s="217"/>
      <c r="DQL16" s="197"/>
      <c r="DQM16" s="207"/>
      <c r="DQN16" s="207"/>
      <c r="DQO16" s="217"/>
      <c r="DQP16" s="197"/>
      <c r="DQQ16" s="207"/>
      <c r="DQR16" s="207"/>
      <c r="DQS16" s="217"/>
      <c r="DQT16" s="197"/>
      <c r="DQU16" s="207"/>
      <c r="DQV16" s="207"/>
      <c r="DQW16" s="217"/>
      <c r="DQX16" s="197"/>
      <c r="DQY16" s="207"/>
      <c r="DQZ16" s="207"/>
      <c r="DRA16" s="217"/>
      <c r="DRB16" s="197"/>
      <c r="DRC16" s="207"/>
      <c r="DRD16" s="207"/>
      <c r="DRE16" s="217"/>
      <c r="DRF16" s="197"/>
      <c r="DRG16" s="207"/>
      <c r="DRH16" s="207"/>
      <c r="DRI16" s="217"/>
      <c r="DRJ16" s="197"/>
      <c r="DRK16" s="207"/>
      <c r="DRL16" s="207"/>
      <c r="DRM16" s="217"/>
      <c r="DRN16" s="197"/>
      <c r="DRO16" s="207"/>
      <c r="DRP16" s="207"/>
      <c r="DRQ16" s="217"/>
      <c r="DRR16" s="197"/>
      <c r="DRS16" s="207"/>
      <c r="DRT16" s="207"/>
      <c r="DRU16" s="217"/>
      <c r="DRV16" s="197"/>
      <c r="DRW16" s="207"/>
      <c r="DRX16" s="207"/>
      <c r="DRY16" s="217"/>
      <c r="DRZ16" s="197"/>
      <c r="DSA16" s="207"/>
      <c r="DSB16" s="207"/>
      <c r="DSC16" s="217"/>
      <c r="DSD16" s="197"/>
      <c r="DSE16" s="207"/>
      <c r="DSF16" s="207"/>
      <c r="DSG16" s="217"/>
      <c r="DSH16" s="197"/>
      <c r="DSI16" s="207"/>
      <c r="DSJ16" s="207"/>
      <c r="DSK16" s="217"/>
      <c r="DSL16" s="197"/>
      <c r="DSM16" s="207"/>
      <c r="DSN16" s="207"/>
      <c r="DSO16" s="217"/>
      <c r="DSP16" s="197"/>
      <c r="DSQ16" s="207"/>
      <c r="DSR16" s="207"/>
      <c r="DSS16" s="217"/>
      <c r="DST16" s="197"/>
      <c r="DSU16" s="207"/>
      <c r="DSV16" s="207"/>
      <c r="DSW16" s="217"/>
      <c r="DSX16" s="197"/>
      <c r="DSY16" s="207"/>
      <c r="DSZ16" s="207"/>
      <c r="DTA16" s="217"/>
      <c r="DTB16" s="197"/>
      <c r="DTC16" s="207"/>
      <c r="DTD16" s="207"/>
      <c r="DTE16" s="217"/>
      <c r="DTF16" s="197"/>
      <c r="DTG16" s="207"/>
      <c r="DTH16" s="207"/>
      <c r="DTI16" s="217"/>
      <c r="DTJ16" s="197"/>
      <c r="DTK16" s="207"/>
      <c r="DTL16" s="207"/>
      <c r="DTM16" s="217"/>
      <c r="DTN16" s="197"/>
      <c r="DTO16" s="207"/>
      <c r="DTP16" s="207"/>
      <c r="DTQ16" s="217"/>
      <c r="DTR16" s="197"/>
      <c r="DTS16" s="207"/>
      <c r="DTT16" s="207"/>
      <c r="DTU16" s="217"/>
      <c r="DTV16" s="197"/>
      <c r="DTW16" s="207"/>
      <c r="DTX16" s="207"/>
      <c r="DTY16" s="217"/>
      <c r="DTZ16" s="197"/>
      <c r="DUA16" s="207"/>
      <c r="DUB16" s="207"/>
      <c r="DUC16" s="217"/>
      <c r="DUD16" s="197"/>
      <c r="DUE16" s="207"/>
      <c r="DUF16" s="207"/>
      <c r="DUG16" s="217"/>
      <c r="DUH16" s="197"/>
      <c r="DUI16" s="207"/>
      <c r="DUJ16" s="207"/>
      <c r="DUK16" s="217"/>
      <c r="DUL16" s="197"/>
      <c r="DUM16" s="207"/>
      <c r="DUN16" s="207"/>
      <c r="DUO16" s="217"/>
      <c r="DUP16" s="197"/>
      <c r="DUQ16" s="207"/>
      <c r="DUR16" s="207"/>
      <c r="DUS16" s="217"/>
      <c r="DUT16" s="197"/>
      <c r="DUU16" s="207"/>
      <c r="DUV16" s="207"/>
      <c r="DUW16" s="217"/>
      <c r="DUX16" s="197"/>
      <c r="DUY16" s="207"/>
      <c r="DUZ16" s="207"/>
      <c r="DVA16" s="217"/>
      <c r="DVB16" s="197"/>
      <c r="DVC16" s="207"/>
      <c r="DVD16" s="207"/>
      <c r="DVE16" s="217"/>
      <c r="DVF16" s="197"/>
      <c r="DVG16" s="207"/>
      <c r="DVH16" s="207"/>
      <c r="DVI16" s="217"/>
      <c r="DVJ16" s="197"/>
      <c r="DVK16" s="207"/>
      <c r="DVL16" s="207"/>
      <c r="DVM16" s="217"/>
      <c r="DVN16" s="197"/>
      <c r="DVO16" s="207"/>
      <c r="DVP16" s="207"/>
      <c r="DVQ16" s="217"/>
      <c r="DVR16" s="197"/>
      <c r="DVS16" s="207"/>
      <c r="DVT16" s="207"/>
      <c r="DVU16" s="217"/>
      <c r="DVV16" s="197"/>
      <c r="DVW16" s="207"/>
      <c r="DVX16" s="207"/>
      <c r="DVY16" s="217"/>
      <c r="DVZ16" s="197"/>
      <c r="DWA16" s="207"/>
      <c r="DWB16" s="207"/>
      <c r="DWC16" s="217"/>
      <c r="DWD16" s="197"/>
      <c r="DWE16" s="207"/>
      <c r="DWF16" s="207"/>
      <c r="DWG16" s="217"/>
      <c r="DWH16" s="197"/>
      <c r="DWI16" s="207"/>
      <c r="DWJ16" s="207"/>
      <c r="DWK16" s="217"/>
      <c r="DWL16" s="197"/>
      <c r="DWM16" s="207"/>
      <c r="DWN16" s="207"/>
      <c r="DWO16" s="217"/>
      <c r="DWP16" s="197"/>
      <c r="DWQ16" s="207"/>
      <c r="DWR16" s="207"/>
      <c r="DWS16" s="217"/>
      <c r="DWT16" s="197"/>
      <c r="DWU16" s="207"/>
      <c r="DWV16" s="207"/>
      <c r="DWW16" s="217"/>
      <c r="DWX16" s="197"/>
      <c r="DWY16" s="207"/>
      <c r="DWZ16" s="207"/>
      <c r="DXA16" s="217"/>
      <c r="DXB16" s="197"/>
      <c r="DXC16" s="207"/>
      <c r="DXD16" s="207"/>
      <c r="DXE16" s="217"/>
      <c r="DXF16" s="197"/>
      <c r="DXG16" s="207"/>
      <c r="DXH16" s="207"/>
      <c r="DXI16" s="217"/>
      <c r="DXJ16" s="197"/>
      <c r="DXK16" s="207"/>
      <c r="DXL16" s="207"/>
      <c r="DXM16" s="217"/>
      <c r="DXN16" s="197"/>
      <c r="DXO16" s="207"/>
      <c r="DXP16" s="207"/>
      <c r="DXQ16" s="217"/>
      <c r="DXR16" s="197"/>
      <c r="DXS16" s="207"/>
      <c r="DXT16" s="207"/>
      <c r="DXU16" s="217"/>
      <c r="DXV16" s="197"/>
      <c r="DXW16" s="207"/>
      <c r="DXX16" s="207"/>
      <c r="DXY16" s="217"/>
      <c r="DXZ16" s="197"/>
      <c r="DYA16" s="207"/>
      <c r="DYB16" s="207"/>
      <c r="DYC16" s="217"/>
      <c r="DYD16" s="197"/>
      <c r="DYE16" s="207"/>
      <c r="DYF16" s="207"/>
      <c r="DYG16" s="217"/>
      <c r="DYH16" s="197"/>
      <c r="DYI16" s="207"/>
      <c r="DYJ16" s="207"/>
      <c r="DYK16" s="217"/>
      <c r="DYL16" s="197"/>
      <c r="DYM16" s="207"/>
      <c r="DYN16" s="207"/>
      <c r="DYO16" s="217"/>
      <c r="DYP16" s="197"/>
      <c r="DYQ16" s="207"/>
      <c r="DYR16" s="207"/>
      <c r="DYS16" s="217"/>
      <c r="DYT16" s="197"/>
      <c r="DYU16" s="207"/>
      <c r="DYV16" s="207"/>
      <c r="DYW16" s="217"/>
      <c r="DYX16" s="197"/>
      <c r="DYY16" s="207"/>
      <c r="DYZ16" s="207"/>
      <c r="DZA16" s="217"/>
      <c r="DZB16" s="197"/>
      <c r="DZC16" s="207"/>
      <c r="DZD16" s="207"/>
      <c r="DZE16" s="217"/>
      <c r="DZF16" s="197"/>
      <c r="DZG16" s="207"/>
      <c r="DZH16" s="207"/>
      <c r="DZI16" s="217"/>
      <c r="DZJ16" s="197"/>
      <c r="DZK16" s="207"/>
      <c r="DZL16" s="207"/>
      <c r="DZM16" s="217"/>
      <c r="DZN16" s="197"/>
      <c r="DZO16" s="207"/>
      <c r="DZP16" s="207"/>
      <c r="DZQ16" s="217"/>
      <c r="DZR16" s="197"/>
      <c r="DZS16" s="207"/>
      <c r="DZT16" s="207"/>
      <c r="DZU16" s="217"/>
      <c r="DZV16" s="197"/>
      <c r="DZW16" s="207"/>
      <c r="DZX16" s="207"/>
      <c r="DZY16" s="217"/>
      <c r="DZZ16" s="197"/>
      <c r="EAA16" s="207"/>
      <c r="EAB16" s="207"/>
      <c r="EAC16" s="217"/>
      <c r="EAD16" s="197"/>
      <c r="EAE16" s="207"/>
      <c r="EAF16" s="207"/>
      <c r="EAG16" s="217"/>
      <c r="EAH16" s="197"/>
      <c r="EAI16" s="207"/>
      <c r="EAJ16" s="207"/>
      <c r="EAK16" s="217"/>
      <c r="EAL16" s="197"/>
      <c r="EAM16" s="207"/>
      <c r="EAN16" s="207"/>
      <c r="EAO16" s="217"/>
      <c r="EAP16" s="197"/>
      <c r="EAQ16" s="207"/>
      <c r="EAR16" s="207"/>
      <c r="EAS16" s="217"/>
      <c r="EAT16" s="197"/>
      <c r="EAU16" s="207"/>
      <c r="EAV16" s="207"/>
      <c r="EAW16" s="217"/>
      <c r="EAX16" s="197"/>
      <c r="EAY16" s="207"/>
      <c r="EAZ16" s="207"/>
      <c r="EBA16" s="217"/>
      <c r="EBB16" s="197"/>
      <c r="EBC16" s="207"/>
      <c r="EBD16" s="207"/>
      <c r="EBE16" s="217"/>
      <c r="EBF16" s="197"/>
      <c r="EBG16" s="207"/>
      <c r="EBH16" s="207"/>
      <c r="EBI16" s="217"/>
      <c r="EBJ16" s="197"/>
      <c r="EBK16" s="207"/>
      <c r="EBL16" s="207"/>
      <c r="EBM16" s="217"/>
      <c r="EBN16" s="197"/>
      <c r="EBO16" s="207"/>
      <c r="EBP16" s="207"/>
      <c r="EBQ16" s="217"/>
      <c r="EBR16" s="197"/>
      <c r="EBS16" s="207"/>
      <c r="EBT16" s="207"/>
      <c r="EBU16" s="217"/>
      <c r="EBV16" s="197"/>
      <c r="EBW16" s="207"/>
      <c r="EBX16" s="207"/>
      <c r="EBY16" s="217"/>
      <c r="EBZ16" s="197"/>
      <c r="ECA16" s="207"/>
      <c r="ECB16" s="207"/>
      <c r="ECC16" s="217"/>
      <c r="ECD16" s="197"/>
      <c r="ECE16" s="207"/>
      <c r="ECF16" s="207"/>
      <c r="ECG16" s="217"/>
      <c r="ECH16" s="197"/>
      <c r="ECI16" s="207"/>
      <c r="ECJ16" s="207"/>
      <c r="ECK16" s="217"/>
      <c r="ECL16" s="197"/>
      <c r="ECM16" s="207"/>
      <c r="ECN16" s="207"/>
      <c r="ECO16" s="217"/>
      <c r="ECP16" s="197"/>
      <c r="ECQ16" s="207"/>
      <c r="ECR16" s="207"/>
      <c r="ECS16" s="217"/>
      <c r="ECT16" s="197"/>
      <c r="ECU16" s="207"/>
      <c r="ECV16" s="207"/>
      <c r="ECW16" s="217"/>
      <c r="ECX16" s="197"/>
      <c r="ECY16" s="207"/>
      <c r="ECZ16" s="207"/>
      <c r="EDA16" s="217"/>
      <c r="EDB16" s="197"/>
      <c r="EDC16" s="207"/>
      <c r="EDD16" s="207"/>
      <c r="EDE16" s="217"/>
      <c r="EDF16" s="197"/>
      <c r="EDG16" s="207"/>
      <c r="EDH16" s="207"/>
      <c r="EDI16" s="217"/>
      <c r="EDJ16" s="197"/>
      <c r="EDK16" s="207"/>
      <c r="EDL16" s="207"/>
      <c r="EDM16" s="217"/>
      <c r="EDN16" s="197"/>
      <c r="EDO16" s="207"/>
      <c r="EDP16" s="207"/>
      <c r="EDQ16" s="217"/>
      <c r="EDR16" s="197"/>
      <c r="EDS16" s="207"/>
      <c r="EDT16" s="207"/>
      <c r="EDU16" s="217"/>
      <c r="EDV16" s="197"/>
      <c r="EDW16" s="207"/>
      <c r="EDX16" s="207"/>
      <c r="EDY16" s="217"/>
      <c r="EDZ16" s="197"/>
      <c r="EEA16" s="207"/>
      <c r="EEB16" s="207"/>
      <c r="EEC16" s="217"/>
      <c r="EED16" s="197"/>
      <c r="EEE16" s="207"/>
      <c r="EEF16" s="207"/>
      <c r="EEG16" s="217"/>
      <c r="EEH16" s="197"/>
      <c r="EEI16" s="207"/>
      <c r="EEJ16" s="207"/>
      <c r="EEK16" s="217"/>
      <c r="EEL16" s="197"/>
      <c r="EEM16" s="207"/>
      <c r="EEN16" s="207"/>
      <c r="EEO16" s="217"/>
      <c r="EEP16" s="197"/>
      <c r="EEQ16" s="207"/>
      <c r="EER16" s="207"/>
      <c r="EES16" s="217"/>
      <c r="EET16" s="197"/>
      <c r="EEU16" s="207"/>
      <c r="EEV16" s="207"/>
      <c r="EEW16" s="217"/>
      <c r="EEX16" s="197"/>
      <c r="EEY16" s="207"/>
      <c r="EEZ16" s="207"/>
      <c r="EFA16" s="217"/>
      <c r="EFB16" s="197"/>
      <c r="EFC16" s="207"/>
      <c r="EFD16" s="207"/>
      <c r="EFE16" s="217"/>
      <c r="EFF16" s="197"/>
      <c r="EFG16" s="207"/>
      <c r="EFH16" s="207"/>
      <c r="EFI16" s="217"/>
      <c r="EFJ16" s="197"/>
      <c r="EFK16" s="207"/>
      <c r="EFL16" s="207"/>
      <c r="EFM16" s="217"/>
      <c r="EFN16" s="197"/>
      <c r="EFO16" s="207"/>
      <c r="EFP16" s="207"/>
      <c r="EFQ16" s="217"/>
      <c r="EFR16" s="197"/>
      <c r="EFS16" s="207"/>
      <c r="EFT16" s="207"/>
      <c r="EFU16" s="217"/>
      <c r="EFV16" s="197"/>
      <c r="EFW16" s="207"/>
      <c r="EFX16" s="207"/>
      <c r="EFY16" s="217"/>
      <c r="EFZ16" s="197"/>
      <c r="EGA16" s="207"/>
      <c r="EGB16" s="207"/>
      <c r="EGC16" s="217"/>
      <c r="EGD16" s="197"/>
      <c r="EGE16" s="207"/>
      <c r="EGF16" s="207"/>
      <c r="EGG16" s="217"/>
      <c r="EGH16" s="197"/>
      <c r="EGI16" s="207"/>
      <c r="EGJ16" s="207"/>
      <c r="EGK16" s="217"/>
      <c r="EGL16" s="197"/>
      <c r="EGM16" s="207"/>
      <c r="EGN16" s="207"/>
      <c r="EGO16" s="217"/>
      <c r="EGP16" s="197"/>
      <c r="EGQ16" s="207"/>
      <c r="EGR16" s="207"/>
      <c r="EGS16" s="217"/>
      <c r="EGT16" s="197"/>
      <c r="EGU16" s="207"/>
      <c r="EGV16" s="207"/>
      <c r="EGW16" s="217"/>
      <c r="EGX16" s="197"/>
      <c r="EGY16" s="207"/>
      <c r="EGZ16" s="207"/>
      <c r="EHA16" s="217"/>
      <c r="EHB16" s="197"/>
      <c r="EHC16" s="207"/>
      <c r="EHD16" s="207"/>
      <c r="EHE16" s="217"/>
      <c r="EHF16" s="197"/>
      <c r="EHG16" s="207"/>
      <c r="EHH16" s="207"/>
      <c r="EHI16" s="217"/>
      <c r="EHJ16" s="197"/>
      <c r="EHK16" s="207"/>
      <c r="EHL16" s="207"/>
      <c r="EHM16" s="217"/>
      <c r="EHN16" s="197"/>
      <c r="EHO16" s="207"/>
      <c r="EHP16" s="207"/>
      <c r="EHQ16" s="217"/>
      <c r="EHR16" s="197"/>
      <c r="EHS16" s="207"/>
      <c r="EHT16" s="207"/>
      <c r="EHU16" s="217"/>
      <c r="EHV16" s="197"/>
      <c r="EHW16" s="207"/>
      <c r="EHX16" s="207"/>
      <c r="EHY16" s="217"/>
      <c r="EHZ16" s="197"/>
      <c r="EIA16" s="207"/>
      <c r="EIB16" s="207"/>
      <c r="EIC16" s="217"/>
      <c r="EID16" s="197"/>
      <c r="EIE16" s="207"/>
      <c r="EIF16" s="207"/>
      <c r="EIG16" s="217"/>
      <c r="EIH16" s="197"/>
      <c r="EII16" s="207"/>
      <c r="EIJ16" s="207"/>
      <c r="EIK16" s="217"/>
      <c r="EIL16" s="197"/>
      <c r="EIM16" s="207"/>
      <c r="EIN16" s="207"/>
      <c r="EIO16" s="217"/>
      <c r="EIP16" s="197"/>
      <c r="EIQ16" s="207"/>
      <c r="EIR16" s="207"/>
      <c r="EIS16" s="217"/>
      <c r="EIT16" s="197"/>
      <c r="EIU16" s="207"/>
      <c r="EIV16" s="207"/>
      <c r="EIW16" s="217"/>
      <c r="EIX16" s="197"/>
      <c r="EIY16" s="207"/>
      <c r="EIZ16" s="207"/>
      <c r="EJA16" s="217"/>
      <c r="EJB16" s="197"/>
      <c r="EJC16" s="207"/>
      <c r="EJD16" s="207"/>
      <c r="EJE16" s="217"/>
      <c r="EJF16" s="197"/>
      <c r="EJG16" s="207"/>
      <c r="EJH16" s="207"/>
      <c r="EJI16" s="217"/>
      <c r="EJJ16" s="197"/>
      <c r="EJK16" s="207"/>
      <c r="EJL16" s="207"/>
      <c r="EJM16" s="217"/>
      <c r="EJN16" s="197"/>
      <c r="EJO16" s="207"/>
      <c r="EJP16" s="207"/>
      <c r="EJQ16" s="217"/>
      <c r="EJR16" s="197"/>
      <c r="EJS16" s="207"/>
      <c r="EJT16" s="207"/>
      <c r="EJU16" s="217"/>
      <c r="EJV16" s="197"/>
      <c r="EJW16" s="207"/>
      <c r="EJX16" s="207"/>
      <c r="EJY16" s="217"/>
      <c r="EJZ16" s="197"/>
      <c r="EKA16" s="207"/>
      <c r="EKB16" s="207"/>
      <c r="EKC16" s="217"/>
      <c r="EKD16" s="197"/>
      <c r="EKE16" s="207"/>
      <c r="EKF16" s="207"/>
      <c r="EKG16" s="217"/>
      <c r="EKH16" s="197"/>
      <c r="EKI16" s="207"/>
      <c r="EKJ16" s="207"/>
      <c r="EKK16" s="217"/>
      <c r="EKL16" s="197"/>
      <c r="EKM16" s="207"/>
      <c r="EKN16" s="207"/>
      <c r="EKO16" s="217"/>
      <c r="EKP16" s="197"/>
      <c r="EKQ16" s="207"/>
      <c r="EKR16" s="207"/>
      <c r="EKS16" s="217"/>
      <c r="EKT16" s="197"/>
      <c r="EKU16" s="207"/>
      <c r="EKV16" s="207"/>
      <c r="EKW16" s="217"/>
      <c r="EKX16" s="197"/>
      <c r="EKY16" s="207"/>
      <c r="EKZ16" s="207"/>
      <c r="ELA16" s="217"/>
      <c r="ELB16" s="197"/>
      <c r="ELC16" s="207"/>
      <c r="ELD16" s="207"/>
      <c r="ELE16" s="217"/>
      <c r="ELF16" s="197"/>
      <c r="ELG16" s="207"/>
      <c r="ELH16" s="207"/>
      <c r="ELI16" s="217"/>
      <c r="ELJ16" s="197"/>
      <c r="ELK16" s="207"/>
      <c r="ELL16" s="207"/>
      <c r="ELM16" s="217"/>
      <c r="ELN16" s="197"/>
      <c r="ELO16" s="207"/>
      <c r="ELP16" s="207"/>
      <c r="ELQ16" s="217"/>
      <c r="ELR16" s="197"/>
      <c r="ELS16" s="207"/>
      <c r="ELT16" s="207"/>
      <c r="ELU16" s="217"/>
      <c r="ELV16" s="197"/>
      <c r="ELW16" s="207"/>
      <c r="ELX16" s="207"/>
      <c r="ELY16" s="217"/>
      <c r="ELZ16" s="197"/>
      <c r="EMA16" s="207"/>
      <c r="EMB16" s="207"/>
      <c r="EMC16" s="217"/>
      <c r="EMD16" s="197"/>
      <c r="EME16" s="207"/>
      <c r="EMF16" s="207"/>
      <c r="EMG16" s="217"/>
      <c r="EMH16" s="197"/>
      <c r="EMI16" s="207"/>
      <c r="EMJ16" s="207"/>
      <c r="EMK16" s="217"/>
      <c r="EML16" s="197"/>
      <c r="EMM16" s="207"/>
      <c r="EMN16" s="207"/>
      <c r="EMO16" s="217"/>
      <c r="EMP16" s="197"/>
      <c r="EMQ16" s="207"/>
      <c r="EMR16" s="207"/>
      <c r="EMS16" s="217"/>
      <c r="EMT16" s="197"/>
      <c r="EMU16" s="207"/>
      <c r="EMV16" s="207"/>
      <c r="EMW16" s="217"/>
      <c r="EMX16" s="197"/>
      <c r="EMY16" s="207"/>
      <c r="EMZ16" s="207"/>
      <c r="ENA16" s="217"/>
      <c r="ENB16" s="197"/>
      <c r="ENC16" s="207"/>
      <c r="END16" s="207"/>
      <c r="ENE16" s="217"/>
      <c r="ENF16" s="197"/>
      <c r="ENG16" s="207"/>
      <c r="ENH16" s="207"/>
      <c r="ENI16" s="217"/>
      <c r="ENJ16" s="197"/>
      <c r="ENK16" s="207"/>
      <c r="ENL16" s="207"/>
      <c r="ENM16" s="217"/>
      <c r="ENN16" s="197"/>
      <c r="ENO16" s="207"/>
      <c r="ENP16" s="207"/>
      <c r="ENQ16" s="217"/>
      <c r="ENR16" s="197"/>
      <c r="ENS16" s="207"/>
      <c r="ENT16" s="207"/>
      <c r="ENU16" s="217"/>
      <c r="ENV16" s="197"/>
      <c r="ENW16" s="207"/>
      <c r="ENX16" s="207"/>
      <c r="ENY16" s="217"/>
      <c r="ENZ16" s="197"/>
      <c r="EOA16" s="207"/>
      <c r="EOB16" s="207"/>
      <c r="EOC16" s="217"/>
      <c r="EOD16" s="197"/>
      <c r="EOE16" s="207"/>
      <c r="EOF16" s="207"/>
      <c r="EOG16" s="217"/>
      <c r="EOH16" s="197"/>
      <c r="EOI16" s="207"/>
      <c r="EOJ16" s="207"/>
      <c r="EOK16" s="217"/>
      <c r="EOL16" s="197"/>
      <c r="EOM16" s="207"/>
      <c r="EON16" s="207"/>
      <c r="EOO16" s="217"/>
      <c r="EOP16" s="197"/>
      <c r="EOQ16" s="207"/>
      <c r="EOR16" s="207"/>
      <c r="EOS16" s="217"/>
      <c r="EOT16" s="197"/>
      <c r="EOU16" s="207"/>
      <c r="EOV16" s="207"/>
      <c r="EOW16" s="217"/>
      <c r="EOX16" s="197"/>
      <c r="EOY16" s="207"/>
      <c r="EOZ16" s="207"/>
      <c r="EPA16" s="217"/>
      <c r="EPB16" s="197"/>
      <c r="EPC16" s="207"/>
      <c r="EPD16" s="207"/>
      <c r="EPE16" s="217"/>
      <c r="EPF16" s="197"/>
      <c r="EPG16" s="207"/>
      <c r="EPH16" s="207"/>
      <c r="EPI16" s="217"/>
      <c r="EPJ16" s="197"/>
      <c r="EPK16" s="207"/>
      <c r="EPL16" s="207"/>
      <c r="EPM16" s="217"/>
      <c r="EPN16" s="197"/>
      <c r="EPO16" s="207"/>
      <c r="EPP16" s="207"/>
      <c r="EPQ16" s="217"/>
      <c r="EPR16" s="197"/>
      <c r="EPS16" s="207"/>
      <c r="EPT16" s="207"/>
      <c r="EPU16" s="217"/>
      <c r="EPV16" s="197"/>
      <c r="EPW16" s="207"/>
      <c r="EPX16" s="207"/>
      <c r="EPY16" s="217"/>
      <c r="EPZ16" s="197"/>
      <c r="EQA16" s="207"/>
      <c r="EQB16" s="207"/>
      <c r="EQC16" s="217"/>
      <c r="EQD16" s="197"/>
      <c r="EQE16" s="207"/>
      <c r="EQF16" s="207"/>
      <c r="EQG16" s="217"/>
      <c r="EQH16" s="197"/>
      <c r="EQI16" s="207"/>
      <c r="EQJ16" s="207"/>
      <c r="EQK16" s="217"/>
      <c r="EQL16" s="197"/>
      <c r="EQM16" s="207"/>
      <c r="EQN16" s="207"/>
      <c r="EQO16" s="217"/>
      <c r="EQP16" s="197"/>
      <c r="EQQ16" s="207"/>
      <c r="EQR16" s="207"/>
      <c r="EQS16" s="217"/>
      <c r="EQT16" s="197"/>
      <c r="EQU16" s="207"/>
      <c r="EQV16" s="207"/>
      <c r="EQW16" s="217"/>
      <c r="EQX16" s="197"/>
      <c r="EQY16" s="207"/>
      <c r="EQZ16" s="207"/>
      <c r="ERA16" s="217"/>
      <c r="ERB16" s="197"/>
      <c r="ERC16" s="207"/>
      <c r="ERD16" s="207"/>
      <c r="ERE16" s="217"/>
      <c r="ERF16" s="197"/>
      <c r="ERG16" s="207"/>
      <c r="ERH16" s="207"/>
      <c r="ERI16" s="217"/>
      <c r="ERJ16" s="197"/>
      <c r="ERK16" s="207"/>
      <c r="ERL16" s="207"/>
      <c r="ERM16" s="217"/>
      <c r="ERN16" s="197"/>
      <c r="ERO16" s="207"/>
      <c r="ERP16" s="207"/>
      <c r="ERQ16" s="217"/>
      <c r="ERR16" s="197"/>
      <c r="ERS16" s="207"/>
      <c r="ERT16" s="207"/>
      <c r="ERU16" s="217"/>
      <c r="ERV16" s="197"/>
      <c r="ERW16" s="207"/>
      <c r="ERX16" s="207"/>
      <c r="ERY16" s="217"/>
      <c r="ERZ16" s="197"/>
      <c r="ESA16" s="207"/>
      <c r="ESB16" s="207"/>
      <c r="ESC16" s="217"/>
      <c r="ESD16" s="197"/>
      <c r="ESE16" s="207"/>
      <c r="ESF16" s="207"/>
      <c r="ESG16" s="217"/>
      <c r="ESH16" s="197"/>
      <c r="ESI16" s="207"/>
      <c r="ESJ16" s="207"/>
      <c r="ESK16" s="217"/>
      <c r="ESL16" s="197"/>
      <c r="ESM16" s="207"/>
      <c r="ESN16" s="207"/>
      <c r="ESO16" s="217"/>
      <c r="ESP16" s="197"/>
      <c r="ESQ16" s="207"/>
      <c r="ESR16" s="207"/>
      <c r="ESS16" s="217"/>
      <c r="EST16" s="197"/>
      <c r="ESU16" s="207"/>
      <c r="ESV16" s="207"/>
      <c r="ESW16" s="217"/>
      <c r="ESX16" s="197"/>
      <c r="ESY16" s="207"/>
      <c r="ESZ16" s="207"/>
      <c r="ETA16" s="217"/>
      <c r="ETB16" s="197"/>
      <c r="ETC16" s="207"/>
      <c r="ETD16" s="207"/>
      <c r="ETE16" s="217"/>
      <c r="ETF16" s="197"/>
      <c r="ETG16" s="207"/>
      <c r="ETH16" s="207"/>
      <c r="ETI16" s="217"/>
      <c r="ETJ16" s="197"/>
      <c r="ETK16" s="207"/>
      <c r="ETL16" s="207"/>
      <c r="ETM16" s="217"/>
      <c r="ETN16" s="197"/>
      <c r="ETO16" s="207"/>
      <c r="ETP16" s="207"/>
      <c r="ETQ16" s="217"/>
      <c r="ETR16" s="197"/>
      <c r="ETS16" s="207"/>
      <c r="ETT16" s="207"/>
      <c r="ETU16" s="217"/>
      <c r="ETV16" s="197"/>
      <c r="ETW16" s="207"/>
      <c r="ETX16" s="207"/>
      <c r="ETY16" s="217"/>
      <c r="ETZ16" s="197"/>
      <c r="EUA16" s="207"/>
      <c r="EUB16" s="207"/>
      <c r="EUC16" s="217"/>
      <c r="EUD16" s="197"/>
      <c r="EUE16" s="207"/>
      <c r="EUF16" s="207"/>
      <c r="EUG16" s="217"/>
      <c r="EUH16" s="197"/>
      <c r="EUI16" s="207"/>
      <c r="EUJ16" s="207"/>
      <c r="EUK16" s="217"/>
      <c r="EUL16" s="197"/>
      <c r="EUM16" s="207"/>
      <c r="EUN16" s="207"/>
      <c r="EUO16" s="217"/>
      <c r="EUP16" s="197"/>
      <c r="EUQ16" s="207"/>
      <c r="EUR16" s="207"/>
      <c r="EUS16" s="217"/>
      <c r="EUT16" s="197"/>
      <c r="EUU16" s="207"/>
      <c r="EUV16" s="207"/>
      <c r="EUW16" s="217"/>
      <c r="EUX16" s="197"/>
      <c r="EUY16" s="207"/>
      <c r="EUZ16" s="207"/>
      <c r="EVA16" s="217"/>
      <c r="EVB16" s="197"/>
      <c r="EVC16" s="207"/>
      <c r="EVD16" s="207"/>
      <c r="EVE16" s="217"/>
      <c r="EVF16" s="197"/>
      <c r="EVG16" s="207"/>
      <c r="EVH16" s="207"/>
      <c r="EVI16" s="217"/>
      <c r="EVJ16" s="197"/>
      <c r="EVK16" s="207"/>
      <c r="EVL16" s="207"/>
      <c r="EVM16" s="217"/>
      <c r="EVN16" s="197"/>
      <c r="EVO16" s="207"/>
      <c r="EVP16" s="207"/>
      <c r="EVQ16" s="217"/>
      <c r="EVR16" s="197"/>
      <c r="EVS16" s="207"/>
      <c r="EVT16" s="207"/>
      <c r="EVU16" s="217"/>
      <c r="EVV16" s="197"/>
      <c r="EVW16" s="207"/>
      <c r="EVX16" s="207"/>
      <c r="EVY16" s="217"/>
      <c r="EVZ16" s="197"/>
      <c r="EWA16" s="207"/>
      <c r="EWB16" s="207"/>
      <c r="EWC16" s="217"/>
      <c r="EWD16" s="197"/>
      <c r="EWE16" s="207"/>
      <c r="EWF16" s="207"/>
      <c r="EWG16" s="217"/>
      <c r="EWH16" s="197"/>
      <c r="EWI16" s="207"/>
      <c r="EWJ16" s="207"/>
      <c r="EWK16" s="217"/>
      <c r="EWL16" s="197"/>
      <c r="EWM16" s="207"/>
      <c r="EWN16" s="207"/>
      <c r="EWO16" s="217"/>
      <c r="EWP16" s="197"/>
      <c r="EWQ16" s="207"/>
      <c r="EWR16" s="207"/>
      <c r="EWS16" s="217"/>
      <c r="EWT16" s="197"/>
      <c r="EWU16" s="207"/>
      <c r="EWV16" s="207"/>
      <c r="EWW16" s="217"/>
      <c r="EWX16" s="197"/>
      <c r="EWY16" s="207"/>
      <c r="EWZ16" s="207"/>
      <c r="EXA16" s="217"/>
      <c r="EXB16" s="197"/>
      <c r="EXC16" s="207"/>
      <c r="EXD16" s="207"/>
      <c r="EXE16" s="217"/>
      <c r="EXF16" s="197"/>
      <c r="EXG16" s="207"/>
      <c r="EXH16" s="207"/>
      <c r="EXI16" s="217"/>
      <c r="EXJ16" s="197"/>
      <c r="EXK16" s="207"/>
      <c r="EXL16" s="207"/>
      <c r="EXM16" s="217"/>
      <c r="EXN16" s="197"/>
      <c r="EXO16" s="207"/>
      <c r="EXP16" s="207"/>
      <c r="EXQ16" s="217"/>
      <c r="EXR16" s="197"/>
      <c r="EXS16" s="207"/>
      <c r="EXT16" s="207"/>
      <c r="EXU16" s="217"/>
      <c r="EXV16" s="197"/>
      <c r="EXW16" s="207"/>
      <c r="EXX16" s="207"/>
      <c r="EXY16" s="217"/>
      <c r="EXZ16" s="197"/>
      <c r="EYA16" s="207"/>
      <c r="EYB16" s="207"/>
      <c r="EYC16" s="217"/>
      <c r="EYD16" s="197"/>
      <c r="EYE16" s="207"/>
      <c r="EYF16" s="207"/>
      <c r="EYG16" s="217"/>
      <c r="EYH16" s="197"/>
      <c r="EYI16" s="207"/>
      <c r="EYJ16" s="207"/>
      <c r="EYK16" s="217"/>
      <c r="EYL16" s="197"/>
      <c r="EYM16" s="207"/>
      <c r="EYN16" s="207"/>
      <c r="EYO16" s="217"/>
      <c r="EYP16" s="197"/>
      <c r="EYQ16" s="207"/>
      <c r="EYR16" s="207"/>
      <c r="EYS16" s="217"/>
      <c r="EYT16" s="197"/>
      <c r="EYU16" s="207"/>
      <c r="EYV16" s="207"/>
      <c r="EYW16" s="217"/>
      <c r="EYX16" s="197"/>
      <c r="EYY16" s="207"/>
      <c r="EYZ16" s="207"/>
      <c r="EZA16" s="217"/>
      <c r="EZB16" s="197"/>
      <c r="EZC16" s="207"/>
      <c r="EZD16" s="207"/>
      <c r="EZE16" s="217"/>
      <c r="EZF16" s="197"/>
      <c r="EZG16" s="207"/>
      <c r="EZH16" s="207"/>
      <c r="EZI16" s="217"/>
      <c r="EZJ16" s="197"/>
      <c r="EZK16" s="207"/>
      <c r="EZL16" s="207"/>
      <c r="EZM16" s="217"/>
      <c r="EZN16" s="197"/>
      <c r="EZO16" s="207"/>
      <c r="EZP16" s="207"/>
      <c r="EZQ16" s="217"/>
      <c r="EZR16" s="197"/>
      <c r="EZS16" s="207"/>
      <c r="EZT16" s="207"/>
      <c r="EZU16" s="217"/>
      <c r="EZV16" s="197"/>
      <c r="EZW16" s="207"/>
      <c r="EZX16" s="207"/>
      <c r="EZY16" s="217"/>
      <c r="EZZ16" s="197"/>
      <c r="FAA16" s="207"/>
      <c r="FAB16" s="207"/>
      <c r="FAC16" s="217"/>
      <c r="FAD16" s="197"/>
      <c r="FAE16" s="207"/>
      <c r="FAF16" s="207"/>
      <c r="FAG16" s="217"/>
      <c r="FAH16" s="197"/>
      <c r="FAI16" s="207"/>
      <c r="FAJ16" s="207"/>
      <c r="FAK16" s="217"/>
      <c r="FAL16" s="197"/>
      <c r="FAM16" s="207"/>
      <c r="FAN16" s="207"/>
      <c r="FAO16" s="217"/>
      <c r="FAP16" s="197"/>
      <c r="FAQ16" s="207"/>
      <c r="FAR16" s="207"/>
      <c r="FAS16" s="217"/>
      <c r="FAT16" s="197"/>
      <c r="FAU16" s="207"/>
      <c r="FAV16" s="207"/>
      <c r="FAW16" s="217"/>
      <c r="FAX16" s="197"/>
      <c r="FAY16" s="207"/>
      <c r="FAZ16" s="207"/>
      <c r="FBA16" s="217"/>
      <c r="FBB16" s="197"/>
      <c r="FBC16" s="207"/>
      <c r="FBD16" s="207"/>
      <c r="FBE16" s="217"/>
      <c r="FBF16" s="197"/>
      <c r="FBG16" s="207"/>
      <c r="FBH16" s="207"/>
      <c r="FBI16" s="217"/>
      <c r="FBJ16" s="197"/>
      <c r="FBK16" s="207"/>
      <c r="FBL16" s="207"/>
      <c r="FBM16" s="217"/>
      <c r="FBN16" s="197"/>
      <c r="FBO16" s="207"/>
      <c r="FBP16" s="207"/>
      <c r="FBQ16" s="217"/>
      <c r="FBR16" s="197"/>
      <c r="FBS16" s="207"/>
      <c r="FBT16" s="207"/>
      <c r="FBU16" s="217"/>
      <c r="FBV16" s="197"/>
      <c r="FBW16" s="207"/>
      <c r="FBX16" s="207"/>
      <c r="FBY16" s="217"/>
      <c r="FBZ16" s="197"/>
      <c r="FCA16" s="207"/>
      <c r="FCB16" s="207"/>
      <c r="FCC16" s="217"/>
      <c r="FCD16" s="197"/>
      <c r="FCE16" s="207"/>
      <c r="FCF16" s="207"/>
      <c r="FCG16" s="217"/>
      <c r="FCH16" s="197"/>
      <c r="FCI16" s="207"/>
      <c r="FCJ16" s="207"/>
      <c r="FCK16" s="217"/>
      <c r="FCL16" s="197"/>
      <c r="FCM16" s="207"/>
      <c r="FCN16" s="207"/>
      <c r="FCO16" s="217"/>
      <c r="FCP16" s="197"/>
      <c r="FCQ16" s="207"/>
      <c r="FCR16" s="207"/>
      <c r="FCS16" s="217"/>
      <c r="FCT16" s="197"/>
      <c r="FCU16" s="207"/>
      <c r="FCV16" s="207"/>
      <c r="FCW16" s="217"/>
      <c r="FCX16" s="197"/>
      <c r="FCY16" s="207"/>
      <c r="FCZ16" s="207"/>
      <c r="FDA16" s="217"/>
      <c r="FDB16" s="197"/>
      <c r="FDC16" s="207"/>
      <c r="FDD16" s="207"/>
      <c r="FDE16" s="217"/>
      <c r="FDF16" s="197"/>
      <c r="FDG16" s="207"/>
      <c r="FDH16" s="207"/>
      <c r="FDI16" s="217"/>
      <c r="FDJ16" s="197"/>
      <c r="FDK16" s="207"/>
      <c r="FDL16" s="207"/>
      <c r="FDM16" s="217"/>
      <c r="FDN16" s="197"/>
      <c r="FDO16" s="207"/>
      <c r="FDP16" s="207"/>
      <c r="FDQ16" s="217"/>
      <c r="FDR16" s="197"/>
      <c r="FDS16" s="207"/>
      <c r="FDT16" s="207"/>
      <c r="FDU16" s="217"/>
      <c r="FDV16" s="197"/>
      <c r="FDW16" s="207"/>
      <c r="FDX16" s="207"/>
      <c r="FDY16" s="217"/>
      <c r="FDZ16" s="197"/>
      <c r="FEA16" s="207"/>
      <c r="FEB16" s="207"/>
      <c r="FEC16" s="217"/>
      <c r="FED16" s="197"/>
      <c r="FEE16" s="207"/>
      <c r="FEF16" s="207"/>
      <c r="FEG16" s="217"/>
      <c r="FEH16" s="197"/>
      <c r="FEI16" s="207"/>
      <c r="FEJ16" s="207"/>
      <c r="FEK16" s="217"/>
      <c r="FEL16" s="197"/>
      <c r="FEM16" s="207"/>
      <c r="FEN16" s="207"/>
      <c r="FEO16" s="217"/>
      <c r="FEP16" s="197"/>
      <c r="FEQ16" s="207"/>
      <c r="FER16" s="207"/>
      <c r="FES16" s="217"/>
      <c r="FET16" s="197"/>
      <c r="FEU16" s="207"/>
      <c r="FEV16" s="207"/>
      <c r="FEW16" s="217"/>
      <c r="FEX16" s="197"/>
      <c r="FEY16" s="207"/>
      <c r="FEZ16" s="207"/>
      <c r="FFA16" s="217"/>
      <c r="FFB16" s="197"/>
      <c r="FFC16" s="207"/>
      <c r="FFD16" s="207"/>
      <c r="FFE16" s="217"/>
      <c r="FFF16" s="197"/>
      <c r="FFG16" s="207"/>
      <c r="FFH16" s="207"/>
      <c r="FFI16" s="217"/>
      <c r="FFJ16" s="197"/>
      <c r="FFK16" s="207"/>
      <c r="FFL16" s="207"/>
      <c r="FFM16" s="217"/>
      <c r="FFN16" s="197"/>
      <c r="FFO16" s="207"/>
      <c r="FFP16" s="207"/>
      <c r="FFQ16" s="217"/>
      <c r="FFR16" s="197"/>
      <c r="FFS16" s="207"/>
      <c r="FFT16" s="207"/>
      <c r="FFU16" s="217"/>
      <c r="FFV16" s="197"/>
      <c r="FFW16" s="207"/>
      <c r="FFX16" s="207"/>
      <c r="FFY16" s="217"/>
      <c r="FFZ16" s="197"/>
      <c r="FGA16" s="207"/>
      <c r="FGB16" s="207"/>
      <c r="FGC16" s="217"/>
      <c r="FGD16" s="197"/>
      <c r="FGE16" s="207"/>
      <c r="FGF16" s="207"/>
      <c r="FGG16" s="217"/>
      <c r="FGH16" s="197"/>
      <c r="FGI16" s="207"/>
      <c r="FGJ16" s="207"/>
      <c r="FGK16" s="217"/>
      <c r="FGL16" s="197"/>
      <c r="FGM16" s="207"/>
      <c r="FGN16" s="207"/>
      <c r="FGO16" s="217"/>
      <c r="FGP16" s="197"/>
      <c r="FGQ16" s="207"/>
      <c r="FGR16" s="207"/>
      <c r="FGS16" s="217"/>
      <c r="FGT16" s="197"/>
      <c r="FGU16" s="207"/>
      <c r="FGV16" s="207"/>
      <c r="FGW16" s="217"/>
      <c r="FGX16" s="197"/>
      <c r="FGY16" s="207"/>
      <c r="FGZ16" s="207"/>
      <c r="FHA16" s="217"/>
      <c r="FHB16" s="197"/>
      <c r="FHC16" s="207"/>
      <c r="FHD16" s="207"/>
      <c r="FHE16" s="217"/>
      <c r="FHF16" s="197"/>
      <c r="FHG16" s="207"/>
      <c r="FHH16" s="207"/>
      <c r="FHI16" s="217"/>
      <c r="FHJ16" s="197"/>
      <c r="FHK16" s="207"/>
      <c r="FHL16" s="207"/>
      <c r="FHM16" s="217"/>
      <c r="FHN16" s="197"/>
      <c r="FHO16" s="207"/>
      <c r="FHP16" s="207"/>
      <c r="FHQ16" s="217"/>
      <c r="FHR16" s="197"/>
      <c r="FHS16" s="207"/>
      <c r="FHT16" s="207"/>
      <c r="FHU16" s="217"/>
      <c r="FHV16" s="197"/>
      <c r="FHW16" s="207"/>
      <c r="FHX16" s="207"/>
      <c r="FHY16" s="217"/>
      <c r="FHZ16" s="197"/>
      <c r="FIA16" s="207"/>
      <c r="FIB16" s="207"/>
      <c r="FIC16" s="217"/>
      <c r="FID16" s="197"/>
      <c r="FIE16" s="207"/>
      <c r="FIF16" s="207"/>
      <c r="FIG16" s="217"/>
      <c r="FIH16" s="197"/>
      <c r="FII16" s="207"/>
      <c r="FIJ16" s="207"/>
      <c r="FIK16" s="217"/>
      <c r="FIL16" s="197"/>
      <c r="FIM16" s="207"/>
      <c r="FIN16" s="207"/>
      <c r="FIO16" s="217"/>
      <c r="FIP16" s="197"/>
      <c r="FIQ16" s="207"/>
      <c r="FIR16" s="207"/>
      <c r="FIS16" s="217"/>
      <c r="FIT16" s="197"/>
      <c r="FIU16" s="207"/>
      <c r="FIV16" s="207"/>
      <c r="FIW16" s="217"/>
      <c r="FIX16" s="197"/>
      <c r="FIY16" s="207"/>
      <c r="FIZ16" s="207"/>
      <c r="FJA16" s="217"/>
      <c r="FJB16" s="197"/>
      <c r="FJC16" s="207"/>
      <c r="FJD16" s="207"/>
      <c r="FJE16" s="217"/>
      <c r="FJF16" s="197"/>
      <c r="FJG16" s="207"/>
      <c r="FJH16" s="207"/>
      <c r="FJI16" s="217"/>
      <c r="FJJ16" s="197"/>
      <c r="FJK16" s="207"/>
      <c r="FJL16" s="207"/>
      <c r="FJM16" s="217"/>
      <c r="FJN16" s="197"/>
      <c r="FJO16" s="207"/>
      <c r="FJP16" s="207"/>
      <c r="FJQ16" s="217"/>
      <c r="FJR16" s="197"/>
      <c r="FJS16" s="207"/>
      <c r="FJT16" s="207"/>
      <c r="FJU16" s="217"/>
      <c r="FJV16" s="197"/>
      <c r="FJW16" s="207"/>
      <c r="FJX16" s="207"/>
      <c r="FJY16" s="217"/>
      <c r="FJZ16" s="197"/>
      <c r="FKA16" s="207"/>
      <c r="FKB16" s="207"/>
      <c r="FKC16" s="217"/>
      <c r="FKD16" s="197"/>
      <c r="FKE16" s="207"/>
      <c r="FKF16" s="207"/>
      <c r="FKG16" s="217"/>
      <c r="FKH16" s="197"/>
      <c r="FKI16" s="207"/>
      <c r="FKJ16" s="207"/>
      <c r="FKK16" s="217"/>
      <c r="FKL16" s="197"/>
      <c r="FKM16" s="207"/>
      <c r="FKN16" s="207"/>
      <c r="FKO16" s="217"/>
      <c r="FKP16" s="197"/>
      <c r="FKQ16" s="207"/>
      <c r="FKR16" s="207"/>
      <c r="FKS16" s="217"/>
      <c r="FKT16" s="197"/>
      <c r="FKU16" s="207"/>
      <c r="FKV16" s="207"/>
      <c r="FKW16" s="217"/>
      <c r="FKX16" s="197"/>
      <c r="FKY16" s="207"/>
      <c r="FKZ16" s="207"/>
      <c r="FLA16" s="217"/>
      <c r="FLB16" s="197"/>
      <c r="FLC16" s="207"/>
      <c r="FLD16" s="207"/>
      <c r="FLE16" s="217"/>
      <c r="FLF16" s="197"/>
      <c r="FLG16" s="207"/>
      <c r="FLH16" s="207"/>
      <c r="FLI16" s="217"/>
      <c r="FLJ16" s="197"/>
      <c r="FLK16" s="207"/>
      <c r="FLL16" s="207"/>
      <c r="FLM16" s="217"/>
      <c r="FLN16" s="197"/>
      <c r="FLO16" s="207"/>
      <c r="FLP16" s="207"/>
      <c r="FLQ16" s="217"/>
      <c r="FLR16" s="197"/>
      <c r="FLS16" s="207"/>
      <c r="FLT16" s="207"/>
      <c r="FLU16" s="217"/>
      <c r="FLV16" s="197"/>
      <c r="FLW16" s="207"/>
      <c r="FLX16" s="207"/>
      <c r="FLY16" s="217"/>
      <c r="FLZ16" s="197"/>
      <c r="FMA16" s="207"/>
      <c r="FMB16" s="207"/>
      <c r="FMC16" s="217"/>
      <c r="FMD16" s="197"/>
      <c r="FME16" s="207"/>
      <c r="FMF16" s="207"/>
      <c r="FMG16" s="217"/>
      <c r="FMH16" s="197"/>
      <c r="FMI16" s="207"/>
      <c r="FMJ16" s="207"/>
      <c r="FMK16" s="217"/>
      <c r="FML16" s="197"/>
      <c r="FMM16" s="207"/>
      <c r="FMN16" s="207"/>
      <c r="FMO16" s="217"/>
      <c r="FMP16" s="197"/>
      <c r="FMQ16" s="207"/>
      <c r="FMR16" s="207"/>
      <c r="FMS16" s="217"/>
      <c r="FMT16" s="197"/>
      <c r="FMU16" s="207"/>
      <c r="FMV16" s="207"/>
      <c r="FMW16" s="217"/>
      <c r="FMX16" s="197"/>
      <c r="FMY16" s="207"/>
      <c r="FMZ16" s="207"/>
      <c r="FNA16" s="217"/>
      <c r="FNB16" s="197"/>
      <c r="FNC16" s="207"/>
      <c r="FND16" s="207"/>
      <c r="FNE16" s="217"/>
      <c r="FNF16" s="197"/>
      <c r="FNG16" s="207"/>
      <c r="FNH16" s="207"/>
      <c r="FNI16" s="217"/>
      <c r="FNJ16" s="197"/>
      <c r="FNK16" s="207"/>
      <c r="FNL16" s="207"/>
      <c r="FNM16" s="217"/>
      <c r="FNN16" s="197"/>
      <c r="FNO16" s="207"/>
      <c r="FNP16" s="207"/>
      <c r="FNQ16" s="217"/>
      <c r="FNR16" s="197"/>
      <c r="FNS16" s="207"/>
      <c r="FNT16" s="207"/>
      <c r="FNU16" s="217"/>
      <c r="FNV16" s="197"/>
      <c r="FNW16" s="207"/>
      <c r="FNX16" s="207"/>
      <c r="FNY16" s="217"/>
      <c r="FNZ16" s="197"/>
      <c r="FOA16" s="207"/>
      <c r="FOB16" s="207"/>
      <c r="FOC16" s="217"/>
      <c r="FOD16" s="197"/>
      <c r="FOE16" s="207"/>
      <c r="FOF16" s="207"/>
      <c r="FOG16" s="217"/>
      <c r="FOH16" s="197"/>
      <c r="FOI16" s="207"/>
      <c r="FOJ16" s="207"/>
      <c r="FOK16" s="217"/>
      <c r="FOL16" s="197"/>
      <c r="FOM16" s="207"/>
      <c r="FON16" s="207"/>
      <c r="FOO16" s="217"/>
      <c r="FOP16" s="197"/>
      <c r="FOQ16" s="207"/>
      <c r="FOR16" s="207"/>
      <c r="FOS16" s="217"/>
      <c r="FOT16" s="197"/>
      <c r="FOU16" s="207"/>
      <c r="FOV16" s="207"/>
      <c r="FOW16" s="217"/>
      <c r="FOX16" s="197"/>
      <c r="FOY16" s="207"/>
      <c r="FOZ16" s="207"/>
      <c r="FPA16" s="217"/>
      <c r="FPB16" s="197"/>
      <c r="FPC16" s="207"/>
      <c r="FPD16" s="207"/>
      <c r="FPE16" s="217"/>
      <c r="FPF16" s="197"/>
      <c r="FPG16" s="207"/>
      <c r="FPH16" s="207"/>
      <c r="FPI16" s="217"/>
      <c r="FPJ16" s="197"/>
      <c r="FPK16" s="207"/>
      <c r="FPL16" s="207"/>
      <c r="FPM16" s="217"/>
      <c r="FPN16" s="197"/>
      <c r="FPO16" s="207"/>
      <c r="FPP16" s="207"/>
      <c r="FPQ16" s="217"/>
      <c r="FPR16" s="197"/>
      <c r="FPS16" s="207"/>
      <c r="FPT16" s="207"/>
      <c r="FPU16" s="217"/>
      <c r="FPV16" s="197"/>
      <c r="FPW16" s="207"/>
      <c r="FPX16" s="207"/>
      <c r="FPY16" s="217"/>
      <c r="FPZ16" s="197"/>
      <c r="FQA16" s="207"/>
      <c r="FQB16" s="207"/>
      <c r="FQC16" s="217"/>
      <c r="FQD16" s="197"/>
      <c r="FQE16" s="207"/>
      <c r="FQF16" s="207"/>
      <c r="FQG16" s="217"/>
      <c r="FQH16" s="197"/>
      <c r="FQI16" s="207"/>
      <c r="FQJ16" s="207"/>
      <c r="FQK16" s="217"/>
      <c r="FQL16" s="197"/>
      <c r="FQM16" s="207"/>
      <c r="FQN16" s="207"/>
      <c r="FQO16" s="217"/>
      <c r="FQP16" s="197"/>
      <c r="FQQ16" s="207"/>
      <c r="FQR16" s="207"/>
      <c r="FQS16" s="217"/>
      <c r="FQT16" s="197"/>
      <c r="FQU16" s="207"/>
      <c r="FQV16" s="207"/>
      <c r="FQW16" s="217"/>
      <c r="FQX16" s="197"/>
      <c r="FQY16" s="207"/>
      <c r="FQZ16" s="207"/>
      <c r="FRA16" s="217"/>
      <c r="FRB16" s="197"/>
      <c r="FRC16" s="207"/>
      <c r="FRD16" s="207"/>
      <c r="FRE16" s="217"/>
      <c r="FRF16" s="197"/>
      <c r="FRG16" s="207"/>
      <c r="FRH16" s="207"/>
      <c r="FRI16" s="217"/>
      <c r="FRJ16" s="197"/>
      <c r="FRK16" s="207"/>
      <c r="FRL16" s="207"/>
      <c r="FRM16" s="217"/>
      <c r="FRN16" s="197"/>
      <c r="FRO16" s="207"/>
      <c r="FRP16" s="207"/>
      <c r="FRQ16" s="217"/>
      <c r="FRR16" s="197"/>
      <c r="FRS16" s="207"/>
      <c r="FRT16" s="207"/>
      <c r="FRU16" s="217"/>
      <c r="FRV16" s="197"/>
      <c r="FRW16" s="207"/>
      <c r="FRX16" s="207"/>
      <c r="FRY16" s="217"/>
      <c r="FRZ16" s="197"/>
      <c r="FSA16" s="207"/>
      <c r="FSB16" s="207"/>
      <c r="FSC16" s="217"/>
      <c r="FSD16" s="197"/>
      <c r="FSE16" s="207"/>
      <c r="FSF16" s="207"/>
      <c r="FSG16" s="217"/>
      <c r="FSH16" s="197"/>
      <c r="FSI16" s="207"/>
      <c r="FSJ16" s="207"/>
      <c r="FSK16" s="217"/>
      <c r="FSL16" s="197"/>
      <c r="FSM16" s="207"/>
      <c r="FSN16" s="207"/>
      <c r="FSO16" s="217"/>
      <c r="FSP16" s="197"/>
      <c r="FSQ16" s="207"/>
      <c r="FSR16" s="207"/>
      <c r="FSS16" s="217"/>
      <c r="FST16" s="197"/>
      <c r="FSU16" s="207"/>
      <c r="FSV16" s="207"/>
      <c r="FSW16" s="217"/>
      <c r="FSX16" s="197"/>
      <c r="FSY16" s="207"/>
      <c r="FSZ16" s="207"/>
      <c r="FTA16" s="217"/>
      <c r="FTB16" s="197"/>
      <c r="FTC16" s="207"/>
      <c r="FTD16" s="207"/>
      <c r="FTE16" s="217"/>
      <c r="FTF16" s="197"/>
      <c r="FTG16" s="207"/>
      <c r="FTH16" s="207"/>
      <c r="FTI16" s="217"/>
      <c r="FTJ16" s="197"/>
      <c r="FTK16" s="207"/>
      <c r="FTL16" s="207"/>
      <c r="FTM16" s="217"/>
      <c r="FTN16" s="197"/>
      <c r="FTO16" s="207"/>
      <c r="FTP16" s="207"/>
      <c r="FTQ16" s="217"/>
      <c r="FTR16" s="197"/>
      <c r="FTS16" s="207"/>
      <c r="FTT16" s="207"/>
      <c r="FTU16" s="217"/>
      <c r="FTV16" s="197"/>
      <c r="FTW16" s="207"/>
      <c r="FTX16" s="207"/>
      <c r="FTY16" s="217"/>
      <c r="FTZ16" s="197"/>
      <c r="FUA16" s="207"/>
      <c r="FUB16" s="207"/>
      <c r="FUC16" s="217"/>
      <c r="FUD16" s="197"/>
      <c r="FUE16" s="207"/>
      <c r="FUF16" s="207"/>
      <c r="FUG16" s="217"/>
      <c r="FUH16" s="197"/>
      <c r="FUI16" s="207"/>
      <c r="FUJ16" s="207"/>
      <c r="FUK16" s="217"/>
      <c r="FUL16" s="197"/>
      <c r="FUM16" s="207"/>
      <c r="FUN16" s="207"/>
      <c r="FUO16" s="217"/>
      <c r="FUP16" s="197"/>
      <c r="FUQ16" s="207"/>
      <c r="FUR16" s="207"/>
      <c r="FUS16" s="217"/>
      <c r="FUT16" s="197"/>
      <c r="FUU16" s="207"/>
      <c r="FUV16" s="207"/>
      <c r="FUW16" s="217"/>
      <c r="FUX16" s="197"/>
      <c r="FUY16" s="207"/>
      <c r="FUZ16" s="207"/>
      <c r="FVA16" s="217"/>
      <c r="FVB16" s="197"/>
      <c r="FVC16" s="207"/>
      <c r="FVD16" s="207"/>
      <c r="FVE16" s="217"/>
      <c r="FVF16" s="197"/>
      <c r="FVG16" s="207"/>
      <c r="FVH16" s="207"/>
      <c r="FVI16" s="217"/>
      <c r="FVJ16" s="197"/>
      <c r="FVK16" s="207"/>
      <c r="FVL16" s="207"/>
      <c r="FVM16" s="217"/>
      <c r="FVN16" s="197"/>
      <c r="FVO16" s="207"/>
      <c r="FVP16" s="207"/>
      <c r="FVQ16" s="217"/>
      <c r="FVR16" s="197"/>
      <c r="FVS16" s="207"/>
      <c r="FVT16" s="207"/>
      <c r="FVU16" s="217"/>
      <c r="FVV16" s="197"/>
      <c r="FVW16" s="207"/>
      <c r="FVX16" s="207"/>
      <c r="FVY16" s="217"/>
      <c r="FVZ16" s="197"/>
      <c r="FWA16" s="207"/>
      <c r="FWB16" s="207"/>
      <c r="FWC16" s="217"/>
      <c r="FWD16" s="197"/>
      <c r="FWE16" s="207"/>
      <c r="FWF16" s="207"/>
      <c r="FWG16" s="217"/>
      <c r="FWH16" s="197"/>
      <c r="FWI16" s="207"/>
      <c r="FWJ16" s="207"/>
      <c r="FWK16" s="217"/>
      <c r="FWL16" s="197"/>
      <c r="FWM16" s="207"/>
      <c r="FWN16" s="207"/>
      <c r="FWO16" s="217"/>
      <c r="FWP16" s="197"/>
      <c r="FWQ16" s="207"/>
      <c r="FWR16" s="207"/>
      <c r="FWS16" s="217"/>
      <c r="FWT16" s="197"/>
      <c r="FWU16" s="207"/>
      <c r="FWV16" s="207"/>
      <c r="FWW16" s="217"/>
      <c r="FWX16" s="197"/>
      <c r="FWY16" s="207"/>
      <c r="FWZ16" s="207"/>
      <c r="FXA16" s="217"/>
      <c r="FXB16" s="197"/>
      <c r="FXC16" s="207"/>
      <c r="FXD16" s="207"/>
      <c r="FXE16" s="217"/>
      <c r="FXF16" s="197"/>
      <c r="FXG16" s="207"/>
      <c r="FXH16" s="207"/>
      <c r="FXI16" s="217"/>
      <c r="FXJ16" s="197"/>
      <c r="FXK16" s="207"/>
      <c r="FXL16" s="207"/>
      <c r="FXM16" s="217"/>
      <c r="FXN16" s="197"/>
      <c r="FXO16" s="207"/>
      <c r="FXP16" s="207"/>
      <c r="FXQ16" s="217"/>
      <c r="FXR16" s="197"/>
      <c r="FXS16" s="207"/>
      <c r="FXT16" s="207"/>
      <c r="FXU16" s="217"/>
      <c r="FXV16" s="197"/>
      <c r="FXW16" s="207"/>
      <c r="FXX16" s="207"/>
      <c r="FXY16" s="217"/>
      <c r="FXZ16" s="197"/>
      <c r="FYA16" s="207"/>
      <c r="FYB16" s="207"/>
      <c r="FYC16" s="217"/>
      <c r="FYD16" s="197"/>
      <c r="FYE16" s="207"/>
      <c r="FYF16" s="207"/>
      <c r="FYG16" s="217"/>
      <c r="FYH16" s="197"/>
      <c r="FYI16" s="207"/>
      <c r="FYJ16" s="207"/>
      <c r="FYK16" s="217"/>
      <c r="FYL16" s="197"/>
      <c r="FYM16" s="207"/>
      <c r="FYN16" s="207"/>
      <c r="FYO16" s="217"/>
      <c r="FYP16" s="197"/>
      <c r="FYQ16" s="207"/>
      <c r="FYR16" s="207"/>
      <c r="FYS16" s="217"/>
      <c r="FYT16" s="197"/>
      <c r="FYU16" s="207"/>
      <c r="FYV16" s="207"/>
      <c r="FYW16" s="217"/>
      <c r="FYX16" s="197"/>
      <c r="FYY16" s="207"/>
      <c r="FYZ16" s="207"/>
      <c r="FZA16" s="217"/>
      <c r="FZB16" s="197"/>
      <c r="FZC16" s="207"/>
      <c r="FZD16" s="207"/>
      <c r="FZE16" s="217"/>
      <c r="FZF16" s="197"/>
      <c r="FZG16" s="207"/>
      <c r="FZH16" s="207"/>
      <c r="FZI16" s="217"/>
      <c r="FZJ16" s="197"/>
      <c r="FZK16" s="207"/>
      <c r="FZL16" s="207"/>
      <c r="FZM16" s="217"/>
      <c r="FZN16" s="197"/>
      <c r="FZO16" s="207"/>
      <c r="FZP16" s="207"/>
      <c r="FZQ16" s="217"/>
      <c r="FZR16" s="197"/>
      <c r="FZS16" s="207"/>
      <c r="FZT16" s="207"/>
      <c r="FZU16" s="217"/>
      <c r="FZV16" s="197"/>
      <c r="FZW16" s="207"/>
      <c r="FZX16" s="207"/>
      <c r="FZY16" s="217"/>
      <c r="FZZ16" s="197"/>
      <c r="GAA16" s="207"/>
      <c r="GAB16" s="207"/>
      <c r="GAC16" s="217"/>
      <c r="GAD16" s="197"/>
      <c r="GAE16" s="207"/>
      <c r="GAF16" s="207"/>
      <c r="GAG16" s="217"/>
      <c r="GAH16" s="197"/>
      <c r="GAI16" s="207"/>
      <c r="GAJ16" s="207"/>
      <c r="GAK16" s="217"/>
      <c r="GAL16" s="197"/>
      <c r="GAM16" s="207"/>
      <c r="GAN16" s="207"/>
      <c r="GAO16" s="217"/>
      <c r="GAP16" s="197"/>
      <c r="GAQ16" s="207"/>
      <c r="GAR16" s="207"/>
      <c r="GAS16" s="217"/>
      <c r="GAT16" s="197"/>
      <c r="GAU16" s="207"/>
      <c r="GAV16" s="207"/>
      <c r="GAW16" s="217"/>
      <c r="GAX16" s="197"/>
      <c r="GAY16" s="207"/>
      <c r="GAZ16" s="207"/>
      <c r="GBA16" s="217"/>
      <c r="GBB16" s="197"/>
      <c r="GBC16" s="207"/>
      <c r="GBD16" s="207"/>
      <c r="GBE16" s="217"/>
      <c r="GBF16" s="197"/>
      <c r="GBG16" s="207"/>
      <c r="GBH16" s="207"/>
      <c r="GBI16" s="217"/>
      <c r="GBJ16" s="197"/>
      <c r="GBK16" s="207"/>
      <c r="GBL16" s="207"/>
      <c r="GBM16" s="217"/>
      <c r="GBN16" s="197"/>
      <c r="GBO16" s="207"/>
      <c r="GBP16" s="207"/>
      <c r="GBQ16" s="217"/>
      <c r="GBR16" s="197"/>
      <c r="GBS16" s="207"/>
      <c r="GBT16" s="207"/>
      <c r="GBU16" s="217"/>
      <c r="GBV16" s="197"/>
      <c r="GBW16" s="207"/>
      <c r="GBX16" s="207"/>
      <c r="GBY16" s="217"/>
      <c r="GBZ16" s="197"/>
      <c r="GCA16" s="207"/>
      <c r="GCB16" s="207"/>
      <c r="GCC16" s="217"/>
      <c r="GCD16" s="197"/>
      <c r="GCE16" s="207"/>
      <c r="GCF16" s="207"/>
      <c r="GCG16" s="217"/>
      <c r="GCH16" s="197"/>
      <c r="GCI16" s="207"/>
      <c r="GCJ16" s="207"/>
      <c r="GCK16" s="217"/>
      <c r="GCL16" s="197"/>
      <c r="GCM16" s="207"/>
      <c r="GCN16" s="207"/>
      <c r="GCO16" s="217"/>
      <c r="GCP16" s="197"/>
      <c r="GCQ16" s="207"/>
      <c r="GCR16" s="207"/>
      <c r="GCS16" s="217"/>
      <c r="GCT16" s="197"/>
      <c r="GCU16" s="207"/>
      <c r="GCV16" s="207"/>
      <c r="GCW16" s="217"/>
      <c r="GCX16" s="197"/>
      <c r="GCY16" s="207"/>
      <c r="GCZ16" s="207"/>
      <c r="GDA16" s="217"/>
      <c r="GDB16" s="197"/>
      <c r="GDC16" s="207"/>
      <c r="GDD16" s="207"/>
      <c r="GDE16" s="217"/>
      <c r="GDF16" s="197"/>
      <c r="GDG16" s="207"/>
      <c r="GDH16" s="207"/>
      <c r="GDI16" s="217"/>
      <c r="GDJ16" s="197"/>
      <c r="GDK16" s="207"/>
      <c r="GDL16" s="207"/>
      <c r="GDM16" s="217"/>
      <c r="GDN16" s="197"/>
      <c r="GDO16" s="207"/>
      <c r="GDP16" s="207"/>
      <c r="GDQ16" s="217"/>
      <c r="GDR16" s="197"/>
      <c r="GDS16" s="207"/>
      <c r="GDT16" s="207"/>
      <c r="GDU16" s="217"/>
      <c r="GDV16" s="197"/>
      <c r="GDW16" s="207"/>
      <c r="GDX16" s="207"/>
      <c r="GDY16" s="217"/>
      <c r="GDZ16" s="197"/>
      <c r="GEA16" s="207"/>
      <c r="GEB16" s="207"/>
      <c r="GEC16" s="217"/>
      <c r="GED16" s="197"/>
      <c r="GEE16" s="207"/>
      <c r="GEF16" s="207"/>
      <c r="GEG16" s="217"/>
      <c r="GEH16" s="197"/>
      <c r="GEI16" s="207"/>
      <c r="GEJ16" s="207"/>
      <c r="GEK16" s="217"/>
      <c r="GEL16" s="197"/>
      <c r="GEM16" s="207"/>
      <c r="GEN16" s="207"/>
      <c r="GEO16" s="217"/>
      <c r="GEP16" s="197"/>
      <c r="GEQ16" s="207"/>
      <c r="GER16" s="207"/>
      <c r="GES16" s="217"/>
      <c r="GET16" s="197"/>
      <c r="GEU16" s="207"/>
      <c r="GEV16" s="207"/>
      <c r="GEW16" s="217"/>
      <c r="GEX16" s="197"/>
      <c r="GEY16" s="207"/>
      <c r="GEZ16" s="207"/>
      <c r="GFA16" s="217"/>
      <c r="GFB16" s="197"/>
      <c r="GFC16" s="207"/>
      <c r="GFD16" s="207"/>
      <c r="GFE16" s="217"/>
      <c r="GFF16" s="197"/>
      <c r="GFG16" s="207"/>
      <c r="GFH16" s="207"/>
      <c r="GFI16" s="217"/>
      <c r="GFJ16" s="197"/>
      <c r="GFK16" s="207"/>
      <c r="GFL16" s="207"/>
      <c r="GFM16" s="217"/>
      <c r="GFN16" s="197"/>
      <c r="GFO16" s="207"/>
      <c r="GFP16" s="207"/>
      <c r="GFQ16" s="217"/>
      <c r="GFR16" s="197"/>
      <c r="GFS16" s="207"/>
      <c r="GFT16" s="207"/>
      <c r="GFU16" s="217"/>
      <c r="GFV16" s="197"/>
      <c r="GFW16" s="207"/>
      <c r="GFX16" s="207"/>
      <c r="GFY16" s="217"/>
      <c r="GFZ16" s="197"/>
      <c r="GGA16" s="207"/>
      <c r="GGB16" s="207"/>
      <c r="GGC16" s="217"/>
      <c r="GGD16" s="197"/>
      <c r="GGE16" s="207"/>
      <c r="GGF16" s="207"/>
      <c r="GGG16" s="217"/>
      <c r="GGH16" s="197"/>
      <c r="GGI16" s="207"/>
      <c r="GGJ16" s="207"/>
      <c r="GGK16" s="217"/>
      <c r="GGL16" s="197"/>
      <c r="GGM16" s="207"/>
      <c r="GGN16" s="207"/>
      <c r="GGO16" s="217"/>
      <c r="GGP16" s="197"/>
      <c r="GGQ16" s="207"/>
      <c r="GGR16" s="207"/>
      <c r="GGS16" s="217"/>
      <c r="GGT16" s="197"/>
      <c r="GGU16" s="207"/>
      <c r="GGV16" s="207"/>
      <c r="GGW16" s="217"/>
      <c r="GGX16" s="197"/>
      <c r="GGY16" s="207"/>
      <c r="GGZ16" s="207"/>
      <c r="GHA16" s="217"/>
      <c r="GHB16" s="197"/>
      <c r="GHC16" s="207"/>
      <c r="GHD16" s="207"/>
      <c r="GHE16" s="217"/>
      <c r="GHF16" s="197"/>
      <c r="GHG16" s="207"/>
      <c r="GHH16" s="207"/>
      <c r="GHI16" s="217"/>
      <c r="GHJ16" s="197"/>
      <c r="GHK16" s="207"/>
      <c r="GHL16" s="207"/>
      <c r="GHM16" s="217"/>
      <c r="GHN16" s="197"/>
      <c r="GHO16" s="207"/>
      <c r="GHP16" s="207"/>
      <c r="GHQ16" s="217"/>
      <c r="GHR16" s="197"/>
      <c r="GHS16" s="207"/>
      <c r="GHT16" s="207"/>
      <c r="GHU16" s="217"/>
      <c r="GHV16" s="197"/>
      <c r="GHW16" s="207"/>
      <c r="GHX16" s="207"/>
      <c r="GHY16" s="217"/>
      <c r="GHZ16" s="197"/>
      <c r="GIA16" s="207"/>
      <c r="GIB16" s="207"/>
      <c r="GIC16" s="217"/>
      <c r="GID16" s="197"/>
      <c r="GIE16" s="207"/>
      <c r="GIF16" s="207"/>
      <c r="GIG16" s="217"/>
      <c r="GIH16" s="197"/>
      <c r="GII16" s="207"/>
      <c r="GIJ16" s="207"/>
      <c r="GIK16" s="217"/>
      <c r="GIL16" s="197"/>
      <c r="GIM16" s="207"/>
      <c r="GIN16" s="207"/>
      <c r="GIO16" s="217"/>
      <c r="GIP16" s="197"/>
      <c r="GIQ16" s="207"/>
      <c r="GIR16" s="207"/>
      <c r="GIS16" s="217"/>
      <c r="GIT16" s="197"/>
      <c r="GIU16" s="207"/>
      <c r="GIV16" s="207"/>
      <c r="GIW16" s="217"/>
      <c r="GIX16" s="197"/>
      <c r="GIY16" s="207"/>
      <c r="GIZ16" s="207"/>
      <c r="GJA16" s="217"/>
      <c r="GJB16" s="197"/>
      <c r="GJC16" s="207"/>
      <c r="GJD16" s="207"/>
      <c r="GJE16" s="217"/>
      <c r="GJF16" s="197"/>
      <c r="GJG16" s="207"/>
      <c r="GJH16" s="207"/>
      <c r="GJI16" s="217"/>
      <c r="GJJ16" s="197"/>
      <c r="GJK16" s="207"/>
      <c r="GJL16" s="207"/>
      <c r="GJM16" s="217"/>
      <c r="GJN16" s="197"/>
      <c r="GJO16" s="207"/>
      <c r="GJP16" s="207"/>
      <c r="GJQ16" s="217"/>
      <c r="GJR16" s="197"/>
      <c r="GJS16" s="207"/>
      <c r="GJT16" s="207"/>
      <c r="GJU16" s="217"/>
      <c r="GJV16" s="197"/>
      <c r="GJW16" s="207"/>
      <c r="GJX16" s="207"/>
      <c r="GJY16" s="217"/>
      <c r="GJZ16" s="197"/>
      <c r="GKA16" s="207"/>
      <c r="GKB16" s="207"/>
      <c r="GKC16" s="217"/>
      <c r="GKD16" s="197"/>
      <c r="GKE16" s="207"/>
      <c r="GKF16" s="207"/>
      <c r="GKG16" s="217"/>
      <c r="GKH16" s="197"/>
      <c r="GKI16" s="207"/>
      <c r="GKJ16" s="207"/>
      <c r="GKK16" s="217"/>
      <c r="GKL16" s="197"/>
      <c r="GKM16" s="207"/>
      <c r="GKN16" s="207"/>
      <c r="GKO16" s="217"/>
      <c r="GKP16" s="197"/>
      <c r="GKQ16" s="207"/>
      <c r="GKR16" s="207"/>
      <c r="GKS16" s="217"/>
      <c r="GKT16" s="197"/>
      <c r="GKU16" s="207"/>
      <c r="GKV16" s="207"/>
      <c r="GKW16" s="217"/>
      <c r="GKX16" s="197"/>
      <c r="GKY16" s="207"/>
      <c r="GKZ16" s="207"/>
      <c r="GLA16" s="217"/>
      <c r="GLB16" s="197"/>
      <c r="GLC16" s="207"/>
      <c r="GLD16" s="207"/>
      <c r="GLE16" s="217"/>
      <c r="GLF16" s="197"/>
      <c r="GLG16" s="207"/>
      <c r="GLH16" s="207"/>
      <c r="GLI16" s="217"/>
      <c r="GLJ16" s="197"/>
      <c r="GLK16" s="207"/>
      <c r="GLL16" s="207"/>
      <c r="GLM16" s="217"/>
      <c r="GLN16" s="197"/>
      <c r="GLO16" s="207"/>
      <c r="GLP16" s="207"/>
      <c r="GLQ16" s="217"/>
      <c r="GLR16" s="197"/>
      <c r="GLS16" s="207"/>
      <c r="GLT16" s="207"/>
      <c r="GLU16" s="217"/>
      <c r="GLV16" s="197"/>
      <c r="GLW16" s="207"/>
      <c r="GLX16" s="207"/>
      <c r="GLY16" s="217"/>
      <c r="GLZ16" s="197"/>
      <c r="GMA16" s="207"/>
      <c r="GMB16" s="207"/>
      <c r="GMC16" s="217"/>
      <c r="GMD16" s="197"/>
      <c r="GME16" s="207"/>
      <c r="GMF16" s="207"/>
      <c r="GMG16" s="217"/>
      <c r="GMH16" s="197"/>
      <c r="GMI16" s="207"/>
      <c r="GMJ16" s="207"/>
      <c r="GMK16" s="217"/>
      <c r="GML16" s="197"/>
      <c r="GMM16" s="207"/>
      <c r="GMN16" s="207"/>
      <c r="GMO16" s="217"/>
      <c r="GMP16" s="197"/>
      <c r="GMQ16" s="207"/>
      <c r="GMR16" s="207"/>
      <c r="GMS16" s="217"/>
      <c r="GMT16" s="197"/>
      <c r="GMU16" s="207"/>
      <c r="GMV16" s="207"/>
      <c r="GMW16" s="217"/>
      <c r="GMX16" s="197"/>
      <c r="GMY16" s="207"/>
      <c r="GMZ16" s="207"/>
      <c r="GNA16" s="217"/>
      <c r="GNB16" s="197"/>
      <c r="GNC16" s="207"/>
      <c r="GND16" s="207"/>
      <c r="GNE16" s="217"/>
      <c r="GNF16" s="197"/>
      <c r="GNG16" s="207"/>
      <c r="GNH16" s="207"/>
      <c r="GNI16" s="217"/>
      <c r="GNJ16" s="197"/>
      <c r="GNK16" s="207"/>
      <c r="GNL16" s="207"/>
      <c r="GNM16" s="217"/>
      <c r="GNN16" s="197"/>
      <c r="GNO16" s="207"/>
      <c r="GNP16" s="207"/>
      <c r="GNQ16" s="217"/>
      <c r="GNR16" s="197"/>
      <c r="GNS16" s="207"/>
      <c r="GNT16" s="207"/>
      <c r="GNU16" s="217"/>
      <c r="GNV16" s="197"/>
      <c r="GNW16" s="207"/>
      <c r="GNX16" s="207"/>
      <c r="GNY16" s="217"/>
      <c r="GNZ16" s="197"/>
      <c r="GOA16" s="207"/>
      <c r="GOB16" s="207"/>
      <c r="GOC16" s="217"/>
      <c r="GOD16" s="197"/>
      <c r="GOE16" s="207"/>
      <c r="GOF16" s="207"/>
      <c r="GOG16" s="217"/>
      <c r="GOH16" s="197"/>
      <c r="GOI16" s="207"/>
      <c r="GOJ16" s="207"/>
      <c r="GOK16" s="217"/>
      <c r="GOL16" s="197"/>
      <c r="GOM16" s="207"/>
      <c r="GON16" s="207"/>
      <c r="GOO16" s="217"/>
      <c r="GOP16" s="197"/>
      <c r="GOQ16" s="207"/>
      <c r="GOR16" s="207"/>
      <c r="GOS16" s="217"/>
      <c r="GOT16" s="197"/>
      <c r="GOU16" s="207"/>
      <c r="GOV16" s="207"/>
      <c r="GOW16" s="217"/>
      <c r="GOX16" s="197"/>
      <c r="GOY16" s="207"/>
      <c r="GOZ16" s="207"/>
      <c r="GPA16" s="217"/>
      <c r="GPB16" s="197"/>
      <c r="GPC16" s="207"/>
      <c r="GPD16" s="207"/>
      <c r="GPE16" s="217"/>
      <c r="GPF16" s="197"/>
      <c r="GPG16" s="207"/>
      <c r="GPH16" s="207"/>
      <c r="GPI16" s="217"/>
      <c r="GPJ16" s="197"/>
      <c r="GPK16" s="207"/>
      <c r="GPL16" s="207"/>
      <c r="GPM16" s="217"/>
      <c r="GPN16" s="197"/>
      <c r="GPO16" s="207"/>
      <c r="GPP16" s="207"/>
      <c r="GPQ16" s="217"/>
      <c r="GPR16" s="197"/>
      <c r="GPS16" s="207"/>
      <c r="GPT16" s="207"/>
      <c r="GPU16" s="217"/>
      <c r="GPV16" s="197"/>
      <c r="GPW16" s="207"/>
      <c r="GPX16" s="207"/>
      <c r="GPY16" s="217"/>
      <c r="GPZ16" s="197"/>
      <c r="GQA16" s="207"/>
      <c r="GQB16" s="207"/>
      <c r="GQC16" s="217"/>
      <c r="GQD16" s="197"/>
      <c r="GQE16" s="207"/>
      <c r="GQF16" s="207"/>
      <c r="GQG16" s="217"/>
      <c r="GQH16" s="197"/>
      <c r="GQI16" s="207"/>
      <c r="GQJ16" s="207"/>
      <c r="GQK16" s="217"/>
      <c r="GQL16" s="197"/>
      <c r="GQM16" s="207"/>
      <c r="GQN16" s="207"/>
      <c r="GQO16" s="217"/>
      <c r="GQP16" s="197"/>
      <c r="GQQ16" s="207"/>
      <c r="GQR16" s="207"/>
      <c r="GQS16" s="217"/>
      <c r="GQT16" s="197"/>
      <c r="GQU16" s="207"/>
      <c r="GQV16" s="207"/>
      <c r="GQW16" s="217"/>
      <c r="GQX16" s="197"/>
      <c r="GQY16" s="207"/>
      <c r="GQZ16" s="207"/>
      <c r="GRA16" s="217"/>
      <c r="GRB16" s="197"/>
      <c r="GRC16" s="207"/>
      <c r="GRD16" s="207"/>
      <c r="GRE16" s="217"/>
      <c r="GRF16" s="197"/>
      <c r="GRG16" s="207"/>
      <c r="GRH16" s="207"/>
      <c r="GRI16" s="217"/>
      <c r="GRJ16" s="197"/>
      <c r="GRK16" s="207"/>
      <c r="GRL16" s="207"/>
      <c r="GRM16" s="217"/>
      <c r="GRN16" s="197"/>
      <c r="GRO16" s="207"/>
      <c r="GRP16" s="207"/>
      <c r="GRQ16" s="217"/>
      <c r="GRR16" s="197"/>
      <c r="GRS16" s="207"/>
      <c r="GRT16" s="207"/>
      <c r="GRU16" s="217"/>
      <c r="GRV16" s="197"/>
      <c r="GRW16" s="207"/>
      <c r="GRX16" s="207"/>
      <c r="GRY16" s="217"/>
      <c r="GRZ16" s="197"/>
      <c r="GSA16" s="207"/>
      <c r="GSB16" s="207"/>
      <c r="GSC16" s="217"/>
      <c r="GSD16" s="197"/>
      <c r="GSE16" s="207"/>
      <c r="GSF16" s="207"/>
      <c r="GSG16" s="217"/>
      <c r="GSH16" s="197"/>
      <c r="GSI16" s="207"/>
      <c r="GSJ16" s="207"/>
      <c r="GSK16" s="217"/>
      <c r="GSL16" s="197"/>
      <c r="GSM16" s="207"/>
      <c r="GSN16" s="207"/>
      <c r="GSO16" s="217"/>
      <c r="GSP16" s="197"/>
      <c r="GSQ16" s="207"/>
      <c r="GSR16" s="207"/>
      <c r="GSS16" s="217"/>
      <c r="GST16" s="197"/>
      <c r="GSU16" s="207"/>
      <c r="GSV16" s="207"/>
      <c r="GSW16" s="217"/>
      <c r="GSX16" s="197"/>
      <c r="GSY16" s="207"/>
      <c r="GSZ16" s="207"/>
      <c r="GTA16" s="217"/>
      <c r="GTB16" s="197"/>
      <c r="GTC16" s="207"/>
      <c r="GTD16" s="207"/>
      <c r="GTE16" s="217"/>
      <c r="GTF16" s="197"/>
      <c r="GTG16" s="207"/>
      <c r="GTH16" s="207"/>
      <c r="GTI16" s="217"/>
      <c r="GTJ16" s="197"/>
      <c r="GTK16" s="207"/>
      <c r="GTL16" s="207"/>
      <c r="GTM16" s="217"/>
      <c r="GTN16" s="197"/>
      <c r="GTO16" s="207"/>
      <c r="GTP16" s="207"/>
      <c r="GTQ16" s="217"/>
      <c r="GTR16" s="197"/>
      <c r="GTS16" s="207"/>
      <c r="GTT16" s="207"/>
      <c r="GTU16" s="217"/>
      <c r="GTV16" s="197"/>
      <c r="GTW16" s="207"/>
      <c r="GTX16" s="207"/>
      <c r="GTY16" s="217"/>
      <c r="GTZ16" s="197"/>
      <c r="GUA16" s="207"/>
      <c r="GUB16" s="207"/>
      <c r="GUC16" s="217"/>
      <c r="GUD16" s="197"/>
      <c r="GUE16" s="207"/>
      <c r="GUF16" s="207"/>
      <c r="GUG16" s="217"/>
      <c r="GUH16" s="197"/>
      <c r="GUI16" s="207"/>
      <c r="GUJ16" s="207"/>
      <c r="GUK16" s="217"/>
      <c r="GUL16" s="197"/>
      <c r="GUM16" s="207"/>
      <c r="GUN16" s="207"/>
      <c r="GUO16" s="217"/>
      <c r="GUP16" s="197"/>
      <c r="GUQ16" s="207"/>
      <c r="GUR16" s="207"/>
      <c r="GUS16" s="217"/>
      <c r="GUT16" s="197"/>
      <c r="GUU16" s="207"/>
      <c r="GUV16" s="207"/>
      <c r="GUW16" s="217"/>
      <c r="GUX16" s="197"/>
      <c r="GUY16" s="207"/>
      <c r="GUZ16" s="207"/>
      <c r="GVA16" s="217"/>
      <c r="GVB16" s="197"/>
      <c r="GVC16" s="207"/>
      <c r="GVD16" s="207"/>
      <c r="GVE16" s="217"/>
      <c r="GVF16" s="197"/>
      <c r="GVG16" s="207"/>
      <c r="GVH16" s="207"/>
      <c r="GVI16" s="217"/>
      <c r="GVJ16" s="197"/>
      <c r="GVK16" s="207"/>
      <c r="GVL16" s="207"/>
      <c r="GVM16" s="217"/>
      <c r="GVN16" s="197"/>
      <c r="GVO16" s="207"/>
      <c r="GVP16" s="207"/>
      <c r="GVQ16" s="217"/>
      <c r="GVR16" s="197"/>
      <c r="GVS16" s="207"/>
      <c r="GVT16" s="207"/>
      <c r="GVU16" s="217"/>
      <c r="GVV16" s="197"/>
      <c r="GVW16" s="207"/>
      <c r="GVX16" s="207"/>
      <c r="GVY16" s="217"/>
      <c r="GVZ16" s="197"/>
      <c r="GWA16" s="207"/>
      <c r="GWB16" s="207"/>
      <c r="GWC16" s="217"/>
      <c r="GWD16" s="197"/>
      <c r="GWE16" s="207"/>
      <c r="GWF16" s="207"/>
      <c r="GWG16" s="217"/>
      <c r="GWH16" s="197"/>
      <c r="GWI16" s="207"/>
      <c r="GWJ16" s="207"/>
      <c r="GWK16" s="217"/>
      <c r="GWL16" s="197"/>
      <c r="GWM16" s="207"/>
      <c r="GWN16" s="207"/>
      <c r="GWO16" s="217"/>
      <c r="GWP16" s="197"/>
      <c r="GWQ16" s="207"/>
      <c r="GWR16" s="207"/>
      <c r="GWS16" s="217"/>
      <c r="GWT16" s="197"/>
      <c r="GWU16" s="207"/>
      <c r="GWV16" s="207"/>
      <c r="GWW16" s="217"/>
      <c r="GWX16" s="197"/>
      <c r="GWY16" s="207"/>
      <c r="GWZ16" s="207"/>
      <c r="GXA16" s="217"/>
      <c r="GXB16" s="197"/>
      <c r="GXC16" s="207"/>
      <c r="GXD16" s="207"/>
      <c r="GXE16" s="217"/>
      <c r="GXF16" s="197"/>
      <c r="GXG16" s="207"/>
      <c r="GXH16" s="207"/>
      <c r="GXI16" s="217"/>
      <c r="GXJ16" s="197"/>
      <c r="GXK16" s="207"/>
      <c r="GXL16" s="207"/>
      <c r="GXM16" s="217"/>
      <c r="GXN16" s="197"/>
      <c r="GXO16" s="207"/>
      <c r="GXP16" s="207"/>
      <c r="GXQ16" s="217"/>
      <c r="GXR16" s="197"/>
      <c r="GXS16" s="207"/>
      <c r="GXT16" s="207"/>
      <c r="GXU16" s="217"/>
      <c r="GXV16" s="197"/>
      <c r="GXW16" s="207"/>
      <c r="GXX16" s="207"/>
      <c r="GXY16" s="217"/>
      <c r="GXZ16" s="197"/>
      <c r="GYA16" s="207"/>
      <c r="GYB16" s="207"/>
      <c r="GYC16" s="217"/>
      <c r="GYD16" s="197"/>
      <c r="GYE16" s="207"/>
      <c r="GYF16" s="207"/>
      <c r="GYG16" s="217"/>
      <c r="GYH16" s="197"/>
      <c r="GYI16" s="207"/>
      <c r="GYJ16" s="207"/>
      <c r="GYK16" s="217"/>
      <c r="GYL16" s="197"/>
      <c r="GYM16" s="207"/>
      <c r="GYN16" s="207"/>
      <c r="GYO16" s="217"/>
      <c r="GYP16" s="197"/>
      <c r="GYQ16" s="207"/>
      <c r="GYR16" s="207"/>
      <c r="GYS16" s="217"/>
      <c r="GYT16" s="197"/>
      <c r="GYU16" s="207"/>
      <c r="GYV16" s="207"/>
      <c r="GYW16" s="217"/>
      <c r="GYX16" s="197"/>
      <c r="GYY16" s="207"/>
      <c r="GYZ16" s="207"/>
      <c r="GZA16" s="217"/>
      <c r="GZB16" s="197"/>
      <c r="GZC16" s="207"/>
      <c r="GZD16" s="207"/>
      <c r="GZE16" s="217"/>
      <c r="GZF16" s="197"/>
      <c r="GZG16" s="207"/>
      <c r="GZH16" s="207"/>
      <c r="GZI16" s="217"/>
      <c r="GZJ16" s="197"/>
      <c r="GZK16" s="207"/>
      <c r="GZL16" s="207"/>
      <c r="GZM16" s="217"/>
      <c r="GZN16" s="197"/>
      <c r="GZO16" s="207"/>
      <c r="GZP16" s="207"/>
      <c r="GZQ16" s="217"/>
      <c r="GZR16" s="197"/>
      <c r="GZS16" s="207"/>
      <c r="GZT16" s="207"/>
      <c r="GZU16" s="217"/>
      <c r="GZV16" s="197"/>
      <c r="GZW16" s="207"/>
      <c r="GZX16" s="207"/>
      <c r="GZY16" s="217"/>
      <c r="GZZ16" s="197"/>
      <c r="HAA16" s="207"/>
      <c r="HAB16" s="207"/>
      <c r="HAC16" s="217"/>
      <c r="HAD16" s="197"/>
      <c r="HAE16" s="207"/>
      <c r="HAF16" s="207"/>
      <c r="HAG16" s="217"/>
      <c r="HAH16" s="197"/>
      <c r="HAI16" s="207"/>
      <c r="HAJ16" s="207"/>
      <c r="HAK16" s="217"/>
      <c r="HAL16" s="197"/>
      <c r="HAM16" s="207"/>
      <c r="HAN16" s="207"/>
      <c r="HAO16" s="217"/>
      <c r="HAP16" s="197"/>
      <c r="HAQ16" s="207"/>
      <c r="HAR16" s="207"/>
      <c r="HAS16" s="217"/>
      <c r="HAT16" s="197"/>
      <c r="HAU16" s="207"/>
      <c r="HAV16" s="207"/>
      <c r="HAW16" s="217"/>
      <c r="HAX16" s="197"/>
      <c r="HAY16" s="207"/>
      <c r="HAZ16" s="207"/>
      <c r="HBA16" s="217"/>
      <c r="HBB16" s="197"/>
      <c r="HBC16" s="207"/>
      <c r="HBD16" s="207"/>
      <c r="HBE16" s="217"/>
      <c r="HBF16" s="197"/>
      <c r="HBG16" s="207"/>
      <c r="HBH16" s="207"/>
      <c r="HBI16" s="217"/>
      <c r="HBJ16" s="197"/>
      <c r="HBK16" s="207"/>
      <c r="HBL16" s="207"/>
      <c r="HBM16" s="217"/>
      <c r="HBN16" s="197"/>
      <c r="HBO16" s="207"/>
      <c r="HBP16" s="207"/>
      <c r="HBQ16" s="217"/>
      <c r="HBR16" s="197"/>
      <c r="HBS16" s="207"/>
      <c r="HBT16" s="207"/>
      <c r="HBU16" s="217"/>
      <c r="HBV16" s="197"/>
      <c r="HBW16" s="207"/>
      <c r="HBX16" s="207"/>
      <c r="HBY16" s="217"/>
      <c r="HBZ16" s="197"/>
      <c r="HCA16" s="207"/>
      <c r="HCB16" s="207"/>
      <c r="HCC16" s="217"/>
      <c r="HCD16" s="197"/>
      <c r="HCE16" s="207"/>
      <c r="HCF16" s="207"/>
      <c r="HCG16" s="217"/>
      <c r="HCH16" s="197"/>
      <c r="HCI16" s="207"/>
      <c r="HCJ16" s="207"/>
      <c r="HCK16" s="217"/>
      <c r="HCL16" s="197"/>
      <c r="HCM16" s="207"/>
      <c r="HCN16" s="207"/>
      <c r="HCO16" s="217"/>
      <c r="HCP16" s="197"/>
      <c r="HCQ16" s="207"/>
      <c r="HCR16" s="207"/>
      <c r="HCS16" s="217"/>
      <c r="HCT16" s="197"/>
      <c r="HCU16" s="207"/>
      <c r="HCV16" s="207"/>
      <c r="HCW16" s="217"/>
      <c r="HCX16" s="197"/>
      <c r="HCY16" s="207"/>
      <c r="HCZ16" s="207"/>
      <c r="HDA16" s="217"/>
      <c r="HDB16" s="197"/>
      <c r="HDC16" s="207"/>
      <c r="HDD16" s="207"/>
      <c r="HDE16" s="217"/>
      <c r="HDF16" s="197"/>
      <c r="HDG16" s="207"/>
      <c r="HDH16" s="207"/>
      <c r="HDI16" s="217"/>
      <c r="HDJ16" s="197"/>
      <c r="HDK16" s="207"/>
      <c r="HDL16" s="207"/>
      <c r="HDM16" s="217"/>
      <c r="HDN16" s="197"/>
      <c r="HDO16" s="207"/>
      <c r="HDP16" s="207"/>
      <c r="HDQ16" s="217"/>
      <c r="HDR16" s="197"/>
      <c r="HDS16" s="207"/>
      <c r="HDT16" s="207"/>
      <c r="HDU16" s="217"/>
      <c r="HDV16" s="197"/>
      <c r="HDW16" s="207"/>
      <c r="HDX16" s="207"/>
      <c r="HDY16" s="217"/>
      <c r="HDZ16" s="197"/>
      <c r="HEA16" s="207"/>
      <c r="HEB16" s="207"/>
      <c r="HEC16" s="217"/>
      <c r="HED16" s="197"/>
      <c r="HEE16" s="207"/>
      <c r="HEF16" s="207"/>
      <c r="HEG16" s="217"/>
      <c r="HEH16" s="197"/>
      <c r="HEI16" s="207"/>
      <c r="HEJ16" s="207"/>
      <c r="HEK16" s="217"/>
      <c r="HEL16" s="197"/>
      <c r="HEM16" s="207"/>
      <c r="HEN16" s="207"/>
      <c r="HEO16" s="217"/>
      <c r="HEP16" s="197"/>
      <c r="HEQ16" s="207"/>
      <c r="HER16" s="207"/>
      <c r="HES16" s="217"/>
      <c r="HET16" s="197"/>
      <c r="HEU16" s="207"/>
      <c r="HEV16" s="207"/>
      <c r="HEW16" s="217"/>
      <c r="HEX16" s="197"/>
      <c r="HEY16" s="207"/>
      <c r="HEZ16" s="207"/>
      <c r="HFA16" s="217"/>
      <c r="HFB16" s="197"/>
      <c r="HFC16" s="207"/>
      <c r="HFD16" s="207"/>
      <c r="HFE16" s="217"/>
      <c r="HFF16" s="197"/>
      <c r="HFG16" s="207"/>
      <c r="HFH16" s="207"/>
      <c r="HFI16" s="217"/>
      <c r="HFJ16" s="197"/>
      <c r="HFK16" s="207"/>
      <c r="HFL16" s="207"/>
      <c r="HFM16" s="217"/>
      <c r="HFN16" s="197"/>
      <c r="HFO16" s="207"/>
      <c r="HFP16" s="207"/>
      <c r="HFQ16" s="217"/>
      <c r="HFR16" s="197"/>
      <c r="HFS16" s="207"/>
      <c r="HFT16" s="207"/>
      <c r="HFU16" s="217"/>
      <c r="HFV16" s="197"/>
      <c r="HFW16" s="207"/>
      <c r="HFX16" s="207"/>
      <c r="HFY16" s="217"/>
      <c r="HFZ16" s="197"/>
      <c r="HGA16" s="207"/>
      <c r="HGB16" s="207"/>
      <c r="HGC16" s="217"/>
      <c r="HGD16" s="197"/>
      <c r="HGE16" s="207"/>
      <c r="HGF16" s="207"/>
      <c r="HGG16" s="217"/>
      <c r="HGH16" s="197"/>
      <c r="HGI16" s="207"/>
      <c r="HGJ16" s="207"/>
      <c r="HGK16" s="217"/>
      <c r="HGL16" s="197"/>
      <c r="HGM16" s="207"/>
      <c r="HGN16" s="207"/>
      <c r="HGO16" s="217"/>
      <c r="HGP16" s="197"/>
      <c r="HGQ16" s="207"/>
      <c r="HGR16" s="207"/>
      <c r="HGS16" s="217"/>
      <c r="HGT16" s="197"/>
      <c r="HGU16" s="207"/>
      <c r="HGV16" s="207"/>
      <c r="HGW16" s="217"/>
      <c r="HGX16" s="197"/>
      <c r="HGY16" s="207"/>
      <c r="HGZ16" s="207"/>
      <c r="HHA16" s="217"/>
      <c r="HHB16" s="197"/>
      <c r="HHC16" s="207"/>
      <c r="HHD16" s="207"/>
      <c r="HHE16" s="217"/>
      <c r="HHF16" s="197"/>
      <c r="HHG16" s="207"/>
      <c r="HHH16" s="207"/>
      <c r="HHI16" s="217"/>
      <c r="HHJ16" s="197"/>
      <c r="HHK16" s="207"/>
      <c r="HHL16" s="207"/>
      <c r="HHM16" s="217"/>
      <c r="HHN16" s="197"/>
      <c r="HHO16" s="207"/>
      <c r="HHP16" s="207"/>
      <c r="HHQ16" s="217"/>
      <c r="HHR16" s="197"/>
      <c r="HHS16" s="207"/>
      <c r="HHT16" s="207"/>
      <c r="HHU16" s="217"/>
      <c r="HHV16" s="197"/>
      <c r="HHW16" s="207"/>
      <c r="HHX16" s="207"/>
      <c r="HHY16" s="217"/>
      <c r="HHZ16" s="197"/>
      <c r="HIA16" s="207"/>
      <c r="HIB16" s="207"/>
      <c r="HIC16" s="217"/>
      <c r="HID16" s="197"/>
      <c r="HIE16" s="207"/>
      <c r="HIF16" s="207"/>
      <c r="HIG16" s="217"/>
      <c r="HIH16" s="197"/>
      <c r="HII16" s="207"/>
      <c r="HIJ16" s="207"/>
      <c r="HIK16" s="217"/>
      <c r="HIL16" s="197"/>
      <c r="HIM16" s="207"/>
      <c r="HIN16" s="207"/>
      <c r="HIO16" s="217"/>
      <c r="HIP16" s="197"/>
      <c r="HIQ16" s="207"/>
      <c r="HIR16" s="207"/>
      <c r="HIS16" s="217"/>
      <c r="HIT16" s="197"/>
      <c r="HIU16" s="207"/>
      <c r="HIV16" s="207"/>
      <c r="HIW16" s="217"/>
      <c r="HIX16" s="197"/>
      <c r="HIY16" s="207"/>
      <c r="HIZ16" s="207"/>
      <c r="HJA16" s="217"/>
      <c r="HJB16" s="197"/>
      <c r="HJC16" s="207"/>
      <c r="HJD16" s="207"/>
      <c r="HJE16" s="217"/>
      <c r="HJF16" s="197"/>
      <c r="HJG16" s="207"/>
      <c r="HJH16" s="207"/>
      <c r="HJI16" s="217"/>
      <c r="HJJ16" s="197"/>
      <c r="HJK16" s="207"/>
      <c r="HJL16" s="207"/>
      <c r="HJM16" s="217"/>
      <c r="HJN16" s="197"/>
      <c r="HJO16" s="207"/>
      <c r="HJP16" s="207"/>
      <c r="HJQ16" s="217"/>
      <c r="HJR16" s="197"/>
      <c r="HJS16" s="207"/>
      <c r="HJT16" s="207"/>
      <c r="HJU16" s="217"/>
      <c r="HJV16" s="197"/>
      <c r="HJW16" s="207"/>
      <c r="HJX16" s="207"/>
      <c r="HJY16" s="217"/>
      <c r="HJZ16" s="197"/>
      <c r="HKA16" s="207"/>
      <c r="HKB16" s="207"/>
      <c r="HKC16" s="217"/>
      <c r="HKD16" s="197"/>
      <c r="HKE16" s="207"/>
      <c r="HKF16" s="207"/>
      <c r="HKG16" s="217"/>
      <c r="HKH16" s="197"/>
      <c r="HKI16" s="207"/>
      <c r="HKJ16" s="207"/>
      <c r="HKK16" s="217"/>
      <c r="HKL16" s="197"/>
      <c r="HKM16" s="207"/>
      <c r="HKN16" s="207"/>
      <c r="HKO16" s="217"/>
      <c r="HKP16" s="197"/>
      <c r="HKQ16" s="207"/>
      <c r="HKR16" s="207"/>
      <c r="HKS16" s="217"/>
      <c r="HKT16" s="197"/>
      <c r="HKU16" s="207"/>
      <c r="HKV16" s="207"/>
      <c r="HKW16" s="217"/>
      <c r="HKX16" s="197"/>
      <c r="HKY16" s="207"/>
      <c r="HKZ16" s="207"/>
      <c r="HLA16" s="217"/>
      <c r="HLB16" s="197"/>
      <c r="HLC16" s="207"/>
      <c r="HLD16" s="207"/>
      <c r="HLE16" s="217"/>
      <c r="HLF16" s="197"/>
      <c r="HLG16" s="207"/>
      <c r="HLH16" s="207"/>
      <c r="HLI16" s="217"/>
      <c r="HLJ16" s="197"/>
      <c r="HLK16" s="207"/>
      <c r="HLL16" s="207"/>
      <c r="HLM16" s="217"/>
      <c r="HLN16" s="197"/>
      <c r="HLO16" s="207"/>
      <c r="HLP16" s="207"/>
      <c r="HLQ16" s="217"/>
      <c r="HLR16" s="197"/>
      <c r="HLS16" s="207"/>
      <c r="HLT16" s="207"/>
      <c r="HLU16" s="217"/>
      <c r="HLV16" s="197"/>
      <c r="HLW16" s="207"/>
      <c r="HLX16" s="207"/>
      <c r="HLY16" s="217"/>
      <c r="HLZ16" s="197"/>
      <c r="HMA16" s="207"/>
      <c r="HMB16" s="207"/>
      <c r="HMC16" s="217"/>
      <c r="HMD16" s="197"/>
      <c r="HME16" s="207"/>
      <c r="HMF16" s="207"/>
      <c r="HMG16" s="217"/>
      <c r="HMH16" s="197"/>
      <c r="HMI16" s="207"/>
      <c r="HMJ16" s="207"/>
      <c r="HMK16" s="217"/>
      <c r="HML16" s="197"/>
      <c r="HMM16" s="207"/>
      <c r="HMN16" s="207"/>
      <c r="HMO16" s="217"/>
      <c r="HMP16" s="197"/>
      <c r="HMQ16" s="207"/>
      <c r="HMR16" s="207"/>
      <c r="HMS16" s="217"/>
      <c r="HMT16" s="197"/>
      <c r="HMU16" s="207"/>
      <c r="HMV16" s="207"/>
      <c r="HMW16" s="217"/>
      <c r="HMX16" s="197"/>
      <c r="HMY16" s="207"/>
      <c r="HMZ16" s="207"/>
      <c r="HNA16" s="217"/>
      <c r="HNB16" s="197"/>
      <c r="HNC16" s="207"/>
      <c r="HND16" s="207"/>
      <c r="HNE16" s="217"/>
      <c r="HNF16" s="197"/>
      <c r="HNG16" s="207"/>
      <c r="HNH16" s="207"/>
      <c r="HNI16" s="217"/>
      <c r="HNJ16" s="197"/>
      <c r="HNK16" s="207"/>
      <c r="HNL16" s="207"/>
      <c r="HNM16" s="217"/>
      <c r="HNN16" s="197"/>
      <c r="HNO16" s="207"/>
      <c r="HNP16" s="207"/>
      <c r="HNQ16" s="217"/>
      <c r="HNR16" s="197"/>
      <c r="HNS16" s="207"/>
      <c r="HNT16" s="207"/>
      <c r="HNU16" s="217"/>
      <c r="HNV16" s="197"/>
      <c r="HNW16" s="207"/>
      <c r="HNX16" s="207"/>
      <c r="HNY16" s="217"/>
      <c r="HNZ16" s="197"/>
      <c r="HOA16" s="207"/>
      <c r="HOB16" s="207"/>
      <c r="HOC16" s="217"/>
      <c r="HOD16" s="197"/>
      <c r="HOE16" s="207"/>
      <c r="HOF16" s="207"/>
      <c r="HOG16" s="217"/>
      <c r="HOH16" s="197"/>
      <c r="HOI16" s="207"/>
      <c r="HOJ16" s="207"/>
      <c r="HOK16" s="217"/>
      <c r="HOL16" s="197"/>
      <c r="HOM16" s="207"/>
      <c r="HON16" s="207"/>
      <c r="HOO16" s="217"/>
      <c r="HOP16" s="197"/>
      <c r="HOQ16" s="207"/>
      <c r="HOR16" s="207"/>
      <c r="HOS16" s="217"/>
      <c r="HOT16" s="197"/>
      <c r="HOU16" s="207"/>
      <c r="HOV16" s="207"/>
      <c r="HOW16" s="217"/>
      <c r="HOX16" s="197"/>
      <c r="HOY16" s="207"/>
      <c r="HOZ16" s="207"/>
      <c r="HPA16" s="217"/>
      <c r="HPB16" s="197"/>
      <c r="HPC16" s="207"/>
      <c r="HPD16" s="207"/>
      <c r="HPE16" s="217"/>
      <c r="HPF16" s="197"/>
      <c r="HPG16" s="207"/>
      <c r="HPH16" s="207"/>
      <c r="HPI16" s="217"/>
      <c r="HPJ16" s="197"/>
      <c r="HPK16" s="207"/>
      <c r="HPL16" s="207"/>
      <c r="HPM16" s="217"/>
      <c r="HPN16" s="197"/>
      <c r="HPO16" s="207"/>
      <c r="HPP16" s="207"/>
      <c r="HPQ16" s="217"/>
      <c r="HPR16" s="197"/>
      <c r="HPS16" s="207"/>
      <c r="HPT16" s="207"/>
      <c r="HPU16" s="217"/>
      <c r="HPV16" s="197"/>
      <c r="HPW16" s="207"/>
      <c r="HPX16" s="207"/>
      <c r="HPY16" s="217"/>
      <c r="HPZ16" s="197"/>
      <c r="HQA16" s="207"/>
      <c r="HQB16" s="207"/>
      <c r="HQC16" s="217"/>
      <c r="HQD16" s="197"/>
      <c r="HQE16" s="207"/>
      <c r="HQF16" s="207"/>
      <c r="HQG16" s="217"/>
      <c r="HQH16" s="197"/>
      <c r="HQI16" s="207"/>
      <c r="HQJ16" s="207"/>
      <c r="HQK16" s="217"/>
      <c r="HQL16" s="197"/>
      <c r="HQM16" s="207"/>
      <c r="HQN16" s="207"/>
      <c r="HQO16" s="217"/>
      <c r="HQP16" s="197"/>
      <c r="HQQ16" s="207"/>
      <c r="HQR16" s="207"/>
      <c r="HQS16" s="217"/>
      <c r="HQT16" s="197"/>
      <c r="HQU16" s="207"/>
      <c r="HQV16" s="207"/>
      <c r="HQW16" s="217"/>
      <c r="HQX16" s="197"/>
      <c r="HQY16" s="207"/>
      <c r="HQZ16" s="207"/>
      <c r="HRA16" s="217"/>
      <c r="HRB16" s="197"/>
      <c r="HRC16" s="207"/>
      <c r="HRD16" s="207"/>
      <c r="HRE16" s="217"/>
      <c r="HRF16" s="197"/>
      <c r="HRG16" s="207"/>
      <c r="HRH16" s="207"/>
      <c r="HRI16" s="217"/>
      <c r="HRJ16" s="197"/>
      <c r="HRK16" s="207"/>
      <c r="HRL16" s="207"/>
      <c r="HRM16" s="217"/>
      <c r="HRN16" s="197"/>
      <c r="HRO16" s="207"/>
      <c r="HRP16" s="207"/>
      <c r="HRQ16" s="217"/>
      <c r="HRR16" s="197"/>
      <c r="HRS16" s="207"/>
      <c r="HRT16" s="207"/>
      <c r="HRU16" s="217"/>
      <c r="HRV16" s="197"/>
      <c r="HRW16" s="207"/>
      <c r="HRX16" s="207"/>
      <c r="HRY16" s="217"/>
      <c r="HRZ16" s="197"/>
      <c r="HSA16" s="207"/>
      <c r="HSB16" s="207"/>
      <c r="HSC16" s="217"/>
      <c r="HSD16" s="197"/>
      <c r="HSE16" s="207"/>
      <c r="HSF16" s="207"/>
      <c r="HSG16" s="217"/>
      <c r="HSH16" s="197"/>
      <c r="HSI16" s="207"/>
      <c r="HSJ16" s="207"/>
      <c r="HSK16" s="217"/>
      <c r="HSL16" s="197"/>
      <c r="HSM16" s="207"/>
      <c r="HSN16" s="207"/>
      <c r="HSO16" s="217"/>
      <c r="HSP16" s="197"/>
      <c r="HSQ16" s="207"/>
      <c r="HSR16" s="207"/>
      <c r="HSS16" s="217"/>
      <c r="HST16" s="197"/>
      <c r="HSU16" s="207"/>
      <c r="HSV16" s="207"/>
      <c r="HSW16" s="217"/>
      <c r="HSX16" s="197"/>
      <c r="HSY16" s="207"/>
      <c r="HSZ16" s="207"/>
      <c r="HTA16" s="217"/>
      <c r="HTB16" s="197"/>
      <c r="HTC16" s="207"/>
      <c r="HTD16" s="207"/>
      <c r="HTE16" s="217"/>
      <c r="HTF16" s="197"/>
      <c r="HTG16" s="207"/>
      <c r="HTH16" s="207"/>
      <c r="HTI16" s="217"/>
      <c r="HTJ16" s="197"/>
      <c r="HTK16" s="207"/>
      <c r="HTL16" s="207"/>
      <c r="HTM16" s="217"/>
      <c r="HTN16" s="197"/>
      <c r="HTO16" s="207"/>
      <c r="HTP16" s="207"/>
      <c r="HTQ16" s="217"/>
      <c r="HTR16" s="197"/>
      <c r="HTS16" s="207"/>
      <c r="HTT16" s="207"/>
      <c r="HTU16" s="217"/>
      <c r="HTV16" s="197"/>
      <c r="HTW16" s="207"/>
      <c r="HTX16" s="207"/>
      <c r="HTY16" s="217"/>
      <c r="HTZ16" s="197"/>
      <c r="HUA16" s="207"/>
      <c r="HUB16" s="207"/>
      <c r="HUC16" s="217"/>
      <c r="HUD16" s="197"/>
      <c r="HUE16" s="207"/>
      <c r="HUF16" s="207"/>
      <c r="HUG16" s="217"/>
      <c r="HUH16" s="197"/>
      <c r="HUI16" s="207"/>
      <c r="HUJ16" s="207"/>
      <c r="HUK16" s="217"/>
      <c r="HUL16" s="197"/>
      <c r="HUM16" s="207"/>
      <c r="HUN16" s="207"/>
      <c r="HUO16" s="217"/>
      <c r="HUP16" s="197"/>
      <c r="HUQ16" s="207"/>
      <c r="HUR16" s="207"/>
      <c r="HUS16" s="217"/>
      <c r="HUT16" s="197"/>
      <c r="HUU16" s="207"/>
      <c r="HUV16" s="207"/>
      <c r="HUW16" s="217"/>
      <c r="HUX16" s="197"/>
      <c r="HUY16" s="207"/>
      <c r="HUZ16" s="207"/>
      <c r="HVA16" s="217"/>
      <c r="HVB16" s="197"/>
      <c r="HVC16" s="207"/>
      <c r="HVD16" s="207"/>
      <c r="HVE16" s="217"/>
      <c r="HVF16" s="197"/>
      <c r="HVG16" s="207"/>
      <c r="HVH16" s="207"/>
      <c r="HVI16" s="217"/>
      <c r="HVJ16" s="197"/>
      <c r="HVK16" s="207"/>
      <c r="HVL16" s="207"/>
      <c r="HVM16" s="217"/>
      <c r="HVN16" s="197"/>
      <c r="HVO16" s="207"/>
      <c r="HVP16" s="207"/>
      <c r="HVQ16" s="217"/>
      <c r="HVR16" s="197"/>
      <c r="HVS16" s="207"/>
      <c r="HVT16" s="207"/>
      <c r="HVU16" s="217"/>
      <c r="HVV16" s="197"/>
      <c r="HVW16" s="207"/>
      <c r="HVX16" s="207"/>
      <c r="HVY16" s="217"/>
      <c r="HVZ16" s="197"/>
      <c r="HWA16" s="207"/>
      <c r="HWB16" s="207"/>
      <c r="HWC16" s="217"/>
      <c r="HWD16" s="197"/>
      <c r="HWE16" s="207"/>
      <c r="HWF16" s="207"/>
      <c r="HWG16" s="217"/>
      <c r="HWH16" s="197"/>
      <c r="HWI16" s="207"/>
      <c r="HWJ16" s="207"/>
      <c r="HWK16" s="217"/>
      <c r="HWL16" s="197"/>
      <c r="HWM16" s="207"/>
      <c r="HWN16" s="207"/>
      <c r="HWO16" s="217"/>
      <c r="HWP16" s="197"/>
      <c r="HWQ16" s="207"/>
      <c r="HWR16" s="207"/>
      <c r="HWS16" s="217"/>
      <c r="HWT16" s="197"/>
      <c r="HWU16" s="207"/>
      <c r="HWV16" s="207"/>
      <c r="HWW16" s="217"/>
      <c r="HWX16" s="197"/>
      <c r="HWY16" s="207"/>
      <c r="HWZ16" s="207"/>
      <c r="HXA16" s="217"/>
      <c r="HXB16" s="197"/>
      <c r="HXC16" s="207"/>
      <c r="HXD16" s="207"/>
      <c r="HXE16" s="217"/>
      <c r="HXF16" s="197"/>
      <c r="HXG16" s="207"/>
      <c r="HXH16" s="207"/>
      <c r="HXI16" s="217"/>
      <c r="HXJ16" s="197"/>
      <c r="HXK16" s="207"/>
      <c r="HXL16" s="207"/>
      <c r="HXM16" s="217"/>
      <c r="HXN16" s="197"/>
      <c r="HXO16" s="207"/>
      <c r="HXP16" s="207"/>
      <c r="HXQ16" s="217"/>
      <c r="HXR16" s="197"/>
      <c r="HXS16" s="207"/>
      <c r="HXT16" s="207"/>
      <c r="HXU16" s="217"/>
      <c r="HXV16" s="197"/>
      <c r="HXW16" s="207"/>
      <c r="HXX16" s="207"/>
      <c r="HXY16" s="217"/>
      <c r="HXZ16" s="197"/>
      <c r="HYA16" s="207"/>
      <c r="HYB16" s="207"/>
      <c r="HYC16" s="217"/>
      <c r="HYD16" s="197"/>
      <c r="HYE16" s="207"/>
      <c r="HYF16" s="207"/>
      <c r="HYG16" s="217"/>
      <c r="HYH16" s="197"/>
      <c r="HYI16" s="207"/>
      <c r="HYJ16" s="207"/>
      <c r="HYK16" s="217"/>
      <c r="HYL16" s="197"/>
      <c r="HYM16" s="207"/>
      <c r="HYN16" s="207"/>
      <c r="HYO16" s="217"/>
      <c r="HYP16" s="197"/>
      <c r="HYQ16" s="207"/>
      <c r="HYR16" s="207"/>
      <c r="HYS16" s="217"/>
      <c r="HYT16" s="197"/>
      <c r="HYU16" s="207"/>
      <c r="HYV16" s="207"/>
      <c r="HYW16" s="217"/>
      <c r="HYX16" s="197"/>
      <c r="HYY16" s="207"/>
      <c r="HYZ16" s="207"/>
      <c r="HZA16" s="217"/>
      <c r="HZB16" s="197"/>
      <c r="HZC16" s="207"/>
      <c r="HZD16" s="207"/>
      <c r="HZE16" s="217"/>
      <c r="HZF16" s="197"/>
      <c r="HZG16" s="207"/>
      <c r="HZH16" s="207"/>
      <c r="HZI16" s="217"/>
      <c r="HZJ16" s="197"/>
      <c r="HZK16" s="207"/>
      <c r="HZL16" s="207"/>
      <c r="HZM16" s="217"/>
      <c r="HZN16" s="197"/>
      <c r="HZO16" s="207"/>
      <c r="HZP16" s="207"/>
      <c r="HZQ16" s="217"/>
      <c r="HZR16" s="197"/>
      <c r="HZS16" s="207"/>
      <c r="HZT16" s="207"/>
      <c r="HZU16" s="217"/>
      <c r="HZV16" s="197"/>
      <c r="HZW16" s="207"/>
      <c r="HZX16" s="207"/>
      <c r="HZY16" s="217"/>
      <c r="HZZ16" s="197"/>
      <c r="IAA16" s="207"/>
      <c r="IAB16" s="207"/>
      <c r="IAC16" s="217"/>
      <c r="IAD16" s="197"/>
      <c r="IAE16" s="207"/>
      <c r="IAF16" s="207"/>
      <c r="IAG16" s="217"/>
      <c r="IAH16" s="197"/>
      <c r="IAI16" s="207"/>
      <c r="IAJ16" s="207"/>
      <c r="IAK16" s="217"/>
      <c r="IAL16" s="197"/>
      <c r="IAM16" s="207"/>
      <c r="IAN16" s="207"/>
      <c r="IAO16" s="217"/>
      <c r="IAP16" s="197"/>
      <c r="IAQ16" s="207"/>
      <c r="IAR16" s="207"/>
      <c r="IAS16" s="217"/>
      <c r="IAT16" s="197"/>
      <c r="IAU16" s="207"/>
      <c r="IAV16" s="207"/>
      <c r="IAW16" s="217"/>
      <c r="IAX16" s="197"/>
      <c r="IAY16" s="207"/>
      <c r="IAZ16" s="207"/>
      <c r="IBA16" s="217"/>
      <c r="IBB16" s="197"/>
      <c r="IBC16" s="207"/>
      <c r="IBD16" s="207"/>
      <c r="IBE16" s="217"/>
      <c r="IBF16" s="197"/>
      <c r="IBG16" s="207"/>
      <c r="IBH16" s="207"/>
      <c r="IBI16" s="217"/>
      <c r="IBJ16" s="197"/>
      <c r="IBK16" s="207"/>
      <c r="IBL16" s="207"/>
      <c r="IBM16" s="217"/>
      <c r="IBN16" s="197"/>
      <c r="IBO16" s="207"/>
      <c r="IBP16" s="207"/>
      <c r="IBQ16" s="217"/>
      <c r="IBR16" s="197"/>
      <c r="IBS16" s="207"/>
      <c r="IBT16" s="207"/>
      <c r="IBU16" s="217"/>
      <c r="IBV16" s="197"/>
      <c r="IBW16" s="207"/>
      <c r="IBX16" s="207"/>
      <c r="IBY16" s="217"/>
      <c r="IBZ16" s="197"/>
      <c r="ICA16" s="207"/>
      <c r="ICB16" s="207"/>
      <c r="ICC16" s="217"/>
      <c r="ICD16" s="197"/>
      <c r="ICE16" s="207"/>
      <c r="ICF16" s="207"/>
      <c r="ICG16" s="217"/>
      <c r="ICH16" s="197"/>
      <c r="ICI16" s="207"/>
      <c r="ICJ16" s="207"/>
      <c r="ICK16" s="217"/>
      <c r="ICL16" s="197"/>
      <c r="ICM16" s="207"/>
      <c r="ICN16" s="207"/>
      <c r="ICO16" s="217"/>
      <c r="ICP16" s="197"/>
      <c r="ICQ16" s="207"/>
      <c r="ICR16" s="207"/>
      <c r="ICS16" s="217"/>
      <c r="ICT16" s="197"/>
      <c r="ICU16" s="207"/>
      <c r="ICV16" s="207"/>
      <c r="ICW16" s="217"/>
      <c r="ICX16" s="197"/>
      <c r="ICY16" s="207"/>
      <c r="ICZ16" s="207"/>
      <c r="IDA16" s="217"/>
      <c r="IDB16" s="197"/>
      <c r="IDC16" s="207"/>
      <c r="IDD16" s="207"/>
      <c r="IDE16" s="217"/>
      <c r="IDF16" s="197"/>
      <c r="IDG16" s="207"/>
      <c r="IDH16" s="207"/>
      <c r="IDI16" s="217"/>
      <c r="IDJ16" s="197"/>
      <c r="IDK16" s="207"/>
      <c r="IDL16" s="207"/>
      <c r="IDM16" s="217"/>
      <c r="IDN16" s="197"/>
      <c r="IDO16" s="207"/>
      <c r="IDP16" s="207"/>
      <c r="IDQ16" s="217"/>
      <c r="IDR16" s="197"/>
      <c r="IDS16" s="207"/>
      <c r="IDT16" s="207"/>
      <c r="IDU16" s="217"/>
      <c r="IDV16" s="197"/>
      <c r="IDW16" s="207"/>
      <c r="IDX16" s="207"/>
      <c r="IDY16" s="217"/>
      <c r="IDZ16" s="197"/>
      <c r="IEA16" s="207"/>
      <c r="IEB16" s="207"/>
      <c r="IEC16" s="217"/>
      <c r="IED16" s="197"/>
      <c r="IEE16" s="207"/>
      <c r="IEF16" s="207"/>
      <c r="IEG16" s="217"/>
      <c r="IEH16" s="197"/>
      <c r="IEI16" s="207"/>
      <c r="IEJ16" s="207"/>
      <c r="IEK16" s="217"/>
      <c r="IEL16" s="197"/>
      <c r="IEM16" s="207"/>
      <c r="IEN16" s="207"/>
      <c r="IEO16" s="217"/>
      <c r="IEP16" s="197"/>
      <c r="IEQ16" s="207"/>
      <c r="IER16" s="207"/>
      <c r="IES16" s="217"/>
      <c r="IET16" s="197"/>
      <c r="IEU16" s="207"/>
      <c r="IEV16" s="207"/>
      <c r="IEW16" s="217"/>
      <c r="IEX16" s="197"/>
      <c r="IEY16" s="207"/>
      <c r="IEZ16" s="207"/>
      <c r="IFA16" s="217"/>
      <c r="IFB16" s="197"/>
      <c r="IFC16" s="207"/>
      <c r="IFD16" s="207"/>
      <c r="IFE16" s="217"/>
      <c r="IFF16" s="197"/>
      <c r="IFG16" s="207"/>
      <c r="IFH16" s="207"/>
      <c r="IFI16" s="217"/>
      <c r="IFJ16" s="197"/>
      <c r="IFK16" s="207"/>
      <c r="IFL16" s="207"/>
      <c r="IFM16" s="217"/>
      <c r="IFN16" s="197"/>
      <c r="IFO16" s="207"/>
      <c r="IFP16" s="207"/>
      <c r="IFQ16" s="217"/>
      <c r="IFR16" s="197"/>
      <c r="IFS16" s="207"/>
      <c r="IFT16" s="207"/>
      <c r="IFU16" s="217"/>
      <c r="IFV16" s="197"/>
      <c r="IFW16" s="207"/>
      <c r="IFX16" s="207"/>
      <c r="IFY16" s="217"/>
      <c r="IFZ16" s="197"/>
      <c r="IGA16" s="207"/>
      <c r="IGB16" s="207"/>
      <c r="IGC16" s="217"/>
      <c r="IGD16" s="197"/>
      <c r="IGE16" s="207"/>
      <c r="IGF16" s="207"/>
      <c r="IGG16" s="217"/>
      <c r="IGH16" s="197"/>
      <c r="IGI16" s="207"/>
      <c r="IGJ16" s="207"/>
      <c r="IGK16" s="217"/>
      <c r="IGL16" s="197"/>
      <c r="IGM16" s="207"/>
      <c r="IGN16" s="207"/>
      <c r="IGO16" s="217"/>
      <c r="IGP16" s="197"/>
      <c r="IGQ16" s="207"/>
      <c r="IGR16" s="207"/>
      <c r="IGS16" s="217"/>
      <c r="IGT16" s="197"/>
      <c r="IGU16" s="207"/>
      <c r="IGV16" s="207"/>
      <c r="IGW16" s="217"/>
      <c r="IGX16" s="197"/>
      <c r="IGY16" s="207"/>
      <c r="IGZ16" s="207"/>
      <c r="IHA16" s="217"/>
      <c r="IHB16" s="197"/>
      <c r="IHC16" s="207"/>
      <c r="IHD16" s="207"/>
      <c r="IHE16" s="217"/>
      <c r="IHF16" s="197"/>
      <c r="IHG16" s="207"/>
      <c r="IHH16" s="207"/>
      <c r="IHI16" s="217"/>
      <c r="IHJ16" s="197"/>
      <c r="IHK16" s="207"/>
      <c r="IHL16" s="207"/>
      <c r="IHM16" s="217"/>
      <c r="IHN16" s="197"/>
      <c r="IHO16" s="207"/>
      <c r="IHP16" s="207"/>
      <c r="IHQ16" s="217"/>
      <c r="IHR16" s="197"/>
      <c r="IHS16" s="207"/>
      <c r="IHT16" s="207"/>
      <c r="IHU16" s="217"/>
      <c r="IHV16" s="197"/>
      <c r="IHW16" s="207"/>
      <c r="IHX16" s="207"/>
      <c r="IHY16" s="217"/>
      <c r="IHZ16" s="197"/>
      <c r="IIA16" s="207"/>
      <c r="IIB16" s="207"/>
      <c r="IIC16" s="217"/>
      <c r="IID16" s="197"/>
      <c r="IIE16" s="207"/>
      <c r="IIF16" s="207"/>
      <c r="IIG16" s="217"/>
      <c r="IIH16" s="197"/>
      <c r="III16" s="207"/>
      <c r="IIJ16" s="207"/>
      <c r="IIK16" s="217"/>
      <c r="IIL16" s="197"/>
      <c r="IIM16" s="207"/>
      <c r="IIN16" s="207"/>
      <c r="IIO16" s="217"/>
      <c r="IIP16" s="197"/>
      <c r="IIQ16" s="207"/>
      <c r="IIR16" s="207"/>
      <c r="IIS16" s="217"/>
      <c r="IIT16" s="197"/>
      <c r="IIU16" s="207"/>
      <c r="IIV16" s="207"/>
      <c r="IIW16" s="217"/>
      <c r="IIX16" s="197"/>
      <c r="IIY16" s="207"/>
      <c r="IIZ16" s="207"/>
      <c r="IJA16" s="217"/>
      <c r="IJB16" s="197"/>
      <c r="IJC16" s="207"/>
      <c r="IJD16" s="207"/>
      <c r="IJE16" s="217"/>
      <c r="IJF16" s="197"/>
      <c r="IJG16" s="207"/>
      <c r="IJH16" s="207"/>
      <c r="IJI16" s="217"/>
      <c r="IJJ16" s="197"/>
      <c r="IJK16" s="207"/>
      <c r="IJL16" s="207"/>
      <c r="IJM16" s="217"/>
      <c r="IJN16" s="197"/>
      <c r="IJO16" s="207"/>
      <c r="IJP16" s="207"/>
      <c r="IJQ16" s="217"/>
      <c r="IJR16" s="197"/>
      <c r="IJS16" s="207"/>
      <c r="IJT16" s="207"/>
      <c r="IJU16" s="217"/>
      <c r="IJV16" s="197"/>
      <c r="IJW16" s="207"/>
      <c r="IJX16" s="207"/>
      <c r="IJY16" s="217"/>
      <c r="IJZ16" s="197"/>
      <c r="IKA16" s="207"/>
      <c r="IKB16" s="207"/>
      <c r="IKC16" s="217"/>
      <c r="IKD16" s="197"/>
      <c r="IKE16" s="207"/>
      <c r="IKF16" s="207"/>
      <c r="IKG16" s="217"/>
      <c r="IKH16" s="197"/>
      <c r="IKI16" s="207"/>
      <c r="IKJ16" s="207"/>
      <c r="IKK16" s="217"/>
      <c r="IKL16" s="197"/>
      <c r="IKM16" s="207"/>
      <c r="IKN16" s="207"/>
      <c r="IKO16" s="217"/>
      <c r="IKP16" s="197"/>
      <c r="IKQ16" s="207"/>
      <c r="IKR16" s="207"/>
      <c r="IKS16" s="217"/>
      <c r="IKT16" s="197"/>
      <c r="IKU16" s="207"/>
      <c r="IKV16" s="207"/>
      <c r="IKW16" s="217"/>
      <c r="IKX16" s="197"/>
      <c r="IKY16" s="207"/>
      <c r="IKZ16" s="207"/>
      <c r="ILA16" s="217"/>
      <c r="ILB16" s="197"/>
      <c r="ILC16" s="207"/>
      <c r="ILD16" s="207"/>
      <c r="ILE16" s="217"/>
      <c r="ILF16" s="197"/>
      <c r="ILG16" s="207"/>
      <c r="ILH16" s="207"/>
      <c r="ILI16" s="217"/>
      <c r="ILJ16" s="197"/>
      <c r="ILK16" s="207"/>
      <c r="ILL16" s="207"/>
      <c r="ILM16" s="217"/>
      <c r="ILN16" s="197"/>
      <c r="ILO16" s="207"/>
      <c r="ILP16" s="207"/>
      <c r="ILQ16" s="217"/>
      <c r="ILR16" s="197"/>
      <c r="ILS16" s="207"/>
      <c r="ILT16" s="207"/>
      <c r="ILU16" s="217"/>
      <c r="ILV16" s="197"/>
      <c r="ILW16" s="207"/>
      <c r="ILX16" s="207"/>
      <c r="ILY16" s="217"/>
      <c r="ILZ16" s="197"/>
      <c r="IMA16" s="207"/>
      <c r="IMB16" s="207"/>
      <c r="IMC16" s="217"/>
      <c r="IMD16" s="197"/>
      <c r="IME16" s="207"/>
      <c r="IMF16" s="207"/>
      <c r="IMG16" s="217"/>
      <c r="IMH16" s="197"/>
      <c r="IMI16" s="207"/>
      <c r="IMJ16" s="207"/>
      <c r="IMK16" s="217"/>
      <c r="IML16" s="197"/>
      <c r="IMM16" s="207"/>
      <c r="IMN16" s="207"/>
      <c r="IMO16" s="217"/>
      <c r="IMP16" s="197"/>
      <c r="IMQ16" s="207"/>
      <c r="IMR16" s="207"/>
      <c r="IMS16" s="217"/>
      <c r="IMT16" s="197"/>
      <c r="IMU16" s="207"/>
      <c r="IMV16" s="207"/>
      <c r="IMW16" s="217"/>
      <c r="IMX16" s="197"/>
      <c r="IMY16" s="207"/>
      <c r="IMZ16" s="207"/>
      <c r="INA16" s="217"/>
      <c r="INB16" s="197"/>
      <c r="INC16" s="207"/>
      <c r="IND16" s="207"/>
      <c r="INE16" s="217"/>
      <c r="INF16" s="197"/>
      <c r="ING16" s="207"/>
      <c r="INH16" s="207"/>
      <c r="INI16" s="217"/>
      <c r="INJ16" s="197"/>
      <c r="INK16" s="207"/>
      <c r="INL16" s="207"/>
      <c r="INM16" s="217"/>
      <c r="INN16" s="197"/>
      <c r="INO16" s="207"/>
      <c r="INP16" s="207"/>
      <c r="INQ16" s="217"/>
      <c r="INR16" s="197"/>
      <c r="INS16" s="207"/>
      <c r="INT16" s="207"/>
      <c r="INU16" s="217"/>
      <c r="INV16" s="197"/>
      <c r="INW16" s="207"/>
      <c r="INX16" s="207"/>
      <c r="INY16" s="217"/>
      <c r="INZ16" s="197"/>
      <c r="IOA16" s="207"/>
      <c r="IOB16" s="207"/>
      <c r="IOC16" s="217"/>
      <c r="IOD16" s="197"/>
      <c r="IOE16" s="207"/>
      <c r="IOF16" s="207"/>
      <c r="IOG16" s="217"/>
      <c r="IOH16" s="197"/>
      <c r="IOI16" s="207"/>
      <c r="IOJ16" s="207"/>
      <c r="IOK16" s="217"/>
      <c r="IOL16" s="197"/>
      <c r="IOM16" s="207"/>
      <c r="ION16" s="207"/>
      <c r="IOO16" s="217"/>
      <c r="IOP16" s="197"/>
      <c r="IOQ16" s="207"/>
      <c r="IOR16" s="207"/>
      <c r="IOS16" s="217"/>
      <c r="IOT16" s="197"/>
      <c r="IOU16" s="207"/>
      <c r="IOV16" s="207"/>
      <c r="IOW16" s="217"/>
      <c r="IOX16" s="197"/>
      <c r="IOY16" s="207"/>
      <c r="IOZ16" s="207"/>
      <c r="IPA16" s="217"/>
      <c r="IPB16" s="197"/>
      <c r="IPC16" s="207"/>
      <c r="IPD16" s="207"/>
      <c r="IPE16" s="217"/>
      <c r="IPF16" s="197"/>
      <c r="IPG16" s="207"/>
      <c r="IPH16" s="207"/>
      <c r="IPI16" s="217"/>
      <c r="IPJ16" s="197"/>
      <c r="IPK16" s="207"/>
      <c r="IPL16" s="207"/>
      <c r="IPM16" s="217"/>
      <c r="IPN16" s="197"/>
      <c r="IPO16" s="207"/>
      <c r="IPP16" s="207"/>
      <c r="IPQ16" s="217"/>
      <c r="IPR16" s="197"/>
      <c r="IPS16" s="207"/>
      <c r="IPT16" s="207"/>
      <c r="IPU16" s="217"/>
      <c r="IPV16" s="197"/>
      <c r="IPW16" s="207"/>
      <c r="IPX16" s="207"/>
      <c r="IPY16" s="217"/>
      <c r="IPZ16" s="197"/>
      <c r="IQA16" s="207"/>
      <c r="IQB16" s="207"/>
      <c r="IQC16" s="217"/>
      <c r="IQD16" s="197"/>
      <c r="IQE16" s="207"/>
      <c r="IQF16" s="207"/>
      <c r="IQG16" s="217"/>
      <c r="IQH16" s="197"/>
      <c r="IQI16" s="207"/>
      <c r="IQJ16" s="207"/>
      <c r="IQK16" s="217"/>
      <c r="IQL16" s="197"/>
      <c r="IQM16" s="207"/>
      <c r="IQN16" s="207"/>
      <c r="IQO16" s="217"/>
      <c r="IQP16" s="197"/>
      <c r="IQQ16" s="207"/>
      <c r="IQR16" s="207"/>
      <c r="IQS16" s="217"/>
      <c r="IQT16" s="197"/>
      <c r="IQU16" s="207"/>
      <c r="IQV16" s="207"/>
      <c r="IQW16" s="217"/>
      <c r="IQX16" s="197"/>
      <c r="IQY16" s="207"/>
      <c r="IQZ16" s="207"/>
      <c r="IRA16" s="217"/>
      <c r="IRB16" s="197"/>
      <c r="IRC16" s="207"/>
      <c r="IRD16" s="207"/>
      <c r="IRE16" s="217"/>
      <c r="IRF16" s="197"/>
      <c r="IRG16" s="207"/>
      <c r="IRH16" s="207"/>
      <c r="IRI16" s="217"/>
      <c r="IRJ16" s="197"/>
      <c r="IRK16" s="207"/>
      <c r="IRL16" s="207"/>
      <c r="IRM16" s="217"/>
      <c r="IRN16" s="197"/>
      <c r="IRO16" s="207"/>
      <c r="IRP16" s="207"/>
      <c r="IRQ16" s="217"/>
      <c r="IRR16" s="197"/>
      <c r="IRS16" s="207"/>
      <c r="IRT16" s="207"/>
      <c r="IRU16" s="217"/>
      <c r="IRV16" s="197"/>
      <c r="IRW16" s="207"/>
      <c r="IRX16" s="207"/>
      <c r="IRY16" s="217"/>
      <c r="IRZ16" s="197"/>
      <c r="ISA16" s="207"/>
      <c r="ISB16" s="207"/>
      <c r="ISC16" s="217"/>
      <c r="ISD16" s="197"/>
      <c r="ISE16" s="207"/>
      <c r="ISF16" s="207"/>
      <c r="ISG16" s="217"/>
      <c r="ISH16" s="197"/>
      <c r="ISI16" s="207"/>
      <c r="ISJ16" s="207"/>
      <c r="ISK16" s="217"/>
      <c r="ISL16" s="197"/>
      <c r="ISM16" s="207"/>
      <c r="ISN16" s="207"/>
      <c r="ISO16" s="217"/>
      <c r="ISP16" s="197"/>
      <c r="ISQ16" s="207"/>
      <c r="ISR16" s="207"/>
      <c r="ISS16" s="217"/>
      <c r="IST16" s="197"/>
      <c r="ISU16" s="207"/>
      <c r="ISV16" s="207"/>
      <c r="ISW16" s="217"/>
      <c r="ISX16" s="197"/>
      <c r="ISY16" s="207"/>
      <c r="ISZ16" s="207"/>
      <c r="ITA16" s="217"/>
      <c r="ITB16" s="197"/>
      <c r="ITC16" s="207"/>
      <c r="ITD16" s="207"/>
      <c r="ITE16" s="217"/>
      <c r="ITF16" s="197"/>
      <c r="ITG16" s="207"/>
      <c r="ITH16" s="207"/>
      <c r="ITI16" s="217"/>
      <c r="ITJ16" s="197"/>
      <c r="ITK16" s="207"/>
      <c r="ITL16" s="207"/>
      <c r="ITM16" s="217"/>
      <c r="ITN16" s="197"/>
      <c r="ITO16" s="207"/>
      <c r="ITP16" s="207"/>
      <c r="ITQ16" s="217"/>
      <c r="ITR16" s="197"/>
      <c r="ITS16" s="207"/>
      <c r="ITT16" s="207"/>
      <c r="ITU16" s="217"/>
      <c r="ITV16" s="197"/>
      <c r="ITW16" s="207"/>
      <c r="ITX16" s="207"/>
      <c r="ITY16" s="217"/>
      <c r="ITZ16" s="197"/>
      <c r="IUA16" s="207"/>
      <c r="IUB16" s="207"/>
      <c r="IUC16" s="217"/>
      <c r="IUD16" s="197"/>
      <c r="IUE16" s="207"/>
      <c r="IUF16" s="207"/>
      <c r="IUG16" s="217"/>
      <c r="IUH16" s="197"/>
      <c r="IUI16" s="207"/>
      <c r="IUJ16" s="207"/>
      <c r="IUK16" s="217"/>
      <c r="IUL16" s="197"/>
      <c r="IUM16" s="207"/>
      <c r="IUN16" s="207"/>
      <c r="IUO16" s="217"/>
      <c r="IUP16" s="197"/>
      <c r="IUQ16" s="207"/>
      <c r="IUR16" s="207"/>
      <c r="IUS16" s="217"/>
      <c r="IUT16" s="197"/>
      <c r="IUU16" s="207"/>
      <c r="IUV16" s="207"/>
      <c r="IUW16" s="217"/>
      <c r="IUX16" s="197"/>
      <c r="IUY16" s="207"/>
      <c r="IUZ16" s="207"/>
      <c r="IVA16" s="217"/>
      <c r="IVB16" s="197"/>
      <c r="IVC16" s="207"/>
      <c r="IVD16" s="207"/>
      <c r="IVE16" s="217"/>
      <c r="IVF16" s="197"/>
      <c r="IVG16" s="207"/>
      <c r="IVH16" s="207"/>
      <c r="IVI16" s="217"/>
      <c r="IVJ16" s="197"/>
      <c r="IVK16" s="207"/>
      <c r="IVL16" s="207"/>
      <c r="IVM16" s="217"/>
      <c r="IVN16" s="197"/>
      <c r="IVO16" s="207"/>
      <c r="IVP16" s="207"/>
      <c r="IVQ16" s="217"/>
      <c r="IVR16" s="197"/>
      <c r="IVS16" s="207"/>
      <c r="IVT16" s="207"/>
      <c r="IVU16" s="217"/>
      <c r="IVV16" s="197"/>
      <c r="IVW16" s="207"/>
      <c r="IVX16" s="207"/>
      <c r="IVY16" s="217"/>
      <c r="IVZ16" s="197"/>
      <c r="IWA16" s="207"/>
      <c r="IWB16" s="207"/>
      <c r="IWC16" s="217"/>
      <c r="IWD16" s="197"/>
      <c r="IWE16" s="207"/>
      <c r="IWF16" s="207"/>
      <c r="IWG16" s="217"/>
      <c r="IWH16" s="197"/>
      <c r="IWI16" s="207"/>
      <c r="IWJ16" s="207"/>
      <c r="IWK16" s="217"/>
      <c r="IWL16" s="197"/>
      <c r="IWM16" s="207"/>
      <c r="IWN16" s="207"/>
      <c r="IWO16" s="217"/>
      <c r="IWP16" s="197"/>
      <c r="IWQ16" s="207"/>
      <c r="IWR16" s="207"/>
      <c r="IWS16" s="217"/>
      <c r="IWT16" s="197"/>
      <c r="IWU16" s="207"/>
      <c r="IWV16" s="207"/>
      <c r="IWW16" s="217"/>
      <c r="IWX16" s="197"/>
      <c r="IWY16" s="207"/>
      <c r="IWZ16" s="207"/>
      <c r="IXA16" s="217"/>
      <c r="IXB16" s="197"/>
      <c r="IXC16" s="207"/>
      <c r="IXD16" s="207"/>
      <c r="IXE16" s="217"/>
      <c r="IXF16" s="197"/>
      <c r="IXG16" s="207"/>
      <c r="IXH16" s="207"/>
      <c r="IXI16" s="217"/>
      <c r="IXJ16" s="197"/>
      <c r="IXK16" s="207"/>
      <c r="IXL16" s="207"/>
      <c r="IXM16" s="217"/>
      <c r="IXN16" s="197"/>
      <c r="IXO16" s="207"/>
      <c r="IXP16" s="207"/>
      <c r="IXQ16" s="217"/>
      <c r="IXR16" s="197"/>
      <c r="IXS16" s="207"/>
      <c r="IXT16" s="207"/>
      <c r="IXU16" s="217"/>
      <c r="IXV16" s="197"/>
      <c r="IXW16" s="207"/>
      <c r="IXX16" s="207"/>
      <c r="IXY16" s="217"/>
      <c r="IXZ16" s="197"/>
      <c r="IYA16" s="207"/>
      <c r="IYB16" s="207"/>
      <c r="IYC16" s="217"/>
      <c r="IYD16" s="197"/>
      <c r="IYE16" s="207"/>
      <c r="IYF16" s="207"/>
      <c r="IYG16" s="217"/>
      <c r="IYH16" s="197"/>
      <c r="IYI16" s="207"/>
      <c r="IYJ16" s="207"/>
      <c r="IYK16" s="217"/>
      <c r="IYL16" s="197"/>
      <c r="IYM16" s="207"/>
      <c r="IYN16" s="207"/>
      <c r="IYO16" s="217"/>
      <c r="IYP16" s="197"/>
      <c r="IYQ16" s="207"/>
      <c r="IYR16" s="207"/>
      <c r="IYS16" s="217"/>
      <c r="IYT16" s="197"/>
      <c r="IYU16" s="207"/>
      <c r="IYV16" s="207"/>
      <c r="IYW16" s="217"/>
      <c r="IYX16" s="197"/>
      <c r="IYY16" s="207"/>
      <c r="IYZ16" s="207"/>
      <c r="IZA16" s="217"/>
      <c r="IZB16" s="197"/>
      <c r="IZC16" s="207"/>
      <c r="IZD16" s="207"/>
      <c r="IZE16" s="217"/>
      <c r="IZF16" s="197"/>
      <c r="IZG16" s="207"/>
      <c r="IZH16" s="207"/>
      <c r="IZI16" s="217"/>
      <c r="IZJ16" s="197"/>
      <c r="IZK16" s="207"/>
      <c r="IZL16" s="207"/>
      <c r="IZM16" s="217"/>
      <c r="IZN16" s="197"/>
      <c r="IZO16" s="207"/>
      <c r="IZP16" s="207"/>
      <c r="IZQ16" s="217"/>
      <c r="IZR16" s="197"/>
      <c r="IZS16" s="207"/>
      <c r="IZT16" s="207"/>
      <c r="IZU16" s="217"/>
      <c r="IZV16" s="197"/>
      <c r="IZW16" s="207"/>
      <c r="IZX16" s="207"/>
      <c r="IZY16" s="217"/>
      <c r="IZZ16" s="197"/>
      <c r="JAA16" s="207"/>
      <c r="JAB16" s="207"/>
      <c r="JAC16" s="217"/>
      <c r="JAD16" s="197"/>
      <c r="JAE16" s="207"/>
      <c r="JAF16" s="207"/>
      <c r="JAG16" s="217"/>
      <c r="JAH16" s="197"/>
      <c r="JAI16" s="207"/>
      <c r="JAJ16" s="207"/>
      <c r="JAK16" s="217"/>
      <c r="JAL16" s="197"/>
      <c r="JAM16" s="207"/>
      <c r="JAN16" s="207"/>
      <c r="JAO16" s="217"/>
      <c r="JAP16" s="197"/>
      <c r="JAQ16" s="207"/>
      <c r="JAR16" s="207"/>
      <c r="JAS16" s="217"/>
      <c r="JAT16" s="197"/>
      <c r="JAU16" s="207"/>
      <c r="JAV16" s="207"/>
      <c r="JAW16" s="217"/>
      <c r="JAX16" s="197"/>
      <c r="JAY16" s="207"/>
      <c r="JAZ16" s="207"/>
      <c r="JBA16" s="217"/>
      <c r="JBB16" s="197"/>
      <c r="JBC16" s="207"/>
      <c r="JBD16" s="207"/>
      <c r="JBE16" s="217"/>
      <c r="JBF16" s="197"/>
      <c r="JBG16" s="207"/>
      <c r="JBH16" s="207"/>
      <c r="JBI16" s="217"/>
      <c r="JBJ16" s="197"/>
      <c r="JBK16" s="207"/>
      <c r="JBL16" s="207"/>
      <c r="JBM16" s="217"/>
      <c r="JBN16" s="197"/>
      <c r="JBO16" s="207"/>
      <c r="JBP16" s="207"/>
      <c r="JBQ16" s="217"/>
      <c r="JBR16" s="197"/>
      <c r="JBS16" s="207"/>
      <c r="JBT16" s="207"/>
      <c r="JBU16" s="217"/>
      <c r="JBV16" s="197"/>
      <c r="JBW16" s="207"/>
      <c r="JBX16" s="207"/>
      <c r="JBY16" s="217"/>
      <c r="JBZ16" s="197"/>
      <c r="JCA16" s="207"/>
      <c r="JCB16" s="207"/>
      <c r="JCC16" s="217"/>
      <c r="JCD16" s="197"/>
      <c r="JCE16" s="207"/>
      <c r="JCF16" s="207"/>
      <c r="JCG16" s="217"/>
      <c r="JCH16" s="197"/>
      <c r="JCI16" s="207"/>
      <c r="JCJ16" s="207"/>
      <c r="JCK16" s="217"/>
      <c r="JCL16" s="197"/>
      <c r="JCM16" s="207"/>
      <c r="JCN16" s="207"/>
      <c r="JCO16" s="217"/>
      <c r="JCP16" s="197"/>
      <c r="JCQ16" s="207"/>
      <c r="JCR16" s="207"/>
      <c r="JCS16" s="217"/>
      <c r="JCT16" s="197"/>
      <c r="JCU16" s="207"/>
      <c r="JCV16" s="207"/>
      <c r="JCW16" s="217"/>
      <c r="JCX16" s="197"/>
      <c r="JCY16" s="207"/>
      <c r="JCZ16" s="207"/>
      <c r="JDA16" s="217"/>
      <c r="JDB16" s="197"/>
      <c r="JDC16" s="207"/>
      <c r="JDD16" s="207"/>
      <c r="JDE16" s="217"/>
      <c r="JDF16" s="197"/>
      <c r="JDG16" s="207"/>
      <c r="JDH16" s="207"/>
      <c r="JDI16" s="217"/>
      <c r="JDJ16" s="197"/>
      <c r="JDK16" s="207"/>
      <c r="JDL16" s="207"/>
      <c r="JDM16" s="217"/>
      <c r="JDN16" s="197"/>
      <c r="JDO16" s="207"/>
      <c r="JDP16" s="207"/>
      <c r="JDQ16" s="217"/>
      <c r="JDR16" s="197"/>
      <c r="JDS16" s="207"/>
      <c r="JDT16" s="207"/>
      <c r="JDU16" s="217"/>
      <c r="JDV16" s="197"/>
      <c r="JDW16" s="207"/>
      <c r="JDX16" s="207"/>
      <c r="JDY16" s="217"/>
      <c r="JDZ16" s="197"/>
      <c r="JEA16" s="207"/>
      <c r="JEB16" s="207"/>
      <c r="JEC16" s="217"/>
      <c r="JED16" s="197"/>
      <c r="JEE16" s="207"/>
      <c r="JEF16" s="207"/>
      <c r="JEG16" s="217"/>
      <c r="JEH16" s="197"/>
      <c r="JEI16" s="207"/>
      <c r="JEJ16" s="207"/>
      <c r="JEK16" s="217"/>
      <c r="JEL16" s="197"/>
      <c r="JEM16" s="207"/>
      <c r="JEN16" s="207"/>
      <c r="JEO16" s="217"/>
      <c r="JEP16" s="197"/>
      <c r="JEQ16" s="207"/>
      <c r="JER16" s="207"/>
      <c r="JES16" s="217"/>
      <c r="JET16" s="197"/>
      <c r="JEU16" s="207"/>
      <c r="JEV16" s="207"/>
      <c r="JEW16" s="217"/>
      <c r="JEX16" s="197"/>
      <c r="JEY16" s="207"/>
      <c r="JEZ16" s="207"/>
      <c r="JFA16" s="217"/>
      <c r="JFB16" s="197"/>
      <c r="JFC16" s="207"/>
      <c r="JFD16" s="207"/>
      <c r="JFE16" s="217"/>
      <c r="JFF16" s="197"/>
      <c r="JFG16" s="207"/>
      <c r="JFH16" s="207"/>
      <c r="JFI16" s="217"/>
      <c r="JFJ16" s="197"/>
      <c r="JFK16" s="207"/>
      <c r="JFL16" s="207"/>
      <c r="JFM16" s="217"/>
      <c r="JFN16" s="197"/>
      <c r="JFO16" s="207"/>
      <c r="JFP16" s="207"/>
      <c r="JFQ16" s="217"/>
      <c r="JFR16" s="197"/>
      <c r="JFS16" s="207"/>
      <c r="JFT16" s="207"/>
      <c r="JFU16" s="217"/>
      <c r="JFV16" s="197"/>
      <c r="JFW16" s="207"/>
      <c r="JFX16" s="207"/>
      <c r="JFY16" s="217"/>
      <c r="JFZ16" s="197"/>
      <c r="JGA16" s="207"/>
      <c r="JGB16" s="207"/>
      <c r="JGC16" s="217"/>
      <c r="JGD16" s="197"/>
      <c r="JGE16" s="207"/>
      <c r="JGF16" s="207"/>
      <c r="JGG16" s="217"/>
      <c r="JGH16" s="197"/>
      <c r="JGI16" s="207"/>
      <c r="JGJ16" s="207"/>
      <c r="JGK16" s="217"/>
      <c r="JGL16" s="197"/>
      <c r="JGM16" s="207"/>
      <c r="JGN16" s="207"/>
      <c r="JGO16" s="217"/>
      <c r="JGP16" s="197"/>
      <c r="JGQ16" s="207"/>
      <c r="JGR16" s="207"/>
      <c r="JGS16" s="217"/>
      <c r="JGT16" s="197"/>
      <c r="JGU16" s="207"/>
      <c r="JGV16" s="207"/>
      <c r="JGW16" s="217"/>
      <c r="JGX16" s="197"/>
      <c r="JGY16" s="207"/>
      <c r="JGZ16" s="207"/>
      <c r="JHA16" s="217"/>
      <c r="JHB16" s="197"/>
      <c r="JHC16" s="207"/>
      <c r="JHD16" s="207"/>
      <c r="JHE16" s="217"/>
      <c r="JHF16" s="197"/>
      <c r="JHG16" s="207"/>
      <c r="JHH16" s="207"/>
      <c r="JHI16" s="217"/>
      <c r="JHJ16" s="197"/>
      <c r="JHK16" s="207"/>
      <c r="JHL16" s="207"/>
      <c r="JHM16" s="217"/>
      <c r="JHN16" s="197"/>
      <c r="JHO16" s="207"/>
      <c r="JHP16" s="207"/>
      <c r="JHQ16" s="217"/>
      <c r="JHR16" s="197"/>
      <c r="JHS16" s="207"/>
      <c r="JHT16" s="207"/>
      <c r="JHU16" s="217"/>
      <c r="JHV16" s="197"/>
      <c r="JHW16" s="207"/>
      <c r="JHX16" s="207"/>
      <c r="JHY16" s="217"/>
      <c r="JHZ16" s="197"/>
      <c r="JIA16" s="207"/>
      <c r="JIB16" s="207"/>
      <c r="JIC16" s="217"/>
      <c r="JID16" s="197"/>
      <c r="JIE16" s="207"/>
      <c r="JIF16" s="207"/>
      <c r="JIG16" s="217"/>
      <c r="JIH16" s="197"/>
      <c r="JII16" s="207"/>
      <c r="JIJ16" s="207"/>
      <c r="JIK16" s="217"/>
      <c r="JIL16" s="197"/>
      <c r="JIM16" s="207"/>
      <c r="JIN16" s="207"/>
      <c r="JIO16" s="217"/>
      <c r="JIP16" s="197"/>
      <c r="JIQ16" s="207"/>
      <c r="JIR16" s="207"/>
      <c r="JIS16" s="217"/>
      <c r="JIT16" s="197"/>
      <c r="JIU16" s="207"/>
      <c r="JIV16" s="207"/>
      <c r="JIW16" s="217"/>
      <c r="JIX16" s="197"/>
      <c r="JIY16" s="207"/>
      <c r="JIZ16" s="207"/>
      <c r="JJA16" s="217"/>
      <c r="JJB16" s="197"/>
      <c r="JJC16" s="207"/>
      <c r="JJD16" s="207"/>
      <c r="JJE16" s="217"/>
      <c r="JJF16" s="197"/>
      <c r="JJG16" s="207"/>
      <c r="JJH16" s="207"/>
      <c r="JJI16" s="217"/>
      <c r="JJJ16" s="197"/>
      <c r="JJK16" s="207"/>
      <c r="JJL16" s="207"/>
      <c r="JJM16" s="217"/>
      <c r="JJN16" s="197"/>
      <c r="JJO16" s="207"/>
      <c r="JJP16" s="207"/>
      <c r="JJQ16" s="217"/>
      <c r="JJR16" s="197"/>
      <c r="JJS16" s="207"/>
      <c r="JJT16" s="207"/>
      <c r="JJU16" s="217"/>
      <c r="JJV16" s="197"/>
      <c r="JJW16" s="207"/>
      <c r="JJX16" s="207"/>
      <c r="JJY16" s="217"/>
      <c r="JJZ16" s="197"/>
      <c r="JKA16" s="207"/>
      <c r="JKB16" s="207"/>
      <c r="JKC16" s="217"/>
      <c r="JKD16" s="197"/>
      <c r="JKE16" s="207"/>
      <c r="JKF16" s="207"/>
      <c r="JKG16" s="217"/>
      <c r="JKH16" s="197"/>
      <c r="JKI16" s="207"/>
      <c r="JKJ16" s="207"/>
      <c r="JKK16" s="217"/>
      <c r="JKL16" s="197"/>
      <c r="JKM16" s="207"/>
      <c r="JKN16" s="207"/>
      <c r="JKO16" s="217"/>
      <c r="JKP16" s="197"/>
      <c r="JKQ16" s="207"/>
      <c r="JKR16" s="207"/>
      <c r="JKS16" s="217"/>
      <c r="JKT16" s="197"/>
      <c r="JKU16" s="207"/>
      <c r="JKV16" s="207"/>
      <c r="JKW16" s="217"/>
      <c r="JKX16" s="197"/>
      <c r="JKY16" s="207"/>
      <c r="JKZ16" s="207"/>
      <c r="JLA16" s="217"/>
      <c r="JLB16" s="197"/>
      <c r="JLC16" s="207"/>
      <c r="JLD16" s="207"/>
      <c r="JLE16" s="217"/>
      <c r="JLF16" s="197"/>
      <c r="JLG16" s="207"/>
      <c r="JLH16" s="207"/>
      <c r="JLI16" s="217"/>
      <c r="JLJ16" s="197"/>
      <c r="JLK16" s="207"/>
      <c r="JLL16" s="207"/>
      <c r="JLM16" s="217"/>
      <c r="JLN16" s="197"/>
      <c r="JLO16" s="207"/>
      <c r="JLP16" s="207"/>
      <c r="JLQ16" s="217"/>
      <c r="JLR16" s="197"/>
      <c r="JLS16" s="207"/>
      <c r="JLT16" s="207"/>
      <c r="JLU16" s="217"/>
      <c r="JLV16" s="197"/>
      <c r="JLW16" s="207"/>
      <c r="JLX16" s="207"/>
      <c r="JLY16" s="217"/>
      <c r="JLZ16" s="197"/>
      <c r="JMA16" s="207"/>
      <c r="JMB16" s="207"/>
      <c r="JMC16" s="217"/>
      <c r="JMD16" s="197"/>
      <c r="JME16" s="207"/>
      <c r="JMF16" s="207"/>
      <c r="JMG16" s="217"/>
      <c r="JMH16" s="197"/>
      <c r="JMI16" s="207"/>
      <c r="JMJ16" s="207"/>
      <c r="JMK16" s="217"/>
      <c r="JML16" s="197"/>
      <c r="JMM16" s="207"/>
      <c r="JMN16" s="207"/>
      <c r="JMO16" s="217"/>
      <c r="JMP16" s="197"/>
      <c r="JMQ16" s="207"/>
      <c r="JMR16" s="207"/>
      <c r="JMS16" s="217"/>
      <c r="JMT16" s="197"/>
      <c r="JMU16" s="207"/>
      <c r="JMV16" s="207"/>
      <c r="JMW16" s="217"/>
      <c r="JMX16" s="197"/>
      <c r="JMY16" s="207"/>
      <c r="JMZ16" s="207"/>
      <c r="JNA16" s="217"/>
      <c r="JNB16" s="197"/>
      <c r="JNC16" s="207"/>
      <c r="JND16" s="207"/>
      <c r="JNE16" s="217"/>
      <c r="JNF16" s="197"/>
      <c r="JNG16" s="207"/>
      <c r="JNH16" s="207"/>
      <c r="JNI16" s="217"/>
      <c r="JNJ16" s="197"/>
      <c r="JNK16" s="207"/>
      <c r="JNL16" s="207"/>
      <c r="JNM16" s="217"/>
      <c r="JNN16" s="197"/>
      <c r="JNO16" s="207"/>
      <c r="JNP16" s="207"/>
      <c r="JNQ16" s="217"/>
      <c r="JNR16" s="197"/>
      <c r="JNS16" s="207"/>
      <c r="JNT16" s="207"/>
      <c r="JNU16" s="217"/>
      <c r="JNV16" s="197"/>
      <c r="JNW16" s="207"/>
      <c r="JNX16" s="207"/>
      <c r="JNY16" s="217"/>
      <c r="JNZ16" s="197"/>
      <c r="JOA16" s="207"/>
      <c r="JOB16" s="207"/>
      <c r="JOC16" s="217"/>
      <c r="JOD16" s="197"/>
      <c r="JOE16" s="207"/>
      <c r="JOF16" s="207"/>
      <c r="JOG16" s="217"/>
      <c r="JOH16" s="197"/>
      <c r="JOI16" s="207"/>
      <c r="JOJ16" s="207"/>
      <c r="JOK16" s="217"/>
      <c r="JOL16" s="197"/>
      <c r="JOM16" s="207"/>
      <c r="JON16" s="207"/>
      <c r="JOO16" s="217"/>
      <c r="JOP16" s="197"/>
      <c r="JOQ16" s="207"/>
      <c r="JOR16" s="207"/>
      <c r="JOS16" s="217"/>
      <c r="JOT16" s="197"/>
      <c r="JOU16" s="207"/>
      <c r="JOV16" s="207"/>
      <c r="JOW16" s="217"/>
      <c r="JOX16" s="197"/>
      <c r="JOY16" s="207"/>
      <c r="JOZ16" s="207"/>
      <c r="JPA16" s="217"/>
      <c r="JPB16" s="197"/>
      <c r="JPC16" s="207"/>
      <c r="JPD16" s="207"/>
      <c r="JPE16" s="217"/>
      <c r="JPF16" s="197"/>
      <c r="JPG16" s="207"/>
      <c r="JPH16" s="207"/>
      <c r="JPI16" s="217"/>
      <c r="JPJ16" s="197"/>
      <c r="JPK16" s="207"/>
      <c r="JPL16" s="207"/>
      <c r="JPM16" s="217"/>
      <c r="JPN16" s="197"/>
      <c r="JPO16" s="207"/>
      <c r="JPP16" s="207"/>
      <c r="JPQ16" s="217"/>
      <c r="JPR16" s="197"/>
      <c r="JPS16" s="207"/>
      <c r="JPT16" s="207"/>
      <c r="JPU16" s="217"/>
      <c r="JPV16" s="197"/>
      <c r="JPW16" s="207"/>
      <c r="JPX16" s="207"/>
      <c r="JPY16" s="217"/>
      <c r="JPZ16" s="197"/>
      <c r="JQA16" s="207"/>
      <c r="JQB16" s="207"/>
      <c r="JQC16" s="217"/>
      <c r="JQD16" s="197"/>
      <c r="JQE16" s="207"/>
      <c r="JQF16" s="207"/>
      <c r="JQG16" s="217"/>
      <c r="JQH16" s="197"/>
      <c r="JQI16" s="207"/>
      <c r="JQJ16" s="207"/>
      <c r="JQK16" s="217"/>
      <c r="JQL16" s="197"/>
      <c r="JQM16" s="207"/>
      <c r="JQN16" s="207"/>
      <c r="JQO16" s="217"/>
      <c r="JQP16" s="197"/>
      <c r="JQQ16" s="207"/>
      <c r="JQR16" s="207"/>
      <c r="JQS16" s="217"/>
      <c r="JQT16" s="197"/>
      <c r="JQU16" s="207"/>
      <c r="JQV16" s="207"/>
      <c r="JQW16" s="217"/>
      <c r="JQX16" s="197"/>
      <c r="JQY16" s="207"/>
      <c r="JQZ16" s="207"/>
      <c r="JRA16" s="217"/>
      <c r="JRB16" s="197"/>
      <c r="JRC16" s="207"/>
      <c r="JRD16" s="207"/>
      <c r="JRE16" s="217"/>
      <c r="JRF16" s="197"/>
      <c r="JRG16" s="207"/>
      <c r="JRH16" s="207"/>
      <c r="JRI16" s="217"/>
      <c r="JRJ16" s="197"/>
      <c r="JRK16" s="207"/>
      <c r="JRL16" s="207"/>
      <c r="JRM16" s="217"/>
      <c r="JRN16" s="197"/>
      <c r="JRO16" s="207"/>
      <c r="JRP16" s="207"/>
      <c r="JRQ16" s="217"/>
      <c r="JRR16" s="197"/>
      <c r="JRS16" s="207"/>
      <c r="JRT16" s="207"/>
      <c r="JRU16" s="217"/>
      <c r="JRV16" s="197"/>
      <c r="JRW16" s="207"/>
      <c r="JRX16" s="207"/>
      <c r="JRY16" s="217"/>
      <c r="JRZ16" s="197"/>
      <c r="JSA16" s="207"/>
      <c r="JSB16" s="207"/>
      <c r="JSC16" s="217"/>
      <c r="JSD16" s="197"/>
      <c r="JSE16" s="207"/>
      <c r="JSF16" s="207"/>
      <c r="JSG16" s="217"/>
      <c r="JSH16" s="197"/>
      <c r="JSI16" s="207"/>
      <c r="JSJ16" s="207"/>
      <c r="JSK16" s="217"/>
      <c r="JSL16" s="197"/>
      <c r="JSM16" s="207"/>
      <c r="JSN16" s="207"/>
      <c r="JSO16" s="217"/>
      <c r="JSP16" s="197"/>
      <c r="JSQ16" s="207"/>
      <c r="JSR16" s="207"/>
      <c r="JSS16" s="217"/>
      <c r="JST16" s="197"/>
      <c r="JSU16" s="207"/>
      <c r="JSV16" s="207"/>
      <c r="JSW16" s="217"/>
      <c r="JSX16" s="197"/>
      <c r="JSY16" s="207"/>
      <c r="JSZ16" s="207"/>
      <c r="JTA16" s="217"/>
      <c r="JTB16" s="197"/>
      <c r="JTC16" s="207"/>
      <c r="JTD16" s="207"/>
      <c r="JTE16" s="217"/>
      <c r="JTF16" s="197"/>
      <c r="JTG16" s="207"/>
      <c r="JTH16" s="207"/>
      <c r="JTI16" s="217"/>
      <c r="JTJ16" s="197"/>
      <c r="JTK16" s="207"/>
      <c r="JTL16" s="207"/>
      <c r="JTM16" s="217"/>
      <c r="JTN16" s="197"/>
      <c r="JTO16" s="207"/>
      <c r="JTP16" s="207"/>
      <c r="JTQ16" s="217"/>
      <c r="JTR16" s="197"/>
      <c r="JTS16" s="207"/>
      <c r="JTT16" s="207"/>
      <c r="JTU16" s="217"/>
      <c r="JTV16" s="197"/>
      <c r="JTW16" s="207"/>
      <c r="JTX16" s="207"/>
      <c r="JTY16" s="217"/>
      <c r="JTZ16" s="197"/>
      <c r="JUA16" s="207"/>
      <c r="JUB16" s="207"/>
      <c r="JUC16" s="217"/>
      <c r="JUD16" s="197"/>
      <c r="JUE16" s="207"/>
      <c r="JUF16" s="207"/>
      <c r="JUG16" s="217"/>
      <c r="JUH16" s="197"/>
      <c r="JUI16" s="207"/>
      <c r="JUJ16" s="207"/>
      <c r="JUK16" s="217"/>
      <c r="JUL16" s="197"/>
      <c r="JUM16" s="207"/>
      <c r="JUN16" s="207"/>
      <c r="JUO16" s="217"/>
      <c r="JUP16" s="197"/>
      <c r="JUQ16" s="207"/>
      <c r="JUR16" s="207"/>
      <c r="JUS16" s="217"/>
      <c r="JUT16" s="197"/>
      <c r="JUU16" s="207"/>
      <c r="JUV16" s="207"/>
      <c r="JUW16" s="217"/>
      <c r="JUX16" s="197"/>
      <c r="JUY16" s="207"/>
      <c r="JUZ16" s="207"/>
      <c r="JVA16" s="217"/>
      <c r="JVB16" s="197"/>
      <c r="JVC16" s="207"/>
      <c r="JVD16" s="207"/>
      <c r="JVE16" s="217"/>
      <c r="JVF16" s="197"/>
      <c r="JVG16" s="207"/>
      <c r="JVH16" s="207"/>
      <c r="JVI16" s="217"/>
      <c r="JVJ16" s="197"/>
      <c r="JVK16" s="207"/>
      <c r="JVL16" s="207"/>
      <c r="JVM16" s="217"/>
      <c r="JVN16" s="197"/>
      <c r="JVO16" s="207"/>
      <c r="JVP16" s="207"/>
      <c r="JVQ16" s="217"/>
      <c r="JVR16" s="197"/>
      <c r="JVS16" s="207"/>
      <c r="JVT16" s="207"/>
      <c r="JVU16" s="217"/>
      <c r="JVV16" s="197"/>
      <c r="JVW16" s="207"/>
      <c r="JVX16" s="207"/>
      <c r="JVY16" s="217"/>
      <c r="JVZ16" s="197"/>
      <c r="JWA16" s="207"/>
      <c r="JWB16" s="207"/>
      <c r="JWC16" s="217"/>
      <c r="JWD16" s="197"/>
      <c r="JWE16" s="207"/>
      <c r="JWF16" s="207"/>
      <c r="JWG16" s="217"/>
      <c r="JWH16" s="197"/>
      <c r="JWI16" s="207"/>
      <c r="JWJ16" s="207"/>
      <c r="JWK16" s="217"/>
      <c r="JWL16" s="197"/>
      <c r="JWM16" s="207"/>
      <c r="JWN16" s="207"/>
      <c r="JWO16" s="217"/>
      <c r="JWP16" s="197"/>
      <c r="JWQ16" s="207"/>
      <c r="JWR16" s="207"/>
      <c r="JWS16" s="217"/>
      <c r="JWT16" s="197"/>
      <c r="JWU16" s="207"/>
      <c r="JWV16" s="207"/>
      <c r="JWW16" s="217"/>
      <c r="JWX16" s="197"/>
      <c r="JWY16" s="207"/>
      <c r="JWZ16" s="207"/>
      <c r="JXA16" s="217"/>
      <c r="JXB16" s="197"/>
      <c r="JXC16" s="207"/>
      <c r="JXD16" s="207"/>
      <c r="JXE16" s="217"/>
      <c r="JXF16" s="197"/>
      <c r="JXG16" s="207"/>
      <c r="JXH16" s="207"/>
      <c r="JXI16" s="217"/>
      <c r="JXJ16" s="197"/>
      <c r="JXK16" s="207"/>
      <c r="JXL16" s="207"/>
      <c r="JXM16" s="217"/>
      <c r="JXN16" s="197"/>
      <c r="JXO16" s="207"/>
      <c r="JXP16" s="207"/>
      <c r="JXQ16" s="217"/>
      <c r="JXR16" s="197"/>
      <c r="JXS16" s="207"/>
      <c r="JXT16" s="207"/>
      <c r="JXU16" s="217"/>
      <c r="JXV16" s="197"/>
      <c r="JXW16" s="207"/>
      <c r="JXX16" s="207"/>
      <c r="JXY16" s="217"/>
      <c r="JXZ16" s="197"/>
      <c r="JYA16" s="207"/>
      <c r="JYB16" s="207"/>
      <c r="JYC16" s="217"/>
      <c r="JYD16" s="197"/>
      <c r="JYE16" s="207"/>
      <c r="JYF16" s="207"/>
      <c r="JYG16" s="217"/>
      <c r="JYH16" s="197"/>
      <c r="JYI16" s="207"/>
      <c r="JYJ16" s="207"/>
      <c r="JYK16" s="217"/>
      <c r="JYL16" s="197"/>
      <c r="JYM16" s="207"/>
      <c r="JYN16" s="207"/>
      <c r="JYO16" s="217"/>
      <c r="JYP16" s="197"/>
      <c r="JYQ16" s="207"/>
      <c r="JYR16" s="207"/>
      <c r="JYS16" s="217"/>
      <c r="JYT16" s="197"/>
      <c r="JYU16" s="207"/>
      <c r="JYV16" s="207"/>
      <c r="JYW16" s="217"/>
      <c r="JYX16" s="197"/>
      <c r="JYY16" s="207"/>
      <c r="JYZ16" s="207"/>
      <c r="JZA16" s="217"/>
      <c r="JZB16" s="197"/>
      <c r="JZC16" s="207"/>
      <c r="JZD16" s="207"/>
      <c r="JZE16" s="217"/>
      <c r="JZF16" s="197"/>
      <c r="JZG16" s="207"/>
      <c r="JZH16" s="207"/>
      <c r="JZI16" s="217"/>
      <c r="JZJ16" s="197"/>
      <c r="JZK16" s="207"/>
      <c r="JZL16" s="207"/>
      <c r="JZM16" s="217"/>
      <c r="JZN16" s="197"/>
      <c r="JZO16" s="207"/>
      <c r="JZP16" s="207"/>
      <c r="JZQ16" s="217"/>
      <c r="JZR16" s="197"/>
      <c r="JZS16" s="207"/>
      <c r="JZT16" s="207"/>
      <c r="JZU16" s="217"/>
      <c r="JZV16" s="197"/>
      <c r="JZW16" s="207"/>
      <c r="JZX16" s="207"/>
      <c r="JZY16" s="217"/>
      <c r="JZZ16" s="197"/>
      <c r="KAA16" s="207"/>
      <c r="KAB16" s="207"/>
      <c r="KAC16" s="217"/>
      <c r="KAD16" s="197"/>
      <c r="KAE16" s="207"/>
      <c r="KAF16" s="207"/>
      <c r="KAG16" s="217"/>
      <c r="KAH16" s="197"/>
      <c r="KAI16" s="207"/>
      <c r="KAJ16" s="207"/>
      <c r="KAK16" s="217"/>
      <c r="KAL16" s="197"/>
      <c r="KAM16" s="207"/>
      <c r="KAN16" s="207"/>
      <c r="KAO16" s="217"/>
      <c r="KAP16" s="197"/>
      <c r="KAQ16" s="207"/>
      <c r="KAR16" s="207"/>
      <c r="KAS16" s="217"/>
      <c r="KAT16" s="197"/>
      <c r="KAU16" s="207"/>
      <c r="KAV16" s="207"/>
      <c r="KAW16" s="217"/>
      <c r="KAX16" s="197"/>
      <c r="KAY16" s="207"/>
      <c r="KAZ16" s="207"/>
      <c r="KBA16" s="217"/>
      <c r="KBB16" s="197"/>
      <c r="KBC16" s="207"/>
      <c r="KBD16" s="207"/>
      <c r="KBE16" s="217"/>
      <c r="KBF16" s="197"/>
      <c r="KBG16" s="207"/>
      <c r="KBH16" s="207"/>
      <c r="KBI16" s="217"/>
      <c r="KBJ16" s="197"/>
      <c r="KBK16" s="207"/>
      <c r="KBL16" s="207"/>
      <c r="KBM16" s="217"/>
      <c r="KBN16" s="197"/>
      <c r="KBO16" s="207"/>
      <c r="KBP16" s="207"/>
      <c r="KBQ16" s="217"/>
      <c r="KBR16" s="197"/>
      <c r="KBS16" s="207"/>
      <c r="KBT16" s="207"/>
      <c r="KBU16" s="217"/>
      <c r="KBV16" s="197"/>
      <c r="KBW16" s="207"/>
      <c r="KBX16" s="207"/>
      <c r="KBY16" s="217"/>
      <c r="KBZ16" s="197"/>
      <c r="KCA16" s="207"/>
      <c r="KCB16" s="207"/>
      <c r="KCC16" s="217"/>
      <c r="KCD16" s="197"/>
      <c r="KCE16" s="207"/>
      <c r="KCF16" s="207"/>
      <c r="KCG16" s="217"/>
      <c r="KCH16" s="197"/>
      <c r="KCI16" s="207"/>
      <c r="KCJ16" s="207"/>
      <c r="KCK16" s="217"/>
      <c r="KCL16" s="197"/>
      <c r="KCM16" s="207"/>
      <c r="KCN16" s="207"/>
      <c r="KCO16" s="217"/>
      <c r="KCP16" s="197"/>
      <c r="KCQ16" s="207"/>
      <c r="KCR16" s="207"/>
      <c r="KCS16" s="217"/>
      <c r="KCT16" s="197"/>
      <c r="KCU16" s="207"/>
      <c r="KCV16" s="207"/>
      <c r="KCW16" s="217"/>
      <c r="KCX16" s="197"/>
      <c r="KCY16" s="207"/>
      <c r="KCZ16" s="207"/>
      <c r="KDA16" s="217"/>
      <c r="KDB16" s="197"/>
      <c r="KDC16" s="207"/>
      <c r="KDD16" s="207"/>
      <c r="KDE16" s="217"/>
      <c r="KDF16" s="197"/>
      <c r="KDG16" s="207"/>
      <c r="KDH16" s="207"/>
      <c r="KDI16" s="217"/>
      <c r="KDJ16" s="197"/>
      <c r="KDK16" s="207"/>
      <c r="KDL16" s="207"/>
      <c r="KDM16" s="217"/>
      <c r="KDN16" s="197"/>
      <c r="KDO16" s="207"/>
      <c r="KDP16" s="207"/>
      <c r="KDQ16" s="217"/>
      <c r="KDR16" s="197"/>
      <c r="KDS16" s="207"/>
      <c r="KDT16" s="207"/>
      <c r="KDU16" s="217"/>
      <c r="KDV16" s="197"/>
      <c r="KDW16" s="207"/>
      <c r="KDX16" s="207"/>
      <c r="KDY16" s="217"/>
      <c r="KDZ16" s="197"/>
      <c r="KEA16" s="207"/>
      <c r="KEB16" s="207"/>
      <c r="KEC16" s="217"/>
      <c r="KED16" s="197"/>
      <c r="KEE16" s="207"/>
      <c r="KEF16" s="207"/>
      <c r="KEG16" s="217"/>
      <c r="KEH16" s="197"/>
      <c r="KEI16" s="207"/>
      <c r="KEJ16" s="207"/>
      <c r="KEK16" s="217"/>
      <c r="KEL16" s="197"/>
      <c r="KEM16" s="207"/>
      <c r="KEN16" s="207"/>
      <c r="KEO16" s="217"/>
      <c r="KEP16" s="197"/>
      <c r="KEQ16" s="207"/>
      <c r="KER16" s="207"/>
      <c r="KES16" s="217"/>
      <c r="KET16" s="197"/>
      <c r="KEU16" s="207"/>
      <c r="KEV16" s="207"/>
      <c r="KEW16" s="217"/>
      <c r="KEX16" s="197"/>
      <c r="KEY16" s="207"/>
      <c r="KEZ16" s="207"/>
      <c r="KFA16" s="217"/>
      <c r="KFB16" s="197"/>
      <c r="KFC16" s="207"/>
      <c r="KFD16" s="207"/>
      <c r="KFE16" s="217"/>
      <c r="KFF16" s="197"/>
      <c r="KFG16" s="207"/>
      <c r="KFH16" s="207"/>
      <c r="KFI16" s="217"/>
      <c r="KFJ16" s="197"/>
      <c r="KFK16" s="207"/>
      <c r="KFL16" s="207"/>
      <c r="KFM16" s="217"/>
      <c r="KFN16" s="197"/>
      <c r="KFO16" s="207"/>
      <c r="KFP16" s="207"/>
      <c r="KFQ16" s="217"/>
      <c r="KFR16" s="197"/>
      <c r="KFS16" s="207"/>
      <c r="KFT16" s="207"/>
      <c r="KFU16" s="217"/>
      <c r="KFV16" s="197"/>
      <c r="KFW16" s="207"/>
      <c r="KFX16" s="207"/>
      <c r="KFY16" s="217"/>
      <c r="KFZ16" s="197"/>
      <c r="KGA16" s="207"/>
      <c r="KGB16" s="207"/>
      <c r="KGC16" s="217"/>
      <c r="KGD16" s="197"/>
      <c r="KGE16" s="207"/>
      <c r="KGF16" s="207"/>
      <c r="KGG16" s="217"/>
      <c r="KGH16" s="197"/>
      <c r="KGI16" s="207"/>
      <c r="KGJ16" s="207"/>
      <c r="KGK16" s="217"/>
      <c r="KGL16" s="197"/>
      <c r="KGM16" s="207"/>
      <c r="KGN16" s="207"/>
      <c r="KGO16" s="217"/>
      <c r="KGP16" s="197"/>
      <c r="KGQ16" s="207"/>
      <c r="KGR16" s="207"/>
      <c r="KGS16" s="217"/>
      <c r="KGT16" s="197"/>
      <c r="KGU16" s="207"/>
      <c r="KGV16" s="207"/>
      <c r="KGW16" s="217"/>
      <c r="KGX16" s="197"/>
      <c r="KGY16" s="207"/>
      <c r="KGZ16" s="207"/>
      <c r="KHA16" s="217"/>
      <c r="KHB16" s="197"/>
      <c r="KHC16" s="207"/>
      <c r="KHD16" s="207"/>
      <c r="KHE16" s="217"/>
      <c r="KHF16" s="197"/>
      <c r="KHG16" s="207"/>
      <c r="KHH16" s="207"/>
      <c r="KHI16" s="217"/>
      <c r="KHJ16" s="197"/>
      <c r="KHK16" s="207"/>
      <c r="KHL16" s="207"/>
      <c r="KHM16" s="217"/>
      <c r="KHN16" s="197"/>
      <c r="KHO16" s="207"/>
      <c r="KHP16" s="207"/>
      <c r="KHQ16" s="217"/>
      <c r="KHR16" s="197"/>
      <c r="KHS16" s="207"/>
      <c r="KHT16" s="207"/>
      <c r="KHU16" s="217"/>
      <c r="KHV16" s="197"/>
      <c r="KHW16" s="207"/>
      <c r="KHX16" s="207"/>
      <c r="KHY16" s="217"/>
      <c r="KHZ16" s="197"/>
      <c r="KIA16" s="207"/>
      <c r="KIB16" s="207"/>
      <c r="KIC16" s="217"/>
      <c r="KID16" s="197"/>
      <c r="KIE16" s="207"/>
      <c r="KIF16" s="207"/>
      <c r="KIG16" s="217"/>
      <c r="KIH16" s="197"/>
      <c r="KII16" s="207"/>
      <c r="KIJ16" s="207"/>
      <c r="KIK16" s="217"/>
      <c r="KIL16" s="197"/>
      <c r="KIM16" s="207"/>
      <c r="KIN16" s="207"/>
      <c r="KIO16" s="217"/>
      <c r="KIP16" s="197"/>
      <c r="KIQ16" s="207"/>
      <c r="KIR16" s="207"/>
      <c r="KIS16" s="217"/>
      <c r="KIT16" s="197"/>
      <c r="KIU16" s="207"/>
      <c r="KIV16" s="207"/>
      <c r="KIW16" s="217"/>
      <c r="KIX16" s="197"/>
      <c r="KIY16" s="207"/>
      <c r="KIZ16" s="207"/>
      <c r="KJA16" s="217"/>
      <c r="KJB16" s="197"/>
      <c r="KJC16" s="207"/>
      <c r="KJD16" s="207"/>
      <c r="KJE16" s="217"/>
      <c r="KJF16" s="197"/>
      <c r="KJG16" s="207"/>
      <c r="KJH16" s="207"/>
      <c r="KJI16" s="217"/>
      <c r="KJJ16" s="197"/>
      <c r="KJK16" s="207"/>
      <c r="KJL16" s="207"/>
      <c r="KJM16" s="217"/>
      <c r="KJN16" s="197"/>
      <c r="KJO16" s="207"/>
      <c r="KJP16" s="207"/>
      <c r="KJQ16" s="217"/>
      <c r="KJR16" s="197"/>
      <c r="KJS16" s="207"/>
      <c r="KJT16" s="207"/>
      <c r="KJU16" s="217"/>
      <c r="KJV16" s="197"/>
      <c r="KJW16" s="207"/>
      <c r="KJX16" s="207"/>
      <c r="KJY16" s="217"/>
      <c r="KJZ16" s="197"/>
      <c r="KKA16" s="207"/>
      <c r="KKB16" s="207"/>
      <c r="KKC16" s="217"/>
      <c r="KKD16" s="197"/>
      <c r="KKE16" s="207"/>
      <c r="KKF16" s="207"/>
      <c r="KKG16" s="217"/>
      <c r="KKH16" s="197"/>
      <c r="KKI16" s="207"/>
      <c r="KKJ16" s="207"/>
      <c r="KKK16" s="217"/>
      <c r="KKL16" s="197"/>
      <c r="KKM16" s="207"/>
      <c r="KKN16" s="207"/>
      <c r="KKO16" s="217"/>
      <c r="KKP16" s="197"/>
      <c r="KKQ16" s="207"/>
      <c r="KKR16" s="207"/>
      <c r="KKS16" s="217"/>
      <c r="KKT16" s="197"/>
      <c r="KKU16" s="207"/>
      <c r="KKV16" s="207"/>
      <c r="KKW16" s="217"/>
      <c r="KKX16" s="197"/>
      <c r="KKY16" s="207"/>
      <c r="KKZ16" s="207"/>
      <c r="KLA16" s="217"/>
      <c r="KLB16" s="197"/>
      <c r="KLC16" s="207"/>
      <c r="KLD16" s="207"/>
      <c r="KLE16" s="217"/>
      <c r="KLF16" s="197"/>
      <c r="KLG16" s="207"/>
      <c r="KLH16" s="207"/>
      <c r="KLI16" s="217"/>
      <c r="KLJ16" s="197"/>
      <c r="KLK16" s="207"/>
      <c r="KLL16" s="207"/>
      <c r="KLM16" s="217"/>
      <c r="KLN16" s="197"/>
      <c r="KLO16" s="207"/>
      <c r="KLP16" s="207"/>
      <c r="KLQ16" s="217"/>
      <c r="KLR16" s="197"/>
      <c r="KLS16" s="207"/>
      <c r="KLT16" s="207"/>
      <c r="KLU16" s="217"/>
      <c r="KLV16" s="197"/>
      <c r="KLW16" s="207"/>
      <c r="KLX16" s="207"/>
      <c r="KLY16" s="217"/>
      <c r="KLZ16" s="197"/>
      <c r="KMA16" s="207"/>
      <c r="KMB16" s="207"/>
      <c r="KMC16" s="217"/>
      <c r="KMD16" s="197"/>
      <c r="KME16" s="207"/>
      <c r="KMF16" s="207"/>
      <c r="KMG16" s="217"/>
      <c r="KMH16" s="197"/>
      <c r="KMI16" s="207"/>
      <c r="KMJ16" s="207"/>
      <c r="KMK16" s="217"/>
      <c r="KML16" s="197"/>
      <c r="KMM16" s="207"/>
      <c r="KMN16" s="207"/>
      <c r="KMO16" s="217"/>
      <c r="KMP16" s="197"/>
      <c r="KMQ16" s="207"/>
      <c r="KMR16" s="207"/>
      <c r="KMS16" s="217"/>
      <c r="KMT16" s="197"/>
      <c r="KMU16" s="207"/>
      <c r="KMV16" s="207"/>
      <c r="KMW16" s="217"/>
      <c r="KMX16" s="197"/>
      <c r="KMY16" s="207"/>
      <c r="KMZ16" s="207"/>
      <c r="KNA16" s="217"/>
      <c r="KNB16" s="197"/>
      <c r="KNC16" s="207"/>
      <c r="KND16" s="207"/>
      <c r="KNE16" s="217"/>
      <c r="KNF16" s="197"/>
      <c r="KNG16" s="207"/>
      <c r="KNH16" s="207"/>
      <c r="KNI16" s="217"/>
      <c r="KNJ16" s="197"/>
      <c r="KNK16" s="207"/>
      <c r="KNL16" s="207"/>
      <c r="KNM16" s="217"/>
      <c r="KNN16" s="197"/>
      <c r="KNO16" s="207"/>
      <c r="KNP16" s="207"/>
      <c r="KNQ16" s="217"/>
      <c r="KNR16" s="197"/>
      <c r="KNS16" s="207"/>
      <c r="KNT16" s="207"/>
      <c r="KNU16" s="217"/>
      <c r="KNV16" s="197"/>
      <c r="KNW16" s="207"/>
      <c r="KNX16" s="207"/>
      <c r="KNY16" s="217"/>
      <c r="KNZ16" s="197"/>
      <c r="KOA16" s="207"/>
      <c r="KOB16" s="207"/>
      <c r="KOC16" s="217"/>
      <c r="KOD16" s="197"/>
      <c r="KOE16" s="207"/>
      <c r="KOF16" s="207"/>
      <c r="KOG16" s="217"/>
      <c r="KOH16" s="197"/>
      <c r="KOI16" s="207"/>
      <c r="KOJ16" s="207"/>
      <c r="KOK16" s="217"/>
      <c r="KOL16" s="197"/>
      <c r="KOM16" s="207"/>
      <c r="KON16" s="207"/>
      <c r="KOO16" s="217"/>
      <c r="KOP16" s="197"/>
      <c r="KOQ16" s="207"/>
      <c r="KOR16" s="207"/>
      <c r="KOS16" s="217"/>
      <c r="KOT16" s="197"/>
      <c r="KOU16" s="207"/>
      <c r="KOV16" s="207"/>
      <c r="KOW16" s="217"/>
      <c r="KOX16" s="197"/>
      <c r="KOY16" s="207"/>
      <c r="KOZ16" s="207"/>
      <c r="KPA16" s="217"/>
      <c r="KPB16" s="197"/>
      <c r="KPC16" s="207"/>
      <c r="KPD16" s="207"/>
      <c r="KPE16" s="217"/>
      <c r="KPF16" s="197"/>
      <c r="KPG16" s="207"/>
      <c r="KPH16" s="207"/>
      <c r="KPI16" s="217"/>
      <c r="KPJ16" s="197"/>
      <c r="KPK16" s="207"/>
      <c r="KPL16" s="207"/>
      <c r="KPM16" s="217"/>
      <c r="KPN16" s="197"/>
      <c r="KPO16" s="207"/>
      <c r="KPP16" s="207"/>
      <c r="KPQ16" s="217"/>
      <c r="KPR16" s="197"/>
      <c r="KPS16" s="207"/>
      <c r="KPT16" s="207"/>
      <c r="KPU16" s="217"/>
      <c r="KPV16" s="197"/>
      <c r="KPW16" s="207"/>
      <c r="KPX16" s="207"/>
      <c r="KPY16" s="217"/>
      <c r="KPZ16" s="197"/>
      <c r="KQA16" s="207"/>
      <c r="KQB16" s="207"/>
      <c r="KQC16" s="217"/>
      <c r="KQD16" s="197"/>
      <c r="KQE16" s="207"/>
      <c r="KQF16" s="207"/>
      <c r="KQG16" s="217"/>
      <c r="KQH16" s="197"/>
      <c r="KQI16" s="207"/>
      <c r="KQJ16" s="207"/>
      <c r="KQK16" s="217"/>
      <c r="KQL16" s="197"/>
      <c r="KQM16" s="207"/>
      <c r="KQN16" s="207"/>
      <c r="KQO16" s="217"/>
      <c r="KQP16" s="197"/>
      <c r="KQQ16" s="207"/>
      <c r="KQR16" s="207"/>
      <c r="KQS16" s="217"/>
      <c r="KQT16" s="197"/>
      <c r="KQU16" s="207"/>
      <c r="KQV16" s="207"/>
      <c r="KQW16" s="217"/>
      <c r="KQX16" s="197"/>
      <c r="KQY16" s="207"/>
      <c r="KQZ16" s="207"/>
      <c r="KRA16" s="217"/>
      <c r="KRB16" s="197"/>
      <c r="KRC16" s="207"/>
      <c r="KRD16" s="207"/>
      <c r="KRE16" s="217"/>
      <c r="KRF16" s="197"/>
      <c r="KRG16" s="207"/>
      <c r="KRH16" s="207"/>
      <c r="KRI16" s="217"/>
      <c r="KRJ16" s="197"/>
      <c r="KRK16" s="207"/>
      <c r="KRL16" s="207"/>
      <c r="KRM16" s="217"/>
      <c r="KRN16" s="197"/>
      <c r="KRO16" s="207"/>
      <c r="KRP16" s="207"/>
      <c r="KRQ16" s="217"/>
      <c r="KRR16" s="197"/>
      <c r="KRS16" s="207"/>
      <c r="KRT16" s="207"/>
      <c r="KRU16" s="217"/>
      <c r="KRV16" s="197"/>
      <c r="KRW16" s="207"/>
      <c r="KRX16" s="207"/>
      <c r="KRY16" s="217"/>
      <c r="KRZ16" s="197"/>
      <c r="KSA16" s="207"/>
      <c r="KSB16" s="207"/>
      <c r="KSC16" s="217"/>
      <c r="KSD16" s="197"/>
      <c r="KSE16" s="207"/>
      <c r="KSF16" s="207"/>
      <c r="KSG16" s="217"/>
      <c r="KSH16" s="197"/>
      <c r="KSI16" s="207"/>
      <c r="KSJ16" s="207"/>
      <c r="KSK16" s="217"/>
      <c r="KSL16" s="197"/>
      <c r="KSM16" s="207"/>
      <c r="KSN16" s="207"/>
      <c r="KSO16" s="217"/>
      <c r="KSP16" s="197"/>
      <c r="KSQ16" s="207"/>
      <c r="KSR16" s="207"/>
      <c r="KSS16" s="217"/>
      <c r="KST16" s="197"/>
      <c r="KSU16" s="207"/>
      <c r="KSV16" s="207"/>
      <c r="KSW16" s="217"/>
      <c r="KSX16" s="197"/>
      <c r="KSY16" s="207"/>
      <c r="KSZ16" s="207"/>
      <c r="KTA16" s="217"/>
      <c r="KTB16" s="197"/>
      <c r="KTC16" s="207"/>
      <c r="KTD16" s="207"/>
      <c r="KTE16" s="217"/>
      <c r="KTF16" s="197"/>
      <c r="KTG16" s="207"/>
      <c r="KTH16" s="207"/>
      <c r="KTI16" s="217"/>
      <c r="KTJ16" s="197"/>
      <c r="KTK16" s="207"/>
      <c r="KTL16" s="207"/>
      <c r="KTM16" s="217"/>
      <c r="KTN16" s="197"/>
      <c r="KTO16" s="207"/>
      <c r="KTP16" s="207"/>
      <c r="KTQ16" s="217"/>
      <c r="KTR16" s="197"/>
      <c r="KTS16" s="207"/>
      <c r="KTT16" s="207"/>
      <c r="KTU16" s="217"/>
      <c r="KTV16" s="197"/>
      <c r="KTW16" s="207"/>
      <c r="KTX16" s="207"/>
      <c r="KTY16" s="217"/>
      <c r="KTZ16" s="197"/>
      <c r="KUA16" s="207"/>
      <c r="KUB16" s="207"/>
      <c r="KUC16" s="217"/>
      <c r="KUD16" s="197"/>
      <c r="KUE16" s="207"/>
      <c r="KUF16" s="207"/>
      <c r="KUG16" s="217"/>
      <c r="KUH16" s="197"/>
      <c r="KUI16" s="207"/>
      <c r="KUJ16" s="207"/>
      <c r="KUK16" s="217"/>
      <c r="KUL16" s="197"/>
      <c r="KUM16" s="207"/>
      <c r="KUN16" s="207"/>
      <c r="KUO16" s="217"/>
      <c r="KUP16" s="197"/>
      <c r="KUQ16" s="207"/>
      <c r="KUR16" s="207"/>
      <c r="KUS16" s="217"/>
      <c r="KUT16" s="197"/>
      <c r="KUU16" s="207"/>
      <c r="KUV16" s="207"/>
      <c r="KUW16" s="217"/>
      <c r="KUX16" s="197"/>
      <c r="KUY16" s="207"/>
      <c r="KUZ16" s="207"/>
      <c r="KVA16" s="217"/>
      <c r="KVB16" s="197"/>
      <c r="KVC16" s="207"/>
      <c r="KVD16" s="207"/>
      <c r="KVE16" s="217"/>
      <c r="KVF16" s="197"/>
      <c r="KVG16" s="207"/>
      <c r="KVH16" s="207"/>
      <c r="KVI16" s="217"/>
      <c r="KVJ16" s="197"/>
      <c r="KVK16" s="207"/>
      <c r="KVL16" s="207"/>
      <c r="KVM16" s="217"/>
      <c r="KVN16" s="197"/>
      <c r="KVO16" s="207"/>
      <c r="KVP16" s="207"/>
      <c r="KVQ16" s="217"/>
      <c r="KVR16" s="197"/>
      <c r="KVS16" s="207"/>
      <c r="KVT16" s="207"/>
      <c r="KVU16" s="217"/>
      <c r="KVV16" s="197"/>
      <c r="KVW16" s="207"/>
      <c r="KVX16" s="207"/>
      <c r="KVY16" s="217"/>
      <c r="KVZ16" s="197"/>
      <c r="KWA16" s="207"/>
      <c r="KWB16" s="207"/>
      <c r="KWC16" s="217"/>
      <c r="KWD16" s="197"/>
      <c r="KWE16" s="207"/>
      <c r="KWF16" s="207"/>
      <c r="KWG16" s="217"/>
      <c r="KWH16" s="197"/>
      <c r="KWI16" s="207"/>
      <c r="KWJ16" s="207"/>
      <c r="KWK16" s="217"/>
      <c r="KWL16" s="197"/>
      <c r="KWM16" s="207"/>
      <c r="KWN16" s="207"/>
      <c r="KWO16" s="217"/>
      <c r="KWP16" s="197"/>
      <c r="KWQ16" s="207"/>
      <c r="KWR16" s="207"/>
      <c r="KWS16" s="217"/>
      <c r="KWT16" s="197"/>
      <c r="KWU16" s="207"/>
      <c r="KWV16" s="207"/>
      <c r="KWW16" s="217"/>
      <c r="KWX16" s="197"/>
      <c r="KWY16" s="207"/>
      <c r="KWZ16" s="207"/>
      <c r="KXA16" s="217"/>
      <c r="KXB16" s="197"/>
      <c r="KXC16" s="207"/>
      <c r="KXD16" s="207"/>
      <c r="KXE16" s="217"/>
      <c r="KXF16" s="197"/>
      <c r="KXG16" s="207"/>
      <c r="KXH16" s="207"/>
      <c r="KXI16" s="217"/>
      <c r="KXJ16" s="197"/>
      <c r="KXK16" s="207"/>
      <c r="KXL16" s="207"/>
      <c r="KXM16" s="217"/>
      <c r="KXN16" s="197"/>
      <c r="KXO16" s="207"/>
      <c r="KXP16" s="207"/>
      <c r="KXQ16" s="217"/>
      <c r="KXR16" s="197"/>
      <c r="KXS16" s="207"/>
      <c r="KXT16" s="207"/>
      <c r="KXU16" s="217"/>
      <c r="KXV16" s="197"/>
      <c r="KXW16" s="207"/>
      <c r="KXX16" s="207"/>
      <c r="KXY16" s="217"/>
      <c r="KXZ16" s="197"/>
      <c r="KYA16" s="207"/>
      <c r="KYB16" s="207"/>
      <c r="KYC16" s="217"/>
      <c r="KYD16" s="197"/>
      <c r="KYE16" s="207"/>
      <c r="KYF16" s="207"/>
      <c r="KYG16" s="217"/>
      <c r="KYH16" s="197"/>
      <c r="KYI16" s="207"/>
      <c r="KYJ16" s="207"/>
      <c r="KYK16" s="217"/>
      <c r="KYL16" s="197"/>
      <c r="KYM16" s="207"/>
      <c r="KYN16" s="207"/>
      <c r="KYO16" s="217"/>
      <c r="KYP16" s="197"/>
      <c r="KYQ16" s="207"/>
      <c r="KYR16" s="207"/>
      <c r="KYS16" s="217"/>
      <c r="KYT16" s="197"/>
      <c r="KYU16" s="207"/>
      <c r="KYV16" s="207"/>
      <c r="KYW16" s="217"/>
      <c r="KYX16" s="197"/>
      <c r="KYY16" s="207"/>
      <c r="KYZ16" s="207"/>
      <c r="KZA16" s="217"/>
      <c r="KZB16" s="197"/>
      <c r="KZC16" s="207"/>
      <c r="KZD16" s="207"/>
      <c r="KZE16" s="217"/>
      <c r="KZF16" s="197"/>
      <c r="KZG16" s="207"/>
      <c r="KZH16" s="207"/>
      <c r="KZI16" s="217"/>
      <c r="KZJ16" s="197"/>
      <c r="KZK16" s="207"/>
      <c r="KZL16" s="207"/>
      <c r="KZM16" s="217"/>
      <c r="KZN16" s="197"/>
      <c r="KZO16" s="207"/>
      <c r="KZP16" s="207"/>
      <c r="KZQ16" s="217"/>
      <c r="KZR16" s="197"/>
      <c r="KZS16" s="207"/>
      <c r="KZT16" s="207"/>
      <c r="KZU16" s="217"/>
      <c r="KZV16" s="197"/>
      <c r="KZW16" s="207"/>
      <c r="KZX16" s="207"/>
      <c r="KZY16" s="217"/>
      <c r="KZZ16" s="197"/>
      <c r="LAA16" s="207"/>
      <c r="LAB16" s="207"/>
      <c r="LAC16" s="217"/>
      <c r="LAD16" s="197"/>
      <c r="LAE16" s="207"/>
      <c r="LAF16" s="207"/>
      <c r="LAG16" s="217"/>
      <c r="LAH16" s="197"/>
      <c r="LAI16" s="207"/>
      <c r="LAJ16" s="207"/>
      <c r="LAK16" s="217"/>
      <c r="LAL16" s="197"/>
      <c r="LAM16" s="207"/>
      <c r="LAN16" s="207"/>
      <c r="LAO16" s="217"/>
      <c r="LAP16" s="197"/>
      <c r="LAQ16" s="207"/>
      <c r="LAR16" s="207"/>
      <c r="LAS16" s="217"/>
      <c r="LAT16" s="197"/>
      <c r="LAU16" s="207"/>
      <c r="LAV16" s="207"/>
      <c r="LAW16" s="217"/>
      <c r="LAX16" s="197"/>
      <c r="LAY16" s="207"/>
      <c r="LAZ16" s="207"/>
      <c r="LBA16" s="217"/>
      <c r="LBB16" s="197"/>
      <c r="LBC16" s="207"/>
      <c r="LBD16" s="207"/>
      <c r="LBE16" s="217"/>
      <c r="LBF16" s="197"/>
      <c r="LBG16" s="207"/>
      <c r="LBH16" s="207"/>
      <c r="LBI16" s="217"/>
      <c r="LBJ16" s="197"/>
      <c r="LBK16" s="207"/>
      <c r="LBL16" s="207"/>
      <c r="LBM16" s="217"/>
      <c r="LBN16" s="197"/>
      <c r="LBO16" s="207"/>
      <c r="LBP16" s="207"/>
      <c r="LBQ16" s="217"/>
      <c r="LBR16" s="197"/>
      <c r="LBS16" s="207"/>
      <c r="LBT16" s="207"/>
      <c r="LBU16" s="217"/>
      <c r="LBV16" s="197"/>
      <c r="LBW16" s="207"/>
      <c r="LBX16" s="207"/>
      <c r="LBY16" s="217"/>
      <c r="LBZ16" s="197"/>
      <c r="LCA16" s="207"/>
      <c r="LCB16" s="207"/>
      <c r="LCC16" s="217"/>
      <c r="LCD16" s="197"/>
      <c r="LCE16" s="207"/>
      <c r="LCF16" s="207"/>
      <c r="LCG16" s="217"/>
      <c r="LCH16" s="197"/>
      <c r="LCI16" s="207"/>
      <c r="LCJ16" s="207"/>
      <c r="LCK16" s="217"/>
      <c r="LCL16" s="197"/>
      <c r="LCM16" s="207"/>
      <c r="LCN16" s="207"/>
      <c r="LCO16" s="217"/>
      <c r="LCP16" s="197"/>
      <c r="LCQ16" s="207"/>
      <c r="LCR16" s="207"/>
      <c r="LCS16" s="217"/>
      <c r="LCT16" s="197"/>
      <c r="LCU16" s="207"/>
      <c r="LCV16" s="207"/>
      <c r="LCW16" s="217"/>
      <c r="LCX16" s="197"/>
      <c r="LCY16" s="207"/>
      <c r="LCZ16" s="207"/>
      <c r="LDA16" s="217"/>
      <c r="LDB16" s="197"/>
      <c r="LDC16" s="207"/>
      <c r="LDD16" s="207"/>
      <c r="LDE16" s="217"/>
      <c r="LDF16" s="197"/>
      <c r="LDG16" s="207"/>
      <c r="LDH16" s="207"/>
      <c r="LDI16" s="217"/>
      <c r="LDJ16" s="197"/>
      <c r="LDK16" s="207"/>
      <c r="LDL16" s="207"/>
      <c r="LDM16" s="217"/>
      <c r="LDN16" s="197"/>
      <c r="LDO16" s="207"/>
      <c r="LDP16" s="207"/>
      <c r="LDQ16" s="217"/>
      <c r="LDR16" s="197"/>
      <c r="LDS16" s="207"/>
      <c r="LDT16" s="207"/>
      <c r="LDU16" s="217"/>
      <c r="LDV16" s="197"/>
      <c r="LDW16" s="207"/>
      <c r="LDX16" s="207"/>
      <c r="LDY16" s="217"/>
      <c r="LDZ16" s="197"/>
      <c r="LEA16" s="207"/>
      <c r="LEB16" s="207"/>
      <c r="LEC16" s="217"/>
      <c r="LED16" s="197"/>
      <c r="LEE16" s="207"/>
      <c r="LEF16" s="207"/>
      <c r="LEG16" s="217"/>
      <c r="LEH16" s="197"/>
      <c r="LEI16" s="207"/>
      <c r="LEJ16" s="207"/>
      <c r="LEK16" s="217"/>
      <c r="LEL16" s="197"/>
      <c r="LEM16" s="207"/>
      <c r="LEN16" s="207"/>
      <c r="LEO16" s="217"/>
      <c r="LEP16" s="197"/>
      <c r="LEQ16" s="207"/>
      <c r="LER16" s="207"/>
      <c r="LES16" s="217"/>
      <c r="LET16" s="197"/>
      <c r="LEU16" s="207"/>
      <c r="LEV16" s="207"/>
      <c r="LEW16" s="217"/>
      <c r="LEX16" s="197"/>
      <c r="LEY16" s="207"/>
      <c r="LEZ16" s="207"/>
      <c r="LFA16" s="217"/>
      <c r="LFB16" s="197"/>
      <c r="LFC16" s="207"/>
      <c r="LFD16" s="207"/>
      <c r="LFE16" s="217"/>
      <c r="LFF16" s="197"/>
      <c r="LFG16" s="207"/>
      <c r="LFH16" s="207"/>
      <c r="LFI16" s="217"/>
      <c r="LFJ16" s="197"/>
      <c r="LFK16" s="207"/>
      <c r="LFL16" s="207"/>
      <c r="LFM16" s="217"/>
      <c r="LFN16" s="197"/>
      <c r="LFO16" s="207"/>
      <c r="LFP16" s="207"/>
      <c r="LFQ16" s="217"/>
      <c r="LFR16" s="197"/>
      <c r="LFS16" s="207"/>
      <c r="LFT16" s="207"/>
      <c r="LFU16" s="217"/>
      <c r="LFV16" s="197"/>
      <c r="LFW16" s="207"/>
      <c r="LFX16" s="207"/>
      <c r="LFY16" s="217"/>
      <c r="LFZ16" s="197"/>
      <c r="LGA16" s="207"/>
      <c r="LGB16" s="207"/>
      <c r="LGC16" s="217"/>
      <c r="LGD16" s="197"/>
      <c r="LGE16" s="207"/>
      <c r="LGF16" s="207"/>
      <c r="LGG16" s="217"/>
      <c r="LGH16" s="197"/>
      <c r="LGI16" s="207"/>
      <c r="LGJ16" s="207"/>
      <c r="LGK16" s="217"/>
      <c r="LGL16" s="197"/>
      <c r="LGM16" s="207"/>
      <c r="LGN16" s="207"/>
      <c r="LGO16" s="217"/>
      <c r="LGP16" s="197"/>
      <c r="LGQ16" s="207"/>
      <c r="LGR16" s="207"/>
      <c r="LGS16" s="217"/>
      <c r="LGT16" s="197"/>
      <c r="LGU16" s="207"/>
      <c r="LGV16" s="207"/>
      <c r="LGW16" s="217"/>
      <c r="LGX16" s="197"/>
      <c r="LGY16" s="207"/>
      <c r="LGZ16" s="207"/>
      <c r="LHA16" s="217"/>
      <c r="LHB16" s="197"/>
      <c r="LHC16" s="207"/>
      <c r="LHD16" s="207"/>
      <c r="LHE16" s="217"/>
      <c r="LHF16" s="197"/>
      <c r="LHG16" s="207"/>
      <c r="LHH16" s="207"/>
      <c r="LHI16" s="217"/>
      <c r="LHJ16" s="197"/>
      <c r="LHK16" s="207"/>
      <c r="LHL16" s="207"/>
      <c r="LHM16" s="217"/>
      <c r="LHN16" s="197"/>
      <c r="LHO16" s="207"/>
      <c r="LHP16" s="207"/>
      <c r="LHQ16" s="217"/>
      <c r="LHR16" s="197"/>
      <c r="LHS16" s="207"/>
      <c r="LHT16" s="207"/>
      <c r="LHU16" s="217"/>
      <c r="LHV16" s="197"/>
      <c r="LHW16" s="207"/>
      <c r="LHX16" s="207"/>
      <c r="LHY16" s="217"/>
      <c r="LHZ16" s="197"/>
      <c r="LIA16" s="207"/>
      <c r="LIB16" s="207"/>
      <c r="LIC16" s="217"/>
      <c r="LID16" s="197"/>
      <c r="LIE16" s="207"/>
      <c r="LIF16" s="207"/>
      <c r="LIG16" s="217"/>
      <c r="LIH16" s="197"/>
      <c r="LII16" s="207"/>
      <c r="LIJ16" s="207"/>
      <c r="LIK16" s="217"/>
      <c r="LIL16" s="197"/>
      <c r="LIM16" s="207"/>
      <c r="LIN16" s="207"/>
      <c r="LIO16" s="217"/>
      <c r="LIP16" s="197"/>
      <c r="LIQ16" s="207"/>
      <c r="LIR16" s="207"/>
      <c r="LIS16" s="217"/>
      <c r="LIT16" s="197"/>
      <c r="LIU16" s="207"/>
      <c r="LIV16" s="207"/>
      <c r="LIW16" s="217"/>
      <c r="LIX16" s="197"/>
      <c r="LIY16" s="207"/>
      <c r="LIZ16" s="207"/>
      <c r="LJA16" s="217"/>
      <c r="LJB16" s="197"/>
      <c r="LJC16" s="207"/>
      <c r="LJD16" s="207"/>
      <c r="LJE16" s="217"/>
      <c r="LJF16" s="197"/>
      <c r="LJG16" s="207"/>
      <c r="LJH16" s="207"/>
      <c r="LJI16" s="217"/>
      <c r="LJJ16" s="197"/>
      <c r="LJK16" s="207"/>
      <c r="LJL16" s="207"/>
      <c r="LJM16" s="217"/>
      <c r="LJN16" s="197"/>
      <c r="LJO16" s="207"/>
      <c r="LJP16" s="207"/>
      <c r="LJQ16" s="217"/>
      <c r="LJR16" s="197"/>
      <c r="LJS16" s="207"/>
      <c r="LJT16" s="207"/>
      <c r="LJU16" s="217"/>
      <c r="LJV16" s="197"/>
      <c r="LJW16" s="207"/>
      <c r="LJX16" s="207"/>
      <c r="LJY16" s="217"/>
      <c r="LJZ16" s="197"/>
      <c r="LKA16" s="207"/>
      <c r="LKB16" s="207"/>
      <c r="LKC16" s="217"/>
      <c r="LKD16" s="197"/>
      <c r="LKE16" s="207"/>
      <c r="LKF16" s="207"/>
      <c r="LKG16" s="217"/>
      <c r="LKH16" s="197"/>
      <c r="LKI16" s="207"/>
      <c r="LKJ16" s="207"/>
      <c r="LKK16" s="217"/>
      <c r="LKL16" s="197"/>
      <c r="LKM16" s="207"/>
      <c r="LKN16" s="207"/>
      <c r="LKO16" s="217"/>
      <c r="LKP16" s="197"/>
      <c r="LKQ16" s="207"/>
      <c r="LKR16" s="207"/>
      <c r="LKS16" s="217"/>
      <c r="LKT16" s="197"/>
      <c r="LKU16" s="207"/>
      <c r="LKV16" s="207"/>
      <c r="LKW16" s="217"/>
      <c r="LKX16" s="197"/>
      <c r="LKY16" s="207"/>
      <c r="LKZ16" s="207"/>
      <c r="LLA16" s="217"/>
      <c r="LLB16" s="197"/>
      <c r="LLC16" s="207"/>
      <c r="LLD16" s="207"/>
      <c r="LLE16" s="217"/>
      <c r="LLF16" s="197"/>
      <c r="LLG16" s="207"/>
      <c r="LLH16" s="207"/>
      <c r="LLI16" s="217"/>
      <c r="LLJ16" s="197"/>
      <c r="LLK16" s="207"/>
      <c r="LLL16" s="207"/>
      <c r="LLM16" s="217"/>
      <c r="LLN16" s="197"/>
      <c r="LLO16" s="207"/>
      <c r="LLP16" s="207"/>
      <c r="LLQ16" s="217"/>
      <c r="LLR16" s="197"/>
      <c r="LLS16" s="207"/>
      <c r="LLT16" s="207"/>
      <c r="LLU16" s="217"/>
      <c r="LLV16" s="197"/>
      <c r="LLW16" s="207"/>
      <c r="LLX16" s="207"/>
      <c r="LLY16" s="217"/>
      <c r="LLZ16" s="197"/>
      <c r="LMA16" s="207"/>
      <c r="LMB16" s="207"/>
      <c r="LMC16" s="217"/>
      <c r="LMD16" s="197"/>
      <c r="LME16" s="207"/>
      <c r="LMF16" s="207"/>
      <c r="LMG16" s="217"/>
      <c r="LMH16" s="197"/>
      <c r="LMI16" s="207"/>
      <c r="LMJ16" s="207"/>
      <c r="LMK16" s="217"/>
      <c r="LML16" s="197"/>
      <c r="LMM16" s="207"/>
      <c r="LMN16" s="207"/>
      <c r="LMO16" s="217"/>
      <c r="LMP16" s="197"/>
      <c r="LMQ16" s="207"/>
      <c r="LMR16" s="207"/>
      <c r="LMS16" s="217"/>
      <c r="LMT16" s="197"/>
      <c r="LMU16" s="207"/>
      <c r="LMV16" s="207"/>
      <c r="LMW16" s="217"/>
      <c r="LMX16" s="197"/>
      <c r="LMY16" s="207"/>
      <c r="LMZ16" s="207"/>
      <c r="LNA16" s="217"/>
      <c r="LNB16" s="197"/>
      <c r="LNC16" s="207"/>
      <c r="LND16" s="207"/>
      <c r="LNE16" s="217"/>
      <c r="LNF16" s="197"/>
      <c r="LNG16" s="207"/>
      <c r="LNH16" s="207"/>
      <c r="LNI16" s="217"/>
      <c r="LNJ16" s="197"/>
      <c r="LNK16" s="207"/>
      <c r="LNL16" s="207"/>
      <c r="LNM16" s="217"/>
      <c r="LNN16" s="197"/>
      <c r="LNO16" s="207"/>
      <c r="LNP16" s="207"/>
      <c r="LNQ16" s="217"/>
      <c r="LNR16" s="197"/>
      <c r="LNS16" s="207"/>
      <c r="LNT16" s="207"/>
      <c r="LNU16" s="217"/>
      <c r="LNV16" s="197"/>
      <c r="LNW16" s="207"/>
      <c r="LNX16" s="207"/>
      <c r="LNY16" s="217"/>
      <c r="LNZ16" s="197"/>
      <c r="LOA16" s="207"/>
      <c r="LOB16" s="207"/>
      <c r="LOC16" s="217"/>
      <c r="LOD16" s="197"/>
      <c r="LOE16" s="207"/>
      <c r="LOF16" s="207"/>
      <c r="LOG16" s="217"/>
      <c r="LOH16" s="197"/>
      <c r="LOI16" s="207"/>
      <c r="LOJ16" s="207"/>
      <c r="LOK16" s="217"/>
      <c r="LOL16" s="197"/>
      <c r="LOM16" s="207"/>
      <c r="LON16" s="207"/>
      <c r="LOO16" s="217"/>
      <c r="LOP16" s="197"/>
      <c r="LOQ16" s="207"/>
      <c r="LOR16" s="207"/>
      <c r="LOS16" s="217"/>
      <c r="LOT16" s="197"/>
      <c r="LOU16" s="207"/>
      <c r="LOV16" s="207"/>
      <c r="LOW16" s="217"/>
      <c r="LOX16" s="197"/>
      <c r="LOY16" s="207"/>
      <c r="LOZ16" s="207"/>
      <c r="LPA16" s="217"/>
      <c r="LPB16" s="197"/>
      <c r="LPC16" s="207"/>
      <c r="LPD16" s="207"/>
      <c r="LPE16" s="217"/>
      <c r="LPF16" s="197"/>
      <c r="LPG16" s="207"/>
      <c r="LPH16" s="207"/>
      <c r="LPI16" s="217"/>
      <c r="LPJ16" s="197"/>
      <c r="LPK16" s="207"/>
      <c r="LPL16" s="207"/>
      <c r="LPM16" s="217"/>
      <c r="LPN16" s="197"/>
      <c r="LPO16" s="207"/>
      <c r="LPP16" s="207"/>
      <c r="LPQ16" s="217"/>
      <c r="LPR16" s="197"/>
      <c r="LPS16" s="207"/>
      <c r="LPT16" s="207"/>
      <c r="LPU16" s="217"/>
      <c r="LPV16" s="197"/>
      <c r="LPW16" s="207"/>
      <c r="LPX16" s="207"/>
      <c r="LPY16" s="217"/>
      <c r="LPZ16" s="197"/>
      <c r="LQA16" s="207"/>
      <c r="LQB16" s="207"/>
      <c r="LQC16" s="217"/>
      <c r="LQD16" s="197"/>
      <c r="LQE16" s="207"/>
      <c r="LQF16" s="207"/>
      <c r="LQG16" s="217"/>
      <c r="LQH16" s="197"/>
      <c r="LQI16" s="207"/>
      <c r="LQJ16" s="207"/>
      <c r="LQK16" s="217"/>
      <c r="LQL16" s="197"/>
      <c r="LQM16" s="207"/>
      <c r="LQN16" s="207"/>
      <c r="LQO16" s="217"/>
      <c r="LQP16" s="197"/>
      <c r="LQQ16" s="207"/>
      <c r="LQR16" s="207"/>
      <c r="LQS16" s="217"/>
      <c r="LQT16" s="197"/>
      <c r="LQU16" s="207"/>
      <c r="LQV16" s="207"/>
      <c r="LQW16" s="217"/>
      <c r="LQX16" s="197"/>
      <c r="LQY16" s="207"/>
      <c r="LQZ16" s="207"/>
      <c r="LRA16" s="217"/>
      <c r="LRB16" s="197"/>
      <c r="LRC16" s="207"/>
      <c r="LRD16" s="207"/>
      <c r="LRE16" s="217"/>
      <c r="LRF16" s="197"/>
      <c r="LRG16" s="207"/>
      <c r="LRH16" s="207"/>
      <c r="LRI16" s="217"/>
      <c r="LRJ16" s="197"/>
      <c r="LRK16" s="207"/>
      <c r="LRL16" s="207"/>
      <c r="LRM16" s="217"/>
      <c r="LRN16" s="197"/>
      <c r="LRO16" s="207"/>
      <c r="LRP16" s="207"/>
      <c r="LRQ16" s="217"/>
      <c r="LRR16" s="197"/>
      <c r="LRS16" s="207"/>
      <c r="LRT16" s="207"/>
      <c r="LRU16" s="217"/>
      <c r="LRV16" s="197"/>
      <c r="LRW16" s="207"/>
      <c r="LRX16" s="207"/>
      <c r="LRY16" s="217"/>
      <c r="LRZ16" s="197"/>
      <c r="LSA16" s="207"/>
      <c r="LSB16" s="207"/>
      <c r="LSC16" s="217"/>
      <c r="LSD16" s="197"/>
      <c r="LSE16" s="207"/>
      <c r="LSF16" s="207"/>
      <c r="LSG16" s="217"/>
      <c r="LSH16" s="197"/>
      <c r="LSI16" s="207"/>
      <c r="LSJ16" s="207"/>
      <c r="LSK16" s="217"/>
      <c r="LSL16" s="197"/>
      <c r="LSM16" s="207"/>
      <c r="LSN16" s="207"/>
      <c r="LSO16" s="217"/>
      <c r="LSP16" s="197"/>
      <c r="LSQ16" s="207"/>
      <c r="LSR16" s="207"/>
      <c r="LSS16" s="217"/>
      <c r="LST16" s="197"/>
      <c r="LSU16" s="207"/>
      <c r="LSV16" s="207"/>
      <c r="LSW16" s="217"/>
      <c r="LSX16" s="197"/>
      <c r="LSY16" s="207"/>
      <c r="LSZ16" s="207"/>
      <c r="LTA16" s="217"/>
      <c r="LTB16" s="197"/>
      <c r="LTC16" s="207"/>
      <c r="LTD16" s="207"/>
      <c r="LTE16" s="217"/>
      <c r="LTF16" s="197"/>
      <c r="LTG16" s="207"/>
      <c r="LTH16" s="207"/>
      <c r="LTI16" s="217"/>
      <c r="LTJ16" s="197"/>
      <c r="LTK16" s="207"/>
      <c r="LTL16" s="207"/>
      <c r="LTM16" s="217"/>
      <c r="LTN16" s="197"/>
      <c r="LTO16" s="207"/>
      <c r="LTP16" s="207"/>
      <c r="LTQ16" s="217"/>
      <c r="LTR16" s="197"/>
      <c r="LTS16" s="207"/>
      <c r="LTT16" s="207"/>
      <c r="LTU16" s="217"/>
      <c r="LTV16" s="197"/>
      <c r="LTW16" s="207"/>
      <c r="LTX16" s="207"/>
      <c r="LTY16" s="217"/>
      <c r="LTZ16" s="197"/>
      <c r="LUA16" s="207"/>
      <c r="LUB16" s="207"/>
      <c r="LUC16" s="217"/>
      <c r="LUD16" s="197"/>
      <c r="LUE16" s="207"/>
      <c r="LUF16" s="207"/>
      <c r="LUG16" s="217"/>
      <c r="LUH16" s="197"/>
      <c r="LUI16" s="207"/>
      <c r="LUJ16" s="207"/>
      <c r="LUK16" s="217"/>
      <c r="LUL16" s="197"/>
      <c r="LUM16" s="207"/>
      <c r="LUN16" s="207"/>
      <c r="LUO16" s="217"/>
      <c r="LUP16" s="197"/>
      <c r="LUQ16" s="207"/>
      <c r="LUR16" s="207"/>
      <c r="LUS16" s="217"/>
      <c r="LUT16" s="197"/>
      <c r="LUU16" s="207"/>
      <c r="LUV16" s="207"/>
      <c r="LUW16" s="217"/>
      <c r="LUX16" s="197"/>
      <c r="LUY16" s="207"/>
      <c r="LUZ16" s="207"/>
      <c r="LVA16" s="217"/>
      <c r="LVB16" s="197"/>
      <c r="LVC16" s="207"/>
      <c r="LVD16" s="207"/>
      <c r="LVE16" s="217"/>
      <c r="LVF16" s="197"/>
      <c r="LVG16" s="207"/>
      <c r="LVH16" s="207"/>
      <c r="LVI16" s="217"/>
      <c r="LVJ16" s="197"/>
      <c r="LVK16" s="207"/>
      <c r="LVL16" s="207"/>
      <c r="LVM16" s="217"/>
      <c r="LVN16" s="197"/>
      <c r="LVO16" s="207"/>
      <c r="LVP16" s="207"/>
      <c r="LVQ16" s="217"/>
      <c r="LVR16" s="197"/>
      <c r="LVS16" s="207"/>
      <c r="LVT16" s="207"/>
      <c r="LVU16" s="217"/>
      <c r="LVV16" s="197"/>
      <c r="LVW16" s="207"/>
      <c r="LVX16" s="207"/>
      <c r="LVY16" s="217"/>
      <c r="LVZ16" s="197"/>
      <c r="LWA16" s="207"/>
      <c r="LWB16" s="207"/>
      <c r="LWC16" s="217"/>
      <c r="LWD16" s="197"/>
      <c r="LWE16" s="207"/>
      <c r="LWF16" s="207"/>
      <c r="LWG16" s="217"/>
      <c r="LWH16" s="197"/>
      <c r="LWI16" s="207"/>
      <c r="LWJ16" s="207"/>
      <c r="LWK16" s="217"/>
      <c r="LWL16" s="197"/>
      <c r="LWM16" s="207"/>
      <c r="LWN16" s="207"/>
      <c r="LWO16" s="217"/>
      <c r="LWP16" s="197"/>
      <c r="LWQ16" s="207"/>
      <c r="LWR16" s="207"/>
      <c r="LWS16" s="217"/>
      <c r="LWT16" s="197"/>
      <c r="LWU16" s="207"/>
      <c r="LWV16" s="207"/>
      <c r="LWW16" s="217"/>
      <c r="LWX16" s="197"/>
      <c r="LWY16" s="207"/>
      <c r="LWZ16" s="207"/>
      <c r="LXA16" s="217"/>
      <c r="LXB16" s="197"/>
      <c r="LXC16" s="207"/>
      <c r="LXD16" s="207"/>
      <c r="LXE16" s="217"/>
      <c r="LXF16" s="197"/>
      <c r="LXG16" s="207"/>
      <c r="LXH16" s="207"/>
      <c r="LXI16" s="217"/>
      <c r="LXJ16" s="197"/>
      <c r="LXK16" s="207"/>
      <c r="LXL16" s="207"/>
      <c r="LXM16" s="217"/>
      <c r="LXN16" s="197"/>
      <c r="LXO16" s="207"/>
      <c r="LXP16" s="207"/>
      <c r="LXQ16" s="217"/>
      <c r="LXR16" s="197"/>
      <c r="LXS16" s="207"/>
      <c r="LXT16" s="207"/>
      <c r="LXU16" s="217"/>
      <c r="LXV16" s="197"/>
      <c r="LXW16" s="207"/>
      <c r="LXX16" s="207"/>
      <c r="LXY16" s="217"/>
      <c r="LXZ16" s="197"/>
      <c r="LYA16" s="207"/>
      <c r="LYB16" s="207"/>
      <c r="LYC16" s="217"/>
      <c r="LYD16" s="197"/>
      <c r="LYE16" s="207"/>
      <c r="LYF16" s="207"/>
      <c r="LYG16" s="217"/>
      <c r="LYH16" s="197"/>
      <c r="LYI16" s="207"/>
      <c r="LYJ16" s="207"/>
      <c r="LYK16" s="217"/>
      <c r="LYL16" s="197"/>
      <c r="LYM16" s="207"/>
      <c r="LYN16" s="207"/>
      <c r="LYO16" s="217"/>
      <c r="LYP16" s="197"/>
      <c r="LYQ16" s="207"/>
      <c r="LYR16" s="207"/>
      <c r="LYS16" s="217"/>
      <c r="LYT16" s="197"/>
      <c r="LYU16" s="207"/>
      <c r="LYV16" s="207"/>
      <c r="LYW16" s="217"/>
      <c r="LYX16" s="197"/>
      <c r="LYY16" s="207"/>
      <c r="LYZ16" s="207"/>
      <c r="LZA16" s="217"/>
      <c r="LZB16" s="197"/>
      <c r="LZC16" s="207"/>
      <c r="LZD16" s="207"/>
      <c r="LZE16" s="217"/>
      <c r="LZF16" s="197"/>
      <c r="LZG16" s="207"/>
      <c r="LZH16" s="207"/>
      <c r="LZI16" s="217"/>
      <c r="LZJ16" s="197"/>
      <c r="LZK16" s="207"/>
      <c r="LZL16" s="207"/>
      <c r="LZM16" s="217"/>
      <c r="LZN16" s="197"/>
      <c r="LZO16" s="207"/>
      <c r="LZP16" s="207"/>
      <c r="LZQ16" s="217"/>
      <c r="LZR16" s="197"/>
      <c r="LZS16" s="207"/>
      <c r="LZT16" s="207"/>
      <c r="LZU16" s="217"/>
      <c r="LZV16" s="197"/>
      <c r="LZW16" s="207"/>
      <c r="LZX16" s="207"/>
      <c r="LZY16" s="217"/>
      <c r="LZZ16" s="197"/>
      <c r="MAA16" s="207"/>
      <c r="MAB16" s="207"/>
      <c r="MAC16" s="217"/>
      <c r="MAD16" s="197"/>
      <c r="MAE16" s="207"/>
      <c r="MAF16" s="207"/>
      <c r="MAG16" s="217"/>
      <c r="MAH16" s="197"/>
      <c r="MAI16" s="207"/>
      <c r="MAJ16" s="207"/>
      <c r="MAK16" s="217"/>
      <c r="MAL16" s="197"/>
      <c r="MAM16" s="207"/>
      <c r="MAN16" s="207"/>
      <c r="MAO16" s="217"/>
      <c r="MAP16" s="197"/>
      <c r="MAQ16" s="207"/>
      <c r="MAR16" s="207"/>
      <c r="MAS16" s="217"/>
      <c r="MAT16" s="197"/>
      <c r="MAU16" s="207"/>
      <c r="MAV16" s="207"/>
      <c r="MAW16" s="217"/>
      <c r="MAX16" s="197"/>
      <c r="MAY16" s="207"/>
      <c r="MAZ16" s="207"/>
      <c r="MBA16" s="217"/>
      <c r="MBB16" s="197"/>
      <c r="MBC16" s="207"/>
      <c r="MBD16" s="207"/>
      <c r="MBE16" s="217"/>
      <c r="MBF16" s="197"/>
      <c r="MBG16" s="207"/>
      <c r="MBH16" s="207"/>
      <c r="MBI16" s="217"/>
      <c r="MBJ16" s="197"/>
      <c r="MBK16" s="207"/>
      <c r="MBL16" s="207"/>
      <c r="MBM16" s="217"/>
      <c r="MBN16" s="197"/>
      <c r="MBO16" s="207"/>
      <c r="MBP16" s="207"/>
      <c r="MBQ16" s="217"/>
      <c r="MBR16" s="197"/>
      <c r="MBS16" s="207"/>
      <c r="MBT16" s="207"/>
      <c r="MBU16" s="217"/>
      <c r="MBV16" s="197"/>
      <c r="MBW16" s="207"/>
      <c r="MBX16" s="207"/>
      <c r="MBY16" s="217"/>
      <c r="MBZ16" s="197"/>
      <c r="MCA16" s="207"/>
      <c r="MCB16" s="207"/>
      <c r="MCC16" s="217"/>
      <c r="MCD16" s="197"/>
      <c r="MCE16" s="207"/>
      <c r="MCF16" s="207"/>
      <c r="MCG16" s="217"/>
      <c r="MCH16" s="197"/>
      <c r="MCI16" s="207"/>
      <c r="MCJ16" s="207"/>
      <c r="MCK16" s="217"/>
      <c r="MCL16" s="197"/>
      <c r="MCM16" s="207"/>
      <c r="MCN16" s="207"/>
      <c r="MCO16" s="217"/>
      <c r="MCP16" s="197"/>
      <c r="MCQ16" s="207"/>
      <c r="MCR16" s="207"/>
      <c r="MCS16" s="217"/>
      <c r="MCT16" s="197"/>
      <c r="MCU16" s="207"/>
      <c r="MCV16" s="207"/>
      <c r="MCW16" s="217"/>
      <c r="MCX16" s="197"/>
      <c r="MCY16" s="207"/>
      <c r="MCZ16" s="207"/>
      <c r="MDA16" s="217"/>
      <c r="MDB16" s="197"/>
      <c r="MDC16" s="207"/>
      <c r="MDD16" s="207"/>
      <c r="MDE16" s="217"/>
      <c r="MDF16" s="197"/>
      <c r="MDG16" s="207"/>
      <c r="MDH16" s="207"/>
      <c r="MDI16" s="217"/>
      <c r="MDJ16" s="197"/>
      <c r="MDK16" s="207"/>
      <c r="MDL16" s="207"/>
      <c r="MDM16" s="217"/>
      <c r="MDN16" s="197"/>
      <c r="MDO16" s="207"/>
      <c r="MDP16" s="207"/>
      <c r="MDQ16" s="217"/>
      <c r="MDR16" s="197"/>
      <c r="MDS16" s="207"/>
      <c r="MDT16" s="207"/>
      <c r="MDU16" s="217"/>
      <c r="MDV16" s="197"/>
      <c r="MDW16" s="207"/>
      <c r="MDX16" s="207"/>
      <c r="MDY16" s="217"/>
      <c r="MDZ16" s="197"/>
      <c r="MEA16" s="207"/>
      <c r="MEB16" s="207"/>
      <c r="MEC16" s="217"/>
      <c r="MED16" s="197"/>
      <c r="MEE16" s="207"/>
      <c r="MEF16" s="207"/>
      <c r="MEG16" s="217"/>
      <c r="MEH16" s="197"/>
      <c r="MEI16" s="207"/>
      <c r="MEJ16" s="207"/>
      <c r="MEK16" s="217"/>
      <c r="MEL16" s="197"/>
      <c r="MEM16" s="207"/>
      <c r="MEN16" s="207"/>
      <c r="MEO16" s="217"/>
      <c r="MEP16" s="197"/>
      <c r="MEQ16" s="207"/>
      <c r="MER16" s="207"/>
      <c r="MES16" s="217"/>
      <c r="MET16" s="197"/>
      <c r="MEU16" s="207"/>
      <c r="MEV16" s="207"/>
      <c r="MEW16" s="217"/>
      <c r="MEX16" s="197"/>
      <c r="MEY16" s="207"/>
      <c r="MEZ16" s="207"/>
      <c r="MFA16" s="217"/>
      <c r="MFB16" s="197"/>
      <c r="MFC16" s="207"/>
      <c r="MFD16" s="207"/>
      <c r="MFE16" s="217"/>
      <c r="MFF16" s="197"/>
      <c r="MFG16" s="207"/>
      <c r="MFH16" s="207"/>
      <c r="MFI16" s="217"/>
      <c r="MFJ16" s="197"/>
      <c r="MFK16" s="207"/>
      <c r="MFL16" s="207"/>
      <c r="MFM16" s="217"/>
      <c r="MFN16" s="197"/>
      <c r="MFO16" s="207"/>
      <c r="MFP16" s="207"/>
      <c r="MFQ16" s="217"/>
      <c r="MFR16" s="197"/>
      <c r="MFS16" s="207"/>
      <c r="MFT16" s="207"/>
      <c r="MFU16" s="217"/>
      <c r="MFV16" s="197"/>
      <c r="MFW16" s="207"/>
      <c r="MFX16" s="207"/>
      <c r="MFY16" s="217"/>
      <c r="MFZ16" s="197"/>
      <c r="MGA16" s="207"/>
      <c r="MGB16" s="207"/>
      <c r="MGC16" s="217"/>
      <c r="MGD16" s="197"/>
      <c r="MGE16" s="207"/>
      <c r="MGF16" s="207"/>
      <c r="MGG16" s="217"/>
      <c r="MGH16" s="197"/>
      <c r="MGI16" s="207"/>
      <c r="MGJ16" s="207"/>
      <c r="MGK16" s="217"/>
      <c r="MGL16" s="197"/>
      <c r="MGM16" s="207"/>
      <c r="MGN16" s="207"/>
      <c r="MGO16" s="217"/>
      <c r="MGP16" s="197"/>
      <c r="MGQ16" s="207"/>
      <c r="MGR16" s="207"/>
      <c r="MGS16" s="217"/>
      <c r="MGT16" s="197"/>
      <c r="MGU16" s="207"/>
      <c r="MGV16" s="207"/>
      <c r="MGW16" s="217"/>
      <c r="MGX16" s="197"/>
      <c r="MGY16" s="207"/>
      <c r="MGZ16" s="207"/>
      <c r="MHA16" s="217"/>
      <c r="MHB16" s="197"/>
      <c r="MHC16" s="207"/>
      <c r="MHD16" s="207"/>
      <c r="MHE16" s="217"/>
      <c r="MHF16" s="197"/>
      <c r="MHG16" s="207"/>
      <c r="MHH16" s="207"/>
      <c r="MHI16" s="217"/>
      <c r="MHJ16" s="197"/>
      <c r="MHK16" s="207"/>
      <c r="MHL16" s="207"/>
      <c r="MHM16" s="217"/>
      <c r="MHN16" s="197"/>
      <c r="MHO16" s="207"/>
      <c r="MHP16" s="207"/>
      <c r="MHQ16" s="217"/>
      <c r="MHR16" s="197"/>
      <c r="MHS16" s="207"/>
      <c r="MHT16" s="207"/>
      <c r="MHU16" s="217"/>
      <c r="MHV16" s="197"/>
      <c r="MHW16" s="207"/>
      <c r="MHX16" s="207"/>
      <c r="MHY16" s="217"/>
      <c r="MHZ16" s="197"/>
      <c r="MIA16" s="207"/>
      <c r="MIB16" s="207"/>
      <c r="MIC16" s="217"/>
      <c r="MID16" s="197"/>
      <c r="MIE16" s="207"/>
      <c r="MIF16" s="207"/>
      <c r="MIG16" s="217"/>
      <c r="MIH16" s="197"/>
      <c r="MII16" s="207"/>
      <c r="MIJ16" s="207"/>
      <c r="MIK16" s="217"/>
      <c r="MIL16" s="197"/>
      <c r="MIM16" s="207"/>
      <c r="MIN16" s="207"/>
      <c r="MIO16" s="217"/>
      <c r="MIP16" s="197"/>
      <c r="MIQ16" s="207"/>
      <c r="MIR16" s="207"/>
      <c r="MIS16" s="217"/>
      <c r="MIT16" s="197"/>
      <c r="MIU16" s="207"/>
      <c r="MIV16" s="207"/>
      <c r="MIW16" s="217"/>
      <c r="MIX16" s="197"/>
      <c r="MIY16" s="207"/>
      <c r="MIZ16" s="207"/>
      <c r="MJA16" s="217"/>
      <c r="MJB16" s="197"/>
      <c r="MJC16" s="207"/>
      <c r="MJD16" s="207"/>
      <c r="MJE16" s="217"/>
      <c r="MJF16" s="197"/>
      <c r="MJG16" s="207"/>
      <c r="MJH16" s="207"/>
      <c r="MJI16" s="217"/>
      <c r="MJJ16" s="197"/>
      <c r="MJK16" s="207"/>
      <c r="MJL16" s="207"/>
      <c r="MJM16" s="217"/>
      <c r="MJN16" s="197"/>
      <c r="MJO16" s="207"/>
      <c r="MJP16" s="207"/>
      <c r="MJQ16" s="217"/>
      <c r="MJR16" s="197"/>
      <c r="MJS16" s="207"/>
      <c r="MJT16" s="207"/>
      <c r="MJU16" s="217"/>
      <c r="MJV16" s="197"/>
      <c r="MJW16" s="207"/>
      <c r="MJX16" s="207"/>
      <c r="MJY16" s="217"/>
      <c r="MJZ16" s="197"/>
      <c r="MKA16" s="207"/>
      <c r="MKB16" s="207"/>
      <c r="MKC16" s="217"/>
      <c r="MKD16" s="197"/>
      <c r="MKE16" s="207"/>
      <c r="MKF16" s="207"/>
      <c r="MKG16" s="217"/>
      <c r="MKH16" s="197"/>
      <c r="MKI16" s="207"/>
      <c r="MKJ16" s="207"/>
      <c r="MKK16" s="217"/>
      <c r="MKL16" s="197"/>
      <c r="MKM16" s="207"/>
      <c r="MKN16" s="207"/>
      <c r="MKO16" s="217"/>
      <c r="MKP16" s="197"/>
      <c r="MKQ16" s="207"/>
      <c r="MKR16" s="207"/>
      <c r="MKS16" s="217"/>
      <c r="MKT16" s="197"/>
      <c r="MKU16" s="207"/>
      <c r="MKV16" s="207"/>
      <c r="MKW16" s="217"/>
      <c r="MKX16" s="197"/>
      <c r="MKY16" s="207"/>
      <c r="MKZ16" s="207"/>
      <c r="MLA16" s="217"/>
      <c r="MLB16" s="197"/>
      <c r="MLC16" s="207"/>
      <c r="MLD16" s="207"/>
      <c r="MLE16" s="217"/>
      <c r="MLF16" s="197"/>
      <c r="MLG16" s="207"/>
      <c r="MLH16" s="207"/>
      <c r="MLI16" s="217"/>
      <c r="MLJ16" s="197"/>
      <c r="MLK16" s="207"/>
      <c r="MLL16" s="207"/>
      <c r="MLM16" s="217"/>
      <c r="MLN16" s="197"/>
      <c r="MLO16" s="207"/>
      <c r="MLP16" s="207"/>
      <c r="MLQ16" s="217"/>
      <c r="MLR16" s="197"/>
      <c r="MLS16" s="207"/>
      <c r="MLT16" s="207"/>
      <c r="MLU16" s="217"/>
      <c r="MLV16" s="197"/>
      <c r="MLW16" s="207"/>
      <c r="MLX16" s="207"/>
      <c r="MLY16" s="217"/>
      <c r="MLZ16" s="197"/>
      <c r="MMA16" s="207"/>
      <c r="MMB16" s="207"/>
      <c r="MMC16" s="217"/>
      <c r="MMD16" s="197"/>
      <c r="MME16" s="207"/>
      <c r="MMF16" s="207"/>
      <c r="MMG16" s="217"/>
      <c r="MMH16" s="197"/>
      <c r="MMI16" s="207"/>
      <c r="MMJ16" s="207"/>
      <c r="MMK16" s="217"/>
      <c r="MML16" s="197"/>
      <c r="MMM16" s="207"/>
      <c r="MMN16" s="207"/>
      <c r="MMO16" s="217"/>
      <c r="MMP16" s="197"/>
      <c r="MMQ16" s="207"/>
      <c r="MMR16" s="207"/>
      <c r="MMS16" s="217"/>
      <c r="MMT16" s="197"/>
      <c r="MMU16" s="207"/>
      <c r="MMV16" s="207"/>
      <c r="MMW16" s="217"/>
      <c r="MMX16" s="197"/>
      <c r="MMY16" s="207"/>
      <c r="MMZ16" s="207"/>
      <c r="MNA16" s="217"/>
      <c r="MNB16" s="197"/>
      <c r="MNC16" s="207"/>
      <c r="MND16" s="207"/>
      <c r="MNE16" s="217"/>
      <c r="MNF16" s="197"/>
      <c r="MNG16" s="207"/>
      <c r="MNH16" s="207"/>
      <c r="MNI16" s="217"/>
      <c r="MNJ16" s="197"/>
      <c r="MNK16" s="207"/>
      <c r="MNL16" s="207"/>
      <c r="MNM16" s="217"/>
      <c r="MNN16" s="197"/>
      <c r="MNO16" s="207"/>
      <c r="MNP16" s="207"/>
      <c r="MNQ16" s="217"/>
      <c r="MNR16" s="197"/>
      <c r="MNS16" s="207"/>
      <c r="MNT16" s="207"/>
      <c r="MNU16" s="217"/>
      <c r="MNV16" s="197"/>
      <c r="MNW16" s="207"/>
      <c r="MNX16" s="207"/>
      <c r="MNY16" s="217"/>
      <c r="MNZ16" s="197"/>
      <c r="MOA16" s="207"/>
      <c r="MOB16" s="207"/>
      <c r="MOC16" s="217"/>
      <c r="MOD16" s="197"/>
      <c r="MOE16" s="207"/>
      <c r="MOF16" s="207"/>
      <c r="MOG16" s="217"/>
      <c r="MOH16" s="197"/>
      <c r="MOI16" s="207"/>
      <c r="MOJ16" s="207"/>
      <c r="MOK16" s="217"/>
      <c r="MOL16" s="197"/>
      <c r="MOM16" s="207"/>
      <c r="MON16" s="207"/>
      <c r="MOO16" s="217"/>
      <c r="MOP16" s="197"/>
      <c r="MOQ16" s="207"/>
      <c r="MOR16" s="207"/>
      <c r="MOS16" s="217"/>
      <c r="MOT16" s="197"/>
      <c r="MOU16" s="207"/>
      <c r="MOV16" s="207"/>
      <c r="MOW16" s="217"/>
      <c r="MOX16" s="197"/>
      <c r="MOY16" s="207"/>
      <c r="MOZ16" s="207"/>
      <c r="MPA16" s="217"/>
      <c r="MPB16" s="197"/>
      <c r="MPC16" s="207"/>
      <c r="MPD16" s="207"/>
      <c r="MPE16" s="217"/>
      <c r="MPF16" s="197"/>
      <c r="MPG16" s="207"/>
      <c r="MPH16" s="207"/>
      <c r="MPI16" s="217"/>
      <c r="MPJ16" s="197"/>
      <c r="MPK16" s="207"/>
      <c r="MPL16" s="207"/>
      <c r="MPM16" s="217"/>
      <c r="MPN16" s="197"/>
      <c r="MPO16" s="207"/>
      <c r="MPP16" s="207"/>
      <c r="MPQ16" s="217"/>
      <c r="MPR16" s="197"/>
      <c r="MPS16" s="207"/>
      <c r="MPT16" s="207"/>
      <c r="MPU16" s="217"/>
      <c r="MPV16" s="197"/>
      <c r="MPW16" s="207"/>
      <c r="MPX16" s="207"/>
      <c r="MPY16" s="217"/>
      <c r="MPZ16" s="197"/>
      <c r="MQA16" s="207"/>
      <c r="MQB16" s="207"/>
      <c r="MQC16" s="217"/>
      <c r="MQD16" s="197"/>
      <c r="MQE16" s="207"/>
      <c r="MQF16" s="207"/>
      <c r="MQG16" s="217"/>
      <c r="MQH16" s="197"/>
      <c r="MQI16" s="207"/>
      <c r="MQJ16" s="207"/>
      <c r="MQK16" s="217"/>
      <c r="MQL16" s="197"/>
      <c r="MQM16" s="207"/>
      <c r="MQN16" s="207"/>
      <c r="MQO16" s="217"/>
      <c r="MQP16" s="197"/>
      <c r="MQQ16" s="207"/>
      <c r="MQR16" s="207"/>
      <c r="MQS16" s="217"/>
      <c r="MQT16" s="197"/>
      <c r="MQU16" s="207"/>
      <c r="MQV16" s="207"/>
      <c r="MQW16" s="217"/>
      <c r="MQX16" s="197"/>
      <c r="MQY16" s="207"/>
      <c r="MQZ16" s="207"/>
      <c r="MRA16" s="217"/>
      <c r="MRB16" s="197"/>
      <c r="MRC16" s="207"/>
      <c r="MRD16" s="207"/>
      <c r="MRE16" s="217"/>
      <c r="MRF16" s="197"/>
      <c r="MRG16" s="207"/>
      <c r="MRH16" s="207"/>
      <c r="MRI16" s="217"/>
      <c r="MRJ16" s="197"/>
      <c r="MRK16" s="207"/>
      <c r="MRL16" s="207"/>
      <c r="MRM16" s="217"/>
      <c r="MRN16" s="197"/>
      <c r="MRO16" s="207"/>
      <c r="MRP16" s="207"/>
      <c r="MRQ16" s="217"/>
      <c r="MRR16" s="197"/>
      <c r="MRS16" s="207"/>
      <c r="MRT16" s="207"/>
      <c r="MRU16" s="217"/>
      <c r="MRV16" s="197"/>
      <c r="MRW16" s="207"/>
      <c r="MRX16" s="207"/>
      <c r="MRY16" s="217"/>
      <c r="MRZ16" s="197"/>
      <c r="MSA16" s="207"/>
      <c r="MSB16" s="207"/>
      <c r="MSC16" s="217"/>
      <c r="MSD16" s="197"/>
      <c r="MSE16" s="207"/>
      <c r="MSF16" s="207"/>
      <c r="MSG16" s="217"/>
      <c r="MSH16" s="197"/>
      <c r="MSI16" s="207"/>
      <c r="MSJ16" s="207"/>
      <c r="MSK16" s="217"/>
      <c r="MSL16" s="197"/>
      <c r="MSM16" s="207"/>
      <c r="MSN16" s="207"/>
      <c r="MSO16" s="217"/>
      <c r="MSP16" s="197"/>
      <c r="MSQ16" s="207"/>
      <c r="MSR16" s="207"/>
      <c r="MSS16" s="217"/>
      <c r="MST16" s="197"/>
      <c r="MSU16" s="207"/>
      <c r="MSV16" s="207"/>
      <c r="MSW16" s="217"/>
      <c r="MSX16" s="197"/>
      <c r="MSY16" s="207"/>
      <c r="MSZ16" s="207"/>
      <c r="MTA16" s="217"/>
      <c r="MTB16" s="197"/>
      <c r="MTC16" s="207"/>
      <c r="MTD16" s="207"/>
      <c r="MTE16" s="217"/>
      <c r="MTF16" s="197"/>
      <c r="MTG16" s="207"/>
      <c r="MTH16" s="207"/>
      <c r="MTI16" s="217"/>
      <c r="MTJ16" s="197"/>
      <c r="MTK16" s="207"/>
      <c r="MTL16" s="207"/>
      <c r="MTM16" s="217"/>
      <c r="MTN16" s="197"/>
      <c r="MTO16" s="207"/>
      <c r="MTP16" s="207"/>
      <c r="MTQ16" s="217"/>
      <c r="MTR16" s="197"/>
      <c r="MTS16" s="207"/>
      <c r="MTT16" s="207"/>
      <c r="MTU16" s="217"/>
      <c r="MTV16" s="197"/>
      <c r="MTW16" s="207"/>
      <c r="MTX16" s="207"/>
      <c r="MTY16" s="217"/>
      <c r="MTZ16" s="197"/>
      <c r="MUA16" s="207"/>
      <c r="MUB16" s="207"/>
      <c r="MUC16" s="217"/>
      <c r="MUD16" s="197"/>
      <c r="MUE16" s="207"/>
      <c r="MUF16" s="207"/>
      <c r="MUG16" s="217"/>
      <c r="MUH16" s="197"/>
      <c r="MUI16" s="207"/>
      <c r="MUJ16" s="207"/>
      <c r="MUK16" s="217"/>
      <c r="MUL16" s="197"/>
      <c r="MUM16" s="207"/>
      <c r="MUN16" s="207"/>
      <c r="MUO16" s="217"/>
      <c r="MUP16" s="197"/>
      <c r="MUQ16" s="207"/>
      <c r="MUR16" s="207"/>
      <c r="MUS16" s="217"/>
      <c r="MUT16" s="197"/>
      <c r="MUU16" s="207"/>
      <c r="MUV16" s="207"/>
      <c r="MUW16" s="217"/>
      <c r="MUX16" s="197"/>
      <c r="MUY16" s="207"/>
      <c r="MUZ16" s="207"/>
      <c r="MVA16" s="217"/>
      <c r="MVB16" s="197"/>
      <c r="MVC16" s="207"/>
      <c r="MVD16" s="207"/>
      <c r="MVE16" s="217"/>
      <c r="MVF16" s="197"/>
      <c r="MVG16" s="207"/>
      <c r="MVH16" s="207"/>
      <c r="MVI16" s="217"/>
      <c r="MVJ16" s="197"/>
      <c r="MVK16" s="207"/>
      <c r="MVL16" s="207"/>
      <c r="MVM16" s="217"/>
      <c r="MVN16" s="197"/>
      <c r="MVO16" s="207"/>
      <c r="MVP16" s="207"/>
      <c r="MVQ16" s="217"/>
      <c r="MVR16" s="197"/>
      <c r="MVS16" s="207"/>
      <c r="MVT16" s="207"/>
      <c r="MVU16" s="217"/>
      <c r="MVV16" s="197"/>
      <c r="MVW16" s="207"/>
      <c r="MVX16" s="207"/>
      <c r="MVY16" s="217"/>
      <c r="MVZ16" s="197"/>
      <c r="MWA16" s="207"/>
      <c r="MWB16" s="207"/>
      <c r="MWC16" s="217"/>
      <c r="MWD16" s="197"/>
      <c r="MWE16" s="207"/>
      <c r="MWF16" s="207"/>
      <c r="MWG16" s="217"/>
      <c r="MWH16" s="197"/>
      <c r="MWI16" s="207"/>
      <c r="MWJ16" s="207"/>
      <c r="MWK16" s="217"/>
      <c r="MWL16" s="197"/>
      <c r="MWM16" s="207"/>
      <c r="MWN16" s="207"/>
      <c r="MWO16" s="217"/>
      <c r="MWP16" s="197"/>
      <c r="MWQ16" s="207"/>
      <c r="MWR16" s="207"/>
      <c r="MWS16" s="217"/>
      <c r="MWT16" s="197"/>
      <c r="MWU16" s="207"/>
      <c r="MWV16" s="207"/>
      <c r="MWW16" s="217"/>
      <c r="MWX16" s="197"/>
      <c r="MWY16" s="207"/>
      <c r="MWZ16" s="207"/>
      <c r="MXA16" s="217"/>
      <c r="MXB16" s="197"/>
      <c r="MXC16" s="207"/>
      <c r="MXD16" s="207"/>
      <c r="MXE16" s="217"/>
      <c r="MXF16" s="197"/>
      <c r="MXG16" s="207"/>
      <c r="MXH16" s="207"/>
      <c r="MXI16" s="217"/>
      <c r="MXJ16" s="197"/>
      <c r="MXK16" s="207"/>
      <c r="MXL16" s="207"/>
      <c r="MXM16" s="217"/>
      <c r="MXN16" s="197"/>
      <c r="MXO16" s="207"/>
      <c r="MXP16" s="207"/>
      <c r="MXQ16" s="217"/>
      <c r="MXR16" s="197"/>
      <c r="MXS16" s="207"/>
      <c r="MXT16" s="207"/>
      <c r="MXU16" s="217"/>
      <c r="MXV16" s="197"/>
      <c r="MXW16" s="207"/>
      <c r="MXX16" s="207"/>
      <c r="MXY16" s="217"/>
      <c r="MXZ16" s="197"/>
      <c r="MYA16" s="207"/>
      <c r="MYB16" s="207"/>
      <c r="MYC16" s="217"/>
      <c r="MYD16" s="197"/>
      <c r="MYE16" s="207"/>
      <c r="MYF16" s="207"/>
      <c r="MYG16" s="217"/>
      <c r="MYH16" s="197"/>
      <c r="MYI16" s="207"/>
      <c r="MYJ16" s="207"/>
      <c r="MYK16" s="217"/>
      <c r="MYL16" s="197"/>
      <c r="MYM16" s="207"/>
      <c r="MYN16" s="207"/>
      <c r="MYO16" s="217"/>
      <c r="MYP16" s="197"/>
      <c r="MYQ16" s="207"/>
      <c r="MYR16" s="207"/>
      <c r="MYS16" s="217"/>
      <c r="MYT16" s="197"/>
      <c r="MYU16" s="207"/>
      <c r="MYV16" s="207"/>
      <c r="MYW16" s="217"/>
      <c r="MYX16" s="197"/>
      <c r="MYY16" s="207"/>
      <c r="MYZ16" s="207"/>
      <c r="MZA16" s="217"/>
      <c r="MZB16" s="197"/>
      <c r="MZC16" s="207"/>
      <c r="MZD16" s="207"/>
      <c r="MZE16" s="217"/>
      <c r="MZF16" s="197"/>
      <c r="MZG16" s="207"/>
      <c r="MZH16" s="207"/>
      <c r="MZI16" s="217"/>
      <c r="MZJ16" s="197"/>
      <c r="MZK16" s="207"/>
      <c r="MZL16" s="207"/>
      <c r="MZM16" s="217"/>
      <c r="MZN16" s="197"/>
      <c r="MZO16" s="207"/>
      <c r="MZP16" s="207"/>
      <c r="MZQ16" s="217"/>
      <c r="MZR16" s="197"/>
      <c r="MZS16" s="207"/>
      <c r="MZT16" s="207"/>
      <c r="MZU16" s="217"/>
      <c r="MZV16" s="197"/>
      <c r="MZW16" s="207"/>
      <c r="MZX16" s="207"/>
      <c r="MZY16" s="217"/>
      <c r="MZZ16" s="197"/>
      <c r="NAA16" s="207"/>
      <c r="NAB16" s="207"/>
      <c r="NAC16" s="217"/>
      <c r="NAD16" s="197"/>
      <c r="NAE16" s="207"/>
      <c r="NAF16" s="207"/>
      <c r="NAG16" s="217"/>
      <c r="NAH16" s="197"/>
      <c r="NAI16" s="207"/>
      <c r="NAJ16" s="207"/>
      <c r="NAK16" s="217"/>
      <c r="NAL16" s="197"/>
      <c r="NAM16" s="207"/>
      <c r="NAN16" s="207"/>
      <c r="NAO16" s="217"/>
      <c r="NAP16" s="197"/>
      <c r="NAQ16" s="207"/>
      <c r="NAR16" s="207"/>
      <c r="NAS16" s="217"/>
      <c r="NAT16" s="197"/>
      <c r="NAU16" s="207"/>
      <c r="NAV16" s="207"/>
      <c r="NAW16" s="217"/>
      <c r="NAX16" s="197"/>
      <c r="NAY16" s="207"/>
      <c r="NAZ16" s="207"/>
      <c r="NBA16" s="217"/>
      <c r="NBB16" s="197"/>
      <c r="NBC16" s="207"/>
      <c r="NBD16" s="207"/>
      <c r="NBE16" s="217"/>
      <c r="NBF16" s="197"/>
      <c r="NBG16" s="207"/>
      <c r="NBH16" s="207"/>
      <c r="NBI16" s="217"/>
      <c r="NBJ16" s="197"/>
      <c r="NBK16" s="207"/>
      <c r="NBL16" s="207"/>
      <c r="NBM16" s="217"/>
      <c r="NBN16" s="197"/>
      <c r="NBO16" s="207"/>
      <c r="NBP16" s="207"/>
      <c r="NBQ16" s="217"/>
      <c r="NBR16" s="197"/>
      <c r="NBS16" s="207"/>
      <c r="NBT16" s="207"/>
      <c r="NBU16" s="217"/>
      <c r="NBV16" s="197"/>
      <c r="NBW16" s="207"/>
      <c r="NBX16" s="207"/>
      <c r="NBY16" s="217"/>
      <c r="NBZ16" s="197"/>
      <c r="NCA16" s="207"/>
      <c r="NCB16" s="207"/>
      <c r="NCC16" s="217"/>
      <c r="NCD16" s="197"/>
      <c r="NCE16" s="207"/>
      <c r="NCF16" s="207"/>
      <c r="NCG16" s="217"/>
      <c r="NCH16" s="197"/>
      <c r="NCI16" s="207"/>
      <c r="NCJ16" s="207"/>
      <c r="NCK16" s="217"/>
      <c r="NCL16" s="197"/>
      <c r="NCM16" s="207"/>
      <c r="NCN16" s="207"/>
      <c r="NCO16" s="217"/>
      <c r="NCP16" s="197"/>
      <c r="NCQ16" s="207"/>
      <c r="NCR16" s="207"/>
      <c r="NCS16" s="217"/>
      <c r="NCT16" s="197"/>
      <c r="NCU16" s="207"/>
      <c r="NCV16" s="207"/>
      <c r="NCW16" s="217"/>
      <c r="NCX16" s="197"/>
      <c r="NCY16" s="207"/>
      <c r="NCZ16" s="207"/>
      <c r="NDA16" s="217"/>
      <c r="NDB16" s="197"/>
      <c r="NDC16" s="207"/>
      <c r="NDD16" s="207"/>
      <c r="NDE16" s="217"/>
      <c r="NDF16" s="197"/>
      <c r="NDG16" s="207"/>
      <c r="NDH16" s="207"/>
      <c r="NDI16" s="217"/>
      <c r="NDJ16" s="197"/>
      <c r="NDK16" s="207"/>
      <c r="NDL16" s="207"/>
      <c r="NDM16" s="217"/>
      <c r="NDN16" s="197"/>
      <c r="NDO16" s="207"/>
      <c r="NDP16" s="207"/>
      <c r="NDQ16" s="217"/>
      <c r="NDR16" s="197"/>
      <c r="NDS16" s="207"/>
      <c r="NDT16" s="207"/>
      <c r="NDU16" s="217"/>
      <c r="NDV16" s="197"/>
      <c r="NDW16" s="207"/>
      <c r="NDX16" s="207"/>
      <c r="NDY16" s="217"/>
      <c r="NDZ16" s="197"/>
      <c r="NEA16" s="207"/>
      <c r="NEB16" s="207"/>
      <c r="NEC16" s="217"/>
      <c r="NED16" s="197"/>
      <c r="NEE16" s="207"/>
      <c r="NEF16" s="207"/>
      <c r="NEG16" s="217"/>
      <c r="NEH16" s="197"/>
      <c r="NEI16" s="207"/>
      <c r="NEJ16" s="207"/>
      <c r="NEK16" s="217"/>
      <c r="NEL16" s="197"/>
      <c r="NEM16" s="207"/>
      <c r="NEN16" s="207"/>
      <c r="NEO16" s="217"/>
      <c r="NEP16" s="197"/>
      <c r="NEQ16" s="207"/>
      <c r="NER16" s="207"/>
      <c r="NES16" s="217"/>
      <c r="NET16" s="197"/>
      <c r="NEU16" s="207"/>
      <c r="NEV16" s="207"/>
      <c r="NEW16" s="217"/>
      <c r="NEX16" s="197"/>
      <c r="NEY16" s="207"/>
      <c r="NEZ16" s="207"/>
      <c r="NFA16" s="217"/>
      <c r="NFB16" s="197"/>
      <c r="NFC16" s="207"/>
      <c r="NFD16" s="207"/>
      <c r="NFE16" s="217"/>
      <c r="NFF16" s="197"/>
      <c r="NFG16" s="207"/>
      <c r="NFH16" s="207"/>
      <c r="NFI16" s="217"/>
      <c r="NFJ16" s="197"/>
      <c r="NFK16" s="207"/>
      <c r="NFL16" s="207"/>
      <c r="NFM16" s="217"/>
      <c r="NFN16" s="197"/>
      <c r="NFO16" s="207"/>
      <c r="NFP16" s="207"/>
      <c r="NFQ16" s="217"/>
      <c r="NFR16" s="197"/>
      <c r="NFS16" s="207"/>
      <c r="NFT16" s="207"/>
      <c r="NFU16" s="217"/>
      <c r="NFV16" s="197"/>
      <c r="NFW16" s="207"/>
      <c r="NFX16" s="207"/>
      <c r="NFY16" s="217"/>
      <c r="NFZ16" s="197"/>
      <c r="NGA16" s="207"/>
      <c r="NGB16" s="207"/>
      <c r="NGC16" s="217"/>
      <c r="NGD16" s="197"/>
      <c r="NGE16" s="207"/>
      <c r="NGF16" s="207"/>
      <c r="NGG16" s="217"/>
      <c r="NGH16" s="197"/>
      <c r="NGI16" s="207"/>
      <c r="NGJ16" s="207"/>
      <c r="NGK16" s="217"/>
      <c r="NGL16" s="197"/>
      <c r="NGM16" s="207"/>
      <c r="NGN16" s="207"/>
      <c r="NGO16" s="217"/>
      <c r="NGP16" s="197"/>
      <c r="NGQ16" s="207"/>
      <c r="NGR16" s="207"/>
      <c r="NGS16" s="217"/>
      <c r="NGT16" s="197"/>
      <c r="NGU16" s="207"/>
      <c r="NGV16" s="207"/>
      <c r="NGW16" s="217"/>
      <c r="NGX16" s="197"/>
      <c r="NGY16" s="207"/>
      <c r="NGZ16" s="207"/>
      <c r="NHA16" s="217"/>
      <c r="NHB16" s="197"/>
      <c r="NHC16" s="207"/>
      <c r="NHD16" s="207"/>
      <c r="NHE16" s="217"/>
      <c r="NHF16" s="197"/>
      <c r="NHG16" s="207"/>
      <c r="NHH16" s="207"/>
      <c r="NHI16" s="217"/>
      <c r="NHJ16" s="197"/>
      <c r="NHK16" s="207"/>
      <c r="NHL16" s="207"/>
      <c r="NHM16" s="217"/>
      <c r="NHN16" s="197"/>
      <c r="NHO16" s="207"/>
      <c r="NHP16" s="207"/>
      <c r="NHQ16" s="217"/>
      <c r="NHR16" s="197"/>
      <c r="NHS16" s="207"/>
      <c r="NHT16" s="207"/>
      <c r="NHU16" s="217"/>
      <c r="NHV16" s="197"/>
      <c r="NHW16" s="207"/>
      <c r="NHX16" s="207"/>
      <c r="NHY16" s="217"/>
      <c r="NHZ16" s="197"/>
      <c r="NIA16" s="207"/>
      <c r="NIB16" s="207"/>
      <c r="NIC16" s="217"/>
      <c r="NID16" s="197"/>
      <c r="NIE16" s="207"/>
      <c r="NIF16" s="207"/>
      <c r="NIG16" s="217"/>
      <c r="NIH16" s="197"/>
      <c r="NII16" s="207"/>
      <c r="NIJ16" s="207"/>
      <c r="NIK16" s="217"/>
      <c r="NIL16" s="197"/>
      <c r="NIM16" s="207"/>
      <c r="NIN16" s="207"/>
      <c r="NIO16" s="217"/>
      <c r="NIP16" s="197"/>
      <c r="NIQ16" s="207"/>
      <c r="NIR16" s="207"/>
      <c r="NIS16" s="217"/>
      <c r="NIT16" s="197"/>
      <c r="NIU16" s="207"/>
      <c r="NIV16" s="207"/>
      <c r="NIW16" s="217"/>
      <c r="NIX16" s="197"/>
      <c r="NIY16" s="207"/>
      <c r="NIZ16" s="207"/>
      <c r="NJA16" s="217"/>
      <c r="NJB16" s="197"/>
      <c r="NJC16" s="207"/>
      <c r="NJD16" s="207"/>
      <c r="NJE16" s="217"/>
      <c r="NJF16" s="197"/>
      <c r="NJG16" s="207"/>
      <c r="NJH16" s="207"/>
      <c r="NJI16" s="217"/>
      <c r="NJJ16" s="197"/>
      <c r="NJK16" s="207"/>
      <c r="NJL16" s="207"/>
      <c r="NJM16" s="217"/>
      <c r="NJN16" s="197"/>
      <c r="NJO16" s="207"/>
      <c r="NJP16" s="207"/>
      <c r="NJQ16" s="217"/>
      <c r="NJR16" s="197"/>
      <c r="NJS16" s="207"/>
      <c r="NJT16" s="207"/>
      <c r="NJU16" s="217"/>
      <c r="NJV16" s="197"/>
      <c r="NJW16" s="207"/>
      <c r="NJX16" s="207"/>
      <c r="NJY16" s="217"/>
      <c r="NJZ16" s="197"/>
      <c r="NKA16" s="207"/>
      <c r="NKB16" s="207"/>
      <c r="NKC16" s="217"/>
      <c r="NKD16" s="197"/>
      <c r="NKE16" s="207"/>
      <c r="NKF16" s="207"/>
      <c r="NKG16" s="217"/>
      <c r="NKH16" s="197"/>
      <c r="NKI16" s="207"/>
      <c r="NKJ16" s="207"/>
      <c r="NKK16" s="217"/>
      <c r="NKL16" s="197"/>
      <c r="NKM16" s="207"/>
      <c r="NKN16" s="207"/>
      <c r="NKO16" s="217"/>
      <c r="NKP16" s="197"/>
      <c r="NKQ16" s="207"/>
      <c r="NKR16" s="207"/>
      <c r="NKS16" s="217"/>
      <c r="NKT16" s="197"/>
      <c r="NKU16" s="207"/>
      <c r="NKV16" s="207"/>
      <c r="NKW16" s="217"/>
      <c r="NKX16" s="197"/>
      <c r="NKY16" s="207"/>
      <c r="NKZ16" s="207"/>
      <c r="NLA16" s="217"/>
      <c r="NLB16" s="197"/>
      <c r="NLC16" s="207"/>
      <c r="NLD16" s="207"/>
      <c r="NLE16" s="217"/>
      <c r="NLF16" s="197"/>
      <c r="NLG16" s="207"/>
      <c r="NLH16" s="207"/>
      <c r="NLI16" s="217"/>
      <c r="NLJ16" s="197"/>
      <c r="NLK16" s="207"/>
      <c r="NLL16" s="207"/>
      <c r="NLM16" s="217"/>
      <c r="NLN16" s="197"/>
      <c r="NLO16" s="207"/>
      <c r="NLP16" s="207"/>
      <c r="NLQ16" s="217"/>
      <c r="NLR16" s="197"/>
      <c r="NLS16" s="207"/>
      <c r="NLT16" s="207"/>
      <c r="NLU16" s="217"/>
      <c r="NLV16" s="197"/>
      <c r="NLW16" s="207"/>
      <c r="NLX16" s="207"/>
      <c r="NLY16" s="217"/>
      <c r="NLZ16" s="197"/>
      <c r="NMA16" s="207"/>
      <c r="NMB16" s="207"/>
      <c r="NMC16" s="217"/>
      <c r="NMD16" s="197"/>
      <c r="NME16" s="207"/>
      <c r="NMF16" s="207"/>
      <c r="NMG16" s="217"/>
      <c r="NMH16" s="197"/>
      <c r="NMI16" s="207"/>
      <c r="NMJ16" s="207"/>
      <c r="NMK16" s="217"/>
      <c r="NML16" s="197"/>
      <c r="NMM16" s="207"/>
      <c r="NMN16" s="207"/>
      <c r="NMO16" s="217"/>
      <c r="NMP16" s="197"/>
      <c r="NMQ16" s="207"/>
      <c r="NMR16" s="207"/>
      <c r="NMS16" s="217"/>
      <c r="NMT16" s="197"/>
      <c r="NMU16" s="207"/>
      <c r="NMV16" s="207"/>
      <c r="NMW16" s="217"/>
      <c r="NMX16" s="197"/>
      <c r="NMY16" s="207"/>
      <c r="NMZ16" s="207"/>
      <c r="NNA16" s="217"/>
      <c r="NNB16" s="197"/>
      <c r="NNC16" s="207"/>
      <c r="NND16" s="207"/>
      <c r="NNE16" s="217"/>
      <c r="NNF16" s="197"/>
      <c r="NNG16" s="207"/>
      <c r="NNH16" s="207"/>
      <c r="NNI16" s="217"/>
      <c r="NNJ16" s="197"/>
      <c r="NNK16" s="207"/>
      <c r="NNL16" s="207"/>
      <c r="NNM16" s="217"/>
      <c r="NNN16" s="197"/>
      <c r="NNO16" s="207"/>
      <c r="NNP16" s="207"/>
      <c r="NNQ16" s="217"/>
      <c r="NNR16" s="197"/>
      <c r="NNS16" s="207"/>
      <c r="NNT16" s="207"/>
      <c r="NNU16" s="217"/>
      <c r="NNV16" s="197"/>
      <c r="NNW16" s="207"/>
      <c r="NNX16" s="207"/>
      <c r="NNY16" s="217"/>
      <c r="NNZ16" s="197"/>
      <c r="NOA16" s="207"/>
      <c r="NOB16" s="207"/>
      <c r="NOC16" s="217"/>
      <c r="NOD16" s="197"/>
      <c r="NOE16" s="207"/>
      <c r="NOF16" s="207"/>
      <c r="NOG16" s="217"/>
      <c r="NOH16" s="197"/>
      <c r="NOI16" s="207"/>
      <c r="NOJ16" s="207"/>
      <c r="NOK16" s="217"/>
      <c r="NOL16" s="197"/>
      <c r="NOM16" s="207"/>
      <c r="NON16" s="207"/>
      <c r="NOO16" s="217"/>
      <c r="NOP16" s="197"/>
      <c r="NOQ16" s="207"/>
      <c r="NOR16" s="207"/>
      <c r="NOS16" s="217"/>
      <c r="NOT16" s="197"/>
      <c r="NOU16" s="207"/>
      <c r="NOV16" s="207"/>
      <c r="NOW16" s="217"/>
      <c r="NOX16" s="197"/>
      <c r="NOY16" s="207"/>
      <c r="NOZ16" s="207"/>
      <c r="NPA16" s="217"/>
      <c r="NPB16" s="197"/>
      <c r="NPC16" s="207"/>
      <c r="NPD16" s="207"/>
      <c r="NPE16" s="217"/>
      <c r="NPF16" s="197"/>
      <c r="NPG16" s="207"/>
      <c r="NPH16" s="207"/>
      <c r="NPI16" s="217"/>
      <c r="NPJ16" s="197"/>
      <c r="NPK16" s="207"/>
      <c r="NPL16" s="207"/>
      <c r="NPM16" s="217"/>
      <c r="NPN16" s="197"/>
      <c r="NPO16" s="207"/>
      <c r="NPP16" s="207"/>
      <c r="NPQ16" s="217"/>
      <c r="NPR16" s="197"/>
      <c r="NPS16" s="207"/>
      <c r="NPT16" s="207"/>
      <c r="NPU16" s="217"/>
      <c r="NPV16" s="197"/>
      <c r="NPW16" s="207"/>
      <c r="NPX16" s="207"/>
      <c r="NPY16" s="217"/>
      <c r="NPZ16" s="197"/>
      <c r="NQA16" s="207"/>
      <c r="NQB16" s="207"/>
      <c r="NQC16" s="217"/>
      <c r="NQD16" s="197"/>
      <c r="NQE16" s="207"/>
      <c r="NQF16" s="207"/>
      <c r="NQG16" s="217"/>
      <c r="NQH16" s="197"/>
      <c r="NQI16" s="207"/>
      <c r="NQJ16" s="207"/>
      <c r="NQK16" s="217"/>
      <c r="NQL16" s="197"/>
      <c r="NQM16" s="207"/>
      <c r="NQN16" s="207"/>
      <c r="NQO16" s="217"/>
      <c r="NQP16" s="197"/>
      <c r="NQQ16" s="207"/>
      <c r="NQR16" s="207"/>
      <c r="NQS16" s="217"/>
      <c r="NQT16" s="197"/>
      <c r="NQU16" s="207"/>
      <c r="NQV16" s="207"/>
      <c r="NQW16" s="217"/>
      <c r="NQX16" s="197"/>
      <c r="NQY16" s="207"/>
      <c r="NQZ16" s="207"/>
      <c r="NRA16" s="217"/>
      <c r="NRB16" s="197"/>
      <c r="NRC16" s="207"/>
      <c r="NRD16" s="207"/>
      <c r="NRE16" s="217"/>
      <c r="NRF16" s="197"/>
      <c r="NRG16" s="207"/>
      <c r="NRH16" s="207"/>
      <c r="NRI16" s="217"/>
      <c r="NRJ16" s="197"/>
      <c r="NRK16" s="207"/>
      <c r="NRL16" s="207"/>
      <c r="NRM16" s="217"/>
      <c r="NRN16" s="197"/>
      <c r="NRO16" s="207"/>
      <c r="NRP16" s="207"/>
      <c r="NRQ16" s="217"/>
      <c r="NRR16" s="197"/>
      <c r="NRS16" s="207"/>
      <c r="NRT16" s="207"/>
      <c r="NRU16" s="217"/>
      <c r="NRV16" s="197"/>
      <c r="NRW16" s="207"/>
      <c r="NRX16" s="207"/>
      <c r="NRY16" s="217"/>
      <c r="NRZ16" s="197"/>
      <c r="NSA16" s="207"/>
      <c r="NSB16" s="207"/>
      <c r="NSC16" s="217"/>
      <c r="NSD16" s="197"/>
      <c r="NSE16" s="207"/>
      <c r="NSF16" s="207"/>
      <c r="NSG16" s="217"/>
      <c r="NSH16" s="197"/>
      <c r="NSI16" s="207"/>
      <c r="NSJ16" s="207"/>
      <c r="NSK16" s="217"/>
      <c r="NSL16" s="197"/>
      <c r="NSM16" s="207"/>
      <c r="NSN16" s="207"/>
      <c r="NSO16" s="217"/>
      <c r="NSP16" s="197"/>
      <c r="NSQ16" s="207"/>
      <c r="NSR16" s="207"/>
      <c r="NSS16" s="217"/>
      <c r="NST16" s="197"/>
      <c r="NSU16" s="207"/>
      <c r="NSV16" s="207"/>
      <c r="NSW16" s="217"/>
      <c r="NSX16" s="197"/>
      <c r="NSY16" s="207"/>
      <c r="NSZ16" s="207"/>
      <c r="NTA16" s="217"/>
      <c r="NTB16" s="197"/>
      <c r="NTC16" s="207"/>
      <c r="NTD16" s="207"/>
      <c r="NTE16" s="217"/>
      <c r="NTF16" s="197"/>
      <c r="NTG16" s="207"/>
      <c r="NTH16" s="207"/>
      <c r="NTI16" s="217"/>
      <c r="NTJ16" s="197"/>
      <c r="NTK16" s="207"/>
      <c r="NTL16" s="207"/>
      <c r="NTM16" s="217"/>
      <c r="NTN16" s="197"/>
      <c r="NTO16" s="207"/>
      <c r="NTP16" s="207"/>
      <c r="NTQ16" s="217"/>
      <c r="NTR16" s="197"/>
      <c r="NTS16" s="207"/>
      <c r="NTT16" s="207"/>
      <c r="NTU16" s="217"/>
      <c r="NTV16" s="197"/>
      <c r="NTW16" s="207"/>
      <c r="NTX16" s="207"/>
      <c r="NTY16" s="217"/>
      <c r="NTZ16" s="197"/>
      <c r="NUA16" s="207"/>
      <c r="NUB16" s="207"/>
      <c r="NUC16" s="217"/>
      <c r="NUD16" s="197"/>
      <c r="NUE16" s="207"/>
      <c r="NUF16" s="207"/>
      <c r="NUG16" s="217"/>
      <c r="NUH16" s="197"/>
      <c r="NUI16" s="207"/>
      <c r="NUJ16" s="207"/>
      <c r="NUK16" s="217"/>
      <c r="NUL16" s="197"/>
      <c r="NUM16" s="207"/>
      <c r="NUN16" s="207"/>
      <c r="NUO16" s="217"/>
      <c r="NUP16" s="197"/>
      <c r="NUQ16" s="207"/>
      <c r="NUR16" s="207"/>
      <c r="NUS16" s="217"/>
      <c r="NUT16" s="197"/>
      <c r="NUU16" s="207"/>
      <c r="NUV16" s="207"/>
      <c r="NUW16" s="217"/>
      <c r="NUX16" s="197"/>
      <c r="NUY16" s="207"/>
      <c r="NUZ16" s="207"/>
      <c r="NVA16" s="217"/>
      <c r="NVB16" s="197"/>
      <c r="NVC16" s="207"/>
      <c r="NVD16" s="207"/>
      <c r="NVE16" s="217"/>
      <c r="NVF16" s="197"/>
      <c r="NVG16" s="207"/>
      <c r="NVH16" s="207"/>
      <c r="NVI16" s="217"/>
      <c r="NVJ16" s="197"/>
      <c r="NVK16" s="207"/>
      <c r="NVL16" s="207"/>
      <c r="NVM16" s="217"/>
      <c r="NVN16" s="197"/>
      <c r="NVO16" s="207"/>
      <c r="NVP16" s="207"/>
      <c r="NVQ16" s="217"/>
      <c r="NVR16" s="197"/>
      <c r="NVS16" s="207"/>
      <c r="NVT16" s="207"/>
      <c r="NVU16" s="217"/>
      <c r="NVV16" s="197"/>
      <c r="NVW16" s="207"/>
      <c r="NVX16" s="207"/>
      <c r="NVY16" s="217"/>
      <c r="NVZ16" s="197"/>
      <c r="NWA16" s="207"/>
      <c r="NWB16" s="207"/>
      <c r="NWC16" s="217"/>
      <c r="NWD16" s="197"/>
      <c r="NWE16" s="207"/>
      <c r="NWF16" s="207"/>
      <c r="NWG16" s="217"/>
      <c r="NWH16" s="197"/>
      <c r="NWI16" s="207"/>
      <c r="NWJ16" s="207"/>
      <c r="NWK16" s="217"/>
      <c r="NWL16" s="197"/>
      <c r="NWM16" s="207"/>
      <c r="NWN16" s="207"/>
      <c r="NWO16" s="217"/>
      <c r="NWP16" s="197"/>
      <c r="NWQ16" s="207"/>
      <c r="NWR16" s="207"/>
      <c r="NWS16" s="217"/>
      <c r="NWT16" s="197"/>
      <c r="NWU16" s="207"/>
      <c r="NWV16" s="207"/>
      <c r="NWW16" s="217"/>
      <c r="NWX16" s="197"/>
      <c r="NWY16" s="207"/>
      <c r="NWZ16" s="207"/>
      <c r="NXA16" s="217"/>
      <c r="NXB16" s="197"/>
      <c r="NXC16" s="207"/>
      <c r="NXD16" s="207"/>
      <c r="NXE16" s="217"/>
      <c r="NXF16" s="197"/>
      <c r="NXG16" s="207"/>
      <c r="NXH16" s="207"/>
      <c r="NXI16" s="217"/>
      <c r="NXJ16" s="197"/>
      <c r="NXK16" s="207"/>
      <c r="NXL16" s="207"/>
      <c r="NXM16" s="217"/>
      <c r="NXN16" s="197"/>
      <c r="NXO16" s="207"/>
      <c r="NXP16" s="207"/>
      <c r="NXQ16" s="217"/>
      <c r="NXR16" s="197"/>
      <c r="NXS16" s="207"/>
      <c r="NXT16" s="207"/>
      <c r="NXU16" s="217"/>
      <c r="NXV16" s="197"/>
      <c r="NXW16" s="207"/>
      <c r="NXX16" s="207"/>
      <c r="NXY16" s="217"/>
      <c r="NXZ16" s="197"/>
      <c r="NYA16" s="207"/>
      <c r="NYB16" s="207"/>
      <c r="NYC16" s="217"/>
      <c r="NYD16" s="197"/>
      <c r="NYE16" s="207"/>
      <c r="NYF16" s="207"/>
      <c r="NYG16" s="217"/>
      <c r="NYH16" s="197"/>
      <c r="NYI16" s="207"/>
      <c r="NYJ16" s="207"/>
      <c r="NYK16" s="217"/>
      <c r="NYL16" s="197"/>
      <c r="NYM16" s="207"/>
      <c r="NYN16" s="207"/>
      <c r="NYO16" s="217"/>
      <c r="NYP16" s="197"/>
      <c r="NYQ16" s="207"/>
      <c r="NYR16" s="207"/>
      <c r="NYS16" s="217"/>
      <c r="NYT16" s="197"/>
      <c r="NYU16" s="207"/>
      <c r="NYV16" s="207"/>
      <c r="NYW16" s="217"/>
      <c r="NYX16" s="197"/>
      <c r="NYY16" s="207"/>
      <c r="NYZ16" s="207"/>
      <c r="NZA16" s="217"/>
      <c r="NZB16" s="197"/>
      <c r="NZC16" s="207"/>
      <c r="NZD16" s="207"/>
      <c r="NZE16" s="217"/>
      <c r="NZF16" s="197"/>
      <c r="NZG16" s="207"/>
      <c r="NZH16" s="207"/>
      <c r="NZI16" s="217"/>
      <c r="NZJ16" s="197"/>
      <c r="NZK16" s="207"/>
      <c r="NZL16" s="207"/>
      <c r="NZM16" s="217"/>
      <c r="NZN16" s="197"/>
      <c r="NZO16" s="207"/>
      <c r="NZP16" s="207"/>
      <c r="NZQ16" s="217"/>
      <c r="NZR16" s="197"/>
      <c r="NZS16" s="207"/>
      <c r="NZT16" s="207"/>
      <c r="NZU16" s="217"/>
      <c r="NZV16" s="197"/>
      <c r="NZW16" s="207"/>
      <c r="NZX16" s="207"/>
      <c r="NZY16" s="217"/>
      <c r="NZZ16" s="197"/>
      <c r="OAA16" s="207"/>
      <c r="OAB16" s="207"/>
      <c r="OAC16" s="217"/>
      <c r="OAD16" s="197"/>
      <c r="OAE16" s="207"/>
      <c r="OAF16" s="207"/>
      <c r="OAG16" s="217"/>
      <c r="OAH16" s="197"/>
      <c r="OAI16" s="207"/>
      <c r="OAJ16" s="207"/>
      <c r="OAK16" s="217"/>
      <c r="OAL16" s="197"/>
      <c r="OAM16" s="207"/>
      <c r="OAN16" s="207"/>
      <c r="OAO16" s="217"/>
      <c r="OAP16" s="197"/>
      <c r="OAQ16" s="207"/>
      <c r="OAR16" s="207"/>
      <c r="OAS16" s="217"/>
      <c r="OAT16" s="197"/>
      <c r="OAU16" s="207"/>
      <c r="OAV16" s="207"/>
      <c r="OAW16" s="217"/>
      <c r="OAX16" s="197"/>
      <c r="OAY16" s="207"/>
      <c r="OAZ16" s="207"/>
      <c r="OBA16" s="217"/>
      <c r="OBB16" s="197"/>
      <c r="OBC16" s="207"/>
      <c r="OBD16" s="207"/>
      <c r="OBE16" s="217"/>
      <c r="OBF16" s="197"/>
      <c r="OBG16" s="207"/>
      <c r="OBH16" s="207"/>
      <c r="OBI16" s="217"/>
      <c r="OBJ16" s="197"/>
      <c r="OBK16" s="207"/>
      <c r="OBL16" s="207"/>
      <c r="OBM16" s="217"/>
      <c r="OBN16" s="197"/>
      <c r="OBO16" s="207"/>
      <c r="OBP16" s="207"/>
      <c r="OBQ16" s="217"/>
      <c r="OBR16" s="197"/>
      <c r="OBS16" s="207"/>
      <c r="OBT16" s="207"/>
      <c r="OBU16" s="217"/>
      <c r="OBV16" s="197"/>
      <c r="OBW16" s="207"/>
      <c r="OBX16" s="207"/>
      <c r="OBY16" s="217"/>
      <c r="OBZ16" s="197"/>
      <c r="OCA16" s="207"/>
      <c r="OCB16" s="207"/>
      <c r="OCC16" s="217"/>
      <c r="OCD16" s="197"/>
      <c r="OCE16" s="207"/>
      <c r="OCF16" s="207"/>
      <c r="OCG16" s="217"/>
      <c r="OCH16" s="197"/>
      <c r="OCI16" s="207"/>
      <c r="OCJ16" s="207"/>
      <c r="OCK16" s="217"/>
      <c r="OCL16" s="197"/>
      <c r="OCM16" s="207"/>
      <c r="OCN16" s="207"/>
      <c r="OCO16" s="217"/>
      <c r="OCP16" s="197"/>
      <c r="OCQ16" s="207"/>
      <c r="OCR16" s="207"/>
      <c r="OCS16" s="217"/>
      <c r="OCT16" s="197"/>
      <c r="OCU16" s="207"/>
      <c r="OCV16" s="207"/>
      <c r="OCW16" s="217"/>
      <c r="OCX16" s="197"/>
      <c r="OCY16" s="207"/>
      <c r="OCZ16" s="207"/>
      <c r="ODA16" s="217"/>
      <c r="ODB16" s="197"/>
      <c r="ODC16" s="207"/>
      <c r="ODD16" s="207"/>
      <c r="ODE16" s="217"/>
      <c r="ODF16" s="197"/>
      <c r="ODG16" s="207"/>
      <c r="ODH16" s="207"/>
      <c r="ODI16" s="217"/>
      <c r="ODJ16" s="197"/>
      <c r="ODK16" s="207"/>
      <c r="ODL16" s="207"/>
      <c r="ODM16" s="217"/>
      <c r="ODN16" s="197"/>
      <c r="ODO16" s="207"/>
      <c r="ODP16" s="207"/>
      <c r="ODQ16" s="217"/>
      <c r="ODR16" s="197"/>
      <c r="ODS16" s="207"/>
      <c r="ODT16" s="207"/>
      <c r="ODU16" s="217"/>
      <c r="ODV16" s="197"/>
      <c r="ODW16" s="207"/>
      <c r="ODX16" s="207"/>
      <c r="ODY16" s="217"/>
      <c r="ODZ16" s="197"/>
      <c r="OEA16" s="207"/>
      <c r="OEB16" s="207"/>
      <c r="OEC16" s="217"/>
      <c r="OED16" s="197"/>
      <c r="OEE16" s="207"/>
      <c r="OEF16" s="207"/>
      <c r="OEG16" s="217"/>
      <c r="OEH16" s="197"/>
      <c r="OEI16" s="207"/>
      <c r="OEJ16" s="207"/>
      <c r="OEK16" s="217"/>
      <c r="OEL16" s="197"/>
      <c r="OEM16" s="207"/>
      <c r="OEN16" s="207"/>
      <c r="OEO16" s="217"/>
      <c r="OEP16" s="197"/>
      <c r="OEQ16" s="207"/>
      <c r="OER16" s="207"/>
      <c r="OES16" s="217"/>
      <c r="OET16" s="197"/>
      <c r="OEU16" s="207"/>
      <c r="OEV16" s="207"/>
      <c r="OEW16" s="217"/>
      <c r="OEX16" s="197"/>
      <c r="OEY16" s="207"/>
      <c r="OEZ16" s="207"/>
      <c r="OFA16" s="217"/>
      <c r="OFB16" s="197"/>
      <c r="OFC16" s="207"/>
      <c r="OFD16" s="207"/>
      <c r="OFE16" s="217"/>
      <c r="OFF16" s="197"/>
      <c r="OFG16" s="207"/>
      <c r="OFH16" s="207"/>
      <c r="OFI16" s="217"/>
      <c r="OFJ16" s="197"/>
      <c r="OFK16" s="207"/>
      <c r="OFL16" s="207"/>
      <c r="OFM16" s="217"/>
      <c r="OFN16" s="197"/>
      <c r="OFO16" s="207"/>
      <c r="OFP16" s="207"/>
      <c r="OFQ16" s="217"/>
      <c r="OFR16" s="197"/>
      <c r="OFS16" s="207"/>
      <c r="OFT16" s="207"/>
      <c r="OFU16" s="217"/>
      <c r="OFV16" s="197"/>
      <c r="OFW16" s="207"/>
      <c r="OFX16" s="207"/>
      <c r="OFY16" s="217"/>
      <c r="OFZ16" s="197"/>
      <c r="OGA16" s="207"/>
      <c r="OGB16" s="207"/>
      <c r="OGC16" s="217"/>
      <c r="OGD16" s="197"/>
      <c r="OGE16" s="207"/>
      <c r="OGF16" s="207"/>
      <c r="OGG16" s="217"/>
      <c r="OGH16" s="197"/>
      <c r="OGI16" s="207"/>
      <c r="OGJ16" s="207"/>
      <c r="OGK16" s="217"/>
      <c r="OGL16" s="197"/>
      <c r="OGM16" s="207"/>
      <c r="OGN16" s="207"/>
      <c r="OGO16" s="217"/>
      <c r="OGP16" s="197"/>
      <c r="OGQ16" s="207"/>
      <c r="OGR16" s="207"/>
      <c r="OGS16" s="217"/>
      <c r="OGT16" s="197"/>
      <c r="OGU16" s="207"/>
      <c r="OGV16" s="207"/>
      <c r="OGW16" s="217"/>
      <c r="OGX16" s="197"/>
      <c r="OGY16" s="207"/>
      <c r="OGZ16" s="207"/>
      <c r="OHA16" s="217"/>
      <c r="OHB16" s="197"/>
      <c r="OHC16" s="207"/>
      <c r="OHD16" s="207"/>
      <c r="OHE16" s="217"/>
      <c r="OHF16" s="197"/>
      <c r="OHG16" s="207"/>
      <c r="OHH16" s="207"/>
      <c r="OHI16" s="217"/>
      <c r="OHJ16" s="197"/>
      <c r="OHK16" s="207"/>
      <c r="OHL16" s="207"/>
      <c r="OHM16" s="217"/>
      <c r="OHN16" s="197"/>
      <c r="OHO16" s="207"/>
      <c r="OHP16" s="207"/>
      <c r="OHQ16" s="217"/>
      <c r="OHR16" s="197"/>
      <c r="OHS16" s="207"/>
      <c r="OHT16" s="207"/>
      <c r="OHU16" s="217"/>
      <c r="OHV16" s="197"/>
      <c r="OHW16" s="207"/>
      <c r="OHX16" s="207"/>
      <c r="OHY16" s="217"/>
      <c r="OHZ16" s="197"/>
      <c r="OIA16" s="207"/>
      <c r="OIB16" s="207"/>
      <c r="OIC16" s="217"/>
      <c r="OID16" s="197"/>
      <c r="OIE16" s="207"/>
      <c r="OIF16" s="207"/>
      <c r="OIG16" s="217"/>
      <c r="OIH16" s="197"/>
      <c r="OII16" s="207"/>
      <c r="OIJ16" s="207"/>
      <c r="OIK16" s="217"/>
      <c r="OIL16" s="197"/>
      <c r="OIM16" s="207"/>
      <c r="OIN16" s="207"/>
      <c r="OIO16" s="217"/>
      <c r="OIP16" s="197"/>
      <c r="OIQ16" s="207"/>
      <c r="OIR16" s="207"/>
      <c r="OIS16" s="217"/>
      <c r="OIT16" s="197"/>
      <c r="OIU16" s="207"/>
      <c r="OIV16" s="207"/>
      <c r="OIW16" s="217"/>
      <c r="OIX16" s="197"/>
      <c r="OIY16" s="207"/>
      <c r="OIZ16" s="207"/>
      <c r="OJA16" s="217"/>
      <c r="OJB16" s="197"/>
      <c r="OJC16" s="207"/>
      <c r="OJD16" s="207"/>
      <c r="OJE16" s="217"/>
      <c r="OJF16" s="197"/>
      <c r="OJG16" s="207"/>
      <c r="OJH16" s="207"/>
      <c r="OJI16" s="217"/>
      <c r="OJJ16" s="197"/>
      <c r="OJK16" s="207"/>
      <c r="OJL16" s="207"/>
      <c r="OJM16" s="217"/>
      <c r="OJN16" s="197"/>
      <c r="OJO16" s="207"/>
      <c r="OJP16" s="207"/>
      <c r="OJQ16" s="217"/>
      <c r="OJR16" s="197"/>
      <c r="OJS16" s="207"/>
      <c r="OJT16" s="207"/>
      <c r="OJU16" s="217"/>
      <c r="OJV16" s="197"/>
      <c r="OJW16" s="207"/>
      <c r="OJX16" s="207"/>
      <c r="OJY16" s="217"/>
      <c r="OJZ16" s="197"/>
      <c r="OKA16" s="207"/>
      <c r="OKB16" s="207"/>
      <c r="OKC16" s="217"/>
      <c r="OKD16" s="197"/>
      <c r="OKE16" s="207"/>
      <c r="OKF16" s="207"/>
      <c r="OKG16" s="217"/>
      <c r="OKH16" s="197"/>
      <c r="OKI16" s="207"/>
      <c r="OKJ16" s="207"/>
      <c r="OKK16" s="217"/>
      <c r="OKL16" s="197"/>
      <c r="OKM16" s="207"/>
      <c r="OKN16" s="207"/>
      <c r="OKO16" s="217"/>
      <c r="OKP16" s="197"/>
      <c r="OKQ16" s="207"/>
      <c r="OKR16" s="207"/>
      <c r="OKS16" s="217"/>
      <c r="OKT16" s="197"/>
      <c r="OKU16" s="207"/>
      <c r="OKV16" s="207"/>
      <c r="OKW16" s="217"/>
      <c r="OKX16" s="197"/>
      <c r="OKY16" s="207"/>
      <c r="OKZ16" s="207"/>
      <c r="OLA16" s="217"/>
      <c r="OLB16" s="197"/>
      <c r="OLC16" s="207"/>
      <c r="OLD16" s="207"/>
      <c r="OLE16" s="217"/>
      <c r="OLF16" s="197"/>
      <c r="OLG16" s="207"/>
      <c r="OLH16" s="207"/>
      <c r="OLI16" s="217"/>
      <c r="OLJ16" s="197"/>
      <c r="OLK16" s="207"/>
      <c r="OLL16" s="207"/>
      <c r="OLM16" s="217"/>
      <c r="OLN16" s="197"/>
      <c r="OLO16" s="207"/>
      <c r="OLP16" s="207"/>
      <c r="OLQ16" s="217"/>
      <c r="OLR16" s="197"/>
      <c r="OLS16" s="207"/>
      <c r="OLT16" s="207"/>
      <c r="OLU16" s="217"/>
      <c r="OLV16" s="197"/>
      <c r="OLW16" s="207"/>
      <c r="OLX16" s="207"/>
      <c r="OLY16" s="217"/>
      <c r="OLZ16" s="197"/>
      <c r="OMA16" s="207"/>
      <c r="OMB16" s="207"/>
      <c r="OMC16" s="217"/>
      <c r="OMD16" s="197"/>
      <c r="OME16" s="207"/>
      <c r="OMF16" s="207"/>
      <c r="OMG16" s="217"/>
      <c r="OMH16" s="197"/>
      <c r="OMI16" s="207"/>
      <c r="OMJ16" s="207"/>
      <c r="OMK16" s="217"/>
      <c r="OML16" s="197"/>
      <c r="OMM16" s="207"/>
      <c r="OMN16" s="207"/>
      <c r="OMO16" s="217"/>
      <c r="OMP16" s="197"/>
      <c r="OMQ16" s="207"/>
      <c r="OMR16" s="207"/>
      <c r="OMS16" s="217"/>
      <c r="OMT16" s="197"/>
      <c r="OMU16" s="207"/>
      <c r="OMV16" s="207"/>
      <c r="OMW16" s="217"/>
      <c r="OMX16" s="197"/>
      <c r="OMY16" s="207"/>
      <c r="OMZ16" s="207"/>
      <c r="ONA16" s="217"/>
      <c r="ONB16" s="197"/>
      <c r="ONC16" s="207"/>
      <c r="OND16" s="207"/>
      <c r="ONE16" s="217"/>
      <c r="ONF16" s="197"/>
      <c r="ONG16" s="207"/>
      <c r="ONH16" s="207"/>
      <c r="ONI16" s="217"/>
      <c r="ONJ16" s="197"/>
      <c r="ONK16" s="207"/>
      <c r="ONL16" s="207"/>
      <c r="ONM16" s="217"/>
      <c r="ONN16" s="197"/>
      <c r="ONO16" s="207"/>
      <c r="ONP16" s="207"/>
      <c r="ONQ16" s="217"/>
      <c r="ONR16" s="197"/>
      <c r="ONS16" s="207"/>
      <c r="ONT16" s="207"/>
      <c r="ONU16" s="217"/>
      <c r="ONV16" s="197"/>
      <c r="ONW16" s="207"/>
      <c r="ONX16" s="207"/>
      <c r="ONY16" s="217"/>
      <c r="ONZ16" s="197"/>
      <c r="OOA16" s="207"/>
      <c r="OOB16" s="207"/>
      <c r="OOC16" s="217"/>
      <c r="OOD16" s="197"/>
      <c r="OOE16" s="207"/>
      <c r="OOF16" s="207"/>
      <c r="OOG16" s="217"/>
      <c r="OOH16" s="197"/>
      <c r="OOI16" s="207"/>
      <c r="OOJ16" s="207"/>
      <c r="OOK16" s="217"/>
      <c r="OOL16" s="197"/>
      <c r="OOM16" s="207"/>
      <c r="OON16" s="207"/>
      <c r="OOO16" s="217"/>
      <c r="OOP16" s="197"/>
      <c r="OOQ16" s="207"/>
      <c r="OOR16" s="207"/>
      <c r="OOS16" s="217"/>
      <c r="OOT16" s="197"/>
      <c r="OOU16" s="207"/>
      <c r="OOV16" s="207"/>
      <c r="OOW16" s="217"/>
      <c r="OOX16" s="197"/>
      <c r="OOY16" s="207"/>
      <c r="OOZ16" s="207"/>
      <c r="OPA16" s="217"/>
      <c r="OPB16" s="197"/>
      <c r="OPC16" s="207"/>
      <c r="OPD16" s="207"/>
      <c r="OPE16" s="217"/>
      <c r="OPF16" s="197"/>
      <c r="OPG16" s="207"/>
      <c r="OPH16" s="207"/>
      <c r="OPI16" s="217"/>
      <c r="OPJ16" s="197"/>
      <c r="OPK16" s="207"/>
      <c r="OPL16" s="207"/>
      <c r="OPM16" s="217"/>
      <c r="OPN16" s="197"/>
      <c r="OPO16" s="207"/>
      <c r="OPP16" s="207"/>
      <c r="OPQ16" s="217"/>
      <c r="OPR16" s="197"/>
      <c r="OPS16" s="207"/>
      <c r="OPT16" s="207"/>
      <c r="OPU16" s="217"/>
      <c r="OPV16" s="197"/>
      <c r="OPW16" s="207"/>
      <c r="OPX16" s="207"/>
      <c r="OPY16" s="217"/>
      <c r="OPZ16" s="197"/>
      <c r="OQA16" s="207"/>
      <c r="OQB16" s="207"/>
      <c r="OQC16" s="217"/>
      <c r="OQD16" s="197"/>
      <c r="OQE16" s="207"/>
      <c r="OQF16" s="207"/>
      <c r="OQG16" s="217"/>
      <c r="OQH16" s="197"/>
      <c r="OQI16" s="207"/>
      <c r="OQJ16" s="207"/>
      <c r="OQK16" s="217"/>
      <c r="OQL16" s="197"/>
      <c r="OQM16" s="207"/>
      <c r="OQN16" s="207"/>
      <c r="OQO16" s="217"/>
      <c r="OQP16" s="197"/>
      <c r="OQQ16" s="207"/>
      <c r="OQR16" s="207"/>
      <c r="OQS16" s="217"/>
      <c r="OQT16" s="197"/>
      <c r="OQU16" s="207"/>
      <c r="OQV16" s="207"/>
      <c r="OQW16" s="217"/>
      <c r="OQX16" s="197"/>
      <c r="OQY16" s="207"/>
      <c r="OQZ16" s="207"/>
      <c r="ORA16" s="217"/>
      <c r="ORB16" s="197"/>
      <c r="ORC16" s="207"/>
      <c r="ORD16" s="207"/>
      <c r="ORE16" s="217"/>
      <c r="ORF16" s="197"/>
      <c r="ORG16" s="207"/>
      <c r="ORH16" s="207"/>
      <c r="ORI16" s="217"/>
      <c r="ORJ16" s="197"/>
      <c r="ORK16" s="207"/>
      <c r="ORL16" s="207"/>
      <c r="ORM16" s="217"/>
      <c r="ORN16" s="197"/>
      <c r="ORO16" s="207"/>
      <c r="ORP16" s="207"/>
      <c r="ORQ16" s="217"/>
      <c r="ORR16" s="197"/>
      <c r="ORS16" s="207"/>
      <c r="ORT16" s="207"/>
      <c r="ORU16" s="217"/>
      <c r="ORV16" s="197"/>
      <c r="ORW16" s="207"/>
      <c r="ORX16" s="207"/>
      <c r="ORY16" s="217"/>
      <c r="ORZ16" s="197"/>
      <c r="OSA16" s="207"/>
      <c r="OSB16" s="207"/>
      <c r="OSC16" s="217"/>
      <c r="OSD16" s="197"/>
      <c r="OSE16" s="207"/>
      <c r="OSF16" s="207"/>
      <c r="OSG16" s="217"/>
      <c r="OSH16" s="197"/>
      <c r="OSI16" s="207"/>
      <c r="OSJ16" s="207"/>
      <c r="OSK16" s="217"/>
      <c r="OSL16" s="197"/>
      <c r="OSM16" s="207"/>
      <c r="OSN16" s="207"/>
      <c r="OSO16" s="217"/>
      <c r="OSP16" s="197"/>
      <c r="OSQ16" s="207"/>
      <c r="OSR16" s="207"/>
      <c r="OSS16" s="217"/>
      <c r="OST16" s="197"/>
      <c r="OSU16" s="207"/>
      <c r="OSV16" s="207"/>
      <c r="OSW16" s="217"/>
      <c r="OSX16" s="197"/>
      <c r="OSY16" s="207"/>
      <c r="OSZ16" s="207"/>
      <c r="OTA16" s="217"/>
      <c r="OTB16" s="197"/>
      <c r="OTC16" s="207"/>
      <c r="OTD16" s="207"/>
      <c r="OTE16" s="217"/>
      <c r="OTF16" s="197"/>
      <c r="OTG16" s="207"/>
      <c r="OTH16" s="207"/>
      <c r="OTI16" s="217"/>
      <c r="OTJ16" s="197"/>
      <c r="OTK16" s="207"/>
      <c r="OTL16" s="207"/>
      <c r="OTM16" s="217"/>
      <c r="OTN16" s="197"/>
      <c r="OTO16" s="207"/>
      <c r="OTP16" s="207"/>
      <c r="OTQ16" s="217"/>
      <c r="OTR16" s="197"/>
      <c r="OTS16" s="207"/>
      <c r="OTT16" s="207"/>
      <c r="OTU16" s="217"/>
      <c r="OTV16" s="197"/>
      <c r="OTW16" s="207"/>
      <c r="OTX16" s="207"/>
      <c r="OTY16" s="217"/>
      <c r="OTZ16" s="197"/>
      <c r="OUA16" s="207"/>
      <c r="OUB16" s="207"/>
      <c r="OUC16" s="217"/>
      <c r="OUD16" s="197"/>
      <c r="OUE16" s="207"/>
      <c r="OUF16" s="207"/>
      <c r="OUG16" s="217"/>
      <c r="OUH16" s="197"/>
      <c r="OUI16" s="207"/>
      <c r="OUJ16" s="207"/>
      <c r="OUK16" s="217"/>
      <c r="OUL16" s="197"/>
      <c r="OUM16" s="207"/>
      <c r="OUN16" s="207"/>
      <c r="OUO16" s="217"/>
      <c r="OUP16" s="197"/>
      <c r="OUQ16" s="207"/>
      <c r="OUR16" s="207"/>
      <c r="OUS16" s="217"/>
      <c r="OUT16" s="197"/>
      <c r="OUU16" s="207"/>
      <c r="OUV16" s="207"/>
      <c r="OUW16" s="217"/>
      <c r="OUX16" s="197"/>
      <c r="OUY16" s="207"/>
      <c r="OUZ16" s="207"/>
      <c r="OVA16" s="217"/>
      <c r="OVB16" s="197"/>
      <c r="OVC16" s="207"/>
      <c r="OVD16" s="207"/>
      <c r="OVE16" s="217"/>
      <c r="OVF16" s="197"/>
      <c r="OVG16" s="207"/>
      <c r="OVH16" s="207"/>
      <c r="OVI16" s="217"/>
      <c r="OVJ16" s="197"/>
      <c r="OVK16" s="207"/>
      <c r="OVL16" s="207"/>
      <c r="OVM16" s="217"/>
      <c r="OVN16" s="197"/>
      <c r="OVO16" s="207"/>
      <c r="OVP16" s="207"/>
      <c r="OVQ16" s="217"/>
      <c r="OVR16" s="197"/>
      <c r="OVS16" s="207"/>
      <c r="OVT16" s="207"/>
      <c r="OVU16" s="217"/>
      <c r="OVV16" s="197"/>
      <c r="OVW16" s="207"/>
      <c r="OVX16" s="207"/>
      <c r="OVY16" s="217"/>
      <c r="OVZ16" s="197"/>
      <c r="OWA16" s="207"/>
      <c r="OWB16" s="207"/>
      <c r="OWC16" s="217"/>
      <c r="OWD16" s="197"/>
      <c r="OWE16" s="207"/>
      <c r="OWF16" s="207"/>
      <c r="OWG16" s="217"/>
      <c r="OWH16" s="197"/>
      <c r="OWI16" s="207"/>
      <c r="OWJ16" s="207"/>
      <c r="OWK16" s="217"/>
      <c r="OWL16" s="197"/>
      <c r="OWM16" s="207"/>
      <c r="OWN16" s="207"/>
      <c r="OWO16" s="217"/>
      <c r="OWP16" s="197"/>
      <c r="OWQ16" s="207"/>
      <c r="OWR16" s="207"/>
      <c r="OWS16" s="217"/>
      <c r="OWT16" s="197"/>
      <c r="OWU16" s="207"/>
      <c r="OWV16" s="207"/>
      <c r="OWW16" s="217"/>
      <c r="OWX16" s="197"/>
      <c r="OWY16" s="207"/>
      <c r="OWZ16" s="207"/>
      <c r="OXA16" s="217"/>
      <c r="OXB16" s="197"/>
      <c r="OXC16" s="207"/>
      <c r="OXD16" s="207"/>
      <c r="OXE16" s="217"/>
      <c r="OXF16" s="197"/>
      <c r="OXG16" s="207"/>
      <c r="OXH16" s="207"/>
      <c r="OXI16" s="217"/>
      <c r="OXJ16" s="197"/>
      <c r="OXK16" s="207"/>
      <c r="OXL16" s="207"/>
      <c r="OXM16" s="217"/>
      <c r="OXN16" s="197"/>
      <c r="OXO16" s="207"/>
      <c r="OXP16" s="207"/>
      <c r="OXQ16" s="217"/>
      <c r="OXR16" s="197"/>
      <c r="OXS16" s="207"/>
      <c r="OXT16" s="207"/>
      <c r="OXU16" s="217"/>
      <c r="OXV16" s="197"/>
      <c r="OXW16" s="207"/>
      <c r="OXX16" s="207"/>
      <c r="OXY16" s="217"/>
      <c r="OXZ16" s="197"/>
      <c r="OYA16" s="207"/>
      <c r="OYB16" s="207"/>
      <c r="OYC16" s="217"/>
      <c r="OYD16" s="197"/>
      <c r="OYE16" s="207"/>
      <c r="OYF16" s="207"/>
      <c r="OYG16" s="217"/>
      <c r="OYH16" s="197"/>
      <c r="OYI16" s="207"/>
      <c r="OYJ16" s="207"/>
      <c r="OYK16" s="217"/>
      <c r="OYL16" s="197"/>
      <c r="OYM16" s="207"/>
      <c r="OYN16" s="207"/>
      <c r="OYO16" s="217"/>
      <c r="OYP16" s="197"/>
      <c r="OYQ16" s="207"/>
      <c r="OYR16" s="207"/>
      <c r="OYS16" s="217"/>
      <c r="OYT16" s="197"/>
      <c r="OYU16" s="207"/>
      <c r="OYV16" s="207"/>
      <c r="OYW16" s="217"/>
      <c r="OYX16" s="197"/>
      <c r="OYY16" s="207"/>
      <c r="OYZ16" s="207"/>
      <c r="OZA16" s="217"/>
      <c r="OZB16" s="197"/>
      <c r="OZC16" s="207"/>
      <c r="OZD16" s="207"/>
      <c r="OZE16" s="217"/>
      <c r="OZF16" s="197"/>
      <c r="OZG16" s="207"/>
      <c r="OZH16" s="207"/>
      <c r="OZI16" s="217"/>
      <c r="OZJ16" s="197"/>
      <c r="OZK16" s="207"/>
      <c r="OZL16" s="207"/>
      <c r="OZM16" s="217"/>
      <c r="OZN16" s="197"/>
      <c r="OZO16" s="207"/>
      <c r="OZP16" s="207"/>
      <c r="OZQ16" s="217"/>
      <c r="OZR16" s="197"/>
      <c r="OZS16" s="207"/>
      <c r="OZT16" s="207"/>
      <c r="OZU16" s="217"/>
      <c r="OZV16" s="197"/>
      <c r="OZW16" s="207"/>
      <c r="OZX16" s="207"/>
      <c r="OZY16" s="217"/>
      <c r="OZZ16" s="197"/>
      <c r="PAA16" s="207"/>
      <c r="PAB16" s="207"/>
      <c r="PAC16" s="217"/>
      <c r="PAD16" s="197"/>
      <c r="PAE16" s="207"/>
      <c r="PAF16" s="207"/>
      <c r="PAG16" s="217"/>
      <c r="PAH16" s="197"/>
      <c r="PAI16" s="207"/>
      <c r="PAJ16" s="207"/>
      <c r="PAK16" s="217"/>
      <c r="PAL16" s="197"/>
      <c r="PAM16" s="207"/>
      <c r="PAN16" s="207"/>
      <c r="PAO16" s="217"/>
      <c r="PAP16" s="197"/>
      <c r="PAQ16" s="207"/>
      <c r="PAR16" s="207"/>
      <c r="PAS16" s="217"/>
      <c r="PAT16" s="197"/>
      <c r="PAU16" s="207"/>
      <c r="PAV16" s="207"/>
      <c r="PAW16" s="217"/>
      <c r="PAX16" s="197"/>
      <c r="PAY16" s="207"/>
      <c r="PAZ16" s="207"/>
      <c r="PBA16" s="217"/>
      <c r="PBB16" s="197"/>
      <c r="PBC16" s="207"/>
      <c r="PBD16" s="207"/>
      <c r="PBE16" s="217"/>
      <c r="PBF16" s="197"/>
      <c r="PBG16" s="207"/>
      <c r="PBH16" s="207"/>
      <c r="PBI16" s="217"/>
      <c r="PBJ16" s="197"/>
      <c r="PBK16" s="207"/>
      <c r="PBL16" s="207"/>
      <c r="PBM16" s="217"/>
      <c r="PBN16" s="197"/>
      <c r="PBO16" s="207"/>
      <c r="PBP16" s="207"/>
      <c r="PBQ16" s="217"/>
      <c r="PBR16" s="197"/>
      <c r="PBS16" s="207"/>
      <c r="PBT16" s="207"/>
      <c r="PBU16" s="217"/>
      <c r="PBV16" s="197"/>
      <c r="PBW16" s="207"/>
      <c r="PBX16" s="207"/>
      <c r="PBY16" s="217"/>
      <c r="PBZ16" s="197"/>
      <c r="PCA16" s="207"/>
      <c r="PCB16" s="207"/>
      <c r="PCC16" s="217"/>
      <c r="PCD16" s="197"/>
      <c r="PCE16" s="207"/>
      <c r="PCF16" s="207"/>
      <c r="PCG16" s="217"/>
      <c r="PCH16" s="197"/>
      <c r="PCI16" s="207"/>
      <c r="PCJ16" s="207"/>
      <c r="PCK16" s="217"/>
      <c r="PCL16" s="197"/>
      <c r="PCM16" s="207"/>
      <c r="PCN16" s="207"/>
      <c r="PCO16" s="217"/>
      <c r="PCP16" s="197"/>
      <c r="PCQ16" s="207"/>
      <c r="PCR16" s="207"/>
      <c r="PCS16" s="217"/>
      <c r="PCT16" s="197"/>
      <c r="PCU16" s="207"/>
      <c r="PCV16" s="207"/>
      <c r="PCW16" s="217"/>
      <c r="PCX16" s="197"/>
      <c r="PCY16" s="207"/>
      <c r="PCZ16" s="207"/>
      <c r="PDA16" s="217"/>
      <c r="PDB16" s="197"/>
      <c r="PDC16" s="207"/>
      <c r="PDD16" s="207"/>
      <c r="PDE16" s="217"/>
      <c r="PDF16" s="197"/>
      <c r="PDG16" s="207"/>
      <c r="PDH16" s="207"/>
      <c r="PDI16" s="217"/>
      <c r="PDJ16" s="197"/>
      <c r="PDK16" s="207"/>
      <c r="PDL16" s="207"/>
      <c r="PDM16" s="217"/>
      <c r="PDN16" s="197"/>
      <c r="PDO16" s="207"/>
      <c r="PDP16" s="207"/>
      <c r="PDQ16" s="217"/>
      <c r="PDR16" s="197"/>
      <c r="PDS16" s="207"/>
      <c r="PDT16" s="207"/>
      <c r="PDU16" s="217"/>
      <c r="PDV16" s="197"/>
      <c r="PDW16" s="207"/>
      <c r="PDX16" s="207"/>
      <c r="PDY16" s="217"/>
      <c r="PDZ16" s="197"/>
      <c r="PEA16" s="207"/>
      <c r="PEB16" s="207"/>
      <c r="PEC16" s="217"/>
      <c r="PED16" s="197"/>
      <c r="PEE16" s="207"/>
      <c r="PEF16" s="207"/>
      <c r="PEG16" s="217"/>
      <c r="PEH16" s="197"/>
      <c r="PEI16" s="207"/>
      <c r="PEJ16" s="207"/>
      <c r="PEK16" s="217"/>
      <c r="PEL16" s="197"/>
      <c r="PEM16" s="207"/>
      <c r="PEN16" s="207"/>
      <c r="PEO16" s="217"/>
      <c r="PEP16" s="197"/>
      <c r="PEQ16" s="207"/>
      <c r="PER16" s="207"/>
      <c r="PES16" s="217"/>
      <c r="PET16" s="197"/>
      <c r="PEU16" s="207"/>
      <c r="PEV16" s="207"/>
      <c r="PEW16" s="217"/>
      <c r="PEX16" s="197"/>
      <c r="PEY16" s="207"/>
      <c r="PEZ16" s="207"/>
      <c r="PFA16" s="217"/>
      <c r="PFB16" s="197"/>
      <c r="PFC16" s="207"/>
      <c r="PFD16" s="207"/>
      <c r="PFE16" s="217"/>
      <c r="PFF16" s="197"/>
      <c r="PFG16" s="207"/>
      <c r="PFH16" s="207"/>
      <c r="PFI16" s="217"/>
      <c r="PFJ16" s="197"/>
      <c r="PFK16" s="207"/>
      <c r="PFL16" s="207"/>
      <c r="PFM16" s="217"/>
      <c r="PFN16" s="197"/>
      <c r="PFO16" s="207"/>
      <c r="PFP16" s="207"/>
      <c r="PFQ16" s="217"/>
      <c r="PFR16" s="197"/>
      <c r="PFS16" s="207"/>
      <c r="PFT16" s="207"/>
      <c r="PFU16" s="217"/>
      <c r="PFV16" s="197"/>
      <c r="PFW16" s="207"/>
      <c r="PFX16" s="207"/>
      <c r="PFY16" s="217"/>
      <c r="PFZ16" s="197"/>
      <c r="PGA16" s="207"/>
      <c r="PGB16" s="207"/>
      <c r="PGC16" s="217"/>
      <c r="PGD16" s="197"/>
      <c r="PGE16" s="207"/>
      <c r="PGF16" s="207"/>
      <c r="PGG16" s="217"/>
      <c r="PGH16" s="197"/>
      <c r="PGI16" s="207"/>
      <c r="PGJ16" s="207"/>
      <c r="PGK16" s="217"/>
      <c r="PGL16" s="197"/>
      <c r="PGM16" s="207"/>
      <c r="PGN16" s="207"/>
      <c r="PGO16" s="217"/>
      <c r="PGP16" s="197"/>
      <c r="PGQ16" s="207"/>
      <c r="PGR16" s="207"/>
      <c r="PGS16" s="217"/>
      <c r="PGT16" s="197"/>
      <c r="PGU16" s="207"/>
      <c r="PGV16" s="207"/>
      <c r="PGW16" s="217"/>
      <c r="PGX16" s="197"/>
      <c r="PGY16" s="207"/>
      <c r="PGZ16" s="207"/>
      <c r="PHA16" s="217"/>
      <c r="PHB16" s="197"/>
      <c r="PHC16" s="207"/>
      <c r="PHD16" s="207"/>
      <c r="PHE16" s="217"/>
      <c r="PHF16" s="197"/>
      <c r="PHG16" s="207"/>
      <c r="PHH16" s="207"/>
      <c r="PHI16" s="217"/>
      <c r="PHJ16" s="197"/>
      <c r="PHK16" s="207"/>
      <c r="PHL16" s="207"/>
      <c r="PHM16" s="217"/>
      <c r="PHN16" s="197"/>
      <c r="PHO16" s="207"/>
      <c r="PHP16" s="207"/>
      <c r="PHQ16" s="217"/>
      <c r="PHR16" s="197"/>
      <c r="PHS16" s="207"/>
      <c r="PHT16" s="207"/>
      <c r="PHU16" s="217"/>
      <c r="PHV16" s="197"/>
      <c r="PHW16" s="207"/>
      <c r="PHX16" s="207"/>
      <c r="PHY16" s="217"/>
      <c r="PHZ16" s="197"/>
      <c r="PIA16" s="207"/>
      <c r="PIB16" s="207"/>
      <c r="PIC16" s="217"/>
      <c r="PID16" s="197"/>
      <c r="PIE16" s="207"/>
      <c r="PIF16" s="207"/>
      <c r="PIG16" s="217"/>
      <c r="PIH16" s="197"/>
      <c r="PII16" s="207"/>
      <c r="PIJ16" s="207"/>
      <c r="PIK16" s="217"/>
      <c r="PIL16" s="197"/>
      <c r="PIM16" s="207"/>
      <c r="PIN16" s="207"/>
      <c r="PIO16" s="217"/>
      <c r="PIP16" s="197"/>
      <c r="PIQ16" s="207"/>
      <c r="PIR16" s="207"/>
      <c r="PIS16" s="217"/>
      <c r="PIT16" s="197"/>
      <c r="PIU16" s="207"/>
      <c r="PIV16" s="207"/>
      <c r="PIW16" s="217"/>
      <c r="PIX16" s="197"/>
      <c r="PIY16" s="207"/>
      <c r="PIZ16" s="207"/>
      <c r="PJA16" s="217"/>
      <c r="PJB16" s="197"/>
      <c r="PJC16" s="207"/>
      <c r="PJD16" s="207"/>
      <c r="PJE16" s="217"/>
      <c r="PJF16" s="197"/>
      <c r="PJG16" s="207"/>
      <c r="PJH16" s="207"/>
      <c r="PJI16" s="217"/>
      <c r="PJJ16" s="197"/>
      <c r="PJK16" s="207"/>
      <c r="PJL16" s="207"/>
      <c r="PJM16" s="217"/>
      <c r="PJN16" s="197"/>
      <c r="PJO16" s="207"/>
      <c r="PJP16" s="207"/>
      <c r="PJQ16" s="217"/>
      <c r="PJR16" s="197"/>
      <c r="PJS16" s="207"/>
      <c r="PJT16" s="207"/>
      <c r="PJU16" s="217"/>
      <c r="PJV16" s="197"/>
      <c r="PJW16" s="207"/>
      <c r="PJX16" s="207"/>
      <c r="PJY16" s="217"/>
      <c r="PJZ16" s="197"/>
      <c r="PKA16" s="207"/>
      <c r="PKB16" s="207"/>
      <c r="PKC16" s="217"/>
      <c r="PKD16" s="197"/>
      <c r="PKE16" s="207"/>
      <c r="PKF16" s="207"/>
      <c r="PKG16" s="217"/>
      <c r="PKH16" s="197"/>
      <c r="PKI16" s="207"/>
      <c r="PKJ16" s="207"/>
      <c r="PKK16" s="217"/>
      <c r="PKL16" s="197"/>
      <c r="PKM16" s="207"/>
      <c r="PKN16" s="207"/>
      <c r="PKO16" s="217"/>
      <c r="PKP16" s="197"/>
      <c r="PKQ16" s="207"/>
      <c r="PKR16" s="207"/>
      <c r="PKS16" s="217"/>
      <c r="PKT16" s="197"/>
      <c r="PKU16" s="207"/>
      <c r="PKV16" s="207"/>
      <c r="PKW16" s="217"/>
      <c r="PKX16" s="197"/>
      <c r="PKY16" s="207"/>
      <c r="PKZ16" s="207"/>
      <c r="PLA16" s="217"/>
      <c r="PLB16" s="197"/>
      <c r="PLC16" s="207"/>
      <c r="PLD16" s="207"/>
      <c r="PLE16" s="217"/>
      <c r="PLF16" s="197"/>
      <c r="PLG16" s="207"/>
      <c r="PLH16" s="207"/>
      <c r="PLI16" s="217"/>
      <c r="PLJ16" s="197"/>
      <c r="PLK16" s="207"/>
      <c r="PLL16" s="207"/>
      <c r="PLM16" s="217"/>
      <c r="PLN16" s="197"/>
      <c r="PLO16" s="207"/>
      <c r="PLP16" s="207"/>
      <c r="PLQ16" s="217"/>
      <c r="PLR16" s="197"/>
      <c r="PLS16" s="207"/>
      <c r="PLT16" s="207"/>
      <c r="PLU16" s="217"/>
      <c r="PLV16" s="197"/>
      <c r="PLW16" s="207"/>
      <c r="PLX16" s="207"/>
      <c r="PLY16" s="217"/>
      <c r="PLZ16" s="197"/>
      <c r="PMA16" s="207"/>
      <c r="PMB16" s="207"/>
      <c r="PMC16" s="217"/>
      <c r="PMD16" s="197"/>
      <c r="PME16" s="207"/>
      <c r="PMF16" s="207"/>
      <c r="PMG16" s="217"/>
      <c r="PMH16" s="197"/>
      <c r="PMI16" s="207"/>
      <c r="PMJ16" s="207"/>
      <c r="PMK16" s="217"/>
      <c r="PML16" s="197"/>
      <c r="PMM16" s="207"/>
      <c r="PMN16" s="207"/>
      <c r="PMO16" s="217"/>
      <c r="PMP16" s="197"/>
      <c r="PMQ16" s="207"/>
      <c r="PMR16" s="207"/>
      <c r="PMS16" s="217"/>
      <c r="PMT16" s="197"/>
      <c r="PMU16" s="207"/>
      <c r="PMV16" s="207"/>
      <c r="PMW16" s="217"/>
      <c r="PMX16" s="197"/>
      <c r="PMY16" s="207"/>
      <c r="PMZ16" s="207"/>
      <c r="PNA16" s="217"/>
      <c r="PNB16" s="197"/>
      <c r="PNC16" s="207"/>
      <c r="PND16" s="207"/>
      <c r="PNE16" s="217"/>
      <c r="PNF16" s="197"/>
      <c r="PNG16" s="207"/>
      <c r="PNH16" s="207"/>
      <c r="PNI16" s="217"/>
      <c r="PNJ16" s="197"/>
      <c r="PNK16" s="207"/>
      <c r="PNL16" s="207"/>
      <c r="PNM16" s="217"/>
      <c r="PNN16" s="197"/>
      <c r="PNO16" s="207"/>
      <c r="PNP16" s="207"/>
      <c r="PNQ16" s="217"/>
      <c r="PNR16" s="197"/>
      <c r="PNS16" s="207"/>
      <c r="PNT16" s="207"/>
      <c r="PNU16" s="217"/>
      <c r="PNV16" s="197"/>
      <c r="PNW16" s="207"/>
      <c r="PNX16" s="207"/>
      <c r="PNY16" s="217"/>
      <c r="PNZ16" s="197"/>
      <c r="POA16" s="207"/>
      <c r="POB16" s="207"/>
      <c r="POC16" s="217"/>
      <c r="POD16" s="197"/>
      <c r="POE16" s="207"/>
      <c r="POF16" s="207"/>
      <c r="POG16" s="217"/>
      <c r="POH16" s="197"/>
      <c r="POI16" s="207"/>
      <c r="POJ16" s="207"/>
      <c r="POK16" s="217"/>
      <c r="POL16" s="197"/>
      <c r="POM16" s="207"/>
      <c r="PON16" s="207"/>
      <c r="POO16" s="217"/>
      <c r="POP16" s="197"/>
      <c r="POQ16" s="207"/>
      <c r="POR16" s="207"/>
      <c r="POS16" s="217"/>
      <c r="POT16" s="197"/>
      <c r="POU16" s="207"/>
      <c r="POV16" s="207"/>
      <c r="POW16" s="217"/>
      <c r="POX16" s="197"/>
      <c r="POY16" s="207"/>
      <c r="POZ16" s="207"/>
      <c r="PPA16" s="217"/>
      <c r="PPB16" s="197"/>
      <c r="PPC16" s="207"/>
      <c r="PPD16" s="207"/>
      <c r="PPE16" s="217"/>
      <c r="PPF16" s="197"/>
      <c r="PPG16" s="207"/>
      <c r="PPH16" s="207"/>
      <c r="PPI16" s="217"/>
      <c r="PPJ16" s="197"/>
      <c r="PPK16" s="207"/>
      <c r="PPL16" s="207"/>
      <c r="PPM16" s="217"/>
      <c r="PPN16" s="197"/>
      <c r="PPO16" s="207"/>
      <c r="PPP16" s="207"/>
      <c r="PPQ16" s="217"/>
      <c r="PPR16" s="197"/>
      <c r="PPS16" s="207"/>
      <c r="PPT16" s="207"/>
      <c r="PPU16" s="217"/>
      <c r="PPV16" s="197"/>
      <c r="PPW16" s="207"/>
      <c r="PPX16" s="207"/>
      <c r="PPY16" s="217"/>
      <c r="PPZ16" s="197"/>
      <c r="PQA16" s="207"/>
      <c r="PQB16" s="207"/>
      <c r="PQC16" s="217"/>
      <c r="PQD16" s="197"/>
      <c r="PQE16" s="207"/>
      <c r="PQF16" s="207"/>
      <c r="PQG16" s="217"/>
      <c r="PQH16" s="197"/>
      <c r="PQI16" s="207"/>
      <c r="PQJ16" s="207"/>
      <c r="PQK16" s="217"/>
      <c r="PQL16" s="197"/>
      <c r="PQM16" s="207"/>
      <c r="PQN16" s="207"/>
      <c r="PQO16" s="217"/>
      <c r="PQP16" s="197"/>
      <c r="PQQ16" s="207"/>
      <c r="PQR16" s="207"/>
      <c r="PQS16" s="217"/>
      <c r="PQT16" s="197"/>
      <c r="PQU16" s="207"/>
      <c r="PQV16" s="207"/>
      <c r="PQW16" s="217"/>
      <c r="PQX16" s="197"/>
      <c r="PQY16" s="207"/>
      <c r="PQZ16" s="207"/>
      <c r="PRA16" s="217"/>
      <c r="PRB16" s="197"/>
      <c r="PRC16" s="207"/>
      <c r="PRD16" s="207"/>
      <c r="PRE16" s="217"/>
      <c r="PRF16" s="197"/>
      <c r="PRG16" s="207"/>
      <c r="PRH16" s="207"/>
      <c r="PRI16" s="217"/>
      <c r="PRJ16" s="197"/>
      <c r="PRK16" s="207"/>
      <c r="PRL16" s="207"/>
      <c r="PRM16" s="217"/>
      <c r="PRN16" s="197"/>
      <c r="PRO16" s="207"/>
      <c r="PRP16" s="207"/>
      <c r="PRQ16" s="217"/>
      <c r="PRR16" s="197"/>
      <c r="PRS16" s="207"/>
      <c r="PRT16" s="207"/>
      <c r="PRU16" s="217"/>
      <c r="PRV16" s="197"/>
      <c r="PRW16" s="207"/>
      <c r="PRX16" s="207"/>
      <c r="PRY16" s="217"/>
      <c r="PRZ16" s="197"/>
      <c r="PSA16" s="207"/>
      <c r="PSB16" s="207"/>
      <c r="PSC16" s="217"/>
      <c r="PSD16" s="197"/>
      <c r="PSE16" s="207"/>
      <c r="PSF16" s="207"/>
      <c r="PSG16" s="217"/>
      <c r="PSH16" s="197"/>
      <c r="PSI16" s="207"/>
      <c r="PSJ16" s="207"/>
      <c r="PSK16" s="217"/>
      <c r="PSL16" s="197"/>
      <c r="PSM16" s="207"/>
      <c r="PSN16" s="207"/>
      <c r="PSO16" s="217"/>
      <c r="PSP16" s="197"/>
      <c r="PSQ16" s="207"/>
      <c r="PSR16" s="207"/>
      <c r="PSS16" s="217"/>
      <c r="PST16" s="197"/>
      <c r="PSU16" s="207"/>
      <c r="PSV16" s="207"/>
      <c r="PSW16" s="217"/>
      <c r="PSX16" s="197"/>
      <c r="PSY16" s="207"/>
      <c r="PSZ16" s="207"/>
      <c r="PTA16" s="217"/>
      <c r="PTB16" s="197"/>
      <c r="PTC16" s="207"/>
      <c r="PTD16" s="207"/>
      <c r="PTE16" s="217"/>
      <c r="PTF16" s="197"/>
      <c r="PTG16" s="207"/>
      <c r="PTH16" s="207"/>
      <c r="PTI16" s="217"/>
      <c r="PTJ16" s="197"/>
      <c r="PTK16" s="207"/>
      <c r="PTL16" s="207"/>
      <c r="PTM16" s="217"/>
      <c r="PTN16" s="197"/>
      <c r="PTO16" s="207"/>
      <c r="PTP16" s="207"/>
      <c r="PTQ16" s="217"/>
      <c r="PTR16" s="197"/>
      <c r="PTS16" s="207"/>
      <c r="PTT16" s="207"/>
      <c r="PTU16" s="217"/>
      <c r="PTV16" s="197"/>
      <c r="PTW16" s="207"/>
      <c r="PTX16" s="207"/>
      <c r="PTY16" s="217"/>
      <c r="PTZ16" s="197"/>
      <c r="PUA16" s="207"/>
      <c r="PUB16" s="207"/>
      <c r="PUC16" s="217"/>
      <c r="PUD16" s="197"/>
      <c r="PUE16" s="207"/>
      <c r="PUF16" s="207"/>
      <c r="PUG16" s="217"/>
      <c r="PUH16" s="197"/>
      <c r="PUI16" s="207"/>
      <c r="PUJ16" s="207"/>
      <c r="PUK16" s="217"/>
      <c r="PUL16" s="197"/>
      <c r="PUM16" s="207"/>
      <c r="PUN16" s="207"/>
      <c r="PUO16" s="217"/>
      <c r="PUP16" s="197"/>
      <c r="PUQ16" s="207"/>
      <c r="PUR16" s="207"/>
      <c r="PUS16" s="217"/>
      <c r="PUT16" s="197"/>
      <c r="PUU16" s="207"/>
      <c r="PUV16" s="207"/>
      <c r="PUW16" s="217"/>
      <c r="PUX16" s="197"/>
      <c r="PUY16" s="207"/>
      <c r="PUZ16" s="207"/>
      <c r="PVA16" s="217"/>
      <c r="PVB16" s="197"/>
      <c r="PVC16" s="207"/>
      <c r="PVD16" s="207"/>
      <c r="PVE16" s="217"/>
      <c r="PVF16" s="197"/>
      <c r="PVG16" s="207"/>
      <c r="PVH16" s="207"/>
      <c r="PVI16" s="217"/>
      <c r="PVJ16" s="197"/>
      <c r="PVK16" s="207"/>
      <c r="PVL16" s="207"/>
      <c r="PVM16" s="217"/>
      <c r="PVN16" s="197"/>
      <c r="PVO16" s="207"/>
      <c r="PVP16" s="207"/>
      <c r="PVQ16" s="217"/>
      <c r="PVR16" s="197"/>
      <c r="PVS16" s="207"/>
      <c r="PVT16" s="207"/>
      <c r="PVU16" s="217"/>
      <c r="PVV16" s="197"/>
      <c r="PVW16" s="207"/>
      <c r="PVX16" s="207"/>
      <c r="PVY16" s="217"/>
      <c r="PVZ16" s="197"/>
      <c r="PWA16" s="207"/>
      <c r="PWB16" s="207"/>
      <c r="PWC16" s="217"/>
      <c r="PWD16" s="197"/>
      <c r="PWE16" s="207"/>
      <c r="PWF16" s="207"/>
      <c r="PWG16" s="217"/>
      <c r="PWH16" s="197"/>
      <c r="PWI16" s="207"/>
      <c r="PWJ16" s="207"/>
      <c r="PWK16" s="217"/>
      <c r="PWL16" s="197"/>
      <c r="PWM16" s="207"/>
      <c r="PWN16" s="207"/>
      <c r="PWO16" s="217"/>
      <c r="PWP16" s="197"/>
      <c r="PWQ16" s="207"/>
      <c r="PWR16" s="207"/>
      <c r="PWS16" s="217"/>
      <c r="PWT16" s="197"/>
      <c r="PWU16" s="207"/>
      <c r="PWV16" s="207"/>
      <c r="PWW16" s="217"/>
      <c r="PWX16" s="197"/>
      <c r="PWY16" s="207"/>
      <c r="PWZ16" s="207"/>
      <c r="PXA16" s="217"/>
      <c r="PXB16" s="197"/>
      <c r="PXC16" s="207"/>
      <c r="PXD16" s="207"/>
      <c r="PXE16" s="217"/>
      <c r="PXF16" s="197"/>
      <c r="PXG16" s="207"/>
      <c r="PXH16" s="207"/>
      <c r="PXI16" s="217"/>
      <c r="PXJ16" s="197"/>
      <c r="PXK16" s="207"/>
      <c r="PXL16" s="207"/>
      <c r="PXM16" s="217"/>
      <c r="PXN16" s="197"/>
      <c r="PXO16" s="207"/>
      <c r="PXP16" s="207"/>
      <c r="PXQ16" s="217"/>
      <c r="PXR16" s="197"/>
      <c r="PXS16" s="207"/>
      <c r="PXT16" s="207"/>
      <c r="PXU16" s="217"/>
      <c r="PXV16" s="197"/>
      <c r="PXW16" s="207"/>
      <c r="PXX16" s="207"/>
      <c r="PXY16" s="217"/>
      <c r="PXZ16" s="197"/>
      <c r="PYA16" s="207"/>
      <c r="PYB16" s="207"/>
      <c r="PYC16" s="217"/>
      <c r="PYD16" s="197"/>
      <c r="PYE16" s="207"/>
      <c r="PYF16" s="207"/>
      <c r="PYG16" s="217"/>
      <c r="PYH16" s="197"/>
      <c r="PYI16" s="207"/>
      <c r="PYJ16" s="207"/>
      <c r="PYK16" s="217"/>
      <c r="PYL16" s="197"/>
      <c r="PYM16" s="207"/>
      <c r="PYN16" s="207"/>
      <c r="PYO16" s="217"/>
      <c r="PYP16" s="197"/>
      <c r="PYQ16" s="207"/>
      <c r="PYR16" s="207"/>
      <c r="PYS16" s="217"/>
      <c r="PYT16" s="197"/>
      <c r="PYU16" s="207"/>
      <c r="PYV16" s="207"/>
      <c r="PYW16" s="217"/>
      <c r="PYX16" s="197"/>
      <c r="PYY16" s="207"/>
      <c r="PYZ16" s="207"/>
      <c r="PZA16" s="217"/>
      <c r="PZB16" s="197"/>
      <c r="PZC16" s="207"/>
      <c r="PZD16" s="207"/>
      <c r="PZE16" s="217"/>
      <c r="PZF16" s="197"/>
      <c r="PZG16" s="207"/>
      <c r="PZH16" s="207"/>
      <c r="PZI16" s="217"/>
      <c r="PZJ16" s="197"/>
      <c r="PZK16" s="207"/>
      <c r="PZL16" s="207"/>
      <c r="PZM16" s="217"/>
      <c r="PZN16" s="197"/>
      <c r="PZO16" s="207"/>
      <c r="PZP16" s="207"/>
      <c r="PZQ16" s="217"/>
      <c r="PZR16" s="197"/>
      <c r="PZS16" s="207"/>
      <c r="PZT16" s="207"/>
      <c r="PZU16" s="217"/>
      <c r="PZV16" s="197"/>
      <c r="PZW16" s="207"/>
      <c r="PZX16" s="207"/>
      <c r="PZY16" s="217"/>
      <c r="PZZ16" s="197"/>
      <c r="QAA16" s="207"/>
      <c r="QAB16" s="207"/>
      <c r="QAC16" s="217"/>
      <c r="QAD16" s="197"/>
      <c r="QAE16" s="207"/>
      <c r="QAF16" s="207"/>
      <c r="QAG16" s="217"/>
      <c r="QAH16" s="197"/>
      <c r="QAI16" s="207"/>
      <c r="QAJ16" s="207"/>
      <c r="QAK16" s="217"/>
      <c r="QAL16" s="197"/>
      <c r="QAM16" s="207"/>
      <c r="QAN16" s="207"/>
      <c r="QAO16" s="217"/>
      <c r="QAP16" s="197"/>
      <c r="QAQ16" s="207"/>
      <c r="QAR16" s="207"/>
      <c r="QAS16" s="217"/>
      <c r="QAT16" s="197"/>
      <c r="QAU16" s="207"/>
      <c r="QAV16" s="207"/>
      <c r="QAW16" s="217"/>
      <c r="QAX16" s="197"/>
      <c r="QAY16" s="207"/>
      <c r="QAZ16" s="207"/>
      <c r="QBA16" s="217"/>
      <c r="QBB16" s="197"/>
      <c r="QBC16" s="207"/>
      <c r="QBD16" s="207"/>
      <c r="QBE16" s="217"/>
      <c r="QBF16" s="197"/>
      <c r="QBG16" s="207"/>
      <c r="QBH16" s="207"/>
      <c r="QBI16" s="217"/>
      <c r="QBJ16" s="197"/>
      <c r="QBK16" s="207"/>
      <c r="QBL16" s="207"/>
      <c r="QBM16" s="217"/>
      <c r="QBN16" s="197"/>
      <c r="QBO16" s="207"/>
      <c r="QBP16" s="207"/>
      <c r="QBQ16" s="217"/>
      <c r="QBR16" s="197"/>
      <c r="QBS16" s="207"/>
      <c r="QBT16" s="207"/>
      <c r="QBU16" s="217"/>
      <c r="QBV16" s="197"/>
      <c r="QBW16" s="207"/>
      <c r="QBX16" s="207"/>
      <c r="QBY16" s="217"/>
      <c r="QBZ16" s="197"/>
      <c r="QCA16" s="207"/>
      <c r="QCB16" s="207"/>
      <c r="QCC16" s="217"/>
      <c r="QCD16" s="197"/>
      <c r="QCE16" s="207"/>
      <c r="QCF16" s="207"/>
      <c r="QCG16" s="217"/>
      <c r="QCH16" s="197"/>
      <c r="QCI16" s="207"/>
      <c r="QCJ16" s="207"/>
      <c r="QCK16" s="217"/>
      <c r="QCL16" s="197"/>
      <c r="QCM16" s="207"/>
      <c r="QCN16" s="207"/>
      <c r="QCO16" s="217"/>
      <c r="QCP16" s="197"/>
      <c r="QCQ16" s="207"/>
      <c r="QCR16" s="207"/>
      <c r="QCS16" s="217"/>
      <c r="QCT16" s="197"/>
      <c r="QCU16" s="207"/>
      <c r="QCV16" s="207"/>
      <c r="QCW16" s="217"/>
      <c r="QCX16" s="197"/>
      <c r="QCY16" s="207"/>
      <c r="QCZ16" s="207"/>
      <c r="QDA16" s="217"/>
      <c r="QDB16" s="197"/>
      <c r="QDC16" s="207"/>
      <c r="QDD16" s="207"/>
      <c r="QDE16" s="217"/>
      <c r="QDF16" s="197"/>
      <c r="QDG16" s="207"/>
      <c r="QDH16" s="207"/>
      <c r="QDI16" s="217"/>
      <c r="QDJ16" s="197"/>
      <c r="QDK16" s="207"/>
      <c r="QDL16" s="207"/>
      <c r="QDM16" s="217"/>
      <c r="QDN16" s="197"/>
      <c r="QDO16" s="207"/>
      <c r="QDP16" s="207"/>
      <c r="QDQ16" s="217"/>
      <c r="QDR16" s="197"/>
      <c r="QDS16" s="207"/>
      <c r="QDT16" s="207"/>
      <c r="QDU16" s="217"/>
      <c r="QDV16" s="197"/>
      <c r="QDW16" s="207"/>
      <c r="QDX16" s="207"/>
      <c r="QDY16" s="217"/>
      <c r="QDZ16" s="197"/>
      <c r="QEA16" s="207"/>
      <c r="QEB16" s="207"/>
      <c r="QEC16" s="217"/>
      <c r="QED16" s="197"/>
      <c r="QEE16" s="207"/>
      <c r="QEF16" s="207"/>
      <c r="QEG16" s="217"/>
      <c r="QEH16" s="197"/>
      <c r="QEI16" s="207"/>
      <c r="QEJ16" s="207"/>
      <c r="QEK16" s="217"/>
      <c r="QEL16" s="197"/>
      <c r="QEM16" s="207"/>
      <c r="QEN16" s="207"/>
      <c r="QEO16" s="217"/>
      <c r="QEP16" s="197"/>
      <c r="QEQ16" s="207"/>
      <c r="QER16" s="207"/>
      <c r="QES16" s="217"/>
      <c r="QET16" s="197"/>
      <c r="QEU16" s="207"/>
      <c r="QEV16" s="207"/>
      <c r="QEW16" s="217"/>
      <c r="QEX16" s="197"/>
      <c r="QEY16" s="207"/>
      <c r="QEZ16" s="207"/>
      <c r="QFA16" s="217"/>
      <c r="QFB16" s="197"/>
      <c r="QFC16" s="207"/>
      <c r="QFD16" s="207"/>
      <c r="QFE16" s="217"/>
      <c r="QFF16" s="197"/>
      <c r="QFG16" s="207"/>
      <c r="QFH16" s="207"/>
      <c r="QFI16" s="217"/>
      <c r="QFJ16" s="197"/>
      <c r="QFK16" s="207"/>
      <c r="QFL16" s="207"/>
      <c r="QFM16" s="217"/>
      <c r="QFN16" s="197"/>
      <c r="QFO16" s="207"/>
      <c r="QFP16" s="207"/>
      <c r="QFQ16" s="217"/>
      <c r="QFR16" s="197"/>
      <c r="QFS16" s="207"/>
      <c r="QFT16" s="207"/>
      <c r="QFU16" s="217"/>
      <c r="QFV16" s="197"/>
      <c r="QFW16" s="207"/>
      <c r="QFX16" s="207"/>
      <c r="QFY16" s="217"/>
      <c r="QFZ16" s="197"/>
      <c r="QGA16" s="207"/>
      <c r="QGB16" s="207"/>
      <c r="QGC16" s="217"/>
      <c r="QGD16" s="197"/>
      <c r="QGE16" s="207"/>
      <c r="QGF16" s="207"/>
      <c r="QGG16" s="217"/>
      <c r="QGH16" s="197"/>
      <c r="QGI16" s="207"/>
      <c r="QGJ16" s="207"/>
      <c r="QGK16" s="217"/>
      <c r="QGL16" s="197"/>
      <c r="QGM16" s="207"/>
      <c r="QGN16" s="207"/>
      <c r="QGO16" s="217"/>
      <c r="QGP16" s="197"/>
      <c r="QGQ16" s="207"/>
      <c r="QGR16" s="207"/>
      <c r="QGS16" s="217"/>
      <c r="QGT16" s="197"/>
      <c r="QGU16" s="207"/>
      <c r="QGV16" s="207"/>
      <c r="QGW16" s="217"/>
      <c r="QGX16" s="197"/>
      <c r="QGY16" s="207"/>
      <c r="QGZ16" s="207"/>
      <c r="QHA16" s="217"/>
      <c r="QHB16" s="197"/>
      <c r="QHC16" s="207"/>
      <c r="QHD16" s="207"/>
      <c r="QHE16" s="217"/>
      <c r="QHF16" s="197"/>
      <c r="QHG16" s="207"/>
      <c r="QHH16" s="207"/>
      <c r="QHI16" s="217"/>
      <c r="QHJ16" s="197"/>
      <c r="QHK16" s="207"/>
      <c r="QHL16" s="207"/>
      <c r="QHM16" s="217"/>
      <c r="QHN16" s="197"/>
      <c r="QHO16" s="207"/>
      <c r="QHP16" s="207"/>
      <c r="QHQ16" s="217"/>
      <c r="QHR16" s="197"/>
      <c r="QHS16" s="207"/>
      <c r="QHT16" s="207"/>
      <c r="QHU16" s="217"/>
      <c r="QHV16" s="197"/>
      <c r="QHW16" s="207"/>
      <c r="QHX16" s="207"/>
      <c r="QHY16" s="217"/>
      <c r="QHZ16" s="197"/>
      <c r="QIA16" s="207"/>
      <c r="QIB16" s="207"/>
      <c r="QIC16" s="217"/>
      <c r="QID16" s="197"/>
      <c r="QIE16" s="207"/>
      <c r="QIF16" s="207"/>
      <c r="QIG16" s="217"/>
      <c r="QIH16" s="197"/>
      <c r="QII16" s="207"/>
      <c r="QIJ16" s="207"/>
      <c r="QIK16" s="217"/>
      <c r="QIL16" s="197"/>
      <c r="QIM16" s="207"/>
      <c r="QIN16" s="207"/>
      <c r="QIO16" s="217"/>
      <c r="QIP16" s="197"/>
      <c r="QIQ16" s="207"/>
      <c r="QIR16" s="207"/>
      <c r="QIS16" s="217"/>
      <c r="QIT16" s="197"/>
      <c r="QIU16" s="207"/>
      <c r="QIV16" s="207"/>
      <c r="QIW16" s="217"/>
      <c r="QIX16" s="197"/>
      <c r="QIY16" s="207"/>
      <c r="QIZ16" s="207"/>
      <c r="QJA16" s="217"/>
      <c r="QJB16" s="197"/>
      <c r="QJC16" s="207"/>
      <c r="QJD16" s="207"/>
      <c r="QJE16" s="217"/>
      <c r="QJF16" s="197"/>
      <c r="QJG16" s="207"/>
      <c r="QJH16" s="207"/>
      <c r="QJI16" s="217"/>
      <c r="QJJ16" s="197"/>
      <c r="QJK16" s="207"/>
      <c r="QJL16" s="207"/>
      <c r="QJM16" s="217"/>
      <c r="QJN16" s="197"/>
      <c r="QJO16" s="207"/>
      <c r="QJP16" s="207"/>
      <c r="QJQ16" s="217"/>
      <c r="QJR16" s="197"/>
      <c r="QJS16" s="207"/>
      <c r="QJT16" s="207"/>
      <c r="QJU16" s="217"/>
      <c r="QJV16" s="197"/>
      <c r="QJW16" s="207"/>
      <c r="QJX16" s="207"/>
      <c r="QJY16" s="217"/>
      <c r="QJZ16" s="197"/>
      <c r="QKA16" s="207"/>
      <c r="QKB16" s="207"/>
      <c r="QKC16" s="217"/>
      <c r="QKD16" s="197"/>
      <c r="QKE16" s="207"/>
      <c r="QKF16" s="207"/>
      <c r="QKG16" s="217"/>
      <c r="QKH16" s="197"/>
      <c r="QKI16" s="207"/>
      <c r="QKJ16" s="207"/>
      <c r="QKK16" s="217"/>
      <c r="QKL16" s="197"/>
      <c r="QKM16" s="207"/>
      <c r="QKN16" s="207"/>
      <c r="QKO16" s="217"/>
      <c r="QKP16" s="197"/>
      <c r="QKQ16" s="207"/>
      <c r="QKR16" s="207"/>
      <c r="QKS16" s="217"/>
      <c r="QKT16" s="197"/>
      <c r="QKU16" s="207"/>
      <c r="QKV16" s="207"/>
      <c r="QKW16" s="217"/>
      <c r="QKX16" s="197"/>
      <c r="QKY16" s="207"/>
      <c r="QKZ16" s="207"/>
      <c r="QLA16" s="217"/>
      <c r="QLB16" s="197"/>
      <c r="QLC16" s="207"/>
      <c r="QLD16" s="207"/>
      <c r="QLE16" s="217"/>
      <c r="QLF16" s="197"/>
      <c r="QLG16" s="207"/>
      <c r="QLH16" s="207"/>
      <c r="QLI16" s="217"/>
      <c r="QLJ16" s="197"/>
      <c r="QLK16" s="207"/>
      <c r="QLL16" s="207"/>
      <c r="QLM16" s="217"/>
      <c r="QLN16" s="197"/>
      <c r="QLO16" s="207"/>
      <c r="QLP16" s="207"/>
      <c r="QLQ16" s="217"/>
      <c r="QLR16" s="197"/>
      <c r="QLS16" s="207"/>
      <c r="QLT16" s="207"/>
      <c r="QLU16" s="217"/>
      <c r="QLV16" s="197"/>
      <c r="QLW16" s="207"/>
      <c r="QLX16" s="207"/>
      <c r="QLY16" s="217"/>
      <c r="QLZ16" s="197"/>
      <c r="QMA16" s="207"/>
      <c r="QMB16" s="207"/>
      <c r="QMC16" s="217"/>
      <c r="QMD16" s="197"/>
      <c r="QME16" s="207"/>
      <c r="QMF16" s="207"/>
      <c r="QMG16" s="217"/>
      <c r="QMH16" s="197"/>
      <c r="QMI16" s="207"/>
      <c r="QMJ16" s="207"/>
      <c r="QMK16" s="217"/>
      <c r="QML16" s="197"/>
      <c r="QMM16" s="207"/>
      <c r="QMN16" s="207"/>
      <c r="QMO16" s="217"/>
      <c r="QMP16" s="197"/>
      <c r="QMQ16" s="207"/>
      <c r="QMR16" s="207"/>
      <c r="QMS16" s="217"/>
      <c r="QMT16" s="197"/>
      <c r="QMU16" s="207"/>
      <c r="QMV16" s="207"/>
      <c r="QMW16" s="217"/>
      <c r="QMX16" s="197"/>
      <c r="QMY16" s="207"/>
      <c r="QMZ16" s="207"/>
      <c r="QNA16" s="217"/>
      <c r="QNB16" s="197"/>
      <c r="QNC16" s="207"/>
      <c r="QND16" s="207"/>
      <c r="QNE16" s="217"/>
      <c r="QNF16" s="197"/>
      <c r="QNG16" s="207"/>
      <c r="QNH16" s="207"/>
      <c r="QNI16" s="217"/>
      <c r="QNJ16" s="197"/>
      <c r="QNK16" s="207"/>
      <c r="QNL16" s="207"/>
      <c r="QNM16" s="217"/>
      <c r="QNN16" s="197"/>
      <c r="QNO16" s="207"/>
      <c r="QNP16" s="207"/>
      <c r="QNQ16" s="217"/>
      <c r="QNR16" s="197"/>
      <c r="QNS16" s="207"/>
      <c r="QNT16" s="207"/>
      <c r="QNU16" s="217"/>
      <c r="QNV16" s="197"/>
      <c r="QNW16" s="207"/>
      <c r="QNX16" s="207"/>
      <c r="QNY16" s="217"/>
      <c r="QNZ16" s="197"/>
      <c r="QOA16" s="207"/>
      <c r="QOB16" s="207"/>
      <c r="QOC16" s="217"/>
      <c r="QOD16" s="197"/>
      <c r="QOE16" s="207"/>
      <c r="QOF16" s="207"/>
      <c r="QOG16" s="217"/>
      <c r="QOH16" s="197"/>
      <c r="QOI16" s="207"/>
      <c r="QOJ16" s="207"/>
      <c r="QOK16" s="217"/>
      <c r="QOL16" s="197"/>
      <c r="QOM16" s="207"/>
      <c r="QON16" s="207"/>
      <c r="QOO16" s="217"/>
      <c r="QOP16" s="197"/>
      <c r="QOQ16" s="207"/>
      <c r="QOR16" s="207"/>
      <c r="QOS16" s="217"/>
      <c r="QOT16" s="197"/>
      <c r="QOU16" s="207"/>
      <c r="QOV16" s="207"/>
      <c r="QOW16" s="217"/>
      <c r="QOX16" s="197"/>
      <c r="QOY16" s="207"/>
      <c r="QOZ16" s="207"/>
      <c r="QPA16" s="217"/>
      <c r="QPB16" s="197"/>
      <c r="QPC16" s="207"/>
      <c r="QPD16" s="207"/>
      <c r="QPE16" s="217"/>
      <c r="QPF16" s="197"/>
      <c r="QPG16" s="207"/>
      <c r="QPH16" s="207"/>
      <c r="QPI16" s="217"/>
      <c r="QPJ16" s="197"/>
      <c r="QPK16" s="207"/>
      <c r="QPL16" s="207"/>
      <c r="QPM16" s="217"/>
      <c r="QPN16" s="197"/>
      <c r="QPO16" s="207"/>
      <c r="QPP16" s="207"/>
      <c r="QPQ16" s="217"/>
      <c r="QPR16" s="197"/>
      <c r="QPS16" s="207"/>
      <c r="QPT16" s="207"/>
      <c r="QPU16" s="217"/>
      <c r="QPV16" s="197"/>
      <c r="QPW16" s="207"/>
      <c r="QPX16" s="207"/>
      <c r="QPY16" s="217"/>
      <c r="QPZ16" s="197"/>
      <c r="QQA16" s="207"/>
      <c r="QQB16" s="207"/>
      <c r="QQC16" s="217"/>
      <c r="QQD16" s="197"/>
      <c r="QQE16" s="207"/>
      <c r="QQF16" s="207"/>
      <c r="QQG16" s="217"/>
      <c r="QQH16" s="197"/>
      <c r="QQI16" s="207"/>
      <c r="QQJ16" s="207"/>
      <c r="QQK16" s="217"/>
      <c r="QQL16" s="197"/>
      <c r="QQM16" s="207"/>
      <c r="QQN16" s="207"/>
      <c r="QQO16" s="217"/>
      <c r="QQP16" s="197"/>
      <c r="QQQ16" s="207"/>
      <c r="QQR16" s="207"/>
      <c r="QQS16" s="217"/>
      <c r="QQT16" s="197"/>
      <c r="QQU16" s="207"/>
      <c r="QQV16" s="207"/>
      <c r="QQW16" s="217"/>
      <c r="QQX16" s="197"/>
      <c r="QQY16" s="207"/>
      <c r="QQZ16" s="207"/>
      <c r="QRA16" s="217"/>
      <c r="QRB16" s="197"/>
      <c r="QRC16" s="207"/>
      <c r="QRD16" s="207"/>
      <c r="QRE16" s="217"/>
      <c r="QRF16" s="197"/>
      <c r="QRG16" s="207"/>
      <c r="QRH16" s="207"/>
      <c r="QRI16" s="217"/>
      <c r="QRJ16" s="197"/>
      <c r="QRK16" s="207"/>
      <c r="QRL16" s="207"/>
      <c r="QRM16" s="217"/>
      <c r="QRN16" s="197"/>
      <c r="QRO16" s="207"/>
      <c r="QRP16" s="207"/>
      <c r="QRQ16" s="217"/>
      <c r="QRR16" s="197"/>
      <c r="QRS16" s="207"/>
      <c r="QRT16" s="207"/>
      <c r="QRU16" s="217"/>
      <c r="QRV16" s="197"/>
      <c r="QRW16" s="207"/>
      <c r="QRX16" s="207"/>
      <c r="QRY16" s="217"/>
      <c r="QRZ16" s="197"/>
      <c r="QSA16" s="207"/>
      <c r="QSB16" s="207"/>
      <c r="QSC16" s="217"/>
      <c r="QSD16" s="197"/>
      <c r="QSE16" s="207"/>
      <c r="QSF16" s="207"/>
      <c r="QSG16" s="217"/>
      <c r="QSH16" s="197"/>
      <c r="QSI16" s="207"/>
      <c r="QSJ16" s="207"/>
      <c r="QSK16" s="217"/>
      <c r="QSL16" s="197"/>
      <c r="QSM16" s="207"/>
      <c r="QSN16" s="207"/>
      <c r="QSO16" s="217"/>
      <c r="QSP16" s="197"/>
      <c r="QSQ16" s="207"/>
      <c r="QSR16" s="207"/>
      <c r="QSS16" s="217"/>
      <c r="QST16" s="197"/>
      <c r="QSU16" s="207"/>
      <c r="QSV16" s="207"/>
      <c r="QSW16" s="217"/>
      <c r="QSX16" s="197"/>
      <c r="QSY16" s="207"/>
      <c r="QSZ16" s="207"/>
      <c r="QTA16" s="217"/>
      <c r="QTB16" s="197"/>
      <c r="QTC16" s="207"/>
      <c r="QTD16" s="207"/>
      <c r="QTE16" s="217"/>
      <c r="QTF16" s="197"/>
      <c r="QTG16" s="207"/>
      <c r="QTH16" s="207"/>
      <c r="QTI16" s="217"/>
      <c r="QTJ16" s="197"/>
      <c r="QTK16" s="207"/>
      <c r="QTL16" s="207"/>
      <c r="QTM16" s="217"/>
      <c r="QTN16" s="197"/>
      <c r="QTO16" s="207"/>
      <c r="QTP16" s="207"/>
      <c r="QTQ16" s="217"/>
      <c r="QTR16" s="197"/>
      <c r="QTS16" s="207"/>
      <c r="QTT16" s="207"/>
      <c r="QTU16" s="217"/>
      <c r="QTV16" s="197"/>
      <c r="QTW16" s="207"/>
      <c r="QTX16" s="207"/>
      <c r="QTY16" s="217"/>
      <c r="QTZ16" s="197"/>
      <c r="QUA16" s="207"/>
      <c r="QUB16" s="207"/>
      <c r="QUC16" s="217"/>
      <c r="QUD16" s="197"/>
      <c r="QUE16" s="207"/>
      <c r="QUF16" s="207"/>
      <c r="QUG16" s="217"/>
      <c r="QUH16" s="197"/>
      <c r="QUI16" s="207"/>
      <c r="QUJ16" s="207"/>
      <c r="QUK16" s="217"/>
      <c r="QUL16" s="197"/>
      <c r="QUM16" s="207"/>
      <c r="QUN16" s="207"/>
      <c r="QUO16" s="217"/>
      <c r="QUP16" s="197"/>
      <c r="QUQ16" s="207"/>
      <c r="QUR16" s="207"/>
      <c r="QUS16" s="217"/>
      <c r="QUT16" s="197"/>
      <c r="QUU16" s="207"/>
      <c r="QUV16" s="207"/>
      <c r="QUW16" s="217"/>
      <c r="QUX16" s="197"/>
      <c r="QUY16" s="207"/>
      <c r="QUZ16" s="207"/>
      <c r="QVA16" s="217"/>
      <c r="QVB16" s="197"/>
      <c r="QVC16" s="207"/>
      <c r="QVD16" s="207"/>
      <c r="QVE16" s="217"/>
      <c r="QVF16" s="197"/>
      <c r="QVG16" s="207"/>
      <c r="QVH16" s="207"/>
      <c r="QVI16" s="217"/>
      <c r="QVJ16" s="197"/>
      <c r="QVK16" s="207"/>
      <c r="QVL16" s="207"/>
      <c r="QVM16" s="217"/>
      <c r="QVN16" s="197"/>
      <c r="QVO16" s="207"/>
      <c r="QVP16" s="207"/>
      <c r="QVQ16" s="217"/>
      <c r="QVR16" s="197"/>
      <c r="QVS16" s="207"/>
      <c r="QVT16" s="207"/>
      <c r="QVU16" s="217"/>
      <c r="QVV16" s="197"/>
      <c r="QVW16" s="207"/>
      <c r="QVX16" s="207"/>
      <c r="QVY16" s="217"/>
      <c r="QVZ16" s="197"/>
      <c r="QWA16" s="207"/>
      <c r="QWB16" s="207"/>
      <c r="QWC16" s="217"/>
      <c r="QWD16" s="197"/>
      <c r="QWE16" s="207"/>
      <c r="QWF16" s="207"/>
      <c r="QWG16" s="217"/>
      <c r="QWH16" s="197"/>
      <c r="QWI16" s="207"/>
      <c r="QWJ16" s="207"/>
      <c r="QWK16" s="217"/>
      <c r="QWL16" s="197"/>
      <c r="QWM16" s="207"/>
      <c r="QWN16" s="207"/>
      <c r="QWO16" s="217"/>
      <c r="QWP16" s="197"/>
      <c r="QWQ16" s="207"/>
      <c r="QWR16" s="207"/>
      <c r="QWS16" s="217"/>
      <c r="QWT16" s="197"/>
      <c r="QWU16" s="207"/>
      <c r="QWV16" s="207"/>
      <c r="QWW16" s="217"/>
      <c r="QWX16" s="197"/>
      <c r="QWY16" s="207"/>
      <c r="QWZ16" s="207"/>
      <c r="QXA16" s="217"/>
      <c r="QXB16" s="197"/>
      <c r="QXC16" s="207"/>
      <c r="QXD16" s="207"/>
      <c r="QXE16" s="217"/>
      <c r="QXF16" s="197"/>
      <c r="QXG16" s="207"/>
      <c r="QXH16" s="207"/>
      <c r="QXI16" s="217"/>
      <c r="QXJ16" s="197"/>
      <c r="QXK16" s="207"/>
      <c r="QXL16" s="207"/>
      <c r="QXM16" s="217"/>
      <c r="QXN16" s="197"/>
      <c r="QXO16" s="207"/>
      <c r="QXP16" s="207"/>
      <c r="QXQ16" s="217"/>
      <c r="QXR16" s="197"/>
      <c r="QXS16" s="207"/>
      <c r="QXT16" s="207"/>
      <c r="QXU16" s="217"/>
      <c r="QXV16" s="197"/>
      <c r="QXW16" s="207"/>
      <c r="QXX16" s="207"/>
      <c r="QXY16" s="217"/>
      <c r="QXZ16" s="197"/>
      <c r="QYA16" s="207"/>
      <c r="QYB16" s="207"/>
      <c r="QYC16" s="217"/>
      <c r="QYD16" s="197"/>
      <c r="QYE16" s="207"/>
      <c r="QYF16" s="207"/>
      <c r="QYG16" s="217"/>
      <c r="QYH16" s="197"/>
      <c r="QYI16" s="207"/>
      <c r="QYJ16" s="207"/>
      <c r="QYK16" s="217"/>
      <c r="QYL16" s="197"/>
      <c r="QYM16" s="207"/>
      <c r="QYN16" s="207"/>
      <c r="QYO16" s="217"/>
      <c r="QYP16" s="197"/>
      <c r="QYQ16" s="207"/>
      <c r="QYR16" s="207"/>
      <c r="QYS16" s="217"/>
      <c r="QYT16" s="197"/>
      <c r="QYU16" s="207"/>
      <c r="QYV16" s="207"/>
      <c r="QYW16" s="217"/>
      <c r="QYX16" s="197"/>
      <c r="QYY16" s="207"/>
      <c r="QYZ16" s="207"/>
      <c r="QZA16" s="217"/>
      <c r="QZB16" s="197"/>
      <c r="QZC16" s="207"/>
      <c r="QZD16" s="207"/>
      <c r="QZE16" s="217"/>
      <c r="QZF16" s="197"/>
      <c r="QZG16" s="207"/>
      <c r="QZH16" s="207"/>
      <c r="QZI16" s="217"/>
      <c r="QZJ16" s="197"/>
      <c r="QZK16" s="207"/>
      <c r="QZL16" s="207"/>
      <c r="QZM16" s="217"/>
      <c r="QZN16" s="197"/>
      <c r="QZO16" s="207"/>
      <c r="QZP16" s="207"/>
      <c r="QZQ16" s="217"/>
      <c r="QZR16" s="197"/>
      <c r="QZS16" s="207"/>
      <c r="QZT16" s="207"/>
      <c r="QZU16" s="217"/>
      <c r="QZV16" s="197"/>
      <c r="QZW16" s="207"/>
      <c r="QZX16" s="207"/>
      <c r="QZY16" s="217"/>
      <c r="QZZ16" s="197"/>
      <c r="RAA16" s="207"/>
      <c r="RAB16" s="207"/>
      <c r="RAC16" s="217"/>
      <c r="RAD16" s="197"/>
      <c r="RAE16" s="207"/>
      <c r="RAF16" s="207"/>
      <c r="RAG16" s="217"/>
      <c r="RAH16" s="197"/>
      <c r="RAI16" s="207"/>
      <c r="RAJ16" s="207"/>
      <c r="RAK16" s="217"/>
      <c r="RAL16" s="197"/>
      <c r="RAM16" s="207"/>
      <c r="RAN16" s="207"/>
      <c r="RAO16" s="217"/>
      <c r="RAP16" s="197"/>
      <c r="RAQ16" s="207"/>
      <c r="RAR16" s="207"/>
      <c r="RAS16" s="217"/>
      <c r="RAT16" s="197"/>
      <c r="RAU16" s="207"/>
      <c r="RAV16" s="207"/>
      <c r="RAW16" s="217"/>
      <c r="RAX16" s="197"/>
      <c r="RAY16" s="207"/>
      <c r="RAZ16" s="207"/>
      <c r="RBA16" s="217"/>
      <c r="RBB16" s="197"/>
      <c r="RBC16" s="207"/>
      <c r="RBD16" s="207"/>
      <c r="RBE16" s="217"/>
      <c r="RBF16" s="197"/>
      <c r="RBG16" s="207"/>
      <c r="RBH16" s="207"/>
      <c r="RBI16" s="217"/>
      <c r="RBJ16" s="197"/>
      <c r="RBK16" s="207"/>
      <c r="RBL16" s="207"/>
      <c r="RBM16" s="217"/>
      <c r="RBN16" s="197"/>
      <c r="RBO16" s="207"/>
      <c r="RBP16" s="207"/>
      <c r="RBQ16" s="217"/>
      <c r="RBR16" s="197"/>
      <c r="RBS16" s="207"/>
      <c r="RBT16" s="207"/>
      <c r="RBU16" s="217"/>
      <c r="RBV16" s="197"/>
      <c r="RBW16" s="207"/>
      <c r="RBX16" s="207"/>
      <c r="RBY16" s="217"/>
      <c r="RBZ16" s="197"/>
      <c r="RCA16" s="207"/>
      <c r="RCB16" s="207"/>
      <c r="RCC16" s="217"/>
      <c r="RCD16" s="197"/>
      <c r="RCE16" s="207"/>
      <c r="RCF16" s="207"/>
      <c r="RCG16" s="217"/>
      <c r="RCH16" s="197"/>
      <c r="RCI16" s="207"/>
      <c r="RCJ16" s="207"/>
      <c r="RCK16" s="217"/>
      <c r="RCL16" s="197"/>
      <c r="RCM16" s="207"/>
      <c r="RCN16" s="207"/>
      <c r="RCO16" s="217"/>
      <c r="RCP16" s="197"/>
      <c r="RCQ16" s="207"/>
      <c r="RCR16" s="207"/>
      <c r="RCS16" s="217"/>
      <c r="RCT16" s="197"/>
      <c r="RCU16" s="207"/>
      <c r="RCV16" s="207"/>
      <c r="RCW16" s="217"/>
      <c r="RCX16" s="197"/>
      <c r="RCY16" s="207"/>
      <c r="RCZ16" s="207"/>
      <c r="RDA16" s="217"/>
      <c r="RDB16" s="197"/>
      <c r="RDC16" s="207"/>
      <c r="RDD16" s="207"/>
      <c r="RDE16" s="217"/>
      <c r="RDF16" s="197"/>
      <c r="RDG16" s="207"/>
      <c r="RDH16" s="207"/>
      <c r="RDI16" s="217"/>
      <c r="RDJ16" s="197"/>
      <c r="RDK16" s="207"/>
      <c r="RDL16" s="207"/>
      <c r="RDM16" s="217"/>
      <c r="RDN16" s="197"/>
      <c r="RDO16" s="207"/>
      <c r="RDP16" s="207"/>
      <c r="RDQ16" s="217"/>
      <c r="RDR16" s="197"/>
      <c r="RDS16" s="207"/>
      <c r="RDT16" s="207"/>
      <c r="RDU16" s="217"/>
      <c r="RDV16" s="197"/>
      <c r="RDW16" s="207"/>
      <c r="RDX16" s="207"/>
      <c r="RDY16" s="217"/>
      <c r="RDZ16" s="197"/>
      <c r="REA16" s="207"/>
      <c r="REB16" s="207"/>
      <c r="REC16" s="217"/>
      <c r="RED16" s="197"/>
      <c r="REE16" s="207"/>
      <c r="REF16" s="207"/>
      <c r="REG16" s="217"/>
      <c r="REH16" s="197"/>
      <c r="REI16" s="207"/>
      <c r="REJ16" s="207"/>
      <c r="REK16" s="217"/>
      <c r="REL16" s="197"/>
      <c r="REM16" s="207"/>
      <c r="REN16" s="207"/>
      <c r="REO16" s="217"/>
      <c r="REP16" s="197"/>
      <c r="REQ16" s="207"/>
      <c r="RER16" s="207"/>
      <c r="RES16" s="217"/>
      <c r="RET16" s="197"/>
      <c r="REU16" s="207"/>
      <c r="REV16" s="207"/>
      <c r="REW16" s="217"/>
      <c r="REX16" s="197"/>
      <c r="REY16" s="207"/>
      <c r="REZ16" s="207"/>
      <c r="RFA16" s="217"/>
      <c r="RFB16" s="197"/>
      <c r="RFC16" s="207"/>
      <c r="RFD16" s="207"/>
      <c r="RFE16" s="217"/>
      <c r="RFF16" s="197"/>
      <c r="RFG16" s="207"/>
      <c r="RFH16" s="207"/>
      <c r="RFI16" s="217"/>
      <c r="RFJ16" s="197"/>
      <c r="RFK16" s="207"/>
      <c r="RFL16" s="207"/>
      <c r="RFM16" s="217"/>
      <c r="RFN16" s="197"/>
      <c r="RFO16" s="207"/>
      <c r="RFP16" s="207"/>
      <c r="RFQ16" s="217"/>
      <c r="RFR16" s="197"/>
      <c r="RFS16" s="207"/>
      <c r="RFT16" s="207"/>
      <c r="RFU16" s="217"/>
      <c r="RFV16" s="197"/>
      <c r="RFW16" s="207"/>
      <c r="RFX16" s="207"/>
      <c r="RFY16" s="217"/>
      <c r="RFZ16" s="197"/>
      <c r="RGA16" s="207"/>
      <c r="RGB16" s="207"/>
      <c r="RGC16" s="217"/>
      <c r="RGD16" s="197"/>
      <c r="RGE16" s="207"/>
      <c r="RGF16" s="207"/>
      <c r="RGG16" s="217"/>
      <c r="RGH16" s="197"/>
      <c r="RGI16" s="207"/>
      <c r="RGJ16" s="207"/>
      <c r="RGK16" s="217"/>
      <c r="RGL16" s="197"/>
      <c r="RGM16" s="207"/>
      <c r="RGN16" s="207"/>
      <c r="RGO16" s="217"/>
      <c r="RGP16" s="197"/>
      <c r="RGQ16" s="207"/>
      <c r="RGR16" s="207"/>
      <c r="RGS16" s="217"/>
      <c r="RGT16" s="197"/>
      <c r="RGU16" s="207"/>
      <c r="RGV16" s="207"/>
      <c r="RGW16" s="217"/>
      <c r="RGX16" s="197"/>
      <c r="RGY16" s="207"/>
      <c r="RGZ16" s="207"/>
      <c r="RHA16" s="217"/>
      <c r="RHB16" s="197"/>
      <c r="RHC16" s="207"/>
      <c r="RHD16" s="207"/>
      <c r="RHE16" s="217"/>
      <c r="RHF16" s="197"/>
      <c r="RHG16" s="207"/>
      <c r="RHH16" s="207"/>
      <c r="RHI16" s="217"/>
      <c r="RHJ16" s="197"/>
      <c r="RHK16" s="207"/>
      <c r="RHL16" s="207"/>
      <c r="RHM16" s="217"/>
      <c r="RHN16" s="197"/>
      <c r="RHO16" s="207"/>
      <c r="RHP16" s="207"/>
      <c r="RHQ16" s="217"/>
      <c r="RHR16" s="197"/>
      <c r="RHS16" s="207"/>
      <c r="RHT16" s="207"/>
      <c r="RHU16" s="217"/>
      <c r="RHV16" s="197"/>
      <c r="RHW16" s="207"/>
      <c r="RHX16" s="207"/>
      <c r="RHY16" s="217"/>
      <c r="RHZ16" s="197"/>
      <c r="RIA16" s="207"/>
      <c r="RIB16" s="207"/>
      <c r="RIC16" s="217"/>
      <c r="RID16" s="197"/>
      <c r="RIE16" s="207"/>
      <c r="RIF16" s="207"/>
      <c r="RIG16" s="217"/>
      <c r="RIH16" s="197"/>
      <c r="RII16" s="207"/>
      <c r="RIJ16" s="207"/>
      <c r="RIK16" s="217"/>
      <c r="RIL16" s="197"/>
      <c r="RIM16" s="207"/>
      <c r="RIN16" s="207"/>
      <c r="RIO16" s="217"/>
      <c r="RIP16" s="197"/>
      <c r="RIQ16" s="207"/>
      <c r="RIR16" s="207"/>
      <c r="RIS16" s="217"/>
      <c r="RIT16" s="197"/>
      <c r="RIU16" s="207"/>
      <c r="RIV16" s="207"/>
      <c r="RIW16" s="217"/>
      <c r="RIX16" s="197"/>
      <c r="RIY16" s="207"/>
      <c r="RIZ16" s="207"/>
      <c r="RJA16" s="217"/>
      <c r="RJB16" s="197"/>
      <c r="RJC16" s="207"/>
      <c r="RJD16" s="207"/>
      <c r="RJE16" s="217"/>
      <c r="RJF16" s="197"/>
      <c r="RJG16" s="207"/>
      <c r="RJH16" s="207"/>
      <c r="RJI16" s="217"/>
      <c r="RJJ16" s="197"/>
      <c r="RJK16" s="207"/>
      <c r="RJL16" s="207"/>
      <c r="RJM16" s="217"/>
      <c r="RJN16" s="197"/>
      <c r="RJO16" s="207"/>
      <c r="RJP16" s="207"/>
      <c r="RJQ16" s="217"/>
      <c r="RJR16" s="197"/>
      <c r="RJS16" s="207"/>
      <c r="RJT16" s="207"/>
      <c r="RJU16" s="217"/>
      <c r="RJV16" s="197"/>
      <c r="RJW16" s="207"/>
      <c r="RJX16" s="207"/>
      <c r="RJY16" s="217"/>
      <c r="RJZ16" s="197"/>
      <c r="RKA16" s="207"/>
      <c r="RKB16" s="207"/>
      <c r="RKC16" s="217"/>
      <c r="RKD16" s="197"/>
      <c r="RKE16" s="207"/>
      <c r="RKF16" s="207"/>
      <c r="RKG16" s="217"/>
      <c r="RKH16" s="197"/>
      <c r="RKI16" s="207"/>
      <c r="RKJ16" s="207"/>
      <c r="RKK16" s="217"/>
      <c r="RKL16" s="197"/>
      <c r="RKM16" s="207"/>
      <c r="RKN16" s="207"/>
      <c r="RKO16" s="217"/>
      <c r="RKP16" s="197"/>
      <c r="RKQ16" s="207"/>
      <c r="RKR16" s="207"/>
      <c r="RKS16" s="217"/>
      <c r="RKT16" s="197"/>
      <c r="RKU16" s="207"/>
      <c r="RKV16" s="207"/>
      <c r="RKW16" s="217"/>
      <c r="RKX16" s="197"/>
      <c r="RKY16" s="207"/>
      <c r="RKZ16" s="207"/>
      <c r="RLA16" s="217"/>
      <c r="RLB16" s="197"/>
      <c r="RLC16" s="207"/>
      <c r="RLD16" s="207"/>
      <c r="RLE16" s="217"/>
      <c r="RLF16" s="197"/>
      <c r="RLG16" s="207"/>
      <c r="RLH16" s="207"/>
      <c r="RLI16" s="217"/>
      <c r="RLJ16" s="197"/>
      <c r="RLK16" s="207"/>
      <c r="RLL16" s="207"/>
      <c r="RLM16" s="217"/>
      <c r="RLN16" s="197"/>
      <c r="RLO16" s="207"/>
      <c r="RLP16" s="207"/>
      <c r="RLQ16" s="217"/>
      <c r="RLR16" s="197"/>
      <c r="RLS16" s="207"/>
      <c r="RLT16" s="207"/>
      <c r="RLU16" s="217"/>
      <c r="RLV16" s="197"/>
      <c r="RLW16" s="207"/>
      <c r="RLX16" s="207"/>
      <c r="RLY16" s="217"/>
      <c r="RLZ16" s="197"/>
      <c r="RMA16" s="207"/>
      <c r="RMB16" s="207"/>
      <c r="RMC16" s="217"/>
      <c r="RMD16" s="197"/>
      <c r="RME16" s="207"/>
      <c r="RMF16" s="207"/>
      <c r="RMG16" s="217"/>
      <c r="RMH16" s="197"/>
      <c r="RMI16" s="207"/>
      <c r="RMJ16" s="207"/>
      <c r="RMK16" s="217"/>
      <c r="RML16" s="197"/>
      <c r="RMM16" s="207"/>
      <c r="RMN16" s="207"/>
      <c r="RMO16" s="217"/>
      <c r="RMP16" s="197"/>
      <c r="RMQ16" s="207"/>
      <c r="RMR16" s="207"/>
      <c r="RMS16" s="217"/>
      <c r="RMT16" s="197"/>
      <c r="RMU16" s="207"/>
      <c r="RMV16" s="207"/>
      <c r="RMW16" s="217"/>
      <c r="RMX16" s="197"/>
      <c r="RMY16" s="207"/>
      <c r="RMZ16" s="207"/>
      <c r="RNA16" s="217"/>
      <c r="RNB16" s="197"/>
      <c r="RNC16" s="207"/>
      <c r="RND16" s="207"/>
      <c r="RNE16" s="217"/>
      <c r="RNF16" s="197"/>
      <c r="RNG16" s="207"/>
      <c r="RNH16" s="207"/>
      <c r="RNI16" s="217"/>
      <c r="RNJ16" s="197"/>
      <c r="RNK16" s="207"/>
      <c r="RNL16" s="207"/>
      <c r="RNM16" s="217"/>
      <c r="RNN16" s="197"/>
      <c r="RNO16" s="207"/>
      <c r="RNP16" s="207"/>
      <c r="RNQ16" s="217"/>
      <c r="RNR16" s="197"/>
      <c r="RNS16" s="207"/>
      <c r="RNT16" s="207"/>
      <c r="RNU16" s="217"/>
      <c r="RNV16" s="197"/>
      <c r="RNW16" s="207"/>
      <c r="RNX16" s="207"/>
      <c r="RNY16" s="217"/>
      <c r="RNZ16" s="197"/>
      <c r="ROA16" s="207"/>
      <c r="ROB16" s="207"/>
      <c r="ROC16" s="217"/>
      <c r="ROD16" s="197"/>
      <c r="ROE16" s="207"/>
      <c r="ROF16" s="207"/>
      <c r="ROG16" s="217"/>
      <c r="ROH16" s="197"/>
      <c r="ROI16" s="207"/>
      <c r="ROJ16" s="207"/>
      <c r="ROK16" s="217"/>
      <c r="ROL16" s="197"/>
      <c r="ROM16" s="207"/>
      <c r="RON16" s="207"/>
      <c r="ROO16" s="217"/>
      <c r="ROP16" s="197"/>
      <c r="ROQ16" s="207"/>
      <c r="ROR16" s="207"/>
      <c r="ROS16" s="217"/>
      <c r="ROT16" s="197"/>
      <c r="ROU16" s="207"/>
      <c r="ROV16" s="207"/>
      <c r="ROW16" s="217"/>
      <c r="ROX16" s="197"/>
      <c r="ROY16" s="207"/>
      <c r="ROZ16" s="207"/>
      <c r="RPA16" s="217"/>
      <c r="RPB16" s="197"/>
      <c r="RPC16" s="207"/>
      <c r="RPD16" s="207"/>
      <c r="RPE16" s="217"/>
      <c r="RPF16" s="197"/>
      <c r="RPG16" s="207"/>
      <c r="RPH16" s="207"/>
      <c r="RPI16" s="217"/>
      <c r="RPJ16" s="197"/>
      <c r="RPK16" s="207"/>
      <c r="RPL16" s="207"/>
      <c r="RPM16" s="217"/>
      <c r="RPN16" s="197"/>
      <c r="RPO16" s="207"/>
      <c r="RPP16" s="207"/>
      <c r="RPQ16" s="217"/>
      <c r="RPR16" s="197"/>
      <c r="RPS16" s="207"/>
      <c r="RPT16" s="207"/>
      <c r="RPU16" s="217"/>
      <c r="RPV16" s="197"/>
      <c r="RPW16" s="207"/>
      <c r="RPX16" s="207"/>
      <c r="RPY16" s="217"/>
      <c r="RPZ16" s="197"/>
      <c r="RQA16" s="207"/>
      <c r="RQB16" s="207"/>
      <c r="RQC16" s="217"/>
      <c r="RQD16" s="197"/>
      <c r="RQE16" s="207"/>
      <c r="RQF16" s="207"/>
      <c r="RQG16" s="217"/>
      <c r="RQH16" s="197"/>
      <c r="RQI16" s="207"/>
      <c r="RQJ16" s="207"/>
      <c r="RQK16" s="217"/>
      <c r="RQL16" s="197"/>
      <c r="RQM16" s="207"/>
      <c r="RQN16" s="207"/>
      <c r="RQO16" s="217"/>
      <c r="RQP16" s="197"/>
      <c r="RQQ16" s="207"/>
      <c r="RQR16" s="207"/>
      <c r="RQS16" s="217"/>
      <c r="RQT16" s="197"/>
      <c r="RQU16" s="207"/>
      <c r="RQV16" s="207"/>
      <c r="RQW16" s="217"/>
      <c r="RQX16" s="197"/>
      <c r="RQY16" s="207"/>
      <c r="RQZ16" s="207"/>
      <c r="RRA16" s="217"/>
      <c r="RRB16" s="197"/>
      <c r="RRC16" s="207"/>
      <c r="RRD16" s="207"/>
      <c r="RRE16" s="217"/>
      <c r="RRF16" s="197"/>
      <c r="RRG16" s="207"/>
      <c r="RRH16" s="207"/>
      <c r="RRI16" s="217"/>
      <c r="RRJ16" s="197"/>
      <c r="RRK16" s="207"/>
      <c r="RRL16" s="207"/>
      <c r="RRM16" s="217"/>
      <c r="RRN16" s="197"/>
      <c r="RRO16" s="207"/>
      <c r="RRP16" s="207"/>
      <c r="RRQ16" s="217"/>
      <c r="RRR16" s="197"/>
      <c r="RRS16" s="207"/>
      <c r="RRT16" s="207"/>
      <c r="RRU16" s="217"/>
      <c r="RRV16" s="197"/>
      <c r="RRW16" s="207"/>
      <c r="RRX16" s="207"/>
      <c r="RRY16" s="217"/>
      <c r="RRZ16" s="197"/>
      <c r="RSA16" s="207"/>
      <c r="RSB16" s="207"/>
      <c r="RSC16" s="217"/>
      <c r="RSD16" s="197"/>
      <c r="RSE16" s="207"/>
      <c r="RSF16" s="207"/>
      <c r="RSG16" s="217"/>
      <c r="RSH16" s="197"/>
      <c r="RSI16" s="207"/>
      <c r="RSJ16" s="207"/>
      <c r="RSK16" s="217"/>
      <c r="RSL16" s="197"/>
      <c r="RSM16" s="207"/>
      <c r="RSN16" s="207"/>
      <c r="RSO16" s="217"/>
      <c r="RSP16" s="197"/>
      <c r="RSQ16" s="207"/>
      <c r="RSR16" s="207"/>
      <c r="RSS16" s="217"/>
      <c r="RST16" s="197"/>
      <c r="RSU16" s="207"/>
      <c r="RSV16" s="207"/>
      <c r="RSW16" s="217"/>
      <c r="RSX16" s="197"/>
      <c r="RSY16" s="207"/>
      <c r="RSZ16" s="207"/>
      <c r="RTA16" s="217"/>
      <c r="RTB16" s="197"/>
      <c r="RTC16" s="207"/>
      <c r="RTD16" s="207"/>
      <c r="RTE16" s="217"/>
      <c r="RTF16" s="197"/>
      <c r="RTG16" s="207"/>
      <c r="RTH16" s="207"/>
      <c r="RTI16" s="217"/>
      <c r="RTJ16" s="197"/>
      <c r="RTK16" s="207"/>
      <c r="RTL16" s="207"/>
      <c r="RTM16" s="217"/>
      <c r="RTN16" s="197"/>
      <c r="RTO16" s="207"/>
      <c r="RTP16" s="207"/>
      <c r="RTQ16" s="217"/>
      <c r="RTR16" s="197"/>
      <c r="RTS16" s="207"/>
      <c r="RTT16" s="207"/>
      <c r="RTU16" s="217"/>
      <c r="RTV16" s="197"/>
      <c r="RTW16" s="207"/>
      <c r="RTX16" s="207"/>
      <c r="RTY16" s="217"/>
      <c r="RTZ16" s="197"/>
      <c r="RUA16" s="207"/>
      <c r="RUB16" s="207"/>
      <c r="RUC16" s="217"/>
      <c r="RUD16" s="197"/>
      <c r="RUE16" s="207"/>
      <c r="RUF16" s="207"/>
      <c r="RUG16" s="217"/>
      <c r="RUH16" s="197"/>
      <c r="RUI16" s="207"/>
      <c r="RUJ16" s="207"/>
      <c r="RUK16" s="217"/>
      <c r="RUL16" s="197"/>
      <c r="RUM16" s="207"/>
      <c r="RUN16" s="207"/>
      <c r="RUO16" s="217"/>
      <c r="RUP16" s="197"/>
      <c r="RUQ16" s="207"/>
      <c r="RUR16" s="207"/>
      <c r="RUS16" s="217"/>
      <c r="RUT16" s="197"/>
      <c r="RUU16" s="207"/>
      <c r="RUV16" s="207"/>
      <c r="RUW16" s="217"/>
      <c r="RUX16" s="197"/>
      <c r="RUY16" s="207"/>
      <c r="RUZ16" s="207"/>
      <c r="RVA16" s="217"/>
      <c r="RVB16" s="197"/>
      <c r="RVC16" s="207"/>
      <c r="RVD16" s="207"/>
      <c r="RVE16" s="217"/>
      <c r="RVF16" s="197"/>
      <c r="RVG16" s="207"/>
      <c r="RVH16" s="207"/>
      <c r="RVI16" s="217"/>
      <c r="RVJ16" s="197"/>
      <c r="RVK16" s="207"/>
      <c r="RVL16" s="207"/>
      <c r="RVM16" s="217"/>
      <c r="RVN16" s="197"/>
      <c r="RVO16" s="207"/>
      <c r="RVP16" s="207"/>
      <c r="RVQ16" s="217"/>
      <c r="RVR16" s="197"/>
      <c r="RVS16" s="207"/>
      <c r="RVT16" s="207"/>
      <c r="RVU16" s="217"/>
      <c r="RVV16" s="197"/>
      <c r="RVW16" s="207"/>
      <c r="RVX16" s="207"/>
      <c r="RVY16" s="217"/>
      <c r="RVZ16" s="197"/>
      <c r="RWA16" s="207"/>
      <c r="RWB16" s="207"/>
      <c r="RWC16" s="217"/>
      <c r="RWD16" s="197"/>
      <c r="RWE16" s="207"/>
      <c r="RWF16" s="207"/>
      <c r="RWG16" s="217"/>
      <c r="RWH16" s="197"/>
      <c r="RWI16" s="207"/>
      <c r="RWJ16" s="207"/>
      <c r="RWK16" s="217"/>
      <c r="RWL16" s="197"/>
      <c r="RWM16" s="207"/>
      <c r="RWN16" s="207"/>
      <c r="RWO16" s="217"/>
      <c r="RWP16" s="197"/>
      <c r="RWQ16" s="207"/>
      <c r="RWR16" s="207"/>
      <c r="RWS16" s="217"/>
      <c r="RWT16" s="197"/>
      <c r="RWU16" s="207"/>
      <c r="RWV16" s="207"/>
      <c r="RWW16" s="217"/>
      <c r="RWX16" s="197"/>
      <c r="RWY16" s="207"/>
      <c r="RWZ16" s="207"/>
      <c r="RXA16" s="217"/>
      <c r="RXB16" s="197"/>
      <c r="RXC16" s="207"/>
      <c r="RXD16" s="207"/>
      <c r="RXE16" s="217"/>
      <c r="RXF16" s="197"/>
      <c r="RXG16" s="207"/>
      <c r="RXH16" s="207"/>
      <c r="RXI16" s="217"/>
      <c r="RXJ16" s="197"/>
      <c r="RXK16" s="207"/>
      <c r="RXL16" s="207"/>
      <c r="RXM16" s="217"/>
      <c r="RXN16" s="197"/>
      <c r="RXO16" s="207"/>
      <c r="RXP16" s="207"/>
      <c r="RXQ16" s="217"/>
      <c r="RXR16" s="197"/>
      <c r="RXS16" s="207"/>
      <c r="RXT16" s="207"/>
      <c r="RXU16" s="217"/>
      <c r="RXV16" s="197"/>
      <c r="RXW16" s="207"/>
      <c r="RXX16" s="207"/>
      <c r="RXY16" s="217"/>
      <c r="RXZ16" s="197"/>
      <c r="RYA16" s="207"/>
      <c r="RYB16" s="207"/>
      <c r="RYC16" s="217"/>
      <c r="RYD16" s="197"/>
      <c r="RYE16" s="207"/>
      <c r="RYF16" s="207"/>
      <c r="RYG16" s="217"/>
      <c r="RYH16" s="197"/>
      <c r="RYI16" s="207"/>
      <c r="RYJ16" s="207"/>
      <c r="RYK16" s="217"/>
      <c r="RYL16" s="197"/>
      <c r="RYM16" s="207"/>
      <c r="RYN16" s="207"/>
      <c r="RYO16" s="217"/>
      <c r="RYP16" s="197"/>
      <c r="RYQ16" s="207"/>
      <c r="RYR16" s="207"/>
      <c r="RYS16" s="217"/>
      <c r="RYT16" s="197"/>
      <c r="RYU16" s="207"/>
      <c r="RYV16" s="207"/>
      <c r="RYW16" s="217"/>
      <c r="RYX16" s="197"/>
      <c r="RYY16" s="207"/>
      <c r="RYZ16" s="207"/>
      <c r="RZA16" s="217"/>
      <c r="RZB16" s="197"/>
      <c r="RZC16" s="207"/>
      <c r="RZD16" s="207"/>
      <c r="RZE16" s="217"/>
      <c r="RZF16" s="197"/>
      <c r="RZG16" s="207"/>
      <c r="RZH16" s="207"/>
      <c r="RZI16" s="217"/>
      <c r="RZJ16" s="197"/>
      <c r="RZK16" s="207"/>
      <c r="RZL16" s="207"/>
      <c r="RZM16" s="217"/>
      <c r="RZN16" s="197"/>
      <c r="RZO16" s="207"/>
      <c r="RZP16" s="207"/>
      <c r="RZQ16" s="217"/>
      <c r="RZR16" s="197"/>
      <c r="RZS16" s="207"/>
      <c r="RZT16" s="207"/>
      <c r="RZU16" s="217"/>
      <c r="RZV16" s="197"/>
      <c r="RZW16" s="207"/>
      <c r="RZX16" s="207"/>
      <c r="RZY16" s="217"/>
      <c r="RZZ16" s="197"/>
      <c r="SAA16" s="207"/>
      <c r="SAB16" s="207"/>
      <c r="SAC16" s="217"/>
      <c r="SAD16" s="197"/>
      <c r="SAE16" s="207"/>
      <c r="SAF16" s="207"/>
      <c r="SAG16" s="217"/>
      <c r="SAH16" s="197"/>
      <c r="SAI16" s="207"/>
      <c r="SAJ16" s="207"/>
      <c r="SAK16" s="217"/>
      <c r="SAL16" s="197"/>
      <c r="SAM16" s="207"/>
      <c r="SAN16" s="207"/>
      <c r="SAO16" s="217"/>
      <c r="SAP16" s="197"/>
      <c r="SAQ16" s="207"/>
      <c r="SAR16" s="207"/>
      <c r="SAS16" s="217"/>
      <c r="SAT16" s="197"/>
      <c r="SAU16" s="207"/>
      <c r="SAV16" s="207"/>
      <c r="SAW16" s="217"/>
      <c r="SAX16" s="197"/>
      <c r="SAY16" s="207"/>
      <c r="SAZ16" s="207"/>
      <c r="SBA16" s="217"/>
      <c r="SBB16" s="197"/>
      <c r="SBC16" s="207"/>
      <c r="SBD16" s="207"/>
      <c r="SBE16" s="217"/>
      <c r="SBF16" s="197"/>
      <c r="SBG16" s="207"/>
      <c r="SBH16" s="207"/>
      <c r="SBI16" s="217"/>
      <c r="SBJ16" s="197"/>
      <c r="SBK16" s="207"/>
      <c r="SBL16" s="207"/>
      <c r="SBM16" s="217"/>
      <c r="SBN16" s="197"/>
      <c r="SBO16" s="207"/>
      <c r="SBP16" s="207"/>
      <c r="SBQ16" s="217"/>
      <c r="SBR16" s="197"/>
      <c r="SBS16" s="207"/>
      <c r="SBT16" s="207"/>
      <c r="SBU16" s="217"/>
      <c r="SBV16" s="197"/>
      <c r="SBW16" s="207"/>
      <c r="SBX16" s="207"/>
      <c r="SBY16" s="217"/>
      <c r="SBZ16" s="197"/>
      <c r="SCA16" s="207"/>
      <c r="SCB16" s="207"/>
      <c r="SCC16" s="217"/>
      <c r="SCD16" s="197"/>
      <c r="SCE16" s="207"/>
      <c r="SCF16" s="207"/>
      <c r="SCG16" s="217"/>
      <c r="SCH16" s="197"/>
      <c r="SCI16" s="207"/>
      <c r="SCJ16" s="207"/>
      <c r="SCK16" s="217"/>
      <c r="SCL16" s="197"/>
      <c r="SCM16" s="207"/>
      <c r="SCN16" s="207"/>
      <c r="SCO16" s="217"/>
      <c r="SCP16" s="197"/>
      <c r="SCQ16" s="207"/>
      <c r="SCR16" s="207"/>
      <c r="SCS16" s="217"/>
      <c r="SCT16" s="197"/>
      <c r="SCU16" s="207"/>
      <c r="SCV16" s="207"/>
      <c r="SCW16" s="217"/>
      <c r="SCX16" s="197"/>
      <c r="SCY16" s="207"/>
      <c r="SCZ16" s="207"/>
      <c r="SDA16" s="217"/>
      <c r="SDB16" s="197"/>
      <c r="SDC16" s="207"/>
      <c r="SDD16" s="207"/>
      <c r="SDE16" s="217"/>
      <c r="SDF16" s="197"/>
      <c r="SDG16" s="207"/>
      <c r="SDH16" s="207"/>
      <c r="SDI16" s="217"/>
      <c r="SDJ16" s="197"/>
      <c r="SDK16" s="207"/>
      <c r="SDL16" s="207"/>
      <c r="SDM16" s="217"/>
      <c r="SDN16" s="197"/>
      <c r="SDO16" s="207"/>
      <c r="SDP16" s="207"/>
      <c r="SDQ16" s="217"/>
      <c r="SDR16" s="197"/>
      <c r="SDS16" s="207"/>
      <c r="SDT16" s="207"/>
      <c r="SDU16" s="217"/>
      <c r="SDV16" s="197"/>
      <c r="SDW16" s="207"/>
      <c r="SDX16" s="207"/>
      <c r="SDY16" s="217"/>
      <c r="SDZ16" s="197"/>
      <c r="SEA16" s="207"/>
      <c r="SEB16" s="207"/>
      <c r="SEC16" s="217"/>
      <c r="SED16" s="197"/>
      <c r="SEE16" s="207"/>
      <c r="SEF16" s="207"/>
      <c r="SEG16" s="217"/>
      <c r="SEH16" s="197"/>
      <c r="SEI16" s="207"/>
      <c r="SEJ16" s="207"/>
      <c r="SEK16" s="217"/>
      <c r="SEL16" s="197"/>
      <c r="SEM16" s="207"/>
      <c r="SEN16" s="207"/>
      <c r="SEO16" s="217"/>
      <c r="SEP16" s="197"/>
      <c r="SEQ16" s="207"/>
      <c r="SER16" s="207"/>
      <c r="SES16" s="217"/>
      <c r="SET16" s="197"/>
      <c r="SEU16" s="207"/>
      <c r="SEV16" s="207"/>
      <c r="SEW16" s="217"/>
      <c r="SEX16" s="197"/>
      <c r="SEY16" s="207"/>
      <c r="SEZ16" s="207"/>
      <c r="SFA16" s="217"/>
      <c r="SFB16" s="197"/>
      <c r="SFC16" s="207"/>
      <c r="SFD16" s="207"/>
      <c r="SFE16" s="217"/>
      <c r="SFF16" s="197"/>
      <c r="SFG16" s="207"/>
      <c r="SFH16" s="207"/>
      <c r="SFI16" s="217"/>
      <c r="SFJ16" s="197"/>
      <c r="SFK16" s="207"/>
      <c r="SFL16" s="207"/>
      <c r="SFM16" s="217"/>
      <c r="SFN16" s="197"/>
      <c r="SFO16" s="207"/>
      <c r="SFP16" s="207"/>
      <c r="SFQ16" s="217"/>
      <c r="SFR16" s="197"/>
      <c r="SFS16" s="207"/>
      <c r="SFT16" s="207"/>
      <c r="SFU16" s="217"/>
      <c r="SFV16" s="197"/>
      <c r="SFW16" s="207"/>
      <c r="SFX16" s="207"/>
      <c r="SFY16" s="217"/>
      <c r="SFZ16" s="197"/>
      <c r="SGA16" s="207"/>
      <c r="SGB16" s="207"/>
      <c r="SGC16" s="217"/>
      <c r="SGD16" s="197"/>
      <c r="SGE16" s="207"/>
      <c r="SGF16" s="207"/>
      <c r="SGG16" s="217"/>
      <c r="SGH16" s="197"/>
      <c r="SGI16" s="207"/>
      <c r="SGJ16" s="207"/>
      <c r="SGK16" s="217"/>
      <c r="SGL16" s="197"/>
      <c r="SGM16" s="207"/>
      <c r="SGN16" s="207"/>
      <c r="SGO16" s="217"/>
      <c r="SGP16" s="197"/>
      <c r="SGQ16" s="207"/>
      <c r="SGR16" s="207"/>
      <c r="SGS16" s="217"/>
      <c r="SGT16" s="197"/>
      <c r="SGU16" s="207"/>
      <c r="SGV16" s="207"/>
      <c r="SGW16" s="217"/>
      <c r="SGX16" s="197"/>
      <c r="SGY16" s="207"/>
      <c r="SGZ16" s="207"/>
      <c r="SHA16" s="217"/>
      <c r="SHB16" s="197"/>
      <c r="SHC16" s="207"/>
      <c r="SHD16" s="207"/>
      <c r="SHE16" s="217"/>
      <c r="SHF16" s="197"/>
      <c r="SHG16" s="207"/>
      <c r="SHH16" s="207"/>
      <c r="SHI16" s="217"/>
      <c r="SHJ16" s="197"/>
      <c r="SHK16" s="207"/>
      <c r="SHL16" s="207"/>
      <c r="SHM16" s="217"/>
      <c r="SHN16" s="197"/>
      <c r="SHO16" s="207"/>
      <c r="SHP16" s="207"/>
      <c r="SHQ16" s="217"/>
      <c r="SHR16" s="197"/>
      <c r="SHS16" s="207"/>
      <c r="SHT16" s="207"/>
      <c r="SHU16" s="217"/>
      <c r="SHV16" s="197"/>
      <c r="SHW16" s="207"/>
      <c r="SHX16" s="207"/>
      <c r="SHY16" s="217"/>
      <c r="SHZ16" s="197"/>
      <c r="SIA16" s="207"/>
      <c r="SIB16" s="207"/>
      <c r="SIC16" s="217"/>
      <c r="SID16" s="197"/>
      <c r="SIE16" s="207"/>
      <c r="SIF16" s="207"/>
      <c r="SIG16" s="217"/>
      <c r="SIH16" s="197"/>
      <c r="SII16" s="207"/>
      <c r="SIJ16" s="207"/>
      <c r="SIK16" s="217"/>
      <c r="SIL16" s="197"/>
      <c r="SIM16" s="207"/>
      <c r="SIN16" s="207"/>
      <c r="SIO16" s="217"/>
      <c r="SIP16" s="197"/>
      <c r="SIQ16" s="207"/>
      <c r="SIR16" s="207"/>
      <c r="SIS16" s="217"/>
      <c r="SIT16" s="197"/>
      <c r="SIU16" s="207"/>
      <c r="SIV16" s="207"/>
      <c r="SIW16" s="217"/>
      <c r="SIX16" s="197"/>
      <c r="SIY16" s="207"/>
      <c r="SIZ16" s="207"/>
      <c r="SJA16" s="217"/>
      <c r="SJB16" s="197"/>
      <c r="SJC16" s="207"/>
      <c r="SJD16" s="207"/>
      <c r="SJE16" s="217"/>
      <c r="SJF16" s="197"/>
      <c r="SJG16" s="207"/>
      <c r="SJH16" s="207"/>
      <c r="SJI16" s="217"/>
      <c r="SJJ16" s="197"/>
      <c r="SJK16" s="207"/>
      <c r="SJL16" s="207"/>
      <c r="SJM16" s="217"/>
      <c r="SJN16" s="197"/>
      <c r="SJO16" s="207"/>
      <c r="SJP16" s="207"/>
      <c r="SJQ16" s="217"/>
      <c r="SJR16" s="197"/>
      <c r="SJS16" s="207"/>
      <c r="SJT16" s="207"/>
      <c r="SJU16" s="217"/>
      <c r="SJV16" s="197"/>
      <c r="SJW16" s="207"/>
      <c r="SJX16" s="207"/>
      <c r="SJY16" s="217"/>
      <c r="SJZ16" s="197"/>
      <c r="SKA16" s="207"/>
      <c r="SKB16" s="207"/>
      <c r="SKC16" s="217"/>
      <c r="SKD16" s="197"/>
      <c r="SKE16" s="207"/>
      <c r="SKF16" s="207"/>
      <c r="SKG16" s="217"/>
      <c r="SKH16" s="197"/>
      <c r="SKI16" s="207"/>
      <c r="SKJ16" s="207"/>
      <c r="SKK16" s="217"/>
      <c r="SKL16" s="197"/>
      <c r="SKM16" s="207"/>
      <c r="SKN16" s="207"/>
      <c r="SKO16" s="217"/>
      <c r="SKP16" s="197"/>
      <c r="SKQ16" s="207"/>
      <c r="SKR16" s="207"/>
      <c r="SKS16" s="217"/>
      <c r="SKT16" s="197"/>
      <c r="SKU16" s="207"/>
      <c r="SKV16" s="207"/>
      <c r="SKW16" s="217"/>
      <c r="SKX16" s="197"/>
      <c r="SKY16" s="207"/>
      <c r="SKZ16" s="207"/>
      <c r="SLA16" s="217"/>
      <c r="SLB16" s="197"/>
      <c r="SLC16" s="207"/>
      <c r="SLD16" s="207"/>
      <c r="SLE16" s="217"/>
      <c r="SLF16" s="197"/>
      <c r="SLG16" s="207"/>
      <c r="SLH16" s="207"/>
      <c r="SLI16" s="217"/>
      <c r="SLJ16" s="197"/>
      <c r="SLK16" s="207"/>
      <c r="SLL16" s="207"/>
      <c r="SLM16" s="217"/>
      <c r="SLN16" s="197"/>
      <c r="SLO16" s="207"/>
      <c r="SLP16" s="207"/>
      <c r="SLQ16" s="217"/>
      <c r="SLR16" s="197"/>
      <c r="SLS16" s="207"/>
      <c r="SLT16" s="207"/>
      <c r="SLU16" s="217"/>
      <c r="SLV16" s="197"/>
      <c r="SLW16" s="207"/>
      <c r="SLX16" s="207"/>
      <c r="SLY16" s="217"/>
      <c r="SLZ16" s="197"/>
      <c r="SMA16" s="207"/>
      <c r="SMB16" s="207"/>
      <c r="SMC16" s="217"/>
      <c r="SMD16" s="197"/>
      <c r="SME16" s="207"/>
      <c r="SMF16" s="207"/>
      <c r="SMG16" s="217"/>
      <c r="SMH16" s="197"/>
      <c r="SMI16" s="207"/>
      <c r="SMJ16" s="207"/>
      <c r="SMK16" s="217"/>
      <c r="SML16" s="197"/>
      <c r="SMM16" s="207"/>
      <c r="SMN16" s="207"/>
      <c r="SMO16" s="217"/>
      <c r="SMP16" s="197"/>
      <c r="SMQ16" s="207"/>
      <c r="SMR16" s="207"/>
      <c r="SMS16" s="217"/>
      <c r="SMT16" s="197"/>
      <c r="SMU16" s="207"/>
      <c r="SMV16" s="207"/>
      <c r="SMW16" s="217"/>
      <c r="SMX16" s="197"/>
      <c r="SMY16" s="207"/>
      <c r="SMZ16" s="207"/>
      <c r="SNA16" s="217"/>
      <c r="SNB16" s="197"/>
      <c r="SNC16" s="207"/>
      <c r="SND16" s="207"/>
      <c r="SNE16" s="217"/>
      <c r="SNF16" s="197"/>
      <c r="SNG16" s="207"/>
      <c r="SNH16" s="207"/>
      <c r="SNI16" s="217"/>
      <c r="SNJ16" s="197"/>
      <c r="SNK16" s="207"/>
      <c r="SNL16" s="207"/>
      <c r="SNM16" s="217"/>
      <c r="SNN16" s="197"/>
      <c r="SNO16" s="207"/>
      <c r="SNP16" s="207"/>
      <c r="SNQ16" s="217"/>
      <c r="SNR16" s="197"/>
      <c r="SNS16" s="207"/>
      <c r="SNT16" s="207"/>
      <c r="SNU16" s="217"/>
      <c r="SNV16" s="197"/>
      <c r="SNW16" s="207"/>
      <c r="SNX16" s="207"/>
      <c r="SNY16" s="217"/>
      <c r="SNZ16" s="197"/>
      <c r="SOA16" s="207"/>
      <c r="SOB16" s="207"/>
      <c r="SOC16" s="217"/>
      <c r="SOD16" s="197"/>
      <c r="SOE16" s="207"/>
      <c r="SOF16" s="207"/>
      <c r="SOG16" s="217"/>
      <c r="SOH16" s="197"/>
      <c r="SOI16" s="207"/>
      <c r="SOJ16" s="207"/>
      <c r="SOK16" s="217"/>
      <c r="SOL16" s="197"/>
      <c r="SOM16" s="207"/>
      <c r="SON16" s="207"/>
      <c r="SOO16" s="217"/>
      <c r="SOP16" s="197"/>
      <c r="SOQ16" s="207"/>
      <c r="SOR16" s="207"/>
      <c r="SOS16" s="217"/>
      <c r="SOT16" s="197"/>
      <c r="SOU16" s="207"/>
      <c r="SOV16" s="207"/>
      <c r="SOW16" s="217"/>
      <c r="SOX16" s="197"/>
      <c r="SOY16" s="207"/>
      <c r="SOZ16" s="207"/>
      <c r="SPA16" s="217"/>
      <c r="SPB16" s="197"/>
      <c r="SPC16" s="207"/>
      <c r="SPD16" s="207"/>
      <c r="SPE16" s="217"/>
      <c r="SPF16" s="197"/>
      <c r="SPG16" s="207"/>
      <c r="SPH16" s="207"/>
      <c r="SPI16" s="217"/>
      <c r="SPJ16" s="197"/>
      <c r="SPK16" s="207"/>
      <c r="SPL16" s="207"/>
      <c r="SPM16" s="217"/>
      <c r="SPN16" s="197"/>
      <c r="SPO16" s="207"/>
      <c r="SPP16" s="207"/>
      <c r="SPQ16" s="217"/>
      <c r="SPR16" s="197"/>
      <c r="SPS16" s="207"/>
      <c r="SPT16" s="207"/>
      <c r="SPU16" s="217"/>
      <c r="SPV16" s="197"/>
      <c r="SPW16" s="207"/>
      <c r="SPX16" s="207"/>
      <c r="SPY16" s="217"/>
      <c r="SPZ16" s="197"/>
      <c r="SQA16" s="207"/>
      <c r="SQB16" s="207"/>
      <c r="SQC16" s="217"/>
      <c r="SQD16" s="197"/>
      <c r="SQE16" s="207"/>
      <c r="SQF16" s="207"/>
      <c r="SQG16" s="217"/>
      <c r="SQH16" s="197"/>
      <c r="SQI16" s="207"/>
      <c r="SQJ16" s="207"/>
      <c r="SQK16" s="217"/>
      <c r="SQL16" s="197"/>
      <c r="SQM16" s="207"/>
      <c r="SQN16" s="207"/>
      <c r="SQO16" s="217"/>
      <c r="SQP16" s="197"/>
      <c r="SQQ16" s="207"/>
      <c r="SQR16" s="207"/>
      <c r="SQS16" s="217"/>
      <c r="SQT16" s="197"/>
      <c r="SQU16" s="207"/>
      <c r="SQV16" s="207"/>
      <c r="SQW16" s="217"/>
      <c r="SQX16" s="197"/>
      <c r="SQY16" s="207"/>
      <c r="SQZ16" s="207"/>
      <c r="SRA16" s="217"/>
      <c r="SRB16" s="197"/>
      <c r="SRC16" s="207"/>
      <c r="SRD16" s="207"/>
      <c r="SRE16" s="217"/>
      <c r="SRF16" s="197"/>
      <c r="SRG16" s="207"/>
      <c r="SRH16" s="207"/>
      <c r="SRI16" s="217"/>
      <c r="SRJ16" s="197"/>
      <c r="SRK16" s="207"/>
      <c r="SRL16" s="207"/>
      <c r="SRM16" s="217"/>
      <c r="SRN16" s="197"/>
      <c r="SRO16" s="207"/>
      <c r="SRP16" s="207"/>
      <c r="SRQ16" s="217"/>
      <c r="SRR16" s="197"/>
      <c r="SRS16" s="207"/>
      <c r="SRT16" s="207"/>
      <c r="SRU16" s="217"/>
      <c r="SRV16" s="197"/>
      <c r="SRW16" s="207"/>
      <c r="SRX16" s="207"/>
      <c r="SRY16" s="217"/>
      <c r="SRZ16" s="197"/>
      <c r="SSA16" s="207"/>
      <c r="SSB16" s="207"/>
      <c r="SSC16" s="217"/>
      <c r="SSD16" s="197"/>
      <c r="SSE16" s="207"/>
      <c r="SSF16" s="207"/>
      <c r="SSG16" s="217"/>
      <c r="SSH16" s="197"/>
      <c r="SSI16" s="207"/>
      <c r="SSJ16" s="207"/>
      <c r="SSK16" s="217"/>
      <c r="SSL16" s="197"/>
      <c r="SSM16" s="207"/>
      <c r="SSN16" s="207"/>
      <c r="SSO16" s="217"/>
      <c r="SSP16" s="197"/>
      <c r="SSQ16" s="207"/>
      <c r="SSR16" s="207"/>
      <c r="SSS16" s="217"/>
      <c r="SST16" s="197"/>
      <c r="SSU16" s="207"/>
      <c r="SSV16" s="207"/>
      <c r="SSW16" s="217"/>
      <c r="SSX16" s="197"/>
      <c r="SSY16" s="207"/>
      <c r="SSZ16" s="207"/>
      <c r="STA16" s="217"/>
      <c r="STB16" s="197"/>
      <c r="STC16" s="207"/>
      <c r="STD16" s="207"/>
      <c r="STE16" s="217"/>
      <c r="STF16" s="197"/>
      <c r="STG16" s="207"/>
      <c r="STH16" s="207"/>
      <c r="STI16" s="217"/>
      <c r="STJ16" s="197"/>
      <c r="STK16" s="207"/>
      <c r="STL16" s="207"/>
      <c r="STM16" s="217"/>
      <c r="STN16" s="197"/>
      <c r="STO16" s="207"/>
      <c r="STP16" s="207"/>
      <c r="STQ16" s="217"/>
      <c r="STR16" s="197"/>
      <c r="STS16" s="207"/>
      <c r="STT16" s="207"/>
      <c r="STU16" s="217"/>
      <c r="STV16" s="197"/>
      <c r="STW16" s="207"/>
      <c r="STX16" s="207"/>
      <c r="STY16" s="217"/>
      <c r="STZ16" s="197"/>
      <c r="SUA16" s="207"/>
      <c r="SUB16" s="207"/>
      <c r="SUC16" s="217"/>
      <c r="SUD16" s="197"/>
      <c r="SUE16" s="207"/>
      <c r="SUF16" s="207"/>
      <c r="SUG16" s="217"/>
      <c r="SUH16" s="197"/>
      <c r="SUI16" s="207"/>
      <c r="SUJ16" s="207"/>
      <c r="SUK16" s="217"/>
      <c r="SUL16" s="197"/>
      <c r="SUM16" s="207"/>
      <c r="SUN16" s="207"/>
      <c r="SUO16" s="217"/>
      <c r="SUP16" s="197"/>
      <c r="SUQ16" s="207"/>
      <c r="SUR16" s="207"/>
      <c r="SUS16" s="217"/>
      <c r="SUT16" s="197"/>
      <c r="SUU16" s="207"/>
      <c r="SUV16" s="207"/>
      <c r="SUW16" s="217"/>
      <c r="SUX16" s="197"/>
      <c r="SUY16" s="207"/>
      <c r="SUZ16" s="207"/>
      <c r="SVA16" s="217"/>
      <c r="SVB16" s="197"/>
      <c r="SVC16" s="207"/>
      <c r="SVD16" s="207"/>
      <c r="SVE16" s="217"/>
      <c r="SVF16" s="197"/>
      <c r="SVG16" s="207"/>
      <c r="SVH16" s="207"/>
      <c r="SVI16" s="217"/>
      <c r="SVJ16" s="197"/>
      <c r="SVK16" s="207"/>
      <c r="SVL16" s="207"/>
      <c r="SVM16" s="217"/>
      <c r="SVN16" s="197"/>
      <c r="SVO16" s="207"/>
      <c r="SVP16" s="207"/>
      <c r="SVQ16" s="217"/>
      <c r="SVR16" s="197"/>
      <c r="SVS16" s="207"/>
      <c r="SVT16" s="207"/>
      <c r="SVU16" s="217"/>
      <c r="SVV16" s="197"/>
      <c r="SVW16" s="207"/>
      <c r="SVX16" s="207"/>
      <c r="SVY16" s="217"/>
      <c r="SVZ16" s="197"/>
      <c r="SWA16" s="207"/>
      <c r="SWB16" s="207"/>
      <c r="SWC16" s="217"/>
      <c r="SWD16" s="197"/>
      <c r="SWE16" s="207"/>
      <c r="SWF16" s="207"/>
      <c r="SWG16" s="217"/>
      <c r="SWH16" s="197"/>
      <c r="SWI16" s="207"/>
      <c r="SWJ16" s="207"/>
      <c r="SWK16" s="217"/>
      <c r="SWL16" s="197"/>
      <c r="SWM16" s="207"/>
      <c r="SWN16" s="207"/>
      <c r="SWO16" s="217"/>
      <c r="SWP16" s="197"/>
      <c r="SWQ16" s="207"/>
      <c r="SWR16" s="207"/>
      <c r="SWS16" s="217"/>
      <c r="SWT16" s="197"/>
      <c r="SWU16" s="207"/>
      <c r="SWV16" s="207"/>
      <c r="SWW16" s="217"/>
      <c r="SWX16" s="197"/>
      <c r="SWY16" s="207"/>
      <c r="SWZ16" s="207"/>
      <c r="SXA16" s="217"/>
      <c r="SXB16" s="197"/>
      <c r="SXC16" s="207"/>
      <c r="SXD16" s="207"/>
      <c r="SXE16" s="217"/>
      <c r="SXF16" s="197"/>
      <c r="SXG16" s="207"/>
      <c r="SXH16" s="207"/>
      <c r="SXI16" s="217"/>
      <c r="SXJ16" s="197"/>
      <c r="SXK16" s="207"/>
      <c r="SXL16" s="207"/>
      <c r="SXM16" s="217"/>
      <c r="SXN16" s="197"/>
      <c r="SXO16" s="207"/>
      <c r="SXP16" s="207"/>
      <c r="SXQ16" s="217"/>
      <c r="SXR16" s="197"/>
      <c r="SXS16" s="207"/>
      <c r="SXT16" s="207"/>
      <c r="SXU16" s="217"/>
      <c r="SXV16" s="197"/>
      <c r="SXW16" s="207"/>
      <c r="SXX16" s="207"/>
      <c r="SXY16" s="217"/>
      <c r="SXZ16" s="197"/>
      <c r="SYA16" s="207"/>
      <c r="SYB16" s="207"/>
      <c r="SYC16" s="217"/>
      <c r="SYD16" s="197"/>
      <c r="SYE16" s="207"/>
      <c r="SYF16" s="207"/>
      <c r="SYG16" s="217"/>
      <c r="SYH16" s="197"/>
      <c r="SYI16" s="207"/>
      <c r="SYJ16" s="207"/>
      <c r="SYK16" s="217"/>
      <c r="SYL16" s="197"/>
      <c r="SYM16" s="207"/>
      <c r="SYN16" s="207"/>
      <c r="SYO16" s="217"/>
      <c r="SYP16" s="197"/>
      <c r="SYQ16" s="207"/>
      <c r="SYR16" s="207"/>
      <c r="SYS16" s="217"/>
      <c r="SYT16" s="197"/>
      <c r="SYU16" s="207"/>
      <c r="SYV16" s="207"/>
      <c r="SYW16" s="217"/>
      <c r="SYX16" s="197"/>
      <c r="SYY16" s="207"/>
      <c r="SYZ16" s="207"/>
      <c r="SZA16" s="217"/>
      <c r="SZB16" s="197"/>
      <c r="SZC16" s="207"/>
      <c r="SZD16" s="207"/>
      <c r="SZE16" s="217"/>
      <c r="SZF16" s="197"/>
      <c r="SZG16" s="207"/>
      <c r="SZH16" s="207"/>
      <c r="SZI16" s="217"/>
      <c r="SZJ16" s="197"/>
      <c r="SZK16" s="207"/>
      <c r="SZL16" s="207"/>
      <c r="SZM16" s="217"/>
      <c r="SZN16" s="197"/>
      <c r="SZO16" s="207"/>
      <c r="SZP16" s="207"/>
      <c r="SZQ16" s="217"/>
      <c r="SZR16" s="197"/>
      <c r="SZS16" s="207"/>
      <c r="SZT16" s="207"/>
      <c r="SZU16" s="217"/>
      <c r="SZV16" s="197"/>
      <c r="SZW16" s="207"/>
      <c r="SZX16" s="207"/>
      <c r="SZY16" s="217"/>
      <c r="SZZ16" s="197"/>
      <c r="TAA16" s="207"/>
      <c r="TAB16" s="207"/>
      <c r="TAC16" s="217"/>
      <c r="TAD16" s="197"/>
      <c r="TAE16" s="207"/>
      <c r="TAF16" s="207"/>
      <c r="TAG16" s="217"/>
      <c r="TAH16" s="197"/>
      <c r="TAI16" s="207"/>
      <c r="TAJ16" s="207"/>
      <c r="TAK16" s="217"/>
      <c r="TAL16" s="197"/>
      <c r="TAM16" s="207"/>
      <c r="TAN16" s="207"/>
      <c r="TAO16" s="217"/>
      <c r="TAP16" s="197"/>
      <c r="TAQ16" s="207"/>
      <c r="TAR16" s="207"/>
      <c r="TAS16" s="217"/>
      <c r="TAT16" s="197"/>
      <c r="TAU16" s="207"/>
      <c r="TAV16" s="207"/>
      <c r="TAW16" s="217"/>
      <c r="TAX16" s="197"/>
      <c r="TAY16" s="207"/>
      <c r="TAZ16" s="207"/>
      <c r="TBA16" s="217"/>
      <c r="TBB16" s="197"/>
      <c r="TBC16" s="207"/>
      <c r="TBD16" s="207"/>
      <c r="TBE16" s="217"/>
      <c r="TBF16" s="197"/>
      <c r="TBG16" s="207"/>
      <c r="TBH16" s="207"/>
      <c r="TBI16" s="217"/>
      <c r="TBJ16" s="197"/>
      <c r="TBK16" s="207"/>
      <c r="TBL16" s="207"/>
      <c r="TBM16" s="217"/>
      <c r="TBN16" s="197"/>
      <c r="TBO16" s="207"/>
      <c r="TBP16" s="207"/>
      <c r="TBQ16" s="217"/>
      <c r="TBR16" s="197"/>
      <c r="TBS16" s="207"/>
      <c r="TBT16" s="207"/>
      <c r="TBU16" s="217"/>
      <c r="TBV16" s="197"/>
      <c r="TBW16" s="207"/>
      <c r="TBX16" s="207"/>
      <c r="TBY16" s="217"/>
      <c r="TBZ16" s="197"/>
      <c r="TCA16" s="207"/>
      <c r="TCB16" s="207"/>
      <c r="TCC16" s="217"/>
      <c r="TCD16" s="197"/>
      <c r="TCE16" s="207"/>
      <c r="TCF16" s="207"/>
      <c r="TCG16" s="217"/>
      <c r="TCH16" s="197"/>
      <c r="TCI16" s="207"/>
      <c r="TCJ16" s="207"/>
      <c r="TCK16" s="217"/>
      <c r="TCL16" s="197"/>
      <c r="TCM16" s="207"/>
      <c r="TCN16" s="207"/>
      <c r="TCO16" s="217"/>
      <c r="TCP16" s="197"/>
      <c r="TCQ16" s="207"/>
      <c r="TCR16" s="207"/>
      <c r="TCS16" s="217"/>
      <c r="TCT16" s="197"/>
      <c r="TCU16" s="207"/>
      <c r="TCV16" s="207"/>
      <c r="TCW16" s="217"/>
      <c r="TCX16" s="197"/>
      <c r="TCY16" s="207"/>
      <c r="TCZ16" s="207"/>
      <c r="TDA16" s="217"/>
      <c r="TDB16" s="197"/>
      <c r="TDC16" s="207"/>
      <c r="TDD16" s="207"/>
      <c r="TDE16" s="217"/>
      <c r="TDF16" s="197"/>
      <c r="TDG16" s="207"/>
      <c r="TDH16" s="207"/>
      <c r="TDI16" s="217"/>
      <c r="TDJ16" s="197"/>
      <c r="TDK16" s="207"/>
      <c r="TDL16" s="207"/>
      <c r="TDM16" s="217"/>
      <c r="TDN16" s="197"/>
      <c r="TDO16" s="207"/>
      <c r="TDP16" s="207"/>
      <c r="TDQ16" s="217"/>
      <c r="TDR16" s="197"/>
      <c r="TDS16" s="207"/>
      <c r="TDT16" s="207"/>
      <c r="TDU16" s="217"/>
      <c r="TDV16" s="197"/>
      <c r="TDW16" s="207"/>
      <c r="TDX16" s="207"/>
      <c r="TDY16" s="217"/>
      <c r="TDZ16" s="197"/>
      <c r="TEA16" s="207"/>
      <c r="TEB16" s="207"/>
      <c r="TEC16" s="217"/>
      <c r="TED16" s="197"/>
      <c r="TEE16" s="207"/>
      <c r="TEF16" s="207"/>
      <c r="TEG16" s="217"/>
      <c r="TEH16" s="197"/>
      <c r="TEI16" s="207"/>
      <c r="TEJ16" s="207"/>
      <c r="TEK16" s="217"/>
      <c r="TEL16" s="197"/>
      <c r="TEM16" s="207"/>
      <c r="TEN16" s="207"/>
      <c r="TEO16" s="217"/>
      <c r="TEP16" s="197"/>
      <c r="TEQ16" s="207"/>
      <c r="TER16" s="207"/>
      <c r="TES16" s="217"/>
      <c r="TET16" s="197"/>
      <c r="TEU16" s="207"/>
      <c r="TEV16" s="207"/>
      <c r="TEW16" s="217"/>
      <c r="TEX16" s="197"/>
      <c r="TEY16" s="207"/>
      <c r="TEZ16" s="207"/>
      <c r="TFA16" s="217"/>
      <c r="TFB16" s="197"/>
      <c r="TFC16" s="207"/>
      <c r="TFD16" s="207"/>
      <c r="TFE16" s="217"/>
      <c r="TFF16" s="197"/>
      <c r="TFG16" s="207"/>
      <c r="TFH16" s="207"/>
      <c r="TFI16" s="217"/>
      <c r="TFJ16" s="197"/>
      <c r="TFK16" s="207"/>
      <c r="TFL16" s="207"/>
      <c r="TFM16" s="217"/>
      <c r="TFN16" s="197"/>
      <c r="TFO16" s="207"/>
      <c r="TFP16" s="207"/>
      <c r="TFQ16" s="217"/>
      <c r="TFR16" s="197"/>
      <c r="TFS16" s="207"/>
      <c r="TFT16" s="207"/>
      <c r="TFU16" s="217"/>
      <c r="TFV16" s="197"/>
      <c r="TFW16" s="207"/>
      <c r="TFX16" s="207"/>
      <c r="TFY16" s="217"/>
      <c r="TFZ16" s="197"/>
      <c r="TGA16" s="207"/>
      <c r="TGB16" s="207"/>
      <c r="TGC16" s="217"/>
      <c r="TGD16" s="197"/>
      <c r="TGE16" s="207"/>
      <c r="TGF16" s="207"/>
      <c r="TGG16" s="217"/>
      <c r="TGH16" s="197"/>
      <c r="TGI16" s="207"/>
      <c r="TGJ16" s="207"/>
      <c r="TGK16" s="217"/>
      <c r="TGL16" s="197"/>
      <c r="TGM16" s="207"/>
      <c r="TGN16" s="207"/>
      <c r="TGO16" s="217"/>
      <c r="TGP16" s="197"/>
      <c r="TGQ16" s="207"/>
      <c r="TGR16" s="207"/>
      <c r="TGS16" s="217"/>
      <c r="TGT16" s="197"/>
      <c r="TGU16" s="207"/>
      <c r="TGV16" s="207"/>
      <c r="TGW16" s="217"/>
      <c r="TGX16" s="197"/>
      <c r="TGY16" s="207"/>
      <c r="TGZ16" s="207"/>
      <c r="THA16" s="217"/>
      <c r="THB16" s="197"/>
      <c r="THC16" s="207"/>
      <c r="THD16" s="207"/>
      <c r="THE16" s="217"/>
      <c r="THF16" s="197"/>
      <c r="THG16" s="207"/>
      <c r="THH16" s="207"/>
      <c r="THI16" s="217"/>
      <c r="THJ16" s="197"/>
      <c r="THK16" s="207"/>
      <c r="THL16" s="207"/>
      <c r="THM16" s="217"/>
      <c r="THN16" s="197"/>
      <c r="THO16" s="207"/>
      <c r="THP16" s="207"/>
      <c r="THQ16" s="217"/>
      <c r="THR16" s="197"/>
      <c r="THS16" s="207"/>
      <c r="THT16" s="207"/>
      <c r="THU16" s="217"/>
      <c r="THV16" s="197"/>
      <c r="THW16" s="207"/>
      <c r="THX16" s="207"/>
      <c r="THY16" s="217"/>
      <c r="THZ16" s="197"/>
      <c r="TIA16" s="207"/>
      <c r="TIB16" s="207"/>
      <c r="TIC16" s="217"/>
      <c r="TID16" s="197"/>
      <c r="TIE16" s="207"/>
      <c r="TIF16" s="207"/>
      <c r="TIG16" s="217"/>
      <c r="TIH16" s="197"/>
      <c r="TII16" s="207"/>
      <c r="TIJ16" s="207"/>
      <c r="TIK16" s="217"/>
      <c r="TIL16" s="197"/>
      <c r="TIM16" s="207"/>
      <c r="TIN16" s="207"/>
      <c r="TIO16" s="217"/>
      <c r="TIP16" s="197"/>
      <c r="TIQ16" s="207"/>
      <c r="TIR16" s="207"/>
      <c r="TIS16" s="217"/>
      <c r="TIT16" s="197"/>
      <c r="TIU16" s="207"/>
      <c r="TIV16" s="207"/>
      <c r="TIW16" s="217"/>
      <c r="TIX16" s="197"/>
      <c r="TIY16" s="207"/>
      <c r="TIZ16" s="207"/>
      <c r="TJA16" s="217"/>
      <c r="TJB16" s="197"/>
      <c r="TJC16" s="207"/>
      <c r="TJD16" s="207"/>
      <c r="TJE16" s="217"/>
      <c r="TJF16" s="197"/>
      <c r="TJG16" s="207"/>
      <c r="TJH16" s="207"/>
      <c r="TJI16" s="217"/>
      <c r="TJJ16" s="197"/>
      <c r="TJK16" s="207"/>
      <c r="TJL16" s="207"/>
      <c r="TJM16" s="217"/>
      <c r="TJN16" s="197"/>
      <c r="TJO16" s="207"/>
      <c r="TJP16" s="207"/>
      <c r="TJQ16" s="217"/>
      <c r="TJR16" s="197"/>
      <c r="TJS16" s="207"/>
      <c r="TJT16" s="207"/>
      <c r="TJU16" s="217"/>
      <c r="TJV16" s="197"/>
      <c r="TJW16" s="207"/>
      <c r="TJX16" s="207"/>
      <c r="TJY16" s="217"/>
      <c r="TJZ16" s="197"/>
      <c r="TKA16" s="207"/>
      <c r="TKB16" s="207"/>
      <c r="TKC16" s="217"/>
      <c r="TKD16" s="197"/>
      <c r="TKE16" s="207"/>
      <c r="TKF16" s="207"/>
      <c r="TKG16" s="217"/>
      <c r="TKH16" s="197"/>
      <c r="TKI16" s="207"/>
      <c r="TKJ16" s="207"/>
      <c r="TKK16" s="217"/>
      <c r="TKL16" s="197"/>
      <c r="TKM16" s="207"/>
      <c r="TKN16" s="207"/>
      <c r="TKO16" s="217"/>
      <c r="TKP16" s="197"/>
      <c r="TKQ16" s="207"/>
      <c r="TKR16" s="207"/>
      <c r="TKS16" s="217"/>
      <c r="TKT16" s="197"/>
      <c r="TKU16" s="207"/>
      <c r="TKV16" s="207"/>
      <c r="TKW16" s="217"/>
      <c r="TKX16" s="197"/>
      <c r="TKY16" s="207"/>
      <c r="TKZ16" s="207"/>
      <c r="TLA16" s="217"/>
      <c r="TLB16" s="197"/>
      <c r="TLC16" s="207"/>
      <c r="TLD16" s="207"/>
      <c r="TLE16" s="217"/>
      <c r="TLF16" s="197"/>
      <c r="TLG16" s="207"/>
      <c r="TLH16" s="207"/>
      <c r="TLI16" s="217"/>
      <c r="TLJ16" s="197"/>
      <c r="TLK16" s="207"/>
      <c r="TLL16" s="207"/>
      <c r="TLM16" s="217"/>
      <c r="TLN16" s="197"/>
      <c r="TLO16" s="207"/>
      <c r="TLP16" s="207"/>
      <c r="TLQ16" s="217"/>
      <c r="TLR16" s="197"/>
      <c r="TLS16" s="207"/>
      <c r="TLT16" s="207"/>
      <c r="TLU16" s="217"/>
      <c r="TLV16" s="197"/>
      <c r="TLW16" s="207"/>
      <c r="TLX16" s="207"/>
      <c r="TLY16" s="217"/>
      <c r="TLZ16" s="197"/>
      <c r="TMA16" s="207"/>
      <c r="TMB16" s="207"/>
      <c r="TMC16" s="217"/>
      <c r="TMD16" s="197"/>
      <c r="TME16" s="207"/>
      <c r="TMF16" s="207"/>
      <c r="TMG16" s="217"/>
      <c r="TMH16" s="197"/>
      <c r="TMI16" s="207"/>
      <c r="TMJ16" s="207"/>
      <c r="TMK16" s="217"/>
      <c r="TML16" s="197"/>
      <c r="TMM16" s="207"/>
      <c r="TMN16" s="207"/>
      <c r="TMO16" s="217"/>
      <c r="TMP16" s="197"/>
      <c r="TMQ16" s="207"/>
      <c r="TMR16" s="207"/>
      <c r="TMS16" s="217"/>
      <c r="TMT16" s="197"/>
      <c r="TMU16" s="207"/>
      <c r="TMV16" s="207"/>
      <c r="TMW16" s="217"/>
      <c r="TMX16" s="197"/>
      <c r="TMY16" s="207"/>
      <c r="TMZ16" s="207"/>
      <c r="TNA16" s="217"/>
      <c r="TNB16" s="197"/>
      <c r="TNC16" s="207"/>
      <c r="TND16" s="207"/>
      <c r="TNE16" s="217"/>
      <c r="TNF16" s="197"/>
      <c r="TNG16" s="207"/>
      <c r="TNH16" s="207"/>
      <c r="TNI16" s="217"/>
      <c r="TNJ16" s="197"/>
      <c r="TNK16" s="207"/>
      <c r="TNL16" s="207"/>
      <c r="TNM16" s="217"/>
      <c r="TNN16" s="197"/>
      <c r="TNO16" s="207"/>
      <c r="TNP16" s="207"/>
      <c r="TNQ16" s="217"/>
      <c r="TNR16" s="197"/>
      <c r="TNS16" s="207"/>
      <c r="TNT16" s="207"/>
      <c r="TNU16" s="217"/>
      <c r="TNV16" s="197"/>
      <c r="TNW16" s="207"/>
      <c r="TNX16" s="207"/>
      <c r="TNY16" s="217"/>
      <c r="TNZ16" s="197"/>
      <c r="TOA16" s="207"/>
      <c r="TOB16" s="207"/>
      <c r="TOC16" s="217"/>
      <c r="TOD16" s="197"/>
      <c r="TOE16" s="207"/>
      <c r="TOF16" s="207"/>
      <c r="TOG16" s="217"/>
      <c r="TOH16" s="197"/>
      <c r="TOI16" s="207"/>
      <c r="TOJ16" s="207"/>
      <c r="TOK16" s="217"/>
      <c r="TOL16" s="197"/>
      <c r="TOM16" s="207"/>
      <c r="TON16" s="207"/>
      <c r="TOO16" s="217"/>
      <c r="TOP16" s="197"/>
      <c r="TOQ16" s="207"/>
      <c r="TOR16" s="207"/>
      <c r="TOS16" s="217"/>
      <c r="TOT16" s="197"/>
      <c r="TOU16" s="207"/>
      <c r="TOV16" s="207"/>
      <c r="TOW16" s="217"/>
      <c r="TOX16" s="197"/>
      <c r="TOY16" s="207"/>
      <c r="TOZ16" s="207"/>
      <c r="TPA16" s="217"/>
      <c r="TPB16" s="197"/>
      <c r="TPC16" s="207"/>
      <c r="TPD16" s="207"/>
      <c r="TPE16" s="217"/>
      <c r="TPF16" s="197"/>
      <c r="TPG16" s="207"/>
      <c r="TPH16" s="207"/>
      <c r="TPI16" s="217"/>
      <c r="TPJ16" s="197"/>
      <c r="TPK16" s="207"/>
      <c r="TPL16" s="207"/>
      <c r="TPM16" s="217"/>
      <c r="TPN16" s="197"/>
      <c r="TPO16" s="207"/>
      <c r="TPP16" s="207"/>
      <c r="TPQ16" s="217"/>
      <c r="TPR16" s="197"/>
      <c r="TPS16" s="207"/>
      <c r="TPT16" s="207"/>
      <c r="TPU16" s="217"/>
      <c r="TPV16" s="197"/>
      <c r="TPW16" s="207"/>
      <c r="TPX16" s="207"/>
      <c r="TPY16" s="217"/>
      <c r="TPZ16" s="197"/>
      <c r="TQA16" s="207"/>
      <c r="TQB16" s="207"/>
      <c r="TQC16" s="217"/>
      <c r="TQD16" s="197"/>
      <c r="TQE16" s="207"/>
      <c r="TQF16" s="207"/>
      <c r="TQG16" s="217"/>
      <c r="TQH16" s="197"/>
      <c r="TQI16" s="207"/>
      <c r="TQJ16" s="207"/>
      <c r="TQK16" s="217"/>
      <c r="TQL16" s="197"/>
      <c r="TQM16" s="207"/>
      <c r="TQN16" s="207"/>
      <c r="TQO16" s="217"/>
      <c r="TQP16" s="197"/>
      <c r="TQQ16" s="207"/>
      <c r="TQR16" s="207"/>
      <c r="TQS16" s="217"/>
      <c r="TQT16" s="197"/>
      <c r="TQU16" s="207"/>
      <c r="TQV16" s="207"/>
      <c r="TQW16" s="217"/>
      <c r="TQX16" s="197"/>
      <c r="TQY16" s="207"/>
      <c r="TQZ16" s="207"/>
      <c r="TRA16" s="217"/>
      <c r="TRB16" s="197"/>
      <c r="TRC16" s="207"/>
      <c r="TRD16" s="207"/>
      <c r="TRE16" s="217"/>
      <c r="TRF16" s="197"/>
      <c r="TRG16" s="207"/>
      <c r="TRH16" s="207"/>
      <c r="TRI16" s="217"/>
      <c r="TRJ16" s="197"/>
      <c r="TRK16" s="207"/>
      <c r="TRL16" s="207"/>
      <c r="TRM16" s="217"/>
      <c r="TRN16" s="197"/>
      <c r="TRO16" s="207"/>
      <c r="TRP16" s="207"/>
      <c r="TRQ16" s="217"/>
      <c r="TRR16" s="197"/>
      <c r="TRS16" s="207"/>
      <c r="TRT16" s="207"/>
      <c r="TRU16" s="217"/>
      <c r="TRV16" s="197"/>
      <c r="TRW16" s="207"/>
      <c r="TRX16" s="207"/>
      <c r="TRY16" s="217"/>
      <c r="TRZ16" s="197"/>
      <c r="TSA16" s="207"/>
      <c r="TSB16" s="207"/>
      <c r="TSC16" s="217"/>
      <c r="TSD16" s="197"/>
      <c r="TSE16" s="207"/>
      <c r="TSF16" s="207"/>
      <c r="TSG16" s="217"/>
      <c r="TSH16" s="197"/>
      <c r="TSI16" s="207"/>
      <c r="TSJ16" s="207"/>
      <c r="TSK16" s="217"/>
      <c r="TSL16" s="197"/>
      <c r="TSM16" s="207"/>
      <c r="TSN16" s="207"/>
      <c r="TSO16" s="217"/>
      <c r="TSP16" s="197"/>
      <c r="TSQ16" s="207"/>
      <c r="TSR16" s="207"/>
      <c r="TSS16" s="217"/>
      <c r="TST16" s="197"/>
      <c r="TSU16" s="207"/>
      <c r="TSV16" s="207"/>
      <c r="TSW16" s="217"/>
      <c r="TSX16" s="197"/>
      <c r="TSY16" s="207"/>
      <c r="TSZ16" s="207"/>
      <c r="TTA16" s="217"/>
      <c r="TTB16" s="197"/>
      <c r="TTC16" s="207"/>
      <c r="TTD16" s="207"/>
      <c r="TTE16" s="217"/>
      <c r="TTF16" s="197"/>
      <c r="TTG16" s="207"/>
      <c r="TTH16" s="207"/>
      <c r="TTI16" s="217"/>
      <c r="TTJ16" s="197"/>
      <c r="TTK16" s="207"/>
      <c r="TTL16" s="207"/>
      <c r="TTM16" s="217"/>
      <c r="TTN16" s="197"/>
      <c r="TTO16" s="207"/>
      <c r="TTP16" s="207"/>
      <c r="TTQ16" s="217"/>
      <c r="TTR16" s="197"/>
      <c r="TTS16" s="207"/>
      <c r="TTT16" s="207"/>
      <c r="TTU16" s="217"/>
      <c r="TTV16" s="197"/>
      <c r="TTW16" s="207"/>
      <c r="TTX16" s="207"/>
      <c r="TTY16" s="217"/>
      <c r="TTZ16" s="197"/>
      <c r="TUA16" s="207"/>
      <c r="TUB16" s="207"/>
      <c r="TUC16" s="217"/>
      <c r="TUD16" s="197"/>
      <c r="TUE16" s="207"/>
      <c r="TUF16" s="207"/>
      <c r="TUG16" s="217"/>
      <c r="TUH16" s="197"/>
      <c r="TUI16" s="207"/>
      <c r="TUJ16" s="207"/>
      <c r="TUK16" s="217"/>
      <c r="TUL16" s="197"/>
      <c r="TUM16" s="207"/>
      <c r="TUN16" s="207"/>
      <c r="TUO16" s="217"/>
      <c r="TUP16" s="197"/>
      <c r="TUQ16" s="207"/>
      <c r="TUR16" s="207"/>
      <c r="TUS16" s="217"/>
      <c r="TUT16" s="197"/>
      <c r="TUU16" s="207"/>
      <c r="TUV16" s="207"/>
      <c r="TUW16" s="217"/>
      <c r="TUX16" s="197"/>
      <c r="TUY16" s="207"/>
      <c r="TUZ16" s="207"/>
      <c r="TVA16" s="217"/>
      <c r="TVB16" s="197"/>
      <c r="TVC16" s="207"/>
      <c r="TVD16" s="207"/>
      <c r="TVE16" s="217"/>
      <c r="TVF16" s="197"/>
      <c r="TVG16" s="207"/>
      <c r="TVH16" s="207"/>
      <c r="TVI16" s="217"/>
      <c r="TVJ16" s="197"/>
      <c r="TVK16" s="207"/>
      <c r="TVL16" s="207"/>
      <c r="TVM16" s="217"/>
      <c r="TVN16" s="197"/>
      <c r="TVO16" s="207"/>
      <c r="TVP16" s="207"/>
      <c r="TVQ16" s="217"/>
      <c r="TVR16" s="197"/>
      <c r="TVS16" s="207"/>
      <c r="TVT16" s="207"/>
      <c r="TVU16" s="217"/>
      <c r="TVV16" s="197"/>
      <c r="TVW16" s="207"/>
      <c r="TVX16" s="207"/>
      <c r="TVY16" s="217"/>
      <c r="TVZ16" s="197"/>
      <c r="TWA16" s="207"/>
      <c r="TWB16" s="207"/>
      <c r="TWC16" s="217"/>
      <c r="TWD16" s="197"/>
      <c r="TWE16" s="207"/>
      <c r="TWF16" s="207"/>
      <c r="TWG16" s="217"/>
      <c r="TWH16" s="197"/>
      <c r="TWI16" s="207"/>
      <c r="TWJ16" s="207"/>
      <c r="TWK16" s="217"/>
      <c r="TWL16" s="197"/>
      <c r="TWM16" s="207"/>
      <c r="TWN16" s="207"/>
      <c r="TWO16" s="217"/>
      <c r="TWP16" s="197"/>
      <c r="TWQ16" s="207"/>
      <c r="TWR16" s="207"/>
      <c r="TWS16" s="217"/>
      <c r="TWT16" s="197"/>
      <c r="TWU16" s="207"/>
      <c r="TWV16" s="207"/>
      <c r="TWW16" s="217"/>
      <c r="TWX16" s="197"/>
      <c r="TWY16" s="207"/>
      <c r="TWZ16" s="207"/>
      <c r="TXA16" s="217"/>
      <c r="TXB16" s="197"/>
      <c r="TXC16" s="207"/>
      <c r="TXD16" s="207"/>
      <c r="TXE16" s="217"/>
      <c r="TXF16" s="197"/>
      <c r="TXG16" s="207"/>
      <c r="TXH16" s="207"/>
      <c r="TXI16" s="217"/>
      <c r="TXJ16" s="197"/>
      <c r="TXK16" s="207"/>
      <c r="TXL16" s="207"/>
      <c r="TXM16" s="217"/>
      <c r="TXN16" s="197"/>
      <c r="TXO16" s="207"/>
      <c r="TXP16" s="207"/>
      <c r="TXQ16" s="217"/>
      <c r="TXR16" s="197"/>
      <c r="TXS16" s="207"/>
      <c r="TXT16" s="207"/>
      <c r="TXU16" s="217"/>
      <c r="TXV16" s="197"/>
      <c r="TXW16" s="207"/>
      <c r="TXX16" s="207"/>
      <c r="TXY16" s="217"/>
      <c r="TXZ16" s="197"/>
      <c r="TYA16" s="207"/>
      <c r="TYB16" s="207"/>
      <c r="TYC16" s="217"/>
      <c r="TYD16" s="197"/>
      <c r="TYE16" s="207"/>
      <c r="TYF16" s="207"/>
      <c r="TYG16" s="217"/>
      <c r="TYH16" s="197"/>
      <c r="TYI16" s="207"/>
      <c r="TYJ16" s="207"/>
      <c r="TYK16" s="217"/>
      <c r="TYL16" s="197"/>
      <c r="TYM16" s="207"/>
      <c r="TYN16" s="207"/>
      <c r="TYO16" s="217"/>
      <c r="TYP16" s="197"/>
      <c r="TYQ16" s="207"/>
      <c r="TYR16" s="207"/>
      <c r="TYS16" s="217"/>
      <c r="TYT16" s="197"/>
      <c r="TYU16" s="207"/>
      <c r="TYV16" s="207"/>
      <c r="TYW16" s="217"/>
      <c r="TYX16" s="197"/>
      <c r="TYY16" s="207"/>
      <c r="TYZ16" s="207"/>
      <c r="TZA16" s="217"/>
      <c r="TZB16" s="197"/>
      <c r="TZC16" s="207"/>
      <c r="TZD16" s="207"/>
      <c r="TZE16" s="217"/>
      <c r="TZF16" s="197"/>
      <c r="TZG16" s="207"/>
      <c r="TZH16" s="207"/>
      <c r="TZI16" s="217"/>
      <c r="TZJ16" s="197"/>
      <c r="TZK16" s="207"/>
      <c r="TZL16" s="207"/>
      <c r="TZM16" s="217"/>
      <c r="TZN16" s="197"/>
      <c r="TZO16" s="207"/>
      <c r="TZP16" s="207"/>
      <c r="TZQ16" s="217"/>
      <c r="TZR16" s="197"/>
      <c r="TZS16" s="207"/>
      <c r="TZT16" s="207"/>
      <c r="TZU16" s="217"/>
      <c r="TZV16" s="197"/>
      <c r="TZW16" s="207"/>
      <c r="TZX16" s="207"/>
      <c r="TZY16" s="217"/>
      <c r="TZZ16" s="197"/>
      <c r="UAA16" s="207"/>
      <c r="UAB16" s="207"/>
      <c r="UAC16" s="217"/>
      <c r="UAD16" s="197"/>
      <c r="UAE16" s="207"/>
      <c r="UAF16" s="207"/>
      <c r="UAG16" s="217"/>
      <c r="UAH16" s="197"/>
      <c r="UAI16" s="207"/>
      <c r="UAJ16" s="207"/>
      <c r="UAK16" s="217"/>
      <c r="UAL16" s="197"/>
      <c r="UAM16" s="207"/>
      <c r="UAN16" s="207"/>
      <c r="UAO16" s="217"/>
      <c r="UAP16" s="197"/>
      <c r="UAQ16" s="207"/>
      <c r="UAR16" s="207"/>
      <c r="UAS16" s="217"/>
      <c r="UAT16" s="197"/>
      <c r="UAU16" s="207"/>
      <c r="UAV16" s="207"/>
      <c r="UAW16" s="217"/>
      <c r="UAX16" s="197"/>
      <c r="UAY16" s="207"/>
      <c r="UAZ16" s="207"/>
      <c r="UBA16" s="217"/>
      <c r="UBB16" s="197"/>
      <c r="UBC16" s="207"/>
      <c r="UBD16" s="207"/>
      <c r="UBE16" s="217"/>
      <c r="UBF16" s="197"/>
      <c r="UBG16" s="207"/>
      <c r="UBH16" s="207"/>
      <c r="UBI16" s="217"/>
      <c r="UBJ16" s="197"/>
      <c r="UBK16" s="207"/>
      <c r="UBL16" s="207"/>
      <c r="UBM16" s="217"/>
      <c r="UBN16" s="197"/>
      <c r="UBO16" s="207"/>
      <c r="UBP16" s="207"/>
      <c r="UBQ16" s="217"/>
      <c r="UBR16" s="197"/>
      <c r="UBS16" s="207"/>
      <c r="UBT16" s="207"/>
      <c r="UBU16" s="217"/>
      <c r="UBV16" s="197"/>
      <c r="UBW16" s="207"/>
      <c r="UBX16" s="207"/>
      <c r="UBY16" s="217"/>
      <c r="UBZ16" s="197"/>
      <c r="UCA16" s="207"/>
      <c r="UCB16" s="207"/>
      <c r="UCC16" s="217"/>
      <c r="UCD16" s="197"/>
      <c r="UCE16" s="207"/>
      <c r="UCF16" s="207"/>
      <c r="UCG16" s="217"/>
      <c r="UCH16" s="197"/>
      <c r="UCI16" s="207"/>
      <c r="UCJ16" s="207"/>
      <c r="UCK16" s="217"/>
      <c r="UCL16" s="197"/>
      <c r="UCM16" s="207"/>
      <c r="UCN16" s="207"/>
      <c r="UCO16" s="217"/>
      <c r="UCP16" s="197"/>
      <c r="UCQ16" s="207"/>
      <c r="UCR16" s="207"/>
      <c r="UCS16" s="217"/>
      <c r="UCT16" s="197"/>
      <c r="UCU16" s="207"/>
      <c r="UCV16" s="207"/>
      <c r="UCW16" s="217"/>
      <c r="UCX16" s="197"/>
      <c r="UCY16" s="207"/>
      <c r="UCZ16" s="207"/>
      <c r="UDA16" s="217"/>
      <c r="UDB16" s="197"/>
      <c r="UDC16" s="207"/>
      <c r="UDD16" s="207"/>
      <c r="UDE16" s="217"/>
      <c r="UDF16" s="197"/>
      <c r="UDG16" s="207"/>
      <c r="UDH16" s="207"/>
      <c r="UDI16" s="217"/>
      <c r="UDJ16" s="197"/>
      <c r="UDK16" s="207"/>
      <c r="UDL16" s="207"/>
      <c r="UDM16" s="217"/>
      <c r="UDN16" s="197"/>
      <c r="UDO16" s="207"/>
      <c r="UDP16" s="207"/>
      <c r="UDQ16" s="217"/>
      <c r="UDR16" s="197"/>
      <c r="UDS16" s="207"/>
      <c r="UDT16" s="207"/>
      <c r="UDU16" s="217"/>
      <c r="UDV16" s="197"/>
      <c r="UDW16" s="207"/>
      <c r="UDX16" s="207"/>
      <c r="UDY16" s="217"/>
      <c r="UDZ16" s="197"/>
      <c r="UEA16" s="207"/>
      <c r="UEB16" s="207"/>
      <c r="UEC16" s="217"/>
      <c r="UED16" s="197"/>
      <c r="UEE16" s="207"/>
      <c r="UEF16" s="207"/>
      <c r="UEG16" s="217"/>
      <c r="UEH16" s="197"/>
      <c r="UEI16" s="207"/>
      <c r="UEJ16" s="207"/>
      <c r="UEK16" s="217"/>
      <c r="UEL16" s="197"/>
      <c r="UEM16" s="207"/>
      <c r="UEN16" s="207"/>
      <c r="UEO16" s="217"/>
      <c r="UEP16" s="197"/>
      <c r="UEQ16" s="207"/>
      <c r="UER16" s="207"/>
      <c r="UES16" s="217"/>
      <c r="UET16" s="197"/>
      <c r="UEU16" s="207"/>
      <c r="UEV16" s="207"/>
      <c r="UEW16" s="217"/>
      <c r="UEX16" s="197"/>
      <c r="UEY16" s="207"/>
      <c r="UEZ16" s="207"/>
      <c r="UFA16" s="217"/>
      <c r="UFB16" s="197"/>
      <c r="UFC16" s="207"/>
      <c r="UFD16" s="207"/>
      <c r="UFE16" s="217"/>
      <c r="UFF16" s="197"/>
      <c r="UFG16" s="207"/>
      <c r="UFH16" s="207"/>
      <c r="UFI16" s="217"/>
      <c r="UFJ16" s="197"/>
      <c r="UFK16" s="207"/>
      <c r="UFL16" s="207"/>
      <c r="UFM16" s="217"/>
      <c r="UFN16" s="197"/>
      <c r="UFO16" s="207"/>
      <c r="UFP16" s="207"/>
      <c r="UFQ16" s="217"/>
      <c r="UFR16" s="197"/>
      <c r="UFS16" s="207"/>
      <c r="UFT16" s="207"/>
      <c r="UFU16" s="217"/>
      <c r="UFV16" s="197"/>
      <c r="UFW16" s="207"/>
      <c r="UFX16" s="207"/>
      <c r="UFY16" s="217"/>
      <c r="UFZ16" s="197"/>
      <c r="UGA16" s="207"/>
      <c r="UGB16" s="207"/>
      <c r="UGC16" s="217"/>
      <c r="UGD16" s="197"/>
      <c r="UGE16" s="207"/>
      <c r="UGF16" s="207"/>
      <c r="UGG16" s="217"/>
      <c r="UGH16" s="197"/>
      <c r="UGI16" s="207"/>
      <c r="UGJ16" s="207"/>
      <c r="UGK16" s="217"/>
      <c r="UGL16" s="197"/>
      <c r="UGM16" s="207"/>
      <c r="UGN16" s="207"/>
      <c r="UGO16" s="217"/>
      <c r="UGP16" s="197"/>
      <c r="UGQ16" s="207"/>
      <c r="UGR16" s="207"/>
      <c r="UGS16" s="217"/>
      <c r="UGT16" s="197"/>
      <c r="UGU16" s="207"/>
      <c r="UGV16" s="207"/>
      <c r="UGW16" s="217"/>
      <c r="UGX16" s="197"/>
      <c r="UGY16" s="207"/>
      <c r="UGZ16" s="207"/>
      <c r="UHA16" s="217"/>
      <c r="UHB16" s="197"/>
      <c r="UHC16" s="207"/>
      <c r="UHD16" s="207"/>
      <c r="UHE16" s="217"/>
      <c r="UHF16" s="197"/>
      <c r="UHG16" s="207"/>
      <c r="UHH16" s="207"/>
      <c r="UHI16" s="217"/>
      <c r="UHJ16" s="197"/>
      <c r="UHK16" s="207"/>
      <c r="UHL16" s="207"/>
      <c r="UHM16" s="217"/>
      <c r="UHN16" s="197"/>
      <c r="UHO16" s="207"/>
      <c r="UHP16" s="207"/>
      <c r="UHQ16" s="217"/>
      <c r="UHR16" s="197"/>
      <c r="UHS16" s="207"/>
      <c r="UHT16" s="207"/>
      <c r="UHU16" s="217"/>
      <c r="UHV16" s="197"/>
      <c r="UHW16" s="207"/>
      <c r="UHX16" s="207"/>
      <c r="UHY16" s="217"/>
      <c r="UHZ16" s="197"/>
      <c r="UIA16" s="207"/>
      <c r="UIB16" s="207"/>
      <c r="UIC16" s="217"/>
      <c r="UID16" s="197"/>
      <c r="UIE16" s="207"/>
      <c r="UIF16" s="207"/>
      <c r="UIG16" s="217"/>
      <c r="UIH16" s="197"/>
      <c r="UII16" s="207"/>
      <c r="UIJ16" s="207"/>
      <c r="UIK16" s="217"/>
      <c r="UIL16" s="197"/>
      <c r="UIM16" s="207"/>
      <c r="UIN16" s="207"/>
      <c r="UIO16" s="217"/>
      <c r="UIP16" s="197"/>
      <c r="UIQ16" s="207"/>
      <c r="UIR16" s="207"/>
      <c r="UIS16" s="217"/>
      <c r="UIT16" s="197"/>
      <c r="UIU16" s="207"/>
      <c r="UIV16" s="207"/>
      <c r="UIW16" s="217"/>
      <c r="UIX16" s="197"/>
      <c r="UIY16" s="207"/>
      <c r="UIZ16" s="207"/>
      <c r="UJA16" s="217"/>
      <c r="UJB16" s="197"/>
      <c r="UJC16" s="207"/>
      <c r="UJD16" s="207"/>
      <c r="UJE16" s="217"/>
      <c r="UJF16" s="197"/>
      <c r="UJG16" s="207"/>
      <c r="UJH16" s="207"/>
      <c r="UJI16" s="217"/>
      <c r="UJJ16" s="197"/>
      <c r="UJK16" s="207"/>
      <c r="UJL16" s="207"/>
      <c r="UJM16" s="217"/>
      <c r="UJN16" s="197"/>
      <c r="UJO16" s="207"/>
      <c r="UJP16" s="207"/>
      <c r="UJQ16" s="217"/>
      <c r="UJR16" s="197"/>
      <c r="UJS16" s="207"/>
      <c r="UJT16" s="207"/>
      <c r="UJU16" s="217"/>
      <c r="UJV16" s="197"/>
      <c r="UJW16" s="207"/>
      <c r="UJX16" s="207"/>
      <c r="UJY16" s="217"/>
      <c r="UJZ16" s="197"/>
      <c r="UKA16" s="207"/>
      <c r="UKB16" s="207"/>
      <c r="UKC16" s="217"/>
      <c r="UKD16" s="197"/>
      <c r="UKE16" s="207"/>
      <c r="UKF16" s="207"/>
      <c r="UKG16" s="217"/>
      <c r="UKH16" s="197"/>
      <c r="UKI16" s="207"/>
      <c r="UKJ16" s="207"/>
      <c r="UKK16" s="217"/>
      <c r="UKL16" s="197"/>
      <c r="UKM16" s="207"/>
      <c r="UKN16" s="207"/>
      <c r="UKO16" s="217"/>
      <c r="UKP16" s="197"/>
      <c r="UKQ16" s="207"/>
      <c r="UKR16" s="207"/>
      <c r="UKS16" s="217"/>
      <c r="UKT16" s="197"/>
      <c r="UKU16" s="207"/>
      <c r="UKV16" s="207"/>
      <c r="UKW16" s="217"/>
      <c r="UKX16" s="197"/>
      <c r="UKY16" s="207"/>
      <c r="UKZ16" s="207"/>
      <c r="ULA16" s="217"/>
      <c r="ULB16" s="197"/>
      <c r="ULC16" s="207"/>
      <c r="ULD16" s="207"/>
      <c r="ULE16" s="217"/>
      <c r="ULF16" s="197"/>
      <c r="ULG16" s="207"/>
      <c r="ULH16" s="207"/>
      <c r="ULI16" s="217"/>
      <c r="ULJ16" s="197"/>
      <c r="ULK16" s="207"/>
      <c r="ULL16" s="207"/>
      <c r="ULM16" s="217"/>
      <c r="ULN16" s="197"/>
      <c r="ULO16" s="207"/>
      <c r="ULP16" s="207"/>
      <c r="ULQ16" s="217"/>
      <c r="ULR16" s="197"/>
      <c r="ULS16" s="207"/>
      <c r="ULT16" s="207"/>
      <c r="ULU16" s="217"/>
      <c r="ULV16" s="197"/>
      <c r="ULW16" s="207"/>
      <c r="ULX16" s="207"/>
      <c r="ULY16" s="217"/>
      <c r="ULZ16" s="197"/>
      <c r="UMA16" s="207"/>
      <c r="UMB16" s="207"/>
      <c r="UMC16" s="217"/>
      <c r="UMD16" s="197"/>
      <c r="UME16" s="207"/>
      <c r="UMF16" s="207"/>
      <c r="UMG16" s="217"/>
      <c r="UMH16" s="197"/>
      <c r="UMI16" s="207"/>
      <c r="UMJ16" s="207"/>
      <c r="UMK16" s="217"/>
      <c r="UML16" s="197"/>
      <c r="UMM16" s="207"/>
      <c r="UMN16" s="207"/>
      <c r="UMO16" s="217"/>
      <c r="UMP16" s="197"/>
      <c r="UMQ16" s="207"/>
      <c r="UMR16" s="207"/>
      <c r="UMS16" s="217"/>
      <c r="UMT16" s="197"/>
      <c r="UMU16" s="207"/>
      <c r="UMV16" s="207"/>
      <c r="UMW16" s="217"/>
      <c r="UMX16" s="197"/>
      <c r="UMY16" s="207"/>
      <c r="UMZ16" s="207"/>
      <c r="UNA16" s="217"/>
      <c r="UNB16" s="197"/>
      <c r="UNC16" s="207"/>
      <c r="UND16" s="207"/>
      <c r="UNE16" s="217"/>
      <c r="UNF16" s="197"/>
      <c r="UNG16" s="207"/>
      <c r="UNH16" s="207"/>
      <c r="UNI16" s="217"/>
      <c r="UNJ16" s="197"/>
      <c r="UNK16" s="207"/>
      <c r="UNL16" s="207"/>
      <c r="UNM16" s="217"/>
      <c r="UNN16" s="197"/>
      <c r="UNO16" s="207"/>
      <c r="UNP16" s="207"/>
      <c r="UNQ16" s="217"/>
      <c r="UNR16" s="197"/>
      <c r="UNS16" s="207"/>
      <c r="UNT16" s="207"/>
      <c r="UNU16" s="217"/>
      <c r="UNV16" s="197"/>
      <c r="UNW16" s="207"/>
      <c r="UNX16" s="207"/>
      <c r="UNY16" s="217"/>
      <c r="UNZ16" s="197"/>
      <c r="UOA16" s="207"/>
      <c r="UOB16" s="207"/>
      <c r="UOC16" s="217"/>
      <c r="UOD16" s="197"/>
      <c r="UOE16" s="207"/>
      <c r="UOF16" s="207"/>
      <c r="UOG16" s="217"/>
      <c r="UOH16" s="197"/>
      <c r="UOI16" s="207"/>
      <c r="UOJ16" s="207"/>
      <c r="UOK16" s="217"/>
      <c r="UOL16" s="197"/>
      <c r="UOM16" s="207"/>
      <c r="UON16" s="207"/>
      <c r="UOO16" s="217"/>
      <c r="UOP16" s="197"/>
      <c r="UOQ16" s="207"/>
      <c r="UOR16" s="207"/>
      <c r="UOS16" s="217"/>
      <c r="UOT16" s="197"/>
      <c r="UOU16" s="207"/>
      <c r="UOV16" s="207"/>
      <c r="UOW16" s="217"/>
      <c r="UOX16" s="197"/>
      <c r="UOY16" s="207"/>
      <c r="UOZ16" s="207"/>
      <c r="UPA16" s="217"/>
      <c r="UPB16" s="197"/>
      <c r="UPC16" s="207"/>
      <c r="UPD16" s="207"/>
      <c r="UPE16" s="217"/>
      <c r="UPF16" s="197"/>
      <c r="UPG16" s="207"/>
      <c r="UPH16" s="207"/>
      <c r="UPI16" s="217"/>
      <c r="UPJ16" s="197"/>
      <c r="UPK16" s="207"/>
      <c r="UPL16" s="207"/>
      <c r="UPM16" s="217"/>
      <c r="UPN16" s="197"/>
      <c r="UPO16" s="207"/>
      <c r="UPP16" s="207"/>
      <c r="UPQ16" s="217"/>
      <c r="UPR16" s="197"/>
      <c r="UPS16" s="207"/>
      <c r="UPT16" s="207"/>
      <c r="UPU16" s="217"/>
      <c r="UPV16" s="197"/>
      <c r="UPW16" s="207"/>
      <c r="UPX16" s="207"/>
      <c r="UPY16" s="217"/>
      <c r="UPZ16" s="197"/>
      <c r="UQA16" s="207"/>
      <c r="UQB16" s="207"/>
      <c r="UQC16" s="217"/>
      <c r="UQD16" s="197"/>
      <c r="UQE16" s="207"/>
      <c r="UQF16" s="207"/>
      <c r="UQG16" s="217"/>
      <c r="UQH16" s="197"/>
      <c r="UQI16" s="207"/>
      <c r="UQJ16" s="207"/>
      <c r="UQK16" s="217"/>
      <c r="UQL16" s="197"/>
      <c r="UQM16" s="207"/>
      <c r="UQN16" s="207"/>
      <c r="UQO16" s="217"/>
      <c r="UQP16" s="197"/>
      <c r="UQQ16" s="207"/>
      <c r="UQR16" s="207"/>
      <c r="UQS16" s="217"/>
      <c r="UQT16" s="197"/>
      <c r="UQU16" s="207"/>
      <c r="UQV16" s="207"/>
      <c r="UQW16" s="217"/>
      <c r="UQX16" s="197"/>
      <c r="UQY16" s="207"/>
      <c r="UQZ16" s="207"/>
      <c r="URA16" s="217"/>
      <c r="URB16" s="197"/>
      <c r="URC16" s="207"/>
      <c r="URD16" s="207"/>
      <c r="URE16" s="217"/>
      <c r="URF16" s="197"/>
      <c r="URG16" s="207"/>
      <c r="URH16" s="207"/>
      <c r="URI16" s="217"/>
      <c r="URJ16" s="197"/>
      <c r="URK16" s="207"/>
      <c r="URL16" s="207"/>
      <c r="URM16" s="217"/>
      <c r="URN16" s="197"/>
      <c r="URO16" s="207"/>
      <c r="URP16" s="207"/>
      <c r="URQ16" s="217"/>
      <c r="URR16" s="197"/>
      <c r="URS16" s="207"/>
      <c r="URT16" s="207"/>
      <c r="URU16" s="217"/>
      <c r="URV16" s="197"/>
      <c r="URW16" s="207"/>
      <c r="URX16" s="207"/>
      <c r="URY16" s="217"/>
      <c r="URZ16" s="197"/>
      <c r="USA16" s="207"/>
      <c r="USB16" s="207"/>
      <c r="USC16" s="217"/>
      <c r="USD16" s="197"/>
      <c r="USE16" s="207"/>
      <c r="USF16" s="207"/>
      <c r="USG16" s="217"/>
      <c r="USH16" s="197"/>
      <c r="USI16" s="207"/>
      <c r="USJ16" s="207"/>
      <c r="USK16" s="217"/>
      <c r="USL16" s="197"/>
      <c r="USM16" s="207"/>
      <c r="USN16" s="207"/>
      <c r="USO16" s="217"/>
      <c r="USP16" s="197"/>
      <c r="USQ16" s="207"/>
      <c r="USR16" s="207"/>
      <c r="USS16" s="217"/>
      <c r="UST16" s="197"/>
      <c r="USU16" s="207"/>
      <c r="USV16" s="207"/>
      <c r="USW16" s="217"/>
      <c r="USX16" s="197"/>
      <c r="USY16" s="207"/>
      <c r="USZ16" s="207"/>
      <c r="UTA16" s="217"/>
      <c r="UTB16" s="197"/>
      <c r="UTC16" s="207"/>
      <c r="UTD16" s="207"/>
      <c r="UTE16" s="217"/>
      <c r="UTF16" s="197"/>
      <c r="UTG16" s="207"/>
      <c r="UTH16" s="207"/>
      <c r="UTI16" s="217"/>
      <c r="UTJ16" s="197"/>
      <c r="UTK16" s="207"/>
      <c r="UTL16" s="207"/>
      <c r="UTM16" s="217"/>
      <c r="UTN16" s="197"/>
      <c r="UTO16" s="207"/>
      <c r="UTP16" s="207"/>
      <c r="UTQ16" s="217"/>
      <c r="UTR16" s="197"/>
      <c r="UTS16" s="207"/>
      <c r="UTT16" s="207"/>
      <c r="UTU16" s="217"/>
      <c r="UTV16" s="197"/>
      <c r="UTW16" s="207"/>
      <c r="UTX16" s="207"/>
      <c r="UTY16" s="217"/>
      <c r="UTZ16" s="197"/>
      <c r="UUA16" s="207"/>
      <c r="UUB16" s="207"/>
      <c r="UUC16" s="217"/>
      <c r="UUD16" s="197"/>
      <c r="UUE16" s="207"/>
      <c r="UUF16" s="207"/>
      <c r="UUG16" s="217"/>
      <c r="UUH16" s="197"/>
      <c r="UUI16" s="207"/>
      <c r="UUJ16" s="207"/>
      <c r="UUK16" s="217"/>
      <c r="UUL16" s="197"/>
      <c r="UUM16" s="207"/>
      <c r="UUN16" s="207"/>
      <c r="UUO16" s="217"/>
      <c r="UUP16" s="197"/>
      <c r="UUQ16" s="207"/>
      <c r="UUR16" s="207"/>
      <c r="UUS16" s="217"/>
      <c r="UUT16" s="197"/>
      <c r="UUU16" s="207"/>
      <c r="UUV16" s="207"/>
      <c r="UUW16" s="217"/>
      <c r="UUX16" s="197"/>
      <c r="UUY16" s="207"/>
      <c r="UUZ16" s="207"/>
      <c r="UVA16" s="217"/>
      <c r="UVB16" s="197"/>
      <c r="UVC16" s="207"/>
      <c r="UVD16" s="207"/>
      <c r="UVE16" s="217"/>
      <c r="UVF16" s="197"/>
      <c r="UVG16" s="207"/>
      <c r="UVH16" s="207"/>
      <c r="UVI16" s="217"/>
      <c r="UVJ16" s="197"/>
      <c r="UVK16" s="207"/>
      <c r="UVL16" s="207"/>
      <c r="UVM16" s="217"/>
      <c r="UVN16" s="197"/>
      <c r="UVO16" s="207"/>
      <c r="UVP16" s="207"/>
      <c r="UVQ16" s="217"/>
      <c r="UVR16" s="197"/>
      <c r="UVS16" s="207"/>
      <c r="UVT16" s="207"/>
      <c r="UVU16" s="217"/>
      <c r="UVV16" s="197"/>
      <c r="UVW16" s="207"/>
      <c r="UVX16" s="207"/>
      <c r="UVY16" s="217"/>
      <c r="UVZ16" s="197"/>
      <c r="UWA16" s="207"/>
      <c r="UWB16" s="207"/>
      <c r="UWC16" s="217"/>
      <c r="UWD16" s="197"/>
      <c r="UWE16" s="207"/>
      <c r="UWF16" s="207"/>
      <c r="UWG16" s="217"/>
      <c r="UWH16" s="197"/>
      <c r="UWI16" s="207"/>
      <c r="UWJ16" s="207"/>
      <c r="UWK16" s="217"/>
      <c r="UWL16" s="197"/>
      <c r="UWM16" s="207"/>
      <c r="UWN16" s="207"/>
      <c r="UWO16" s="217"/>
      <c r="UWP16" s="197"/>
      <c r="UWQ16" s="207"/>
      <c r="UWR16" s="207"/>
      <c r="UWS16" s="217"/>
      <c r="UWT16" s="197"/>
      <c r="UWU16" s="207"/>
      <c r="UWV16" s="207"/>
      <c r="UWW16" s="217"/>
      <c r="UWX16" s="197"/>
      <c r="UWY16" s="207"/>
      <c r="UWZ16" s="207"/>
      <c r="UXA16" s="217"/>
      <c r="UXB16" s="197"/>
      <c r="UXC16" s="207"/>
      <c r="UXD16" s="207"/>
      <c r="UXE16" s="217"/>
      <c r="UXF16" s="197"/>
      <c r="UXG16" s="207"/>
      <c r="UXH16" s="207"/>
      <c r="UXI16" s="217"/>
      <c r="UXJ16" s="197"/>
      <c r="UXK16" s="207"/>
      <c r="UXL16" s="207"/>
      <c r="UXM16" s="217"/>
      <c r="UXN16" s="197"/>
      <c r="UXO16" s="207"/>
      <c r="UXP16" s="207"/>
      <c r="UXQ16" s="217"/>
      <c r="UXR16" s="197"/>
      <c r="UXS16" s="207"/>
      <c r="UXT16" s="207"/>
      <c r="UXU16" s="217"/>
      <c r="UXV16" s="197"/>
      <c r="UXW16" s="207"/>
      <c r="UXX16" s="207"/>
      <c r="UXY16" s="217"/>
      <c r="UXZ16" s="197"/>
      <c r="UYA16" s="207"/>
      <c r="UYB16" s="207"/>
      <c r="UYC16" s="217"/>
      <c r="UYD16" s="197"/>
      <c r="UYE16" s="207"/>
      <c r="UYF16" s="207"/>
      <c r="UYG16" s="217"/>
      <c r="UYH16" s="197"/>
      <c r="UYI16" s="207"/>
      <c r="UYJ16" s="207"/>
      <c r="UYK16" s="217"/>
      <c r="UYL16" s="197"/>
      <c r="UYM16" s="207"/>
      <c r="UYN16" s="207"/>
      <c r="UYO16" s="217"/>
      <c r="UYP16" s="197"/>
      <c r="UYQ16" s="207"/>
      <c r="UYR16" s="207"/>
      <c r="UYS16" s="217"/>
      <c r="UYT16" s="197"/>
      <c r="UYU16" s="207"/>
      <c r="UYV16" s="207"/>
      <c r="UYW16" s="217"/>
      <c r="UYX16" s="197"/>
      <c r="UYY16" s="207"/>
      <c r="UYZ16" s="207"/>
      <c r="UZA16" s="217"/>
      <c r="UZB16" s="197"/>
      <c r="UZC16" s="207"/>
      <c r="UZD16" s="207"/>
      <c r="UZE16" s="217"/>
      <c r="UZF16" s="197"/>
      <c r="UZG16" s="207"/>
      <c r="UZH16" s="207"/>
      <c r="UZI16" s="217"/>
      <c r="UZJ16" s="197"/>
      <c r="UZK16" s="207"/>
      <c r="UZL16" s="207"/>
      <c r="UZM16" s="217"/>
      <c r="UZN16" s="197"/>
      <c r="UZO16" s="207"/>
      <c r="UZP16" s="207"/>
      <c r="UZQ16" s="217"/>
      <c r="UZR16" s="197"/>
      <c r="UZS16" s="207"/>
      <c r="UZT16" s="207"/>
      <c r="UZU16" s="217"/>
      <c r="UZV16" s="197"/>
      <c r="UZW16" s="207"/>
      <c r="UZX16" s="207"/>
      <c r="UZY16" s="217"/>
      <c r="UZZ16" s="197"/>
      <c r="VAA16" s="207"/>
      <c r="VAB16" s="207"/>
      <c r="VAC16" s="217"/>
      <c r="VAD16" s="197"/>
      <c r="VAE16" s="207"/>
      <c r="VAF16" s="207"/>
      <c r="VAG16" s="217"/>
      <c r="VAH16" s="197"/>
      <c r="VAI16" s="207"/>
      <c r="VAJ16" s="207"/>
      <c r="VAK16" s="217"/>
      <c r="VAL16" s="197"/>
      <c r="VAM16" s="207"/>
      <c r="VAN16" s="207"/>
      <c r="VAO16" s="217"/>
      <c r="VAP16" s="197"/>
      <c r="VAQ16" s="207"/>
      <c r="VAR16" s="207"/>
      <c r="VAS16" s="217"/>
      <c r="VAT16" s="197"/>
      <c r="VAU16" s="207"/>
      <c r="VAV16" s="207"/>
      <c r="VAW16" s="217"/>
      <c r="VAX16" s="197"/>
      <c r="VAY16" s="207"/>
      <c r="VAZ16" s="207"/>
      <c r="VBA16" s="217"/>
      <c r="VBB16" s="197"/>
      <c r="VBC16" s="207"/>
      <c r="VBD16" s="207"/>
      <c r="VBE16" s="217"/>
      <c r="VBF16" s="197"/>
      <c r="VBG16" s="207"/>
      <c r="VBH16" s="207"/>
      <c r="VBI16" s="217"/>
      <c r="VBJ16" s="197"/>
      <c r="VBK16" s="207"/>
      <c r="VBL16" s="207"/>
      <c r="VBM16" s="217"/>
      <c r="VBN16" s="197"/>
      <c r="VBO16" s="207"/>
      <c r="VBP16" s="207"/>
      <c r="VBQ16" s="217"/>
      <c r="VBR16" s="197"/>
      <c r="VBS16" s="207"/>
      <c r="VBT16" s="207"/>
      <c r="VBU16" s="217"/>
      <c r="VBV16" s="197"/>
      <c r="VBW16" s="207"/>
      <c r="VBX16" s="207"/>
      <c r="VBY16" s="217"/>
      <c r="VBZ16" s="197"/>
      <c r="VCA16" s="207"/>
      <c r="VCB16" s="207"/>
      <c r="VCC16" s="217"/>
      <c r="VCD16" s="197"/>
      <c r="VCE16" s="207"/>
      <c r="VCF16" s="207"/>
      <c r="VCG16" s="217"/>
      <c r="VCH16" s="197"/>
      <c r="VCI16" s="207"/>
      <c r="VCJ16" s="207"/>
      <c r="VCK16" s="217"/>
      <c r="VCL16" s="197"/>
      <c r="VCM16" s="207"/>
      <c r="VCN16" s="207"/>
      <c r="VCO16" s="217"/>
      <c r="VCP16" s="197"/>
      <c r="VCQ16" s="207"/>
      <c r="VCR16" s="207"/>
      <c r="VCS16" s="217"/>
      <c r="VCT16" s="197"/>
      <c r="VCU16" s="207"/>
      <c r="VCV16" s="207"/>
      <c r="VCW16" s="217"/>
      <c r="VCX16" s="197"/>
      <c r="VCY16" s="207"/>
      <c r="VCZ16" s="207"/>
      <c r="VDA16" s="217"/>
      <c r="VDB16" s="197"/>
      <c r="VDC16" s="207"/>
      <c r="VDD16" s="207"/>
      <c r="VDE16" s="217"/>
      <c r="VDF16" s="197"/>
      <c r="VDG16" s="207"/>
      <c r="VDH16" s="207"/>
      <c r="VDI16" s="217"/>
      <c r="VDJ16" s="197"/>
      <c r="VDK16" s="207"/>
      <c r="VDL16" s="207"/>
      <c r="VDM16" s="217"/>
      <c r="VDN16" s="197"/>
      <c r="VDO16" s="207"/>
      <c r="VDP16" s="207"/>
      <c r="VDQ16" s="217"/>
      <c r="VDR16" s="197"/>
      <c r="VDS16" s="207"/>
      <c r="VDT16" s="207"/>
      <c r="VDU16" s="217"/>
      <c r="VDV16" s="197"/>
      <c r="VDW16" s="207"/>
      <c r="VDX16" s="207"/>
      <c r="VDY16" s="217"/>
      <c r="VDZ16" s="197"/>
      <c r="VEA16" s="207"/>
      <c r="VEB16" s="207"/>
      <c r="VEC16" s="217"/>
      <c r="VED16" s="197"/>
      <c r="VEE16" s="207"/>
      <c r="VEF16" s="207"/>
      <c r="VEG16" s="217"/>
      <c r="VEH16" s="197"/>
      <c r="VEI16" s="207"/>
      <c r="VEJ16" s="207"/>
      <c r="VEK16" s="217"/>
      <c r="VEL16" s="197"/>
      <c r="VEM16" s="207"/>
      <c r="VEN16" s="207"/>
      <c r="VEO16" s="217"/>
      <c r="VEP16" s="197"/>
      <c r="VEQ16" s="207"/>
      <c r="VER16" s="207"/>
      <c r="VES16" s="217"/>
      <c r="VET16" s="197"/>
      <c r="VEU16" s="207"/>
      <c r="VEV16" s="207"/>
      <c r="VEW16" s="217"/>
      <c r="VEX16" s="197"/>
      <c r="VEY16" s="207"/>
      <c r="VEZ16" s="207"/>
      <c r="VFA16" s="217"/>
      <c r="VFB16" s="197"/>
      <c r="VFC16" s="207"/>
      <c r="VFD16" s="207"/>
      <c r="VFE16" s="217"/>
      <c r="VFF16" s="197"/>
      <c r="VFG16" s="207"/>
      <c r="VFH16" s="207"/>
      <c r="VFI16" s="217"/>
      <c r="VFJ16" s="197"/>
      <c r="VFK16" s="207"/>
      <c r="VFL16" s="207"/>
      <c r="VFM16" s="217"/>
      <c r="VFN16" s="197"/>
      <c r="VFO16" s="207"/>
      <c r="VFP16" s="207"/>
      <c r="VFQ16" s="217"/>
      <c r="VFR16" s="197"/>
      <c r="VFS16" s="207"/>
      <c r="VFT16" s="207"/>
      <c r="VFU16" s="217"/>
      <c r="VFV16" s="197"/>
      <c r="VFW16" s="207"/>
      <c r="VFX16" s="207"/>
      <c r="VFY16" s="217"/>
      <c r="VFZ16" s="197"/>
      <c r="VGA16" s="207"/>
      <c r="VGB16" s="207"/>
      <c r="VGC16" s="217"/>
      <c r="VGD16" s="197"/>
      <c r="VGE16" s="207"/>
      <c r="VGF16" s="207"/>
      <c r="VGG16" s="217"/>
      <c r="VGH16" s="197"/>
      <c r="VGI16" s="207"/>
      <c r="VGJ16" s="207"/>
      <c r="VGK16" s="217"/>
      <c r="VGL16" s="197"/>
      <c r="VGM16" s="207"/>
      <c r="VGN16" s="207"/>
      <c r="VGO16" s="217"/>
      <c r="VGP16" s="197"/>
      <c r="VGQ16" s="207"/>
      <c r="VGR16" s="207"/>
      <c r="VGS16" s="217"/>
      <c r="VGT16" s="197"/>
      <c r="VGU16" s="207"/>
      <c r="VGV16" s="207"/>
      <c r="VGW16" s="217"/>
      <c r="VGX16" s="197"/>
      <c r="VGY16" s="207"/>
      <c r="VGZ16" s="207"/>
      <c r="VHA16" s="217"/>
      <c r="VHB16" s="197"/>
      <c r="VHC16" s="207"/>
      <c r="VHD16" s="207"/>
      <c r="VHE16" s="217"/>
      <c r="VHF16" s="197"/>
      <c r="VHG16" s="207"/>
      <c r="VHH16" s="207"/>
      <c r="VHI16" s="217"/>
      <c r="VHJ16" s="197"/>
      <c r="VHK16" s="207"/>
      <c r="VHL16" s="207"/>
      <c r="VHM16" s="217"/>
      <c r="VHN16" s="197"/>
      <c r="VHO16" s="207"/>
      <c r="VHP16" s="207"/>
      <c r="VHQ16" s="217"/>
      <c r="VHR16" s="197"/>
      <c r="VHS16" s="207"/>
      <c r="VHT16" s="207"/>
      <c r="VHU16" s="217"/>
      <c r="VHV16" s="197"/>
      <c r="VHW16" s="207"/>
      <c r="VHX16" s="207"/>
      <c r="VHY16" s="217"/>
      <c r="VHZ16" s="197"/>
      <c r="VIA16" s="207"/>
      <c r="VIB16" s="207"/>
      <c r="VIC16" s="217"/>
      <c r="VID16" s="197"/>
      <c r="VIE16" s="207"/>
      <c r="VIF16" s="207"/>
      <c r="VIG16" s="217"/>
      <c r="VIH16" s="197"/>
      <c r="VII16" s="207"/>
      <c r="VIJ16" s="207"/>
      <c r="VIK16" s="217"/>
      <c r="VIL16" s="197"/>
      <c r="VIM16" s="207"/>
      <c r="VIN16" s="207"/>
      <c r="VIO16" s="217"/>
      <c r="VIP16" s="197"/>
      <c r="VIQ16" s="207"/>
      <c r="VIR16" s="207"/>
      <c r="VIS16" s="217"/>
      <c r="VIT16" s="197"/>
      <c r="VIU16" s="207"/>
      <c r="VIV16" s="207"/>
      <c r="VIW16" s="217"/>
      <c r="VIX16" s="197"/>
      <c r="VIY16" s="207"/>
      <c r="VIZ16" s="207"/>
      <c r="VJA16" s="217"/>
      <c r="VJB16" s="197"/>
      <c r="VJC16" s="207"/>
      <c r="VJD16" s="207"/>
      <c r="VJE16" s="217"/>
      <c r="VJF16" s="197"/>
      <c r="VJG16" s="207"/>
      <c r="VJH16" s="207"/>
      <c r="VJI16" s="217"/>
      <c r="VJJ16" s="197"/>
      <c r="VJK16" s="207"/>
      <c r="VJL16" s="207"/>
      <c r="VJM16" s="217"/>
      <c r="VJN16" s="197"/>
      <c r="VJO16" s="207"/>
      <c r="VJP16" s="207"/>
      <c r="VJQ16" s="217"/>
      <c r="VJR16" s="197"/>
      <c r="VJS16" s="207"/>
      <c r="VJT16" s="207"/>
      <c r="VJU16" s="217"/>
      <c r="VJV16" s="197"/>
      <c r="VJW16" s="207"/>
      <c r="VJX16" s="207"/>
      <c r="VJY16" s="217"/>
      <c r="VJZ16" s="197"/>
      <c r="VKA16" s="207"/>
      <c r="VKB16" s="207"/>
      <c r="VKC16" s="217"/>
      <c r="VKD16" s="197"/>
      <c r="VKE16" s="207"/>
      <c r="VKF16" s="207"/>
      <c r="VKG16" s="217"/>
      <c r="VKH16" s="197"/>
      <c r="VKI16" s="207"/>
      <c r="VKJ16" s="207"/>
      <c r="VKK16" s="217"/>
      <c r="VKL16" s="197"/>
      <c r="VKM16" s="207"/>
      <c r="VKN16" s="207"/>
      <c r="VKO16" s="217"/>
      <c r="VKP16" s="197"/>
      <c r="VKQ16" s="207"/>
      <c r="VKR16" s="207"/>
      <c r="VKS16" s="217"/>
      <c r="VKT16" s="197"/>
      <c r="VKU16" s="207"/>
      <c r="VKV16" s="207"/>
      <c r="VKW16" s="217"/>
      <c r="VKX16" s="197"/>
      <c r="VKY16" s="207"/>
      <c r="VKZ16" s="207"/>
      <c r="VLA16" s="217"/>
      <c r="VLB16" s="197"/>
      <c r="VLC16" s="207"/>
      <c r="VLD16" s="207"/>
      <c r="VLE16" s="217"/>
      <c r="VLF16" s="197"/>
      <c r="VLG16" s="207"/>
      <c r="VLH16" s="207"/>
      <c r="VLI16" s="217"/>
      <c r="VLJ16" s="197"/>
      <c r="VLK16" s="207"/>
      <c r="VLL16" s="207"/>
      <c r="VLM16" s="217"/>
      <c r="VLN16" s="197"/>
      <c r="VLO16" s="207"/>
      <c r="VLP16" s="207"/>
      <c r="VLQ16" s="217"/>
      <c r="VLR16" s="197"/>
      <c r="VLS16" s="207"/>
      <c r="VLT16" s="207"/>
      <c r="VLU16" s="217"/>
      <c r="VLV16" s="197"/>
      <c r="VLW16" s="207"/>
      <c r="VLX16" s="207"/>
      <c r="VLY16" s="217"/>
      <c r="VLZ16" s="197"/>
      <c r="VMA16" s="207"/>
      <c r="VMB16" s="207"/>
      <c r="VMC16" s="217"/>
      <c r="VMD16" s="197"/>
      <c r="VME16" s="207"/>
      <c r="VMF16" s="207"/>
      <c r="VMG16" s="217"/>
      <c r="VMH16" s="197"/>
      <c r="VMI16" s="207"/>
      <c r="VMJ16" s="207"/>
      <c r="VMK16" s="217"/>
      <c r="VML16" s="197"/>
      <c r="VMM16" s="207"/>
      <c r="VMN16" s="207"/>
      <c r="VMO16" s="217"/>
      <c r="VMP16" s="197"/>
      <c r="VMQ16" s="207"/>
      <c r="VMR16" s="207"/>
      <c r="VMS16" s="217"/>
      <c r="VMT16" s="197"/>
      <c r="VMU16" s="207"/>
      <c r="VMV16" s="207"/>
      <c r="VMW16" s="217"/>
      <c r="VMX16" s="197"/>
      <c r="VMY16" s="207"/>
      <c r="VMZ16" s="207"/>
      <c r="VNA16" s="217"/>
      <c r="VNB16" s="197"/>
      <c r="VNC16" s="207"/>
      <c r="VND16" s="207"/>
      <c r="VNE16" s="217"/>
      <c r="VNF16" s="197"/>
      <c r="VNG16" s="207"/>
      <c r="VNH16" s="207"/>
      <c r="VNI16" s="217"/>
      <c r="VNJ16" s="197"/>
      <c r="VNK16" s="207"/>
      <c r="VNL16" s="207"/>
      <c r="VNM16" s="217"/>
      <c r="VNN16" s="197"/>
      <c r="VNO16" s="207"/>
      <c r="VNP16" s="207"/>
      <c r="VNQ16" s="217"/>
      <c r="VNR16" s="197"/>
      <c r="VNS16" s="207"/>
      <c r="VNT16" s="207"/>
      <c r="VNU16" s="217"/>
      <c r="VNV16" s="197"/>
      <c r="VNW16" s="207"/>
      <c r="VNX16" s="207"/>
      <c r="VNY16" s="217"/>
      <c r="VNZ16" s="197"/>
      <c r="VOA16" s="207"/>
      <c r="VOB16" s="207"/>
      <c r="VOC16" s="217"/>
      <c r="VOD16" s="197"/>
      <c r="VOE16" s="207"/>
      <c r="VOF16" s="207"/>
      <c r="VOG16" s="217"/>
      <c r="VOH16" s="197"/>
      <c r="VOI16" s="207"/>
      <c r="VOJ16" s="207"/>
      <c r="VOK16" s="217"/>
      <c r="VOL16" s="197"/>
      <c r="VOM16" s="207"/>
      <c r="VON16" s="207"/>
      <c r="VOO16" s="217"/>
      <c r="VOP16" s="197"/>
      <c r="VOQ16" s="207"/>
      <c r="VOR16" s="207"/>
      <c r="VOS16" s="217"/>
      <c r="VOT16" s="197"/>
      <c r="VOU16" s="207"/>
      <c r="VOV16" s="207"/>
      <c r="VOW16" s="217"/>
      <c r="VOX16" s="197"/>
      <c r="VOY16" s="207"/>
      <c r="VOZ16" s="207"/>
      <c r="VPA16" s="217"/>
      <c r="VPB16" s="197"/>
      <c r="VPC16" s="207"/>
      <c r="VPD16" s="207"/>
      <c r="VPE16" s="217"/>
      <c r="VPF16" s="197"/>
      <c r="VPG16" s="207"/>
      <c r="VPH16" s="207"/>
      <c r="VPI16" s="217"/>
      <c r="VPJ16" s="197"/>
      <c r="VPK16" s="207"/>
      <c r="VPL16" s="207"/>
      <c r="VPM16" s="217"/>
      <c r="VPN16" s="197"/>
      <c r="VPO16" s="207"/>
      <c r="VPP16" s="207"/>
      <c r="VPQ16" s="217"/>
      <c r="VPR16" s="197"/>
      <c r="VPS16" s="207"/>
      <c r="VPT16" s="207"/>
      <c r="VPU16" s="217"/>
      <c r="VPV16" s="197"/>
      <c r="VPW16" s="207"/>
      <c r="VPX16" s="207"/>
      <c r="VPY16" s="217"/>
      <c r="VPZ16" s="197"/>
      <c r="VQA16" s="207"/>
      <c r="VQB16" s="207"/>
      <c r="VQC16" s="217"/>
      <c r="VQD16" s="197"/>
      <c r="VQE16" s="207"/>
      <c r="VQF16" s="207"/>
      <c r="VQG16" s="217"/>
      <c r="VQH16" s="197"/>
      <c r="VQI16" s="207"/>
      <c r="VQJ16" s="207"/>
      <c r="VQK16" s="217"/>
      <c r="VQL16" s="197"/>
      <c r="VQM16" s="207"/>
      <c r="VQN16" s="207"/>
      <c r="VQO16" s="217"/>
      <c r="VQP16" s="197"/>
      <c r="VQQ16" s="207"/>
      <c r="VQR16" s="207"/>
      <c r="VQS16" s="217"/>
      <c r="VQT16" s="197"/>
      <c r="VQU16" s="207"/>
      <c r="VQV16" s="207"/>
      <c r="VQW16" s="217"/>
      <c r="VQX16" s="197"/>
      <c r="VQY16" s="207"/>
      <c r="VQZ16" s="207"/>
      <c r="VRA16" s="217"/>
      <c r="VRB16" s="197"/>
      <c r="VRC16" s="207"/>
      <c r="VRD16" s="207"/>
      <c r="VRE16" s="217"/>
      <c r="VRF16" s="197"/>
      <c r="VRG16" s="207"/>
      <c r="VRH16" s="207"/>
      <c r="VRI16" s="217"/>
      <c r="VRJ16" s="197"/>
      <c r="VRK16" s="207"/>
      <c r="VRL16" s="207"/>
      <c r="VRM16" s="217"/>
      <c r="VRN16" s="197"/>
      <c r="VRO16" s="207"/>
      <c r="VRP16" s="207"/>
      <c r="VRQ16" s="217"/>
      <c r="VRR16" s="197"/>
      <c r="VRS16" s="207"/>
      <c r="VRT16" s="207"/>
      <c r="VRU16" s="217"/>
      <c r="VRV16" s="197"/>
      <c r="VRW16" s="207"/>
      <c r="VRX16" s="207"/>
      <c r="VRY16" s="217"/>
      <c r="VRZ16" s="197"/>
      <c r="VSA16" s="207"/>
      <c r="VSB16" s="207"/>
      <c r="VSC16" s="217"/>
      <c r="VSD16" s="197"/>
      <c r="VSE16" s="207"/>
      <c r="VSF16" s="207"/>
      <c r="VSG16" s="217"/>
      <c r="VSH16" s="197"/>
      <c r="VSI16" s="207"/>
      <c r="VSJ16" s="207"/>
      <c r="VSK16" s="217"/>
      <c r="VSL16" s="197"/>
      <c r="VSM16" s="207"/>
      <c r="VSN16" s="207"/>
      <c r="VSO16" s="217"/>
      <c r="VSP16" s="197"/>
      <c r="VSQ16" s="207"/>
      <c r="VSR16" s="207"/>
      <c r="VSS16" s="217"/>
      <c r="VST16" s="197"/>
      <c r="VSU16" s="207"/>
      <c r="VSV16" s="207"/>
      <c r="VSW16" s="217"/>
      <c r="VSX16" s="197"/>
      <c r="VSY16" s="207"/>
      <c r="VSZ16" s="207"/>
      <c r="VTA16" s="217"/>
      <c r="VTB16" s="197"/>
      <c r="VTC16" s="207"/>
      <c r="VTD16" s="207"/>
      <c r="VTE16" s="217"/>
      <c r="VTF16" s="197"/>
      <c r="VTG16" s="207"/>
      <c r="VTH16" s="207"/>
      <c r="VTI16" s="217"/>
      <c r="VTJ16" s="197"/>
      <c r="VTK16" s="207"/>
      <c r="VTL16" s="207"/>
      <c r="VTM16" s="217"/>
      <c r="VTN16" s="197"/>
      <c r="VTO16" s="207"/>
      <c r="VTP16" s="207"/>
      <c r="VTQ16" s="217"/>
      <c r="VTR16" s="197"/>
      <c r="VTS16" s="207"/>
      <c r="VTT16" s="207"/>
      <c r="VTU16" s="217"/>
      <c r="VTV16" s="197"/>
      <c r="VTW16" s="207"/>
      <c r="VTX16" s="207"/>
      <c r="VTY16" s="217"/>
      <c r="VTZ16" s="197"/>
      <c r="VUA16" s="207"/>
      <c r="VUB16" s="207"/>
      <c r="VUC16" s="217"/>
      <c r="VUD16" s="197"/>
      <c r="VUE16" s="207"/>
      <c r="VUF16" s="207"/>
      <c r="VUG16" s="217"/>
      <c r="VUH16" s="197"/>
      <c r="VUI16" s="207"/>
      <c r="VUJ16" s="207"/>
      <c r="VUK16" s="217"/>
      <c r="VUL16" s="197"/>
      <c r="VUM16" s="207"/>
      <c r="VUN16" s="207"/>
      <c r="VUO16" s="217"/>
      <c r="VUP16" s="197"/>
      <c r="VUQ16" s="207"/>
      <c r="VUR16" s="207"/>
      <c r="VUS16" s="217"/>
      <c r="VUT16" s="197"/>
      <c r="VUU16" s="207"/>
      <c r="VUV16" s="207"/>
      <c r="VUW16" s="217"/>
      <c r="VUX16" s="197"/>
      <c r="VUY16" s="207"/>
      <c r="VUZ16" s="207"/>
      <c r="VVA16" s="217"/>
      <c r="VVB16" s="197"/>
      <c r="VVC16" s="207"/>
      <c r="VVD16" s="207"/>
      <c r="VVE16" s="217"/>
      <c r="VVF16" s="197"/>
      <c r="VVG16" s="207"/>
      <c r="VVH16" s="207"/>
      <c r="VVI16" s="217"/>
      <c r="VVJ16" s="197"/>
      <c r="VVK16" s="207"/>
      <c r="VVL16" s="207"/>
      <c r="VVM16" s="217"/>
      <c r="VVN16" s="197"/>
      <c r="VVO16" s="207"/>
      <c r="VVP16" s="207"/>
      <c r="VVQ16" s="217"/>
      <c r="VVR16" s="197"/>
      <c r="VVS16" s="207"/>
      <c r="VVT16" s="207"/>
      <c r="VVU16" s="217"/>
      <c r="VVV16" s="197"/>
      <c r="VVW16" s="207"/>
      <c r="VVX16" s="207"/>
      <c r="VVY16" s="217"/>
      <c r="VVZ16" s="197"/>
      <c r="VWA16" s="207"/>
      <c r="VWB16" s="207"/>
      <c r="VWC16" s="217"/>
      <c r="VWD16" s="197"/>
      <c r="VWE16" s="207"/>
      <c r="VWF16" s="207"/>
      <c r="VWG16" s="217"/>
      <c r="VWH16" s="197"/>
      <c r="VWI16" s="207"/>
      <c r="VWJ16" s="207"/>
      <c r="VWK16" s="217"/>
      <c r="VWL16" s="197"/>
      <c r="VWM16" s="207"/>
      <c r="VWN16" s="207"/>
      <c r="VWO16" s="217"/>
      <c r="VWP16" s="197"/>
      <c r="VWQ16" s="207"/>
      <c r="VWR16" s="207"/>
      <c r="VWS16" s="217"/>
      <c r="VWT16" s="197"/>
      <c r="VWU16" s="207"/>
      <c r="VWV16" s="207"/>
      <c r="VWW16" s="217"/>
      <c r="VWX16" s="197"/>
      <c r="VWY16" s="207"/>
      <c r="VWZ16" s="207"/>
      <c r="VXA16" s="217"/>
      <c r="VXB16" s="197"/>
      <c r="VXC16" s="207"/>
      <c r="VXD16" s="207"/>
      <c r="VXE16" s="217"/>
      <c r="VXF16" s="197"/>
      <c r="VXG16" s="207"/>
      <c r="VXH16" s="207"/>
      <c r="VXI16" s="217"/>
      <c r="VXJ16" s="197"/>
      <c r="VXK16" s="207"/>
      <c r="VXL16" s="207"/>
      <c r="VXM16" s="217"/>
      <c r="VXN16" s="197"/>
      <c r="VXO16" s="207"/>
      <c r="VXP16" s="207"/>
      <c r="VXQ16" s="217"/>
      <c r="VXR16" s="197"/>
      <c r="VXS16" s="207"/>
      <c r="VXT16" s="207"/>
      <c r="VXU16" s="217"/>
      <c r="VXV16" s="197"/>
      <c r="VXW16" s="207"/>
      <c r="VXX16" s="207"/>
      <c r="VXY16" s="217"/>
      <c r="VXZ16" s="197"/>
      <c r="VYA16" s="207"/>
      <c r="VYB16" s="207"/>
      <c r="VYC16" s="217"/>
      <c r="VYD16" s="197"/>
      <c r="VYE16" s="207"/>
      <c r="VYF16" s="207"/>
      <c r="VYG16" s="217"/>
      <c r="VYH16" s="197"/>
      <c r="VYI16" s="207"/>
      <c r="VYJ16" s="207"/>
      <c r="VYK16" s="217"/>
      <c r="VYL16" s="197"/>
      <c r="VYM16" s="207"/>
      <c r="VYN16" s="207"/>
      <c r="VYO16" s="217"/>
      <c r="VYP16" s="197"/>
      <c r="VYQ16" s="207"/>
      <c r="VYR16" s="207"/>
      <c r="VYS16" s="217"/>
      <c r="VYT16" s="197"/>
      <c r="VYU16" s="207"/>
      <c r="VYV16" s="207"/>
      <c r="VYW16" s="217"/>
      <c r="VYX16" s="197"/>
      <c r="VYY16" s="207"/>
      <c r="VYZ16" s="207"/>
      <c r="VZA16" s="217"/>
      <c r="VZB16" s="197"/>
      <c r="VZC16" s="207"/>
      <c r="VZD16" s="207"/>
      <c r="VZE16" s="217"/>
      <c r="VZF16" s="197"/>
      <c r="VZG16" s="207"/>
      <c r="VZH16" s="207"/>
      <c r="VZI16" s="217"/>
      <c r="VZJ16" s="197"/>
      <c r="VZK16" s="207"/>
      <c r="VZL16" s="207"/>
      <c r="VZM16" s="217"/>
      <c r="VZN16" s="197"/>
      <c r="VZO16" s="207"/>
      <c r="VZP16" s="207"/>
      <c r="VZQ16" s="217"/>
      <c r="VZR16" s="197"/>
      <c r="VZS16" s="207"/>
      <c r="VZT16" s="207"/>
      <c r="VZU16" s="217"/>
      <c r="VZV16" s="197"/>
      <c r="VZW16" s="207"/>
      <c r="VZX16" s="207"/>
      <c r="VZY16" s="217"/>
      <c r="VZZ16" s="197"/>
      <c r="WAA16" s="207"/>
      <c r="WAB16" s="207"/>
      <c r="WAC16" s="217"/>
      <c r="WAD16" s="197"/>
      <c r="WAE16" s="207"/>
      <c r="WAF16" s="207"/>
      <c r="WAG16" s="217"/>
      <c r="WAH16" s="197"/>
      <c r="WAI16" s="207"/>
      <c r="WAJ16" s="207"/>
      <c r="WAK16" s="217"/>
      <c r="WAL16" s="197"/>
      <c r="WAM16" s="207"/>
      <c r="WAN16" s="207"/>
      <c r="WAO16" s="217"/>
      <c r="WAP16" s="197"/>
      <c r="WAQ16" s="207"/>
      <c r="WAR16" s="207"/>
      <c r="WAS16" s="217"/>
      <c r="WAT16" s="197"/>
      <c r="WAU16" s="207"/>
      <c r="WAV16" s="207"/>
      <c r="WAW16" s="217"/>
      <c r="WAX16" s="197"/>
      <c r="WAY16" s="207"/>
      <c r="WAZ16" s="207"/>
      <c r="WBA16" s="217"/>
      <c r="WBB16" s="197"/>
      <c r="WBC16" s="207"/>
      <c r="WBD16" s="207"/>
      <c r="WBE16" s="217"/>
      <c r="WBF16" s="197"/>
      <c r="WBG16" s="207"/>
      <c r="WBH16" s="207"/>
      <c r="WBI16" s="217"/>
      <c r="WBJ16" s="197"/>
      <c r="WBK16" s="207"/>
      <c r="WBL16" s="207"/>
      <c r="WBM16" s="217"/>
      <c r="WBN16" s="197"/>
      <c r="WBO16" s="207"/>
      <c r="WBP16" s="207"/>
      <c r="WBQ16" s="217"/>
      <c r="WBR16" s="197"/>
      <c r="WBS16" s="207"/>
      <c r="WBT16" s="207"/>
      <c r="WBU16" s="217"/>
      <c r="WBV16" s="197"/>
      <c r="WBW16" s="207"/>
      <c r="WBX16" s="207"/>
      <c r="WBY16" s="217"/>
      <c r="WBZ16" s="197"/>
      <c r="WCA16" s="207"/>
      <c r="WCB16" s="207"/>
      <c r="WCC16" s="217"/>
      <c r="WCD16" s="197"/>
      <c r="WCE16" s="207"/>
      <c r="WCF16" s="207"/>
      <c r="WCG16" s="217"/>
      <c r="WCH16" s="197"/>
      <c r="WCI16" s="207"/>
      <c r="WCJ16" s="207"/>
      <c r="WCK16" s="217"/>
      <c r="WCL16" s="197"/>
      <c r="WCM16" s="207"/>
      <c r="WCN16" s="207"/>
      <c r="WCO16" s="217"/>
      <c r="WCP16" s="197"/>
      <c r="WCQ16" s="207"/>
      <c r="WCR16" s="207"/>
      <c r="WCS16" s="217"/>
      <c r="WCT16" s="197"/>
      <c r="WCU16" s="207"/>
      <c r="WCV16" s="207"/>
      <c r="WCW16" s="217"/>
      <c r="WCX16" s="197"/>
      <c r="WCY16" s="207"/>
      <c r="WCZ16" s="207"/>
      <c r="WDA16" s="217"/>
      <c r="WDB16" s="197"/>
      <c r="WDC16" s="207"/>
      <c r="WDD16" s="207"/>
      <c r="WDE16" s="217"/>
      <c r="WDF16" s="197"/>
      <c r="WDG16" s="207"/>
      <c r="WDH16" s="207"/>
      <c r="WDI16" s="217"/>
      <c r="WDJ16" s="197"/>
      <c r="WDK16" s="207"/>
      <c r="WDL16" s="207"/>
      <c r="WDM16" s="217"/>
      <c r="WDN16" s="197"/>
      <c r="WDO16" s="207"/>
      <c r="WDP16" s="207"/>
      <c r="WDQ16" s="217"/>
      <c r="WDR16" s="197"/>
      <c r="WDS16" s="207"/>
      <c r="WDT16" s="207"/>
      <c r="WDU16" s="217"/>
      <c r="WDV16" s="197"/>
      <c r="WDW16" s="207"/>
      <c r="WDX16" s="207"/>
      <c r="WDY16" s="217"/>
      <c r="WDZ16" s="197"/>
      <c r="WEA16" s="207"/>
      <c r="WEB16" s="207"/>
      <c r="WEC16" s="217"/>
      <c r="WED16" s="197"/>
      <c r="WEE16" s="207"/>
      <c r="WEF16" s="207"/>
      <c r="WEG16" s="217"/>
      <c r="WEH16" s="197"/>
      <c r="WEI16" s="207"/>
      <c r="WEJ16" s="207"/>
      <c r="WEK16" s="217"/>
      <c r="WEL16" s="197"/>
      <c r="WEM16" s="207"/>
      <c r="WEN16" s="207"/>
      <c r="WEO16" s="217"/>
      <c r="WEP16" s="197"/>
      <c r="WEQ16" s="207"/>
      <c r="WER16" s="207"/>
      <c r="WES16" s="217"/>
      <c r="WET16" s="197"/>
      <c r="WEU16" s="207"/>
      <c r="WEV16" s="207"/>
      <c r="WEW16" s="217"/>
      <c r="WEX16" s="197"/>
      <c r="WEY16" s="207"/>
      <c r="WEZ16" s="207"/>
      <c r="WFA16" s="217"/>
      <c r="WFB16" s="197"/>
      <c r="WFC16" s="207"/>
      <c r="WFD16" s="207"/>
      <c r="WFE16" s="217"/>
      <c r="WFF16" s="197"/>
      <c r="WFG16" s="207"/>
      <c r="WFH16" s="207"/>
      <c r="WFI16" s="217"/>
      <c r="WFJ16" s="197"/>
      <c r="WFK16" s="207"/>
      <c r="WFL16" s="207"/>
      <c r="WFM16" s="217"/>
      <c r="WFN16" s="197"/>
      <c r="WFO16" s="207"/>
      <c r="WFP16" s="207"/>
      <c r="WFQ16" s="217"/>
      <c r="WFR16" s="197"/>
      <c r="WFS16" s="207"/>
      <c r="WFT16" s="207"/>
      <c r="WFU16" s="217"/>
      <c r="WFV16" s="197"/>
      <c r="WFW16" s="207"/>
      <c r="WFX16" s="207"/>
      <c r="WFY16" s="217"/>
      <c r="WFZ16" s="197"/>
      <c r="WGA16" s="207"/>
      <c r="WGB16" s="207"/>
      <c r="WGC16" s="217"/>
      <c r="WGD16" s="197"/>
      <c r="WGE16" s="207"/>
      <c r="WGF16" s="207"/>
      <c r="WGG16" s="217"/>
      <c r="WGH16" s="197"/>
      <c r="WGI16" s="207"/>
      <c r="WGJ16" s="207"/>
      <c r="WGK16" s="217"/>
      <c r="WGL16" s="197"/>
      <c r="WGM16" s="207"/>
      <c r="WGN16" s="207"/>
      <c r="WGO16" s="217"/>
      <c r="WGP16" s="197"/>
      <c r="WGQ16" s="207"/>
      <c r="WGR16" s="207"/>
      <c r="WGS16" s="217"/>
      <c r="WGT16" s="197"/>
      <c r="WGU16" s="207"/>
      <c r="WGV16" s="207"/>
      <c r="WGW16" s="217"/>
      <c r="WGX16" s="197"/>
      <c r="WGY16" s="207"/>
      <c r="WGZ16" s="207"/>
      <c r="WHA16" s="217"/>
      <c r="WHB16" s="197"/>
      <c r="WHC16" s="207"/>
      <c r="WHD16" s="207"/>
      <c r="WHE16" s="217"/>
      <c r="WHF16" s="197"/>
      <c r="WHG16" s="207"/>
      <c r="WHH16" s="207"/>
      <c r="WHI16" s="217"/>
      <c r="WHJ16" s="197"/>
      <c r="WHK16" s="207"/>
      <c r="WHL16" s="207"/>
      <c r="WHM16" s="217"/>
      <c r="WHN16" s="197"/>
      <c r="WHO16" s="207"/>
      <c r="WHP16" s="207"/>
      <c r="WHQ16" s="217"/>
      <c r="WHR16" s="197"/>
      <c r="WHS16" s="207"/>
      <c r="WHT16" s="207"/>
      <c r="WHU16" s="217"/>
      <c r="WHV16" s="197"/>
      <c r="WHW16" s="207"/>
      <c r="WHX16" s="207"/>
      <c r="WHY16" s="217"/>
      <c r="WHZ16" s="197"/>
      <c r="WIA16" s="207"/>
      <c r="WIB16" s="207"/>
      <c r="WIC16" s="217"/>
      <c r="WID16" s="197"/>
      <c r="WIE16" s="207"/>
      <c r="WIF16" s="207"/>
      <c r="WIG16" s="217"/>
      <c r="WIH16" s="197"/>
      <c r="WII16" s="207"/>
      <c r="WIJ16" s="207"/>
      <c r="WIK16" s="217"/>
      <c r="WIL16" s="197"/>
      <c r="WIM16" s="207"/>
      <c r="WIN16" s="207"/>
      <c r="WIO16" s="217"/>
      <c r="WIP16" s="197"/>
      <c r="WIQ16" s="207"/>
      <c r="WIR16" s="207"/>
      <c r="WIS16" s="217"/>
      <c r="WIT16" s="197"/>
      <c r="WIU16" s="207"/>
      <c r="WIV16" s="207"/>
      <c r="WIW16" s="217"/>
      <c r="WIX16" s="197"/>
      <c r="WIY16" s="207"/>
      <c r="WIZ16" s="207"/>
      <c r="WJA16" s="217"/>
      <c r="WJB16" s="197"/>
      <c r="WJC16" s="207"/>
      <c r="WJD16" s="207"/>
      <c r="WJE16" s="217"/>
      <c r="WJF16" s="197"/>
      <c r="WJG16" s="207"/>
      <c r="WJH16" s="207"/>
      <c r="WJI16" s="217"/>
      <c r="WJJ16" s="197"/>
      <c r="WJK16" s="207"/>
      <c r="WJL16" s="207"/>
      <c r="WJM16" s="217"/>
      <c r="WJN16" s="197"/>
      <c r="WJO16" s="207"/>
      <c r="WJP16" s="207"/>
      <c r="WJQ16" s="217"/>
      <c r="WJR16" s="197"/>
      <c r="WJS16" s="207"/>
      <c r="WJT16" s="207"/>
      <c r="WJU16" s="217"/>
      <c r="WJV16" s="197"/>
      <c r="WJW16" s="207"/>
      <c r="WJX16" s="207"/>
      <c r="WJY16" s="217"/>
      <c r="WJZ16" s="197"/>
      <c r="WKA16" s="207"/>
      <c r="WKB16" s="207"/>
      <c r="WKC16" s="217"/>
      <c r="WKD16" s="197"/>
      <c r="WKE16" s="207"/>
      <c r="WKF16" s="207"/>
      <c r="WKG16" s="217"/>
      <c r="WKH16" s="197"/>
      <c r="WKI16" s="207"/>
      <c r="WKJ16" s="207"/>
      <c r="WKK16" s="217"/>
      <c r="WKL16" s="197"/>
      <c r="WKM16" s="207"/>
      <c r="WKN16" s="207"/>
      <c r="WKO16" s="217"/>
      <c r="WKP16" s="197"/>
      <c r="WKQ16" s="207"/>
      <c r="WKR16" s="207"/>
      <c r="WKS16" s="217"/>
      <c r="WKT16" s="197"/>
      <c r="WKU16" s="207"/>
      <c r="WKV16" s="207"/>
      <c r="WKW16" s="217"/>
      <c r="WKX16" s="197"/>
      <c r="WKY16" s="207"/>
      <c r="WKZ16" s="207"/>
      <c r="WLA16" s="217"/>
      <c r="WLB16" s="197"/>
      <c r="WLC16" s="207"/>
      <c r="WLD16" s="207"/>
      <c r="WLE16" s="217"/>
      <c r="WLF16" s="197"/>
      <c r="WLG16" s="207"/>
      <c r="WLH16" s="207"/>
      <c r="WLI16" s="217"/>
      <c r="WLJ16" s="197"/>
      <c r="WLK16" s="207"/>
      <c r="WLL16" s="207"/>
      <c r="WLM16" s="217"/>
      <c r="WLN16" s="197"/>
      <c r="WLO16" s="207"/>
      <c r="WLP16" s="207"/>
      <c r="WLQ16" s="217"/>
      <c r="WLR16" s="197"/>
      <c r="WLS16" s="207"/>
      <c r="WLT16" s="207"/>
      <c r="WLU16" s="217"/>
      <c r="WLV16" s="197"/>
      <c r="WLW16" s="207"/>
      <c r="WLX16" s="207"/>
      <c r="WLY16" s="217"/>
      <c r="WLZ16" s="197"/>
      <c r="WMA16" s="207"/>
      <c r="WMB16" s="207"/>
      <c r="WMC16" s="217"/>
      <c r="WMD16" s="197"/>
      <c r="WME16" s="207"/>
      <c r="WMF16" s="207"/>
      <c r="WMG16" s="217"/>
      <c r="WMH16" s="197"/>
      <c r="WMI16" s="207"/>
      <c r="WMJ16" s="207"/>
      <c r="WMK16" s="217"/>
      <c r="WML16" s="197"/>
      <c r="WMM16" s="207"/>
      <c r="WMN16" s="207"/>
      <c r="WMO16" s="217"/>
      <c r="WMP16" s="197"/>
      <c r="WMQ16" s="207"/>
      <c r="WMR16" s="207"/>
      <c r="WMS16" s="217"/>
      <c r="WMT16" s="197"/>
      <c r="WMU16" s="207"/>
      <c r="WMV16" s="207"/>
      <c r="WMW16" s="217"/>
      <c r="WMX16" s="197"/>
      <c r="WMY16" s="207"/>
      <c r="WMZ16" s="207"/>
      <c r="WNA16" s="217"/>
      <c r="WNB16" s="197"/>
      <c r="WNC16" s="207"/>
      <c r="WND16" s="207"/>
      <c r="WNE16" s="217"/>
      <c r="WNF16" s="197"/>
      <c r="WNG16" s="207"/>
      <c r="WNH16" s="207"/>
      <c r="WNI16" s="217"/>
      <c r="WNJ16" s="197"/>
      <c r="WNK16" s="207"/>
      <c r="WNL16" s="207"/>
      <c r="WNM16" s="217"/>
      <c r="WNN16" s="197"/>
      <c r="WNO16" s="207"/>
      <c r="WNP16" s="207"/>
      <c r="WNQ16" s="217"/>
      <c r="WNR16" s="197"/>
      <c r="WNS16" s="207"/>
      <c r="WNT16" s="207"/>
      <c r="WNU16" s="217"/>
      <c r="WNV16" s="197"/>
      <c r="WNW16" s="207"/>
      <c r="WNX16" s="207"/>
      <c r="WNY16" s="217"/>
      <c r="WNZ16" s="197"/>
      <c r="WOA16" s="207"/>
      <c r="WOB16" s="207"/>
      <c r="WOC16" s="217"/>
      <c r="WOD16" s="197"/>
      <c r="WOE16" s="207"/>
      <c r="WOF16" s="207"/>
      <c r="WOG16" s="217"/>
      <c r="WOH16" s="197"/>
      <c r="WOI16" s="207"/>
      <c r="WOJ16" s="207"/>
      <c r="WOK16" s="217"/>
      <c r="WOL16" s="197"/>
      <c r="WOM16" s="207"/>
      <c r="WON16" s="207"/>
      <c r="WOO16" s="217"/>
      <c r="WOP16" s="197"/>
      <c r="WOQ16" s="207"/>
      <c r="WOR16" s="207"/>
      <c r="WOS16" s="217"/>
      <c r="WOT16" s="197"/>
      <c r="WOU16" s="207"/>
      <c r="WOV16" s="207"/>
      <c r="WOW16" s="217"/>
      <c r="WOX16" s="197"/>
      <c r="WOY16" s="207"/>
      <c r="WOZ16" s="207"/>
      <c r="WPA16" s="217"/>
      <c r="WPB16" s="197"/>
      <c r="WPC16" s="207"/>
      <c r="WPD16" s="207"/>
      <c r="WPE16" s="217"/>
      <c r="WPF16" s="197"/>
      <c r="WPG16" s="207"/>
      <c r="WPH16" s="207"/>
      <c r="WPI16" s="217"/>
      <c r="WPJ16" s="197"/>
      <c r="WPK16" s="207"/>
      <c r="WPL16" s="207"/>
      <c r="WPM16" s="217"/>
      <c r="WPN16" s="197"/>
      <c r="WPO16" s="207"/>
      <c r="WPP16" s="207"/>
      <c r="WPQ16" s="217"/>
      <c r="WPR16" s="197"/>
      <c r="WPS16" s="207"/>
      <c r="WPT16" s="207"/>
      <c r="WPU16" s="217"/>
      <c r="WPV16" s="197"/>
      <c r="WPW16" s="207"/>
      <c r="WPX16" s="207"/>
      <c r="WPY16" s="217"/>
      <c r="WPZ16" s="197"/>
      <c r="WQA16" s="207"/>
      <c r="WQB16" s="207"/>
      <c r="WQC16" s="217"/>
      <c r="WQD16" s="197"/>
      <c r="WQE16" s="207"/>
      <c r="WQF16" s="207"/>
      <c r="WQG16" s="217"/>
      <c r="WQH16" s="197"/>
      <c r="WQI16" s="207"/>
      <c r="WQJ16" s="207"/>
      <c r="WQK16" s="217"/>
      <c r="WQL16" s="197"/>
      <c r="WQM16" s="207"/>
      <c r="WQN16" s="207"/>
      <c r="WQO16" s="217"/>
      <c r="WQP16" s="197"/>
      <c r="WQQ16" s="207"/>
      <c r="WQR16" s="207"/>
      <c r="WQS16" s="217"/>
      <c r="WQT16" s="197"/>
      <c r="WQU16" s="207"/>
      <c r="WQV16" s="207"/>
      <c r="WQW16" s="217"/>
      <c r="WQX16" s="197"/>
      <c r="WQY16" s="207"/>
      <c r="WQZ16" s="207"/>
      <c r="WRA16" s="217"/>
      <c r="WRB16" s="197"/>
      <c r="WRC16" s="207"/>
      <c r="WRD16" s="207"/>
      <c r="WRE16" s="217"/>
      <c r="WRF16" s="197"/>
      <c r="WRG16" s="207"/>
      <c r="WRH16" s="207"/>
      <c r="WRI16" s="217"/>
      <c r="WRJ16" s="197"/>
      <c r="WRK16" s="207"/>
      <c r="WRL16" s="207"/>
      <c r="WRM16" s="217"/>
      <c r="WRN16" s="197"/>
      <c r="WRO16" s="207"/>
      <c r="WRP16" s="207"/>
      <c r="WRQ16" s="217"/>
      <c r="WRR16" s="197"/>
      <c r="WRS16" s="207"/>
      <c r="WRT16" s="207"/>
      <c r="WRU16" s="217"/>
      <c r="WRV16" s="197"/>
      <c r="WRW16" s="207"/>
      <c r="WRX16" s="207"/>
      <c r="WRY16" s="217"/>
      <c r="WRZ16" s="197"/>
      <c r="WSA16" s="207"/>
      <c r="WSB16" s="207"/>
      <c r="WSC16" s="217"/>
      <c r="WSD16" s="197"/>
      <c r="WSE16" s="207"/>
      <c r="WSF16" s="207"/>
      <c r="WSG16" s="217"/>
      <c r="WSH16" s="197"/>
      <c r="WSI16" s="207"/>
      <c r="WSJ16" s="207"/>
      <c r="WSK16" s="217"/>
      <c r="WSL16" s="197"/>
      <c r="WSM16" s="207"/>
      <c r="WSN16" s="207"/>
      <c r="WSO16" s="217"/>
      <c r="WSP16" s="197"/>
      <c r="WSQ16" s="207"/>
      <c r="WSR16" s="207"/>
      <c r="WSS16" s="217"/>
      <c r="WST16" s="197"/>
      <c r="WSU16" s="207"/>
      <c r="WSV16" s="207"/>
      <c r="WSW16" s="217"/>
      <c r="WSX16" s="197"/>
      <c r="WSY16" s="207"/>
      <c r="WSZ16" s="207"/>
      <c r="WTA16" s="217"/>
      <c r="WTB16" s="197"/>
      <c r="WTC16" s="207"/>
      <c r="WTD16" s="207"/>
      <c r="WTE16" s="217"/>
      <c r="WTF16" s="197"/>
      <c r="WTG16" s="207"/>
      <c r="WTH16" s="207"/>
      <c r="WTI16" s="217"/>
      <c r="WTJ16" s="197"/>
      <c r="WTK16" s="207"/>
      <c r="WTL16" s="207"/>
      <c r="WTM16" s="217"/>
      <c r="WTN16" s="197"/>
      <c r="WTO16" s="207"/>
      <c r="WTP16" s="207"/>
      <c r="WTQ16" s="217"/>
      <c r="WTR16" s="197"/>
      <c r="WTS16" s="207"/>
      <c r="WTT16" s="207"/>
      <c r="WTU16" s="217"/>
      <c r="WTV16" s="197"/>
      <c r="WTW16" s="207"/>
      <c r="WTX16" s="207"/>
      <c r="WTY16" s="217"/>
      <c r="WTZ16" s="197"/>
      <c r="WUA16" s="207"/>
      <c r="WUB16" s="207"/>
      <c r="WUC16" s="217"/>
      <c r="WUD16" s="197"/>
      <c r="WUE16" s="207"/>
      <c r="WUF16" s="207"/>
      <c r="WUG16" s="217"/>
      <c r="WUH16" s="197"/>
      <c r="WUI16" s="207"/>
      <c r="WUJ16" s="207"/>
      <c r="WUK16" s="217"/>
      <c r="WUL16" s="197"/>
      <c r="WUM16" s="207"/>
      <c r="WUN16" s="207"/>
      <c r="WUO16" s="217"/>
      <c r="WUP16" s="197"/>
      <c r="WUQ16" s="207"/>
      <c r="WUR16" s="207"/>
      <c r="WUS16" s="217"/>
      <c r="WUT16" s="197"/>
      <c r="WUU16" s="207"/>
      <c r="WUV16" s="207"/>
      <c r="WUW16" s="217"/>
      <c r="WUX16" s="197"/>
      <c r="WUY16" s="207"/>
      <c r="WUZ16" s="207"/>
      <c r="WVA16" s="217"/>
      <c r="WVB16" s="197"/>
      <c r="WVC16" s="207"/>
      <c r="WVD16" s="207"/>
      <c r="WVE16" s="217"/>
      <c r="WVF16" s="197"/>
      <c r="WVG16" s="207"/>
      <c r="WVH16" s="207"/>
      <c r="WVI16" s="217"/>
      <c r="WVJ16" s="197"/>
      <c r="WVK16" s="207"/>
      <c r="WVL16" s="207"/>
      <c r="WVM16" s="217"/>
      <c r="WVN16" s="197"/>
      <c r="WVO16" s="207"/>
      <c r="WVP16" s="207"/>
      <c r="WVQ16" s="217"/>
      <c r="WVR16" s="197"/>
      <c r="WVS16" s="207"/>
      <c r="WVT16" s="207"/>
      <c r="WVU16" s="217"/>
      <c r="WVV16" s="197"/>
      <c r="WVW16" s="207"/>
      <c r="WVX16" s="207"/>
      <c r="WVY16" s="217"/>
      <c r="WVZ16" s="197"/>
      <c r="WWA16" s="207"/>
      <c r="WWB16" s="207"/>
      <c r="WWC16" s="217"/>
      <c r="WWD16" s="197"/>
      <c r="WWE16" s="207"/>
      <c r="WWF16" s="207"/>
      <c r="WWG16" s="217"/>
      <c r="WWH16" s="197"/>
      <c r="WWI16" s="207"/>
      <c r="WWJ16" s="207"/>
      <c r="WWK16" s="217"/>
      <c r="WWL16" s="197"/>
      <c r="WWM16" s="207"/>
      <c r="WWN16" s="207"/>
      <c r="WWO16" s="217"/>
      <c r="WWP16" s="197"/>
      <c r="WWQ16" s="207"/>
      <c r="WWR16" s="207"/>
      <c r="WWS16" s="217"/>
      <c r="WWT16" s="197"/>
      <c r="WWU16" s="207"/>
      <c r="WWV16" s="207"/>
      <c r="WWW16" s="217"/>
      <c r="WWX16" s="197"/>
      <c r="WWY16" s="207"/>
      <c r="WWZ16" s="207"/>
      <c r="WXA16" s="217"/>
      <c r="WXB16" s="197"/>
      <c r="WXC16" s="207"/>
      <c r="WXD16" s="207"/>
      <c r="WXE16" s="217"/>
      <c r="WXF16" s="197"/>
      <c r="WXG16" s="207"/>
      <c r="WXH16" s="207"/>
      <c r="WXI16" s="217"/>
      <c r="WXJ16" s="197"/>
      <c r="WXK16" s="207"/>
      <c r="WXL16" s="207"/>
      <c r="WXM16" s="217"/>
      <c r="WXN16" s="197"/>
      <c r="WXO16" s="207"/>
      <c r="WXP16" s="207"/>
      <c r="WXQ16" s="217"/>
      <c r="WXR16" s="197"/>
      <c r="WXS16" s="207"/>
      <c r="WXT16" s="207"/>
      <c r="WXU16" s="217"/>
      <c r="WXV16" s="197"/>
      <c r="WXW16" s="207"/>
      <c r="WXX16" s="207"/>
      <c r="WXY16" s="217"/>
      <c r="WXZ16" s="197"/>
      <c r="WYA16" s="207"/>
      <c r="WYB16" s="207"/>
      <c r="WYC16" s="217"/>
      <c r="WYD16" s="197"/>
      <c r="WYE16" s="207"/>
      <c r="WYF16" s="207"/>
      <c r="WYG16" s="217"/>
      <c r="WYH16" s="197"/>
      <c r="WYI16" s="207"/>
      <c r="WYJ16" s="207"/>
      <c r="WYK16" s="217"/>
      <c r="WYL16" s="197"/>
      <c r="WYM16" s="207"/>
      <c r="WYN16" s="207"/>
      <c r="WYO16" s="217"/>
      <c r="WYP16" s="197"/>
      <c r="WYQ16" s="207"/>
      <c r="WYR16" s="207"/>
      <c r="WYS16" s="217"/>
      <c r="WYT16" s="197"/>
      <c r="WYU16" s="207"/>
      <c r="WYV16" s="207"/>
      <c r="WYW16" s="217"/>
      <c r="WYX16" s="197"/>
      <c r="WYY16" s="207"/>
      <c r="WYZ16" s="207"/>
      <c r="WZA16" s="217"/>
      <c r="WZB16" s="197"/>
      <c r="WZC16" s="207"/>
      <c r="WZD16" s="207"/>
      <c r="WZE16" s="217"/>
      <c r="WZF16" s="197"/>
      <c r="WZG16" s="207"/>
      <c r="WZH16" s="207"/>
      <c r="WZI16" s="217"/>
      <c r="WZJ16" s="197"/>
      <c r="WZK16" s="207"/>
      <c r="WZL16" s="207"/>
      <c r="WZM16" s="217"/>
      <c r="WZN16" s="197"/>
      <c r="WZO16" s="207"/>
      <c r="WZP16" s="207"/>
      <c r="WZQ16" s="217"/>
      <c r="WZR16" s="197"/>
      <c r="WZS16" s="207"/>
      <c r="WZT16" s="207"/>
      <c r="WZU16" s="217"/>
      <c r="WZV16" s="197"/>
      <c r="WZW16" s="207"/>
      <c r="WZX16" s="207"/>
      <c r="WZY16" s="217"/>
      <c r="WZZ16" s="197"/>
      <c r="XAA16" s="207"/>
      <c r="XAB16" s="207"/>
      <c r="XAC16" s="217"/>
      <c r="XAD16" s="197"/>
      <c r="XAE16" s="207"/>
      <c r="XAF16" s="207"/>
      <c r="XAG16" s="217"/>
      <c r="XAH16" s="197"/>
      <c r="XAI16" s="207"/>
      <c r="XAJ16" s="207"/>
      <c r="XAK16" s="217"/>
      <c r="XAL16" s="197"/>
      <c r="XAM16" s="207"/>
      <c r="XAN16" s="207"/>
      <c r="XAO16" s="217"/>
      <c r="XAP16" s="197"/>
      <c r="XAQ16" s="207"/>
      <c r="XAR16" s="207"/>
      <c r="XAS16" s="217"/>
      <c r="XAT16" s="197"/>
      <c r="XAU16" s="207"/>
      <c r="XAV16" s="207"/>
      <c r="XAW16" s="217"/>
      <c r="XAX16" s="197"/>
      <c r="XAY16" s="207"/>
      <c r="XAZ16" s="207"/>
      <c r="XBA16" s="217"/>
      <c r="XBB16" s="197"/>
      <c r="XBC16" s="207"/>
      <c r="XBD16" s="207"/>
      <c r="XBE16" s="217"/>
      <c r="XBF16" s="197"/>
      <c r="XBG16" s="207"/>
      <c r="XBH16" s="207"/>
      <c r="XBI16" s="217"/>
      <c r="XBJ16" s="197"/>
      <c r="XBK16" s="207"/>
      <c r="XBL16" s="207"/>
      <c r="XBM16" s="217"/>
      <c r="XBN16" s="197"/>
      <c r="XBO16" s="207"/>
      <c r="XBP16" s="207"/>
      <c r="XBQ16" s="217"/>
      <c r="XBR16" s="197"/>
      <c r="XBS16" s="207"/>
      <c r="XBT16" s="207"/>
      <c r="XBU16" s="217"/>
      <c r="XBV16" s="197"/>
      <c r="XBW16" s="207"/>
      <c r="XBX16" s="207"/>
      <c r="XBY16" s="217"/>
      <c r="XBZ16" s="197"/>
      <c r="XCA16" s="207"/>
      <c r="XCB16" s="207"/>
      <c r="XCC16" s="217"/>
      <c r="XCD16" s="197"/>
      <c r="XCE16" s="207"/>
      <c r="XCF16" s="207"/>
      <c r="XCG16" s="217"/>
      <c r="XCH16" s="197"/>
      <c r="XCI16" s="207"/>
      <c r="XCJ16" s="207"/>
      <c r="XCK16" s="217"/>
      <c r="XCL16" s="197"/>
      <c r="XCM16" s="207"/>
      <c r="XCN16" s="207"/>
      <c r="XCO16" s="217"/>
      <c r="XCP16" s="197"/>
      <c r="XCQ16" s="207"/>
      <c r="XCR16" s="207"/>
      <c r="XCS16" s="217"/>
      <c r="XCT16" s="197"/>
      <c r="XCU16" s="207"/>
      <c r="XCV16" s="207"/>
      <c r="XCW16" s="217"/>
      <c r="XCX16" s="197"/>
      <c r="XCY16" s="207"/>
      <c r="XCZ16" s="207"/>
      <c r="XDA16" s="217"/>
      <c r="XDB16" s="197"/>
      <c r="XDC16" s="207"/>
      <c r="XDD16" s="207"/>
      <c r="XDE16" s="217"/>
      <c r="XDF16" s="197"/>
      <c r="XDG16" s="207"/>
      <c r="XDH16" s="207"/>
      <c r="XDI16" s="217"/>
      <c r="XDJ16" s="197"/>
      <c r="XDK16" s="207"/>
      <c r="XDL16" s="207"/>
      <c r="XDM16" s="217"/>
      <c r="XDN16" s="197"/>
      <c r="XDO16" s="207"/>
      <c r="XDP16" s="207"/>
      <c r="XDQ16" s="217"/>
      <c r="XDR16" s="197"/>
      <c r="XDS16" s="207"/>
      <c r="XDT16" s="207"/>
      <c r="XDU16" s="217"/>
      <c r="XDV16" s="197"/>
      <c r="XDW16" s="207"/>
      <c r="XDX16" s="207"/>
      <c r="XDY16" s="217"/>
      <c r="XDZ16" s="197"/>
      <c r="XEA16" s="207"/>
      <c r="XEB16" s="207"/>
      <c r="XEC16" s="217"/>
      <c r="XED16" s="197"/>
      <c r="XEE16" s="207"/>
      <c r="XEF16" s="207"/>
      <c r="XEG16" s="217"/>
      <c r="XEH16" s="197"/>
      <c r="XEI16" s="207"/>
      <c r="XEJ16" s="207"/>
      <c r="XEK16" s="217"/>
      <c r="XEL16" s="197"/>
      <c r="XEM16" s="207"/>
      <c r="XEN16" s="207"/>
      <c r="XEO16" s="217"/>
      <c r="XEP16" s="197"/>
      <c r="XEQ16" s="207"/>
      <c r="XER16" s="207"/>
      <c r="XES16" s="217"/>
      <c r="XET16" s="197"/>
      <c r="XEU16" s="207"/>
      <c r="XEV16" s="207"/>
      <c r="XEW16" s="217"/>
      <c r="XEX16" s="197"/>
      <c r="XEY16" s="207"/>
      <c r="XEZ16" s="207"/>
      <c r="XFA16" s="217"/>
      <c r="XFB16" s="197"/>
      <c r="XFC16" s="207"/>
      <c r="XFD16" s="207"/>
    </row>
    <row r="17" spans="1:19">
      <c r="A17" s="36">
        <v>11300</v>
      </c>
      <c r="B17" s="37" t="s">
        <v>11</v>
      </c>
      <c r="C17" s="42">
        <v>4.8168999999999998E-3</v>
      </c>
      <c r="D17" s="42">
        <v>5.2521E-3</v>
      </c>
      <c r="E17" s="38">
        <v>38219408.852899998</v>
      </c>
      <c r="F17" s="38"/>
      <c r="G17" s="39">
        <v>828526.06759999995</v>
      </c>
      <c r="H17" s="39">
        <v>18222703.601300001</v>
      </c>
      <c r="I17" s="39">
        <v>6038090.1217999998</v>
      </c>
      <c r="J17" s="38">
        <v>0</v>
      </c>
      <c r="K17" s="38"/>
      <c r="L17" s="39">
        <v>1250356.4512999998</v>
      </c>
      <c r="M17" s="39">
        <v>13050321.1982</v>
      </c>
      <c r="N17" s="39">
        <v>0</v>
      </c>
      <c r="O17" s="38">
        <v>7414045.1729957359</v>
      </c>
      <c r="P17" s="38"/>
      <c r="Q17" s="39">
        <v>10299746.058799999</v>
      </c>
      <c r="R17" s="40">
        <v>-3074977.307308198</v>
      </c>
      <c r="S17" s="40">
        <v>7224768.7514918009</v>
      </c>
    </row>
    <row r="18" spans="1:19">
      <c r="A18" s="36">
        <v>11310</v>
      </c>
      <c r="B18" s="37" t="s">
        <v>12</v>
      </c>
      <c r="C18" s="42">
        <v>5.2360000000000004E-4</v>
      </c>
      <c r="D18" s="42">
        <v>5.0109999999999998E-4</v>
      </c>
      <c r="E18" s="38">
        <v>4154473.3076000004</v>
      </c>
      <c r="F18" s="38"/>
      <c r="G18" s="39">
        <v>90061.294400000013</v>
      </c>
      <c r="H18" s="39">
        <v>1980819.1172000002</v>
      </c>
      <c r="I18" s="39">
        <v>656344.11920000007</v>
      </c>
      <c r="J18" s="38">
        <v>199440.49846396447</v>
      </c>
      <c r="K18" s="38"/>
      <c r="L18" s="39">
        <v>135914.5172</v>
      </c>
      <c r="M18" s="39">
        <v>1418577.9608</v>
      </c>
      <c r="N18" s="39">
        <v>0</v>
      </c>
      <c r="O18" s="38">
        <v>0</v>
      </c>
      <c r="P18" s="38"/>
      <c r="Q18" s="39">
        <v>1119588.7472000001</v>
      </c>
      <c r="R18" s="40">
        <v>78530.060162392954</v>
      </c>
      <c r="S18" s="40">
        <v>1198118.807362393</v>
      </c>
    </row>
    <row r="19" spans="1:19">
      <c r="A19" s="36">
        <v>11600</v>
      </c>
      <c r="B19" s="37" t="s">
        <v>13</v>
      </c>
      <c r="C19" s="42">
        <v>2.1459000000000001E-3</v>
      </c>
      <c r="D19" s="42">
        <v>2.1102E-3</v>
      </c>
      <c r="E19" s="38">
        <v>17026516.9419</v>
      </c>
      <c r="F19" s="38"/>
      <c r="G19" s="39">
        <v>369103.3836</v>
      </c>
      <c r="H19" s="39">
        <v>8118104.9342999998</v>
      </c>
      <c r="I19" s="39">
        <v>2689932.8598000002</v>
      </c>
      <c r="J19" s="38">
        <v>193358.02149194418</v>
      </c>
      <c r="K19" s="38"/>
      <c r="L19" s="39">
        <v>557026.28430000006</v>
      </c>
      <c r="M19" s="39">
        <v>5813839.6601999998</v>
      </c>
      <c r="N19" s="39">
        <v>0</v>
      </c>
      <c r="O19" s="38">
        <v>271188.61212935328</v>
      </c>
      <c r="P19" s="38"/>
      <c r="Q19" s="39">
        <v>4588474.9668000005</v>
      </c>
      <c r="R19" s="40">
        <v>-32012.985930684692</v>
      </c>
      <c r="S19" s="40">
        <v>4556461.9808693156</v>
      </c>
    </row>
    <row r="20" spans="1:19">
      <c r="A20" s="36">
        <v>11900</v>
      </c>
      <c r="B20" s="37" t="s">
        <v>14</v>
      </c>
      <c r="C20" s="42">
        <v>2.1550000000000001E-4</v>
      </c>
      <c r="D20" s="42">
        <v>2.4699999999999999E-4</v>
      </c>
      <c r="E20" s="38">
        <v>1709872.0355</v>
      </c>
      <c r="F20" s="38"/>
      <c r="G20" s="39">
        <v>37066.862000000001</v>
      </c>
      <c r="H20" s="39">
        <v>815253.09350000008</v>
      </c>
      <c r="I20" s="39">
        <v>270133.99099999998</v>
      </c>
      <c r="J20" s="38">
        <v>43196.491663340523</v>
      </c>
      <c r="K20" s="38"/>
      <c r="L20" s="39">
        <v>55938.843500000003</v>
      </c>
      <c r="M20" s="39">
        <v>583849.40899999999</v>
      </c>
      <c r="N20" s="39">
        <v>0</v>
      </c>
      <c r="O20" s="38">
        <v>139531.35308211113</v>
      </c>
      <c r="P20" s="38"/>
      <c r="Q20" s="39">
        <v>460793.30600000004</v>
      </c>
      <c r="R20" s="40">
        <v>-32002.442607682347</v>
      </c>
      <c r="S20" s="40">
        <v>428790.86339231767</v>
      </c>
    </row>
    <row r="21" spans="1:19">
      <c r="A21" s="36">
        <v>12100</v>
      </c>
      <c r="B21" s="37" t="s">
        <v>15</v>
      </c>
      <c r="C21" s="42">
        <v>2.677E-4</v>
      </c>
      <c r="D21" s="42">
        <v>2.6439999999999998E-4</v>
      </c>
      <c r="E21" s="38">
        <v>2124049.8557000002</v>
      </c>
      <c r="F21" s="38"/>
      <c r="G21" s="39">
        <v>46045.470800000003</v>
      </c>
      <c r="H21" s="39">
        <v>1012729.7129</v>
      </c>
      <c r="I21" s="39">
        <v>335567.8394</v>
      </c>
      <c r="J21" s="38">
        <v>136300.12982810137</v>
      </c>
      <c r="K21" s="38"/>
      <c r="L21" s="39">
        <v>69488.762900000002</v>
      </c>
      <c r="M21" s="39">
        <v>725273.7206</v>
      </c>
      <c r="N21" s="39">
        <v>0</v>
      </c>
      <c r="O21" s="38">
        <v>0</v>
      </c>
      <c r="P21" s="38"/>
      <c r="Q21" s="39">
        <v>572410.06039999996</v>
      </c>
      <c r="R21" s="40">
        <v>109303.98887150112</v>
      </c>
      <c r="S21" s="40">
        <v>681714.04927150114</v>
      </c>
    </row>
    <row r="22" spans="1:19">
      <c r="A22" s="36">
        <v>12150</v>
      </c>
      <c r="B22" s="37" t="s">
        <v>16</v>
      </c>
      <c r="C22" s="42">
        <v>4.07E-5</v>
      </c>
      <c r="D22" s="42">
        <v>4.0200000000000001E-5</v>
      </c>
      <c r="E22" s="38">
        <v>322931.7487</v>
      </c>
      <c r="F22" s="38"/>
      <c r="G22" s="39">
        <v>7000.5627999999997</v>
      </c>
      <c r="H22" s="39">
        <v>153971.23389999999</v>
      </c>
      <c r="I22" s="39">
        <v>51018.345399999998</v>
      </c>
      <c r="J22" s="38">
        <v>16357.621033528598</v>
      </c>
      <c r="K22" s="38"/>
      <c r="L22" s="39">
        <v>10564.7839</v>
      </c>
      <c r="M22" s="39">
        <v>110267.6146</v>
      </c>
      <c r="N22" s="39">
        <v>0</v>
      </c>
      <c r="O22" s="38">
        <v>16462.335301837455</v>
      </c>
      <c r="P22" s="38"/>
      <c r="Q22" s="39">
        <v>87026.856400000004</v>
      </c>
      <c r="R22" s="40">
        <v>5476.6172852237496</v>
      </c>
      <c r="S22" s="40">
        <v>92503.473685223755</v>
      </c>
    </row>
    <row r="23" spans="1:19">
      <c r="A23" s="36">
        <v>12160</v>
      </c>
      <c r="B23" s="37" t="s">
        <v>17</v>
      </c>
      <c r="C23" s="42">
        <v>1.8461E-3</v>
      </c>
      <c r="D23" s="42">
        <v>1.8841000000000001E-3</v>
      </c>
      <c r="E23" s="38">
        <v>14647771.530100001</v>
      </c>
      <c r="F23" s="38"/>
      <c r="G23" s="39">
        <v>317536.58439999999</v>
      </c>
      <c r="H23" s="39">
        <v>6983938.4496999998</v>
      </c>
      <c r="I23" s="39">
        <v>2314126.9642000003</v>
      </c>
      <c r="J23" s="38">
        <v>725720.10994666955</v>
      </c>
      <c r="K23" s="38"/>
      <c r="L23" s="39">
        <v>479205.09970000002</v>
      </c>
      <c r="M23" s="39">
        <v>5001598.1157999998</v>
      </c>
      <c r="N23" s="39">
        <v>0</v>
      </c>
      <c r="O23" s="38">
        <v>0</v>
      </c>
      <c r="P23" s="38"/>
      <c r="Q23" s="39">
        <v>3947427.0172000001</v>
      </c>
      <c r="R23" s="40">
        <v>443822.8366573783</v>
      </c>
      <c r="S23" s="40">
        <v>4391249.8538573785</v>
      </c>
    </row>
    <row r="24" spans="1:19">
      <c r="A24" s="78" t="s">
        <v>457</v>
      </c>
      <c r="B24" s="37" t="s">
        <v>460</v>
      </c>
      <c r="C24" s="42">
        <v>3.8E-6</v>
      </c>
      <c r="D24" s="42">
        <v>0</v>
      </c>
      <c r="E24" s="38">
        <v>30150.875800000002</v>
      </c>
      <c r="F24" s="38"/>
      <c r="G24" s="39">
        <v>653.61519999999996</v>
      </c>
      <c r="H24" s="39">
        <v>14375.6926</v>
      </c>
      <c r="I24" s="39">
        <v>4763.3836000000001</v>
      </c>
      <c r="J24" s="38">
        <v>10135.856849999996</v>
      </c>
      <c r="K24" s="38"/>
      <c r="L24" s="39">
        <v>986.39260000000002</v>
      </c>
      <c r="M24" s="39">
        <v>10295.2564</v>
      </c>
      <c r="N24" s="39">
        <v>0</v>
      </c>
      <c r="O24" s="38">
        <v>0</v>
      </c>
      <c r="P24" s="38"/>
      <c r="Q24" s="39">
        <v>8125.3576000000003</v>
      </c>
      <c r="R24" s="40">
        <v>3378.6189499999991</v>
      </c>
      <c r="S24" s="40">
        <v>11503.976549999999</v>
      </c>
    </row>
    <row r="25" spans="1:19">
      <c r="A25" s="36" t="s">
        <v>458</v>
      </c>
      <c r="B25" s="37" t="s">
        <v>462</v>
      </c>
      <c r="C25" s="42">
        <v>4.7928200000000004E-2</v>
      </c>
      <c r="D25" s="42">
        <v>4.7691699999999997E-2</v>
      </c>
      <c r="E25" s="38">
        <v>380283475.13620001</v>
      </c>
      <c r="F25" s="38"/>
      <c r="G25" s="39">
        <v>8243842.1128000012</v>
      </c>
      <c r="H25" s="39">
        <v>181316071.07140002</v>
      </c>
      <c r="I25" s="39">
        <v>60079053.120400004</v>
      </c>
      <c r="J25" s="38">
        <v>9037264.5710961875</v>
      </c>
      <c r="K25" s="38"/>
      <c r="L25" s="39">
        <v>12441058.371400001</v>
      </c>
      <c r="M25" s="39">
        <v>129850817.83960001</v>
      </c>
      <c r="N25" s="39">
        <v>0</v>
      </c>
      <c r="O25" s="38">
        <v>157091.24831225423</v>
      </c>
      <c r="P25" s="38"/>
      <c r="Q25" s="39">
        <v>102482569.5064</v>
      </c>
      <c r="R25" s="40">
        <v>3932096.9816466337</v>
      </c>
      <c r="S25" s="40">
        <v>106414666.48804663</v>
      </c>
    </row>
    <row r="26" spans="1:19" s="198" customFormat="1">
      <c r="A26" s="205">
        <v>12220</v>
      </c>
      <c r="B26" s="206" t="s">
        <v>461</v>
      </c>
      <c r="C26" s="207">
        <f>SUM(C24:C25)</f>
        <v>4.7932000000000002E-2</v>
      </c>
      <c r="D26" s="207">
        <f>SUM(D24:D25)</f>
        <v>4.7691699999999997E-2</v>
      </c>
      <c r="E26" s="203">
        <f>SUM(E24:E25)</f>
        <v>380313626.01200002</v>
      </c>
      <c r="F26" s="203"/>
      <c r="G26" s="203">
        <f t="shared" ref="G26:S26" si="0">SUM(G24:G25)</f>
        <v>8244495.7280000011</v>
      </c>
      <c r="H26" s="203">
        <f t="shared" si="0"/>
        <v>181330446.76400003</v>
      </c>
      <c r="I26" s="203">
        <f t="shared" si="0"/>
        <v>60083816.504000001</v>
      </c>
      <c r="J26" s="203">
        <f t="shared" si="0"/>
        <v>9047400.4279461876</v>
      </c>
      <c r="K26" s="203"/>
      <c r="L26" s="203">
        <f t="shared" si="0"/>
        <v>12442044.764</v>
      </c>
      <c r="M26" s="203">
        <f t="shared" si="0"/>
        <v>129861113.09600002</v>
      </c>
      <c r="N26" s="203">
        <f t="shared" si="0"/>
        <v>0</v>
      </c>
      <c r="O26" s="203">
        <f t="shared" si="0"/>
        <v>157091.24831225423</v>
      </c>
      <c r="P26" s="203"/>
      <c r="Q26" s="203">
        <f t="shared" si="0"/>
        <v>102490694.86400001</v>
      </c>
      <c r="R26" s="203">
        <f t="shared" si="0"/>
        <v>3935475.6005966337</v>
      </c>
      <c r="S26" s="203">
        <f t="shared" si="0"/>
        <v>106426170.46459663</v>
      </c>
    </row>
    <row r="27" spans="1:19">
      <c r="A27" s="36">
        <v>12510</v>
      </c>
      <c r="B27" s="37" t="s">
        <v>19</v>
      </c>
      <c r="C27" s="42">
        <v>5.3429000000000003E-3</v>
      </c>
      <c r="D27" s="42">
        <v>5.4278E-3</v>
      </c>
      <c r="E27" s="38">
        <v>42392924.818900004</v>
      </c>
      <c r="F27" s="38"/>
      <c r="G27" s="39">
        <v>919000.1716</v>
      </c>
      <c r="H27" s="39">
        <v>20212602.103300001</v>
      </c>
      <c r="I27" s="39">
        <v>6697442.6938000005</v>
      </c>
      <c r="J27" s="38">
        <v>1004681.9391678782</v>
      </c>
      <c r="K27" s="38"/>
      <c r="L27" s="39">
        <v>1386893.9533000002</v>
      </c>
      <c r="M27" s="39">
        <v>14475401.426200001</v>
      </c>
      <c r="N27" s="39">
        <v>0</v>
      </c>
      <c r="O27" s="38">
        <v>636402.99462906853</v>
      </c>
      <c r="P27" s="38"/>
      <c r="Q27" s="39">
        <v>11424466.6108</v>
      </c>
      <c r="R27" s="40">
        <v>11141.107977820444</v>
      </c>
      <c r="S27" s="40">
        <v>11435607.71877782</v>
      </c>
    </row>
    <row r="28" spans="1:19">
      <c r="A28" s="36">
        <v>12600</v>
      </c>
      <c r="B28" s="37" t="s">
        <v>20</v>
      </c>
      <c r="C28" s="42">
        <v>1.4484000000000001E-3</v>
      </c>
      <c r="D28" s="42">
        <v>1.4882000000000001E-3</v>
      </c>
      <c r="E28" s="38">
        <v>11492244.3444</v>
      </c>
      <c r="F28" s="38"/>
      <c r="G28" s="39">
        <v>249130.59360000002</v>
      </c>
      <c r="H28" s="39">
        <v>5479408.7268000003</v>
      </c>
      <c r="I28" s="39">
        <v>1815601.2648</v>
      </c>
      <c r="J28" s="38">
        <v>296582.56341687194</v>
      </c>
      <c r="K28" s="38"/>
      <c r="L28" s="39">
        <v>375971.32680000004</v>
      </c>
      <c r="M28" s="39">
        <v>3924118.2552</v>
      </c>
      <c r="N28" s="39">
        <v>0</v>
      </c>
      <c r="O28" s="38">
        <v>14229.488500573123</v>
      </c>
      <c r="P28" s="38"/>
      <c r="Q28" s="39">
        <v>3097044.1968</v>
      </c>
      <c r="R28" s="40">
        <v>94160.866232374829</v>
      </c>
      <c r="S28" s="40">
        <v>3191205.0630323747</v>
      </c>
    </row>
    <row r="29" spans="1:19">
      <c r="A29" s="36">
        <v>12700</v>
      </c>
      <c r="B29" s="37" t="s">
        <v>21</v>
      </c>
      <c r="C29" s="42">
        <v>1.1355E-3</v>
      </c>
      <c r="D29" s="42">
        <v>1.1444999999999999E-3</v>
      </c>
      <c r="E29" s="38">
        <v>9009557.7555</v>
      </c>
      <c r="F29" s="38"/>
      <c r="G29" s="39">
        <v>195310.54200000002</v>
      </c>
      <c r="H29" s="39">
        <v>4295683.9335000003</v>
      </c>
      <c r="I29" s="39">
        <v>1423374.2309999999</v>
      </c>
      <c r="J29" s="38">
        <v>244235.21617149209</v>
      </c>
      <c r="K29" s="38"/>
      <c r="L29" s="39">
        <v>294749.68349999998</v>
      </c>
      <c r="M29" s="39">
        <v>3076385.1690000002</v>
      </c>
      <c r="N29" s="39">
        <v>0</v>
      </c>
      <c r="O29" s="38">
        <v>27079.842436137438</v>
      </c>
      <c r="P29" s="38"/>
      <c r="Q29" s="39">
        <v>2427985.1460000002</v>
      </c>
      <c r="R29" s="40">
        <v>66406.512807580235</v>
      </c>
      <c r="S29" s="40">
        <v>2494391.6588075804</v>
      </c>
    </row>
    <row r="30" spans="1:19">
      <c r="A30" s="36">
        <v>13500</v>
      </c>
      <c r="B30" s="37" t="s">
        <v>22</v>
      </c>
      <c r="C30" s="42">
        <v>4.4362000000000004E-3</v>
      </c>
      <c r="D30" s="42">
        <v>4.3654999999999996E-3</v>
      </c>
      <c r="E30" s="38">
        <v>35198767.1642</v>
      </c>
      <c r="F30" s="38"/>
      <c r="G30" s="39">
        <v>763044.14480000001</v>
      </c>
      <c r="H30" s="39">
        <v>16782486.187400002</v>
      </c>
      <c r="I30" s="39">
        <v>5560874.2964000003</v>
      </c>
      <c r="J30" s="38">
        <v>1480173.5451475342</v>
      </c>
      <c r="K30" s="38"/>
      <c r="L30" s="39">
        <v>1151535.4874000002</v>
      </c>
      <c r="M30" s="39">
        <v>12018899.063600002</v>
      </c>
      <c r="N30" s="39">
        <v>0</v>
      </c>
      <c r="O30" s="38">
        <v>0</v>
      </c>
      <c r="P30" s="38"/>
      <c r="Q30" s="39">
        <v>9485713.5224000011</v>
      </c>
      <c r="R30" s="40">
        <v>604675.65498658479</v>
      </c>
      <c r="S30" s="40">
        <v>10090389.177386586</v>
      </c>
    </row>
    <row r="31" spans="1:19">
      <c r="A31" s="36">
        <v>13700</v>
      </c>
      <c r="B31" s="37" t="s">
        <v>23</v>
      </c>
      <c r="C31" s="42">
        <v>4.7780000000000001E-4</v>
      </c>
      <c r="D31" s="42">
        <v>5.1610000000000002E-4</v>
      </c>
      <c r="E31" s="38">
        <v>3791075.9098</v>
      </c>
      <c r="F31" s="38"/>
      <c r="G31" s="39">
        <v>82183.511200000008</v>
      </c>
      <c r="H31" s="39">
        <v>1807554.1906000001</v>
      </c>
      <c r="I31" s="39">
        <v>598932.81160000002</v>
      </c>
      <c r="J31" s="38">
        <v>16231.893693107759</v>
      </c>
      <c r="K31" s="38"/>
      <c r="L31" s="39">
        <v>124025.8906</v>
      </c>
      <c r="M31" s="39">
        <v>1294493.0284</v>
      </c>
      <c r="N31" s="39">
        <v>0</v>
      </c>
      <c r="O31" s="38">
        <v>89384.757367408398</v>
      </c>
      <c r="P31" s="38"/>
      <c r="Q31" s="39">
        <v>1021656.8056000001</v>
      </c>
      <c r="R31" s="40">
        <v>-29528.968696750777</v>
      </c>
      <c r="S31" s="40">
        <v>992127.83690324926</v>
      </c>
    </row>
    <row r="32" spans="1:19">
      <c r="A32" s="36">
        <v>14200</v>
      </c>
      <c r="B32" s="37" t="s">
        <v>282</v>
      </c>
      <c r="C32" s="42">
        <v>0</v>
      </c>
      <c r="D32" s="42">
        <v>0</v>
      </c>
      <c r="E32" s="38">
        <v>0</v>
      </c>
      <c r="F32" s="38"/>
      <c r="G32" s="39">
        <v>0</v>
      </c>
      <c r="H32" s="39">
        <v>0</v>
      </c>
      <c r="I32" s="39">
        <v>0</v>
      </c>
      <c r="J32" s="38">
        <v>0</v>
      </c>
      <c r="K32" s="38"/>
      <c r="L32" s="39">
        <v>0</v>
      </c>
      <c r="M32" s="39">
        <v>0</v>
      </c>
      <c r="N32" s="39">
        <v>0</v>
      </c>
      <c r="O32" s="38">
        <v>2002.5490647181625</v>
      </c>
      <c r="P32" s="38"/>
      <c r="Q32" s="39">
        <v>0</v>
      </c>
      <c r="R32" s="40">
        <v>-2534.8722338204589</v>
      </c>
      <c r="S32" s="40">
        <v>-2534.8722338204589</v>
      </c>
    </row>
    <row r="33" spans="1:19">
      <c r="A33" s="36">
        <v>14300</v>
      </c>
      <c r="B33" s="37" t="s">
        <v>365</v>
      </c>
      <c r="C33" s="42">
        <v>1.6612E-3</v>
      </c>
      <c r="D33" s="42">
        <v>1.4986999999999999E-3</v>
      </c>
      <c r="E33" s="38">
        <v>13180693.3892</v>
      </c>
      <c r="F33" s="38"/>
      <c r="G33" s="39">
        <v>285733.04480000003</v>
      </c>
      <c r="H33" s="39">
        <v>6284447.5124000004</v>
      </c>
      <c r="I33" s="39">
        <v>2082350.7464000001</v>
      </c>
      <c r="J33" s="38">
        <v>1024383.9655064079</v>
      </c>
      <c r="K33" s="38"/>
      <c r="L33" s="39">
        <v>431209.3124</v>
      </c>
      <c r="M33" s="39">
        <v>4500652.6135999998</v>
      </c>
      <c r="N33" s="39">
        <v>0</v>
      </c>
      <c r="O33" s="38">
        <v>14004.989366696638</v>
      </c>
      <c r="P33" s="38"/>
      <c r="Q33" s="39">
        <v>3552064.2224000003</v>
      </c>
      <c r="R33" s="40">
        <v>359109.15982811584</v>
      </c>
      <c r="S33" s="40">
        <v>3911173.382228116</v>
      </c>
    </row>
    <row r="34" spans="1:19">
      <c r="A34" s="36">
        <v>14300.2</v>
      </c>
      <c r="B34" s="37" t="s">
        <v>366</v>
      </c>
      <c r="C34" s="42">
        <v>1.9479999999999999E-4</v>
      </c>
      <c r="D34" s="42">
        <v>1.694E-4</v>
      </c>
      <c r="E34" s="38">
        <v>1545629.1068</v>
      </c>
      <c r="F34" s="38"/>
      <c r="G34" s="39">
        <v>33506.379199999996</v>
      </c>
      <c r="H34" s="39">
        <v>736943.3996</v>
      </c>
      <c r="I34" s="39">
        <v>244186.08559999999</v>
      </c>
      <c r="J34" s="38">
        <v>135335.69445723199</v>
      </c>
      <c r="K34" s="38"/>
      <c r="L34" s="39">
        <v>50565.599600000001</v>
      </c>
      <c r="M34" s="39">
        <v>527767.35439999995</v>
      </c>
      <c r="N34" s="39">
        <v>0</v>
      </c>
      <c r="O34" s="38">
        <v>24340.916535225304</v>
      </c>
      <c r="P34" s="38"/>
      <c r="Q34" s="39">
        <v>416531.48959999997</v>
      </c>
      <c r="R34" s="40">
        <v>35202.216500314338</v>
      </c>
      <c r="S34" s="40">
        <v>451733.70610031433</v>
      </c>
    </row>
    <row r="35" spans="1:19">
      <c r="A35" s="36">
        <v>18400</v>
      </c>
      <c r="B35" s="37" t="s">
        <v>25</v>
      </c>
      <c r="C35" s="42">
        <v>5.5510999999999998E-3</v>
      </c>
      <c r="D35" s="42">
        <v>5.6007000000000001E-3</v>
      </c>
      <c r="E35" s="38">
        <v>44044875.435099997</v>
      </c>
      <c r="F35" s="38"/>
      <c r="G35" s="39">
        <v>954811.4044</v>
      </c>
      <c r="H35" s="39">
        <v>21000238.734699998</v>
      </c>
      <c r="I35" s="39">
        <v>6958425.9742000001</v>
      </c>
      <c r="J35" s="38">
        <v>1070047.2275609481</v>
      </c>
      <c r="K35" s="38"/>
      <c r="L35" s="39">
        <v>1440937.8847000001</v>
      </c>
      <c r="M35" s="39">
        <v>15039473.105799999</v>
      </c>
      <c r="N35" s="39">
        <v>0</v>
      </c>
      <c r="O35" s="38">
        <v>0</v>
      </c>
      <c r="P35" s="38"/>
      <c r="Q35" s="39">
        <v>11869650.677199999</v>
      </c>
      <c r="R35" s="40">
        <v>577002.18978571659</v>
      </c>
      <c r="S35" s="40">
        <v>12446652.866985716</v>
      </c>
    </row>
    <row r="36" spans="1:19">
      <c r="A36" s="36">
        <v>18600</v>
      </c>
      <c r="B36" s="37" t="s">
        <v>26</v>
      </c>
      <c r="C36" s="42">
        <v>1.56E-5</v>
      </c>
      <c r="D36" s="42">
        <v>2.19E-5</v>
      </c>
      <c r="E36" s="38">
        <v>123777.27959999999</v>
      </c>
      <c r="F36" s="38"/>
      <c r="G36" s="39">
        <v>2683.2624000000001</v>
      </c>
      <c r="H36" s="39">
        <v>59016.001199999999</v>
      </c>
      <c r="I36" s="39">
        <v>19554.943199999998</v>
      </c>
      <c r="J36" s="38">
        <v>11346.745541710283</v>
      </c>
      <c r="K36" s="38"/>
      <c r="L36" s="39">
        <v>4049.4011999999998</v>
      </c>
      <c r="M36" s="39">
        <v>42264.736799999999</v>
      </c>
      <c r="N36" s="39">
        <v>0</v>
      </c>
      <c r="O36" s="38">
        <v>28117.423209924062</v>
      </c>
      <c r="P36" s="38"/>
      <c r="Q36" s="39">
        <v>33356.731200000002</v>
      </c>
      <c r="R36" s="40">
        <v>-5635.5502706836269</v>
      </c>
      <c r="S36" s="40">
        <v>27721.180929316375</v>
      </c>
    </row>
    <row r="37" spans="1:19">
      <c r="A37" s="36">
        <v>18640</v>
      </c>
      <c r="B37" s="37" t="s">
        <v>27</v>
      </c>
      <c r="C37" s="42">
        <v>0</v>
      </c>
      <c r="D37" s="42">
        <v>0</v>
      </c>
      <c r="E37" s="38">
        <v>0</v>
      </c>
      <c r="F37" s="38"/>
      <c r="G37" s="39">
        <v>0</v>
      </c>
      <c r="H37" s="39">
        <v>0</v>
      </c>
      <c r="I37" s="39">
        <v>0</v>
      </c>
      <c r="J37" s="38">
        <v>373.875</v>
      </c>
      <c r="K37" s="38"/>
      <c r="L37" s="39">
        <v>0</v>
      </c>
      <c r="M37" s="39">
        <v>0</v>
      </c>
      <c r="N37" s="39">
        <v>0</v>
      </c>
      <c r="O37" s="38">
        <v>5490.1593376463725</v>
      </c>
      <c r="P37" s="38"/>
      <c r="Q37" s="39">
        <v>0</v>
      </c>
      <c r="R37" s="40">
        <v>-4633.6242266536083</v>
      </c>
      <c r="S37" s="40">
        <v>-4633.6242266536083</v>
      </c>
    </row>
    <row r="38" spans="1:19">
      <c r="A38" s="36">
        <v>18670</v>
      </c>
      <c r="B38" s="37" t="s">
        <v>283</v>
      </c>
      <c r="C38" s="42">
        <v>0</v>
      </c>
      <c r="D38" s="42">
        <v>0</v>
      </c>
      <c r="E38" s="38">
        <v>0</v>
      </c>
      <c r="F38" s="38"/>
      <c r="G38" s="39">
        <v>0</v>
      </c>
      <c r="H38" s="39">
        <v>0</v>
      </c>
      <c r="I38" s="39">
        <v>0</v>
      </c>
      <c r="J38" s="38">
        <v>0</v>
      </c>
      <c r="K38" s="38"/>
      <c r="L38" s="39">
        <v>0</v>
      </c>
      <c r="M38" s="39">
        <v>0</v>
      </c>
      <c r="N38" s="39">
        <v>0</v>
      </c>
      <c r="O38" s="38">
        <v>7782.7668612434973</v>
      </c>
      <c r="P38" s="38"/>
      <c r="Q38" s="39">
        <v>0</v>
      </c>
      <c r="R38" s="40">
        <v>-5590.7044867603508</v>
      </c>
      <c r="S38" s="40">
        <v>-5590.7044867603508</v>
      </c>
    </row>
    <row r="39" spans="1:19">
      <c r="A39" s="36">
        <v>18690</v>
      </c>
      <c r="B39" s="37" t="s">
        <v>28</v>
      </c>
      <c r="C39" s="42">
        <v>0</v>
      </c>
      <c r="D39" s="42">
        <v>5.2000000000000002E-6</v>
      </c>
      <c r="E39" s="38">
        <v>0</v>
      </c>
      <c r="F39" s="38"/>
      <c r="G39" s="39">
        <v>0</v>
      </c>
      <c r="H39" s="39">
        <v>0</v>
      </c>
      <c r="I39" s="39">
        <v>0</v>
      </c>
      <c r="J39" s="38">
        <v>4917.6880240744858</v>
      </c>
      <c r="K39" s="38"/>
      <c r="L39" s="39">
        <v>0</v>
      </c>
      <c r="M39" s="39">
        <v>0</v>
      </c>
      <c r="N39" s="39">
        <v>0</v>
      </c>
      <c r="O39" s="38">
        <v>18739.337145239595</v>
      </c>
      <c r="P39" s="38"/>
      <c r="Q39" s="39">
        <v>0</v>
      </c>
      <c r="R39" s="40">
        <v>-571.90858052185831</v>
      </c>
      <c r="S39" s="40">
        <v>-571.90858052185831</v>
      </c>
    </row>
    <row r="40" spans="1:19">
      <c r="A40" s="36">
        <v>18740</v>
      </c>
      <c r="B40" s="37" t="s">
        <v>29</v>
      </c>
      <c r="C40" s="42">
        <v>8.3000000000000002E-6</v>
      </c>
      <c r="D40" s="42">
        <v>7.7999999999999999E-6</v>
      </c>
      <c r="E40" s="38">
        <v>65855.8603</v>
      </c>
      <c r="F40" s="38"/>
      <c r="G40" s="39">
        <v>1427.6332</v>
      </c>
      <c r="H40" s="39">
        <v>31399.539100000002</v>
      </c>
      <c r="I40" s="39">
        <v>10404.232599999999</v>
      </c>
      <c r="J40" s="38">
        <v>6297.2096995431284</v>
      </c>
      <c r="K40" s="38"/>
      <c r="L40" s="39">
        <v>2154.4891000000002</v>
      </c>
      <c r="M40" s="39">
        <v>22487.007400000002</v>
      </c>
      <c r="N40" s="39">
        <v>0</v>
      </c>
      <c r="O40" s="38">
        <v>575.38228893709254</v>
      </c>
      <c r="P40" s="38"/>
      <c r="Q40" s="39">
        <v>17747.491600000001</v>
      </c>
      <c r="R40" s="40">
        <v>2094.6403266571997</v>
      </c>
      <c r="S40" s="40">
        <v>19842.131926657203</v>
      </c>
    </row>
    <row r="41" spans="1:19">
      <c r="A41" s="36">
        <v>18780</v>
      </c>
      <c r="B41" s="37" t="s">
        <v>30</v>
      </c>
      <c r="C41" s="42">
        <v>1.3200000000000001E-5</v>
      </c>
      <c r="D41" s="42">
        <v>1.5500000000000001E-5</v>
      </c>
      <c r="E41" s="38">
        <v>104734.62120000001</v>
      </c>
      <c r="F41" s="38"/>
      <c r="G41" s="39">
        <v>2270.4528</v>
      </c>
      <c r="H41" s="39">
        <v>49936.616399999999</v>
      </c>
      <c r="I41" s="39">
        <v>16546.490400000002</v>
      </c>
      <c r="J41" s="38">
        <v>12775.569725299414</v>
      </c>
      <c r="K41" s="38"/>
      <c r="L41" s="39">
        <v>3426.4164000000001</v>
      </c>
      <c r="M41" s="39">
        <v>35762.469600000004</v>
      </c>
      <c r="N41" s="39">
        <v>0</v>
      </c>
      <c r="O41" s="38">
        <v>4252.1214749999908</v>
      </c>
      <c r="P41" s="38"/>
      <c r="Q41" s="39">
        <v>28224.9264</v>
      </c>
      <c r="R41" s="40">
        <v>6810.1887096653663</v>
      </c>
      <c r="S41" s="40">
        <v>35035.115109665363</v>
      </c>
    </row>
    <row r="42" spans="1:19">
      <c r="A42" s="36">
        <v>19005</v>
      </c>
      <c r="B42" s="37" t="s">
        <v>31</v>
      </c>
      <c r="C42" s="42">
        <v>7.7510000000000003E-4</v>
      </c>
      <c r="D42" s="42">
        <v>7.7099999999999998E-4</v>
      </c>
      <c r="E42" s="38">
        <v>6149985.2191000003</v>
      </c>
      <c r="F42" s="38"/>
      <c r="G42" s="39">
        <v>133320.30040000001</v>
      </c>
      <c r="H42" s="39">
        <v>2932262.9827000001</v>
      </c>
      <c r="I42" s="39">
        <v>971604.90220000001</v>
      </c>
      <c r="J42" s="38">
        <v>299752.57640181429</v>
      </c>
      <c r="K42" s="38"/>
      <c r="L42" s="39">
        <v>201198.13270000002</v>
      </c>
      <c r="M42" s="39">
        <v>2099961.3777999999</v>
      </c>
      <c r="N42" s="39">
        <v>0</v>
      </c>
      <c r="O42" s="38">
        <v>0</v>
      </c>
      <c r="P42" s="38"/>
      <c r="Q42" s="39">
        <v>1657359.1252000001</v>
      </c>
      <c r="R42" s="40">
        <v>129252.95282474632</v>
      </c>
      <c r="S42" s="40">
        <v>1786612.0780247464</v>
      </c>
    </row>
    <row r="43" spans="1:19">
      <c r="A43" s="36">
        <v>19100</v>
      </c>
      <c r="B43" s="37" t="s">
        <v>32</v>
      </c>
      <c r="C43" s="42">
        <v>6.9808099999999998E-2</v>
      </c>
      <c r="D43" s="42">
        <v>6.9063399999999997E-2</v>
      </c>
      <c r="E43" s="38">
        <v>553888250.77209997</v>
      </c>
      <c r="F43" s="38"/>
      <c r="G43" s="39">
        <v>12007272.432399999</v>
      </c>
      <c r="H43" s="39">
        <v>264089417.5237</v>
      </c>
      <c r="I43" s="39">
        <v>87505989.128199995</v>
      </c>
      <c r="J43" s="38">
        <v>7370521.4840120021</v>
      </c>
      <c r="K43" s="38"/>
      <c r="L43" s="39">
        <v>18120577.173700001</v>
      </c>
      <c r="M43" s="39">
        <v>189129549.55179998</v>
      </c>
      <c r="N43" s="39">
        <v>0</v>
      </c>
      <c r="O43" s="38">
        <v>2525557.0991123063</v>
      </c>
      <c r="P43" s="38"/>
      <c r="Q43" s="39">
        <v>149267309.44119999</v>
      </c>
      <c r="R43" s="40">
        <v>903585.27991427551</v>
      </c>
      <c r="S43" s="40">
        <v>150170894.72111428</v>
      </c>
    </row>
    <row r="44" spans="1:19">
      <c r="A44" s="36">
        <v>20100</v>
      </c>
      <c r="B44" s="37" t="s">
        <v>33</v>
      </c>
      <c r="C44" s="42">
        <v>6.2049000000000002E-3</v>
      </c>
      <c r="D44" s="42">
        <v>5.9985000000000004E-3</v>
      </c>
      <c r="E44" s="38">
        <v>49232412.960900001</v>
      </c>
      <c r="F44" s="38"/>
      <c r="G44" s="39">
        <v>1067267.6196000001</v>
      </c>
      <c r="H44" s="39">
        <v>23473614.477299999</v>
      </c>
      <c r="I44" s="39">
        <v>7777978.6578000002</v>
      </c>
      <c r="J44" s="38">
        <v>1916790.116790714</v>
      </c>
      <c r="K44" s="38"/>
      <c r="L44" s="39">
        <v>1610649.3273</v>
      </c>
      <c r="M44" s="39">
        <v>16810799.062199999</v>
      </c>
      <c r="N44" s="39">
        <v>0</v>
      </c>
      <c r="O44" s="38">
        <v>0</v>
      </c>
      <c r="P44" s="38"/>
      <c r="Q44" s="39">
        <v>13267639.834800001</v>
      </c>
      <c r="R44" s="40">
        <v>908440.33841094235</v>
      </c>
      <c r="S44" s="40">
        <v>14176080.173210943</v>
      </c>
    </row>
    <row r="45" spans="1:19">
      <c r="A45" s="36">
        <v>20200</v>
      </c>
      <c r="B45" s="37" t="s">
        <v>34</v>
      </c>
      <c r="C45" s="42">
        <v>8.229E-4</v>
      </c>
      <c r="D45" s="42">
        <v>8.2930000000000005E-4</v>
      </c>
      <c r="E45" s="38">
        <v>6529251.4989</v>
      </c>
      <c r="F45" s="38"/>
      <c r="G45" s="39">
        <v>141542.09160000001</v>
      </c>
      <c r="H45" s="39">
        <v>3113094.0633</v>
      </c>
      <c r="I45" s="39">
        <v>1031523.2537999999</v>
      </c>
      <c r="J45" s="38">
        <v>315798.20745876239</v>
      </c>
      <c r="K45" s="38"/>
      <c r="L45" s="39">
        <v>213605.91329999999</v>
      </c>
      <c r="M45" s="39">
        <v>2229464.8662</v>
      </c>
      <c r="N45" s="39">
        <v>0</v>
      </c>
      <c r="O45" s="38">
        <v>0</v>
      </c>
      <c r="P45" s="38"/>
      <c r="Q45" s="39">
        <v>1759567.5708000001</v>
      </c>
      <c r="R45" s="40">
        <v>145624.09105413329</v>
      </c>
      <c r="S45" s="40">
        <v>1905191.6618541335</v>
      </c>
    </row>
    <row r="46" spans="1:19">
      <c r="A46" s="36">
        <v>20300</v>
      </c>
      <c r="B46" s="37" t="s">
        <v>35</v>
      </c>
      <c r="C46" s="42">
        <v>1.38227E-2</v>
      </c>
      <c r="D46" s="42">
        <v>1.3350000000000001E-2</v>
      </c>
      <c r="E46" s="38">
        <v>109675397.6107</v>
      </c>
      <c r="F46" s="38"/>
      <c r="G46" s="39">
        <v>2377559.6908</v>
      </c>
      <c r="H46" s="39">
        <v>52292338.447900005</v>
      </c>
      <c r="I46" s="39">
        <v>17327058.549400002</v>
      </c>
      <c r="J46" s="38">
        <v>2479258.5387591971</v>
      </c>
      <c r="K46" s="38"/>
      <c r="L46" s="39">
        <v>3588054.9978999998</v>
      </c>
      <c r="M46" s="39">
        <v>37449537.010600001</v>
      </c>
      <c r="N46" s="39">
        <v>0</v>
      </c>
      <c r="O46" s="38">
        <v>359337.2008520622</v>
      </c>
      <c r="P46" s="38"/>
      <c r="Q46" s="39">
        <v>29556415.920400001</v>
      </c>
      <c r="R46" s="40">
        <v>1148615.7321350633</v>
      </c>
      <c r="S46" s="40">
        <v>30705031.652535066</v>
      </c>
    </row>
    <row r="47" spans="1:19">
      <c r="A47" s="36">
        <v>20400</v>
      </c>
      <c r="B47" s="37" t="s">
        <v>36</v>
      </c>
      <c r="C47" s="42">
        <v>9.9360000000000008E-4</v>
      </c>
      <c r="D47" s="42">
        <v>1.0759999999999999E-3</v>
      </c>
      <c r="E47" s="38">
        <v>7883660.5776000004</v>
      </c>
      <c r="F47" s="38"/>
      <c r="G47" s="39">
        <v>170903.17440000002</v>
      </c>
      <c r="H47" s="39">
        <v>3758865.3072000002</v>
      </c>
      <c r="I47" s="39">
        <v>1245499.4592000002</v>
      </c>
      <c r="J47" s="38">
        <v>0</v>
      </c>
      <c r="K47" s="38"/>
      <c r="L47" s="39">
        <v>257915.70720000003</v>
      </c>
      <c r="M47" s="39">
        <v>2691938.6208000001</v>
      </c>
      <c r="N47" s="39">
        <v>0</v>
      </c>
      <c r="O47" s="38">
        <v>981342.74818050256</v>
      </c>
      <c r="P47" s="38"/>
      <c r="Q47" s="39">
        <v>2124567.1872</v>
      </c>
      <c r="R47" s="40">
        <v>-665957.90744580212</v>
      </c>
      <c r="S47" s="40">
        <v>1458609.2797541979</v>
      </c>
    </row>
    <row r="48" spans="1:19">
      <c r="A48" s="36">
        <v>20600</v>
      </c>
      <c r="B48" s="37" t="s">
        <v>37</v>
      </c>
      <c r="C48" s="42">
        <v>2.0533000000000001E-3</v>
      </c>
      <c r="D48" s="42">
        <v>1.9053E-3</v>
      </c>
      <c r="E48" s="38">
        <v>16291787.705300001</v>
      </c>
      <c r="F48" s="38"/>
      <c r="G48" s="39">
        <v>353175.81320000003</v>
      </c>
      <c r="H48" s="39">
        <v>7767792.0041000005</v>
      </c>
      <c r="I48" s="39">
        <v>2573856.7226</v>
      </c>
      <c r="J48" s="38">
        <v>736714.30903968343</v>
      </c>
      <c r="K48" s="38"/>
      <c r="L48" s="39">
        <v>532989.45409999997</v>
      </c>
      <c r="M48" s="39">
        <v>5562960.5174000002</v>
      </c>
      <c r="N48" s="39">
        <v>0</v>
      </c>
      <c r="O48" s="38">
        <v>190989.39937744383</v>
      </c>
      <c r="P48" s="38"/>
      <c r="Q48" s="39">
        <v>4390472.8316000002</v>
      </c>
      <c r="R48" s="40">
        <v>141935.09693131619</v>
      </c>
      <c r="S48" s="40">
        <v>4532407.9285313161</v>
      </c>
    </row>
    <row r="49" spans="1:19">
      <c r="A49" s="36">
        <v>20700</v>
      </c>
      <c r="B49" s="37" t="s">
        <v>38</v>
      </c>
      <c r="C49" s="42">
        <v>4.0467999999999997E-3</v>
      </c>
      <c r="D49" s="42">
        <v>4.0360999999999999E-3</v>
      </c>
      <c r="E49" s="38">
        <v>32109095.838799998</v>
      </c>
      <c r="F49" s="38"/>
      <c r="G49" s="39">
        <v>696065.7871999999</v>
      </c>
      <c r="H49" s="39">
        <v>15309356.003599999</v>
      </c>
      <c r="I49" s="39">
        <v>5072752.8295999998</v>
      </c>
      <c r="J49" s="38">
        <v>1230007.0348994825</v>
      </c>
      <c r="K49" s="38"/>
      <c r="L49" s="39">
        <v>1050456.2035999999</v>
      </c>
      <c r="M49" s="39">
        <v>10963906.210399998</v>
      </c>
      <c r="N49" s="39">
        <v>0</v>
      </c>
      <c r="O49" s="38">
        <v>0</v>
      </c>
      <c r="P49" s="38"/>
      <c r="Q49" s="39">
        <v>8653078.193599999</v>
      </c>
      <c r="R49" s="40">
        <v>491538.55779164261</v>
      </c>
      <c r="S49" s="40">
        <v>9144616.7513916418</v>
      </c>
    </row>
    <row r="50" spans="1:19">
      <c r="A50" s="36">
        <v>20800</v>
      </c>
      <c r="B50" s="37" t="s">
        <v>39</v>
      </c>
      <c r="C50" s="42">
        <v>3.5522000000000001E-3</v>
      </c>
      <c r="D50" s="42">
        <v>3.6143E-3</v>
      </c>
      <c r="E50" s="38">
        <v>28184721.3202</v>
      </c>
      <c r="F50" s="38"/>
      <c r="G50" s="39">
        <v>610992.60880000005</v>
      </c>
      <c r="H50" s="39">
        <v>13438246.1194</v>
      </c>
      <c r="I50" s="39">
        <v>4452760.8484000005</v>
      </c>
      <c r="J50" s="38">
        <v>277094.78025521076</v>
      </c>
      <c r="K50" s="38"/>
      <c r="L50" s="39">
        <v>922069.41940000001</v>
      </c>
      <c r="M50" s="39">
        <v>9623897.3115999997</v>
      </c>
      <c r="N50" s="39">
        <v>0</v>
      </c>
      <c r="O50" s="38">
        <v>369123.23779869714</v>
      </c>
      <c r="P50" s="38"/>
      <c r="Q50" s="39">
        <v>7595498.7544</v>
      </c>
      <c r="R50" s="40">
        <v>-87893.004404731939</v>
      </c>
      <c r="S50" s="40">
        <v>7507605.7499952679</v>
      </c>
    </row>
    <row r="51" spans="1:19">
      <c r="A51" s="36">
        <v>20900</v>
      </c>
      <c r="B51" s="37" t="s">
        <v>40</v>
      </c>
      <c r="C51" s="42">
        <v>4.8830000000000002E-3</v>
      </c>
      <c r="D51" s="42">
        <v>4.7756999999999999E-3</v>
      </c>
      <c r="E51" s="38">
        <v>38743875.403000005</v>
      </c>
      <c r="F51" s="38"/>
      <c r="G51" s="39">
        <v>839895.53200000001</v>
      </c>
      <c r="H51" s="39">
        <v>18472764.991</v>
      </c>
      <c r="I51" s="39">
        <v>6120947.926</v>
      </c>
      <c r="J51" s="38">
        <v>957928.30342499656</v>
      </c>
      <c r="K51" s="38"/>
      <c r="L51" s="39">
        <v>1267514.4910000002</v>
      </c>
      <c r="M51" s="39">
        <v>13229404.474000001</v>
      </c>
      <c r="N51" s="39">
        <v>0</v>
      </c>
      <c r="O51" s="38">
        <v>716975.57945880655</v>
      </c>
      <c r="P51" s="38"/>
      <c r="Q51" s="39">
        <v>10441084.516000001</v>
      </c>
      <c r="R51" s="40">
        <v>-200716.17769726005</v>
      </c>
      <c r="S51" s="40">
        <v>10240368.338302741</v>
      </c>
    </row>
    <row r="52" spans="1:19">
      <c r="A52" s="36">
        <v>21200</v>
      </c>
      <c r="B52" s="37" t="s">
        <v>41</v>
      </c>
      <c r="C52" s="42">
        <v>1.8521E-3</v>
      </c>
      <c r="D52" s="42">
        <v>1.7662000000000001E-3</v>
      </c>
      <c r="E52" s="38">
        <v>14695378.176099999</v>
      </c>
      <c r="F52" s="38"/>
      <c r="G52" s="39">
        <v>318568.60839999997</v>
      </c>
      <c r="H52" s="39">
        <v>7006636.9117000001</v>
      </c>
      <c r="I52" s="39">
        <v>2321648.0962</v>
      </c>
      <c r="J52" s="38">
        <v>742034.96799162461</v>
      </c>
      <c r="K52" s="38"/>
      <c r="L52" s="39">
        <v>480762.56170000002</v>
      </c>
      <c r="M52" s="39">
        <v>5017853.7838000003</v>
      </c>
      <c r="N52" s="39">
        <v>0</v>
      </c>
      <c r="O52" s="38">
        <v>36757.119327455199</v>
      </c>
      <c r="P52" s="38"/>
      <c r="Q52" s="39">
        <v>3960256.5291999998</v>
      </c>
      <c r="R52" s="40">
        <v>237493.75872890907</v>
      </c>
      <c r="S52" s="40">
        <v>4197750.2879289091</v>
      </c>
    </row>
    <row r="53" spans="1:19">
      <c r="A53" s="36">
        <v>21300</v>
      </c>
      <c r="B53" s="37" t="s">
        <v>42</v>
      </c>
      <c r="C53" s="42">
        <v>2.2259600000000001E-2</v>
      </c>
      <c r="D53" s="42">
        <v>2.20202E-2</v>
      </c>
      <c r="E53" s="38">
        <v>176617482.8836</v>
      </c>
      <c r="F53" s="38"/>
      <c r="G53" s="39">
        <v>3828740.2384000001</v>
      </c>
      <c r="H53" s="39">
        <v>84209780.789200008</v>
      </c>
      <c r="I53" s="39">
        <v>27902898.3112</v>
      </c>
      <c r="J53" s="38">
        <v>4336529.323566312</v>
      </c>
      <c r="K53" s="38"/>
      <c r="L53" s="39">
        <v>5778080.1891999999</v>
      </c>
      <c r="M53" s="39">
        <v>60307444.568800002</v>
      </c>
      <c r="N53" s="39">
        <v>0</v>
      </c>
      <c r="O53" s="38">
        <v>0</v>
      </c>
      <c r="P53" s="38"/>
      <c r="Q53" s="39">
        <v>47596634.2192</v>
      </c>
      <c r="R53" s="40">
        <v>2186723.8368618321</v>
      </c>
      <c r="S53" s="40">
        <v>49783358.056061834</v>
      </c>
    </row>
    <row r="54" spans="1:19">
      <c r="A54" s="36">
        <v>21520</v>
      </c>
      <c r="B54" s="37" t="s">
        <v>43</v>
      </c>
      <c r="C54" s="42">
        <v>3.1198099999999999E-2</v>
      </c>
      <c r="D54" s="42">
        <v>3.0936100000000001E-2</v>
      </c>
      <c r="E54" s="38">
        <v>247539483.76209998</v>
      </c>
      <c r="F54" s="38"/>
      <c r="G54" s="39">
        <v>5366197.9923999999</v>
      </c>
      <c r="H54" s="39">
        <v>118024814.5537</v>
      </c>
      <c r="I54" s="39">
        <v>39107504.7082</v>
      </c>
      <c r="J54" s="38">
        <v>4170115.9482386145</v>
      </c>
      <c r="K54" s="38"/>
      <c r="L54" s="39">
        <v>8098309.2036999995</v>
      </c>
      <c r="M54" s="39">
        <v>84524325.971799999</v>
      </c>
      <c r="N54" s="39">
        <v>0</v>
      </c>
      <c r="O54" s="38">
        <v>1253234.1131748341</v>
      </c>
      <c r="P54" s="38"/>
      <c r="Q54" s="39">
        <v>66709399.721199997</v>
      </c>
      <c r="R54" s="40">
        <v>1202186.3061627019</v>
      </c>
      <c r="S54" s="40">
        <v>67911586.027362704</v>
      </c>
    </row>
    <row r="55" spans="1:19">
      <c r="A55" s="36">
        <v>21525</v>
      </c>
      <c r="B55" s="37" t="s">
        <v>367</v>
      </c>
      <c r="C55" s="42">
        <v>1.1898E-3</v>
      </c>
      <c r="D55" s="42">
        <v>1.2384E-3</v>
      </c>
      <c r="E55" s="38">
        <v>9440397.9017999992</v>
      </c>
      <c r="F55" s="38"/>
      <c r="G55" s="39">
        <v>204650.35920000001</v>
      </c>
      <c r="H55" s="39">
        <v>4501105.0146000003</v>
      </c>
      <c r="I55" s="39">
        <v>1491440.4756</v>
      </c>
      <c r="J55" s="38">
        <v>284268.91536699084</v>
      </c>
      <c r="K55" s="38"/>
      <c r="L55" s="39">
        <v>308844.71460000001</v>
      </c>
      <c r="M55" s="39">
        <v>3223498.9643999999</v>
      </c>
      <c r="N55" s="39">
        <v>0</v>
      </c>
      <c r="O55" s="38">
        <v>57924.821204970816</v>
      </c>
      <c r="P55" s="38"/>
      <c r="Q55" s="39">
        <v>2544092.2295999997</v>
      </c>
      <c r="R55" s="40">
        <v>120961.07796362811</v>
      </c>
      <c r="S55" s="40">
        <v>2665053.3075636281</v>
      </c>
    </row>
    <row r="56" spans="1:19">
      <c r="A56" s="36">
        <v>21525.200000000001</v>
      </c>
      <c r="B56" s="37" t="s">
        <v>368</v>
      </c>
      <c r="C56" s="42">
        <v>1.3549999999999999E-4</v>
      </c>
      <c r="D56" s="42">
        <v>1.1459999999999999E-4</v>
      </c>
      <c r="E56" s="38">
        <v>1075116.7555</v>
      </c>
      <c r="F56" s="38"/>
      <c r="G56" s="39">
        <v>23306.541999999998</v>
      </c>
      <c r="H56" s="39">
        <v>512606.93349999993</v>
      </c>
      <c r="I56" s="39">
        <v>169852.23099999997</v>
      </c>
      <c r="J56" s="38">
        <v>108388.52109896117</v>
      </c>
      <c r="K56" s="38"/>
      <c r="L56" s="39">
        <v>35172.683499999999</v>
      </c>
      <c r="M56" s="39">
        <v>367107.16899999994</v>
      </c>
      <c r="N56" s="39">
        <v>0</v>
      </c>
      <c r="O56" s="38">
        <v>19257.189812164645</v>
      </c>
      <c r="P56" s="38"/>
      <c r="Q56" s="39">
        <v>289733.14599999995</v>
      </c>
      <c r="R56" s="40">
        <v>31647.141577973136</v>
      </c>
      <c r="S56" s="40">
        <v>321380.2875779731</v>
      </c>
    </row>
    <row r="57" spans="1:19">
      <c r="A57" s="36">
        <v>21550</v>
      </c>
      <c r="B57" s="37" t="s">
        <v>45</v>
      </c>
      <c r="C57" s="42">
        <v>3.6282500000000002E-2</v>
      </c>
      <c r="D57" s="42">
        <v>3.5286900000000003E-2</v>
      </c>
      <c r="E57" s="38">
        <v>287881355.58250004</v>
      </c>
      <c r="F57" s="38"/>
      <c r="G57" s="39">
        <v>6240735.1300000008</v>
      </c>
      <c r="H57" s="39">
        <v>137259491.2525</v>
      </c>
      <c r="I57" s="39">
        <v>45480911.965000004</v>
      </c>
      <c r="J57" s="38">
        <v>5276797.2622245168</v>
      </c>
      <c r="K57" s="38"/>
      <c r="L57" s="39">
        <v>9418102.5025000013</v>
      </c>
      <c r="M57" s="39">
        <v>98299379.035000011</v>
      </c>
      <c r="N57" s="39">
        <v>0</v>
      </c>
      <c r="O57" s="38">
        <v>2885713.0090728365</v>
      </c>
      <c r="P57" s="38"/>
      <c r="Q57" s="39">
        <v>77581128.189999998</v>
      </c>
      <c r="R57" s="40">
        <v>1948338.097056706</v>
      </c>
      <c r="S57" s="40">
        <v>79529466.287056699</v>
      </c>
    </row>
    <row r="58" spans="1:19">
      <c r="A58" s="36">
        <v>21570</v>
      </c>
      <c r="B58" s="37" t="s">
        <v>46</v>
      </c>
      <c r="C58" s="42">
        <v>1.7980000000000001E-4</v>
      </c>
      <c r="D58" s="42">
        <v>1.895E-4</v>
      </c>
      <c r="E58" s="38">
        <v>1426612.4918</v>
      </c>
      <c r="F58" s="38"/>
      <c r="G58" s="39">
        <v>30926.319200000002</v>
      </c>
      <c r="H58" s="39">
        <v>680197.24459999998</v>
      </c>
      <c r="I58" s="39">
        <v>225383.2556</v>
      </c>
      <c r="J58" s="38">
        <v>62539.689317371929</v>
      </c>
      <c r="K58" s="38"/>
      <c r="L58" s="39">
        <v>46671.944600000003</v>
      </c>
      <c r="M58" s="39">
        <v>487128.18440000003</v>
      </c>
      <c r="N58" s="39">
        <v>0</v>
      </c>
      <c r="O58" s="38">
        <v>47605.69634015725</v>
      </c>
      <c r="P58" s="38"/>
      <c r="Q58" s="39">
        <v>384457.7096</v>
      </c>
      <c r="R58" s="40">
        <v>-12009.583375326481</v>
      </c>
      <c r="S58" s="40">
        <v>372448.12622467353</v>
      </c>
    </row>
    <row r="59" spans="1:19">
      <c r="A59" s="36">
        <v>21800</v>
      </c>
      <c r="B59" s="37" t="s">
        <v>47</v>
      </c>
      <c r="C59" s="42">
        <v>3.1243E-3</v>
      </c>
      <c r="D59" s="42">
        <v>3.0324000000000002E-3</v>
      </c>
      <c r="E59" s="38">
        <v>24789574.0163</v>
      </c>
      <c r="F59" s="38"/>
      <c r="G59" s="39">
        <v>537392.09719999996</v>
      </c>
      <c r="H59" s="39">
        <v>11819467.471100001</v>
      </c>
      <c r="I59" s="39">
        <v>3916378.7845999999</v>
      </c>
      <c r="J59" s="38">
        <v>1067322.253586381</v>
      </c>
      <c r="K59" s="38"/>
      <c r="L59" s="39">
        <v>810996.42110000004</v>
      </c>
      <c r="M59" s="39">
        <v>8464597.2554000001</v>
      </c>
      <c r="N59" s="39">
        <v>0</v>
      </c>
      <c r="O59" s="38">
        <v>0</v>
      </c>
      <c r="P59" s="38"/>
      <c r="Q59" s="39">
        <v>6680540.7236000001</v>
      </c>
      <c r="R59" s="40">
        <v>569083.7100137861</v>
      </c>
      <c r="S59" s="40">
        <v>7249624.4336137865</v>
      </c>
    </row>
    <row r="60" spans="1:19">
      <c r="A60" s="36">
        <v>21900</v>
      </c>
      <c r="B60" s="37" t="s">
        <v>48</v>
      </c>
      <c r="C60" s="42">
        <v>2.2258999999999998E-3</v>
      </c>
      <c r="D60" s="42">
        <v>2.3151999999999999E-3</v>
      </c>
      <c r="E60" s="38">
        <v>17661272.221899997</v>
      </c>
      <c r="F60" s="38"/>
      <c r="G60" s="39">
        <v>382863.70359999995</v>
      </c>
      <c r="H60" s="39">
        <v>8420751.0943</v>
      </c>
      <c r="I60" s="39">
        <v>2790214.6198</v>
      </c>
      <c r="J60" s="38">
        <v>85689.347835646215</v>
      </c>
      <c r="K60" s="38"/>
      <c r="L60" s="39">
        <v>577792.44429999997</v>
      </c>
      <c r="M60" s="39">
        <v>6030581.9002</v>
      </c>
      <c r="N60" s="39">
        <v>0</v>
      </c>
      <c r="O60" s="38">
        <v>173549.84467857334</v>
      </c>
      <c r="P60" s="38"/>
      <c r="Q60" s="39">
        <v>4759535.1267999997</v>
      </c>
      <c r="R60" s="40">
        <v>36256.543400780109</v>
      </c>
      <c r="S60" s="40">
        <v>4795791.67020078</v>
      </c>
    </row>
    <row r="61" spans="1:19">
      <c r="A61" s="36">
        <v>22000</v>
      </c>
      <c r="B61" s="37" t="s">
        <v>49</v>
      </c>
      <c r="C61" s="42">
        <v>3.7869000000000002E-3</v>
      </c>
      <c r="D61" s="42">
        <v>3.8665000000000001E-3</v>
      </c>
      <c r="E61" s="38">
        <v>30046934.622900002</v>
      </c>
      <c r="F61" s="38"/>
      <c r="G61" s="39">
        <v>651361.94760000007</v>
      </c>
      <c r="H61" s="39">
        <v>14326134.291300001</v>
      </c>
      <c r="I61" s="39">
        <v>4746962.4618000006</v>
      </c>
      <c r="J61" s="38">
        <v>682741.98192484945</v>
      </c>
      <c r="K61" s="38"/>
      <c r="L61" s="39">
        <v>982992.14130000002</v>
      </c>
      <c r="M61" s="39">
        <v>10259764.858200001</v>
      </c>
      <c r="N61" s="39">
        <v>0</v>
      </c>
      <c r="O61" s="38">
        <v>463642.32810360834</v>
      </c>
      <c r="P61" s="38"/>
      <c r="Q61" s="39">
        <v>8097346.4988000002</v>
      </c>
      <c r="R61" s="40">
        <v>196431.84157639515</v>
      </c>
      <c r="S61" s="40">
        <v>8293778.3403763957</v>
      </c>
    </row>
    <row r="62" spans="1:19">
      <c r="A62" s="36">
        <v>23000</v>
      </c>
      <c r="B62" s="37" t="s">
        <v>50</v>
      </c>
      <c r="C62" s="42">
        <v>1.2597000000000001E-3</v>
      </c>
      <c r="D62" s="42">
        <v>1.1896000000000001E-3</v>
      </c>
      <c r="E62" s="38">
        <v>9995015.3277000003</v>
      </c>
      <c r="F62" s="38"/>
      <c r="G62" s="39">
        <v>216673.4388</v>
      </c>
      <c r="H62" s="39">
        <v>4765542.0969000002</v>
      </c>
      <c r="I62" s="39">
        <v>1579061.6634000002</v>
      </c>
      <c r="J62" s="38">
        <v>624867.19331830752</v>
      </c>
      <c r="K62" s="38"/>
      <c r="L62" s="39">
        <v>326989.14690000005</v>
      </c>
      <c r="M62" s="39">
        <v>3412877.4966000002</v>
      </c>
      <c r="N62" s="39">
        <v>0</v>
      </c>
      <c r="O62" s="38">
        <v>0</v>
      </c>
      <c r="P62" s="38"/>
      <c r="Q62" s="39">
        <v>2693556.0444</v>
      </c>
      <c r="R62" s="40">
        <v>336159.65364031063</v>
      </c>
      <c r="S62" s="40">
        <v>3029715.6980403108</v>
      </c>
    </row>
    <row r="63" spans="1:19">
      <c r="A63" s="36">
        <v>23100</v>
      </c>
      <c r="B63" s="37" t="s">
        <v>51</v>
      </c>
      <c r="C63" s="42">
        <v>7.0204000000000004E-3</v>
      </c>
      <c r="D63" s="42">
        <v>6.6102000000000001E-3</v>
      </c>
      <c r="E63" s="38">
        <v>55702949.5964</v>
      </c>
      <c r="F63" s="38"/>
      <c r="G63" s="39">
        <v>1207536.8816</v>
      </c>
      <c r="H63" s="39">
        <v>26558713.770800002</v>
      </c>
      <c r="I63" s="39">
        <v>8800225.8487999998</v>
      </c>
      <c r="J63" s="38">
        <v>2691002.0936445259</v>
      </c>
      <c r="K63" s="38"/>
      <c r="L63" s="39">
        <v>1822334.3708000001</v>
      </c>
      <c r="M63" s="39">
        <v>19020215.271200001</v>
      </c>
      <c r="N63" s="39">
        <v>0</v>
      </c>
      <c r="O63" s="38">
        <v>0</v>
      </c>
      <c r="P63" s="38"/>
      <c r="Q63" s="39">
        <v>15011384.3408</v>
      </c>
      <c r="R63" s="40">
        <v>1149336.4862556453</v>
      </c>
      <c r="S63" s="40">
        <v>16160720.827055646</v>
      </c>
    </row>
    <row r="64" spans="1:19">
      <c r="A64" s="36">
        <v>23200</v>
      </c>
      <c r="B64" s="37" t="s">
        <v>52</v>
      </c>
      <c r="C64" s="42">
        <v>3.7309999999999999E-3</v>
      </c>
      <c r="D64" s="42">
        <v>3.5978E-3</v>
      </c>
      <c r="E64" s="38">
        <v>29603399.370999999</v>
      </c>
      <c r="F64" s="38"/>
      <c r="G64" s="39">
        <v>641746.924</v>
      </c>
      <c r="H64" s="39">
        <v>14114660.287</v>
      </c>
      <c r="I64" s="39">
        <v>4676890.5819999995</v>
      </c>
      <c r="J64" s="38">
        <v>615217.31973607827</v>
      </c>
      <c r="K64" s="38"/>
      <c r="L64" s="39">
        <v>968481.78700000001</v>
      </c>
      <c r="M64" s="39">
        <v>10108316.218</v>
      </c>
      <c r="N64" s="39">
        <v>0</v>
      </c>
      <c r="O64" s="38">
        <v>136246.1604992775</v>
      </c>
      <c r="P64" s="38"/>
      <c r="Q64" s="39">
        <v>7977818.2120000003</v>
      </c>
      <c r="R64" s="40">
        <v>52941.378151760844</v>
      </c>
      <c r="S64" s="40">
        <v>8030759.5901517607</v>
      </c>
    </row>
    <row r="65" spans="1:19">
      <c r="A65" s="36">
        <v>30000</v>
      </c>
      <c r="B65" s="37" t="s">
        <v>53</v>
      </c>
      <c r="C65" s="42">
        <v>9.992E-4</v>
      </c>
      <c r="D65" s="42">
        <v>1.0038E-3</v>
      </c>
      <c r="E65" s="38">
        <v>7928093.4472000003</v>
      </c>
      <c r="F65" s="38"/>
      <c r="G65" s="39">
        <v>171866.39679999999</v>
      </c>
      <c r="H65" s="39">
        <v>3780050.5384</v>
      </c>
      <c r="I65" s="39">
        <v>1252519.1824</v>
      </c>
      <c r="J65" s="38">
        <v>0</v>
      </c>
      <c r="K65" s="38"/>
      <c r="L65" s="39">
        <v>259369.33840000001</v>
      </c>
      <c r="M65" s="39">
        <v>2707110.5776</v>
      </c>
      <c r="N65" s="39">
        <v>0</v>
      </c>
      <c r="O65" s="38">
        <v>178742.6811235956</v>
      </c>
      <c r="P65" s="38"/>
      <c r="Q65" s="39">
        <v>2136541.3983999998</v>
      </c>
      <c r="R65" s="40">
        <v>-107932.65319744922</v>
      </c>
      <c r="S65" s="40">
        <v>2028608.7452025507</v>
      </c>
    </row>
    <row r="66" spans="1:19">
      <c r="A66" s="36">
        <v>30100</v>
      </c>
      <c r="B66" s="37" t="s">
        <v>54</v>
      </c>
      <c r="C66" s="42">
        <v>8.5126999999999998E-3</v>
      </c>
      <c r="D66" s="42">
        <v>8.8232999999999992E-3</v>
      </c>
      <c r="E66" s="38">
        <v>67543515.900700003</v>
      </c>
      <c r="F66" s="38"/>
      <c r="G66" s="39">
        <v>1464218.4508</v>
      </c>
      <c r="H66" s="39">
        <v>32204199.5779</v>
      </c>
      <c r="I66" s="39">
        <v>10670856.7294</v>
      </c>
      <c r="J66" s="38">
        <v>253726.53735179402</v>
      </c>
      <c r="K66" s="38"/>
      <c r="L66" s="39">
        <v>2209701.1278999997</v>
      </c>
      <c r="M66" s="39">
        <v>23063270.830600001</v>
      </c>
      <c r="N66" s="39">
        <v>0</v>
      </c>
      <c r="O66" s="38">
        <v>2046394.5529964291</v>
      </c>
      <c r="P66" s="38"/>
      <c r="Q66" s="39">
        <v>18202297.8004</v>
      </c>
      <c r="R66" s="40">
        <v>-833558.33758496516</v>
      </c>
      <c r="S66" s="40">
        <v>17368739.462815035</v>
      </c>
    </row>
    <row r="67" spans="1:19">
      <c r="A67" s="36">
        <v>30102</v>
      </c>
      <c r="B67" s="37" t="s">
        <v>55</v>
      </c>
      <c r="C67" s="42">
        <v>1.6190000000000001E-4</v>
      </c>
      <c r="D67" s="42">
        <v>1.5970000000000001E-4</v>
      </c>
      <c r="E67" s="38">
        <v>1284585.9979000001</v>
      </c>
      <c r="F67" s="38"/>
      <c r="G67" s="39">
        <v>27847.4476</v>
      </c>
      <c r="H67" s="39">
        <v>612480.16630000004</v>
      </c>
      <c r="I67" s="39">
        <v>202945.21180000002</v>
      </c>
      <c r="J67" s="38">
        <v>66339.993428726579</v>
      </c>
      <c r="K67" s="38"/>
      <c r="L67" s="39">
        <v>42025.516300000003</v>
      </c>
      <c r="M67" s="39">
        <v>438632.10820000002</v>
      </c>
      <c r="N67" s="39">
        <v>0</v>
      </c>
      <c r="O67" s="38">
        <v>13446.224400000028</v>
      </c>
      <c r="P67" s="38"/>
      <c r="Q67" s="39">
        <v>346182.9988</v>
      </c>
      <c r="R67" s="40">
        <v>32075.713607577454</v>
      </c>
      <c r="S67" s="40">
        <v>378258.71240757743</v>
      </c>
    </row>
    <row r="68" spans="1:19">
      <c r="A68" s="36">
        <v>30103</v>
      </c>
      <c r="B68" s="37" t="s">
        <v>56</v>
      </c>
      <c r="C68" s="42">
        <v>2.0809999999999999E-4</v>
      </c>
      <c r="D68" s="42">
        <v>1.8699999999999999E-4</v>
      </c>
      <c r="E68" s="38">
        <v>1651157.1720999999</v>
      </c>
      <c r="F68" s="38"/>
      <c r="G68" s="39">
        <v>35794.032399999996</v>
      </c>
      <c r="H68" s="39">
        <v>787258.32369999995</v>
      </c>
      <c r="I68" s="39">
        <v>260857.92819999999</v>
      </c>
      <c r="J68" s="38">
        <v>88867.94102969853</v>
      </c>
      <c r="K68" s="38"/>
      <c r="L68" s="39">
        <v>54017.973699999995</v>
      </c>
      <c r="M68" s="39">
        <v>563800.75179999997</v>
      </c>
      <c r="N68" s="39">
        <v>0</v>
      </c>
      <c r="O68" s="38">
        <v>16089.757222717173</v>
      </c>
      <c r="P68" s="38"/>
      <c r="Q68" s="39">
        <v>444970.24119999999</v>
      </c>
      <c r="R68" s="40">
        <v>41102.531368376265</v>
      </c>
      <c r="S68" s="40">
        <v>486072.77256837627</v>
      </c>
    </row>
    <row r="69" spans="1:19">
      <c r="A69" s="36">
        <v>30104</v>
      </c>
      <c r="B69" s="37" t="s">
        <v>57</v>
      </c>
      <c r="C69" s="42">
        <v>1.2990000000000001E-4</v>
      </c>
      <c r="D69" s="42">
        <v>1.081E-4</v>
      </c>
      <c r="E69" s="38">
        <v>1030683.8859000001</v>
      </c>
      <c r="F69" s="38"/>
      <c r="G69" s="39">
        <v>22343.319600000003</v>
      </c>
      <c r="H69" s="39">
        <v>491421.70230000006</v>
      </c>
      <c r="I69" s="39">
        <v>162832.50780000002</v>
      </c>
      <c r="J69" s="38">
        <v>130234.69059701348</v>
      </c>
      <c r="K69" s="38"/>
      <c r="L69" s="39">
        <v>33719.052300000003</v>
      </c>
      <c r="M69" s="39">
        <v>351935.21220000001</v>
      </c>
      <c r="N69" s="39">
        <v>0</v>
      </c>
      <c r="O69" s="38">
        <v>0</v>
      </c>
      <c r="P69" s="38"/>
      <c r="Q69" s="39">
        <v>277758.93480000005</v>
      </c>
      <c r="R69" s="40">
        <v>67964.499650978236</v>
      </c>
      <c r="S69" s="40">
        <v>345723.4344509783</v>
      </c>
    </row>
    <row r="70" spans="1:19">
      <c r="A70" s="36">
        <v>30105</v>
      </c>
      <c r="B70" s="37" t="s">
        <v>58</v>
      </c>
      <c r="C70" s="42">
        <v>9.2610000000000001E-4</v>
      </c>
      <c r="D70" s="42">
        <v>8.5320000000000003E-4</v>
      </c>
      <c r="E70" s="38">
        <v>7348085.8101000004</v>
      </c>
      <c r="F70" s="38"/>
      <c r="G70" s="39">
        <v>159292.9044</v>
      </c>
      <c r="H70" s="39">
        <v>3503507.6096999999</v>
      </c>
      <c r="I70" s="39">
        <v>1160886.7242000001</v>
      </c>
      <c r="J70" s="38">
        <v>470252.05742084631</v>
      </c>
      <c r="K70" s="38"/>
      <c r="L70" s="39">
        <v>240394.2597</v>
      </c>
      <c r="M70" s="39">
        <v>2509062.3558</v>
      </c>
      <c r="N70" s="39">
        <v>0</v>
      </c>
      <c r="O70" s="38">
        <v>0</v>
      </c>
      <c r="P70" s="38"/>
      <c r="Q70" s="39">
        <v>1980235.1772</v>
      </c>
      <c r="R70" s="40">
        <v>199865.67721117852</v>
      </c>
      <c r="S70" s="40">
        <v>2180100.8544111787</v>
      </c>
    </row>
    <row r="71" spans="1:19">
      <c r="A71" s="36">
        <v>30200</v>
      </c>
      <c r="B71" s="37" t="s">
        <v>59</v>
      </c>
      <c r="C71" s="42">
        <v>1.9530999999999999E-3</v>
      </c>
      <c r="D71" s="42">
        <v>1.9545000000000001E-3</v>
      </c>
      <c r="E71" s="38">
        <v>15496756.7171</v>
      </c>
      <c r="F71" s="38"/>
      <c r="G71" s="39">
        <v>335941.01240000001</v>
      </c>
      <c r="H71" s="39">
        <v>7388727.6886999998</v>
      </c>
      <c r="I71" s="39">
        <v>2448253.8182000001</v>
      </c>
      <c r="J71" s="38">
        <v>0</v>
      </c>
      <c r="K71" s="38"/>
      <c r="L71" s="39">
        <v>506979.83869999996</v>
      </c>
      <c r="M71" s="39">
        <v>5291490.8618000001</v>
      </c>
      <c r="N71" s="39">
        <v>0</v>
      </c>
      <c r="O71" s="38">
        <v>379853.26860927028</v>
      </c>
      <c r="P71" s="38"/>
      <c r="Q71" s="39">
        <v>4176219.9811999998</v>
      </c>
      <c r="R71" s="40">
        <v>-218084.43641147466</v>
      </c>
      <c r="S71" s="40">
        <v>3958135.544788525</v>
      </c>
    </row>
    <row r="72" spans="1:19">
      <c r="A72" s="36">
        <v>30300</v>
      </c>
      <c r="B72" s="37" t="s">
        <v>60</v>
      </c>
      <c r="C72" s="42">
        <v>6.3279999999999999E-4</v>
      </c>
      <c r="D72" s="42">
        <v>6.8050000000000001E-4</v>
      </c>
      <c r="E72" s="38">
        <v>5020914.2648</v>
      </c>
      <c r="F72" s="38"/>
      <c r="G72" s="39">
        <v>108844.1312</v>
      </c>
      <c r="H72" s="39">
        <v>2393931.1255999999</v>
      </c>
      <c r="I72" s="39">
        <v>793228.72159999993</v>
      </c>
      <c r="J72" s="38">
        <v>2968.9254354119707</v>
      </c>
      <c r="K72" s="38"/>
      <c r="L72" s="39">
        <v>164260.32559999998</v>
      </c>
      <c r="M72" s="39">
        <v>1714431.1184</v>
      </c>
      <c r="N72" s="39">
        <v>0</v>
      </c>
      <c r="O72" s="38">
        <v>187550.2756464681</v>
      </c>
      <c r="P72" s="38"/>
      <c r="Q72" s="39">
        <v>1353085.8655999999</v>
      </c>
      <c r="R72" s="40">
        <v>-68181.821382791924</v>
      </c>
      <c r="S72" s="40">
        <v>1284904.0442172079</v>
      </c>
    </row>
    <row r="73" spans="1:19">
      <c r="A73" s="36">
        <v>30400</v>
      </c>
      <c r="B73" s="37" t="s">
        <v>61</v>
      </c>
      <c r="C73" s="42">
        <v>1.2143E-3</v>
      </c>
      <c r="D73" s="42">
        <v>1.2626E-3</v>
      </c>
      <c r="E73" s="38">
        <v>9634791.7062999997</v>
      </c>
      <c r="F73" s="38"/>
      <c r="G73" s="39">
        <v>208864.4572</v>
      </c>
      <c r="H73" s="39">
        <v>4593790.4010999994</v>
      </c>
      <c r="I73" s="39">
        <v>1522151.7645999999</v>
      </c>
      <c r="J73" s="38">
        <v>115534.92711496778</v>
      </c>
      <c r="K73" s="38"/>
      <c r="L73" s="39">
        <v>315204.35109999997</v>
      </c>
      <c r="M73" s="39">
        <v>3289876.2753999997</v>
      </c>
      <c r="N73" s="39">
        <v>0</v>
      </c>
      <c r="O73" s="38">
        <v>260057.95672659375</v>
      </c>
      <c r="P73" s="38"/>
      <c r="Q73" s="39">
        <v>2596479.4035999998</v>
      </c>
      <c r="R73" s="40">
        <v>-78933.679980501387</v>
      </c>
      <c r="S73" s="40">
        <v>2517545.7236194983</v>
      </c>
    </row>
    <row r="74" spans="1:19">
      <c r="A74" s="36">
        <v>30405</v>
      </c>
      <c r="B74" s="37" t="s">
        <v>62</v>
      </c>
      <c r="C74" s="42">
        <v>8.4159999999999997E-4</v>
      </c>
      <c r="D74" s="42">
        <v>8.2660000000000003E-4</v>
      </c>
      <c r="E74" s="38">
        <v>6677625.5455999998</v>
      </c>
      <c r="F74" s="38"/>
      <c r="G74" s="39">
        <v>144758.56639999998</v>
      </c>
      <c r="H74" s="39">
        <v>3183837.6031999998</v>
      </c>
      <c r="I74" s="39">
        <v>1054964.1151999999</v>
      </c>
      <c r="J74" s="38">
        <v>217575.21594484022</v>
      </c>
      <c r="K74" s="38"/>
      <c r="L74" s="39">
        <v>218460.00319999998</v>
      </c>
      <c r="M74" s="39">
        <v>2280128.3648000001</v>
      </c>
      <c r="N74" s="39">
        <v>0</v>
      </c>
      <c r="O74" s="38">
        <v>0</v>
      </c>
      <c r="P74" s="38"/>
      <c r="Q74" s="39">
        <v>1799552.8832</v>
      </c>
      <c r="R74" s="40">
        <v>161168.09786002903</v>
      </c>
      <c r="S74" s="40">
        <v>1960720.981060029</v>
      </c>
    </row>
    <row r="75" spans="1:19">
      <c r="A75" s="36">
        <v>30500</v>
      </c>
      <c r="B75" s="37" t="s">
        <v>63</v>
      </c>
      <c r="C75" s="42">
        <v>1.2786E-3</v>
      </c>
      <c r="D75" s="42">
        <v>1.3144000000000001E-3</v>
      </c>
      <c r="E75" s="38">
        <v>10144976.262599999</v>
      </c>
      <c r="F75" s="38"/>
      <c r="G75" s="39">
        <v>219924.3144</v>
      </c>
      <c r="H75" s="39">
        <v>4837042.2522</v>
      </c>
      <c r="I75" s="39">
        <v>1602753.2291999999</v>
      </c>
      <c r="J75" s="38">
        <v>24051.464786984754</v>
      </c>
      <c r="K75" s="38"/>
      <c r="L75" s="39">
        <v>331895.15220000001</v>
      </c>
      <c r="M75" s="39">
        <v>3464082.8507999997</v>
      </c>
      <c r="N75" s="39">
        <v>0</v>
      </c>
      <c r="O75" s="38">
        <v>230673.6656937378</v>
      </c>
      <c r="P75" s="38"/>
      <c r="Q75" s="39">
        <v>2733969.0071999999</v>
      </c>
      <c r="R75" s="40">
        <v>-101563.72541228398</v>
      </c>
      <c r="S75" s="40">
        <v>2632405.2817877159</v>
      </c>
    </row>
    <row r="76" spans="1:19">
      <c r="A76" s="36">
        <v>30600</v>
      </c>
      <c r="B76" s="37" t="s">
        <v>64</v>
      </c>
      <c r="C76" s="42">
        <v>9.8780000000000005E-4</v>
      </c>
      <c r="D76" s="42">
        <v>1.0258999999999999E-3</v>
      </c>
      <c r="E76" s="38">
        <v>7837640.8198000006</v>
      </c>
      <c r="F76" s="38"/>
      <c r="G76" s="39">
        <v>169905.55120000002</v>
      </c>
      <c r="H76" s="39">
        <v>3736923.4606000003</v>
      </c>
      <c r="I76" s="39">
        <v>1238229.0316000001</v>
      </c>
      <c r="J76" s="38">
        <v>25259.621585253037</v>
      </c>
      <c r="K76" s="38"/>
      <c r="L76" s="39">
        <v>256410.1606</v>
      </c>
      <c r="M76" s="39">
        <v>2676224.8084</v>
      </c>
      <c r="N76" s="39">
        <v>0</v>
      </c>
      <c r="O76" s="38">
        <v>152807.33913190311</v>
      </c>
      <c r="P76" s="38"/>
      <c r="Q76" s="39">
        <v>2112165.3256000001</v>
      </c>
      <c r="R76" s="40">
        <v>-34070.344210458323</v>
      </c>
      <c r="S76" s="40">
        <v>2078094.9813895419</v>
      </c>
    </row>
    <row r="77" spans="1:19">
      <c r="A77" s="36">
        <v>30601</v>
      </c>
      <c r="B77" s="37" t="s">
        <v>65</v>
      </c>
      <c r="C77" s="42">
        <v>2.1800000000000001E-5</v>
      </c>
      <c r="D77" s="42">
        <v>2.3099999999999999E-5</v>
      </c>
      <c r="E77" s="38">
        <v>172970.8138</v>
      </c>
      <c r="F77" s="38"/>
      <c r="G77" s="39">
        <v>3749.6872000000003</v>
      </c>
      <c r="H77" s="39">
        <v>82471.078600000008</v>
      </c>
      <c r="I77" s="39">
        <v>27326.779600000002</v>
      </c>
      <c r="J77" s="38">
        <v>6028.5773171366591</v>
      </c>
      <c r="K77" s="38"/>
      <c r="L77" s="39">
        <v>5658.7786000000006</v>
      </c>
      <c r="M77" s="39">
        <v>59062.260400000006</v>
      </c>
      <c r="N77" s="39">
        <v>0</v>
      </c>
      <c r="O77" s="38">
        <v>11946.378456167024</v>
      </c>
      <c r="P77" s="38"/>
      <c r="Q77" s="39">
        <v>46613.893600000003</v>
      </c>
      <c r="R77" s="40">
        <v>-901.14917122465386</v>
      </c>
      <c r="S77" s="40">
        <v>45712.744428775346</v>
      </c>
    </row>
    <row r="78" spans="1:19">
      <c r="A78" s="36">
        <v>30700</v>
      </c>
      <c r="B78" s="37" t="s">
        <v>66</v>
      </c>
      <c r="C78" s="42">
        <v>2.5628000000000001E-3</v>
      </c>
      <c r="D78" s="42">
        <v>2.6148999999999999E-3</v>
      </c>
      <c r="E78" s="38">
        <v>20334385.3948</v>
      </c>
      <c r="F78" s="38"/>
      <c r="G78" s="39">
        <v>440811.85120000003</v>
      </c>
      <c r="H78" s="39">
        <v>9695269.7356000002</v>
      </c>
      <c r="I78" s="39">
        <v>3212526.1816000002</v>
      </c>
      <c r="J78" s="38">
        <v>100378.15329455789</v>
      </c>
      <c r="K78" s="38"/>
      <c r="L78" s="39">
        <v>665243.93559999997</v>
      </c>
      <c r="M78" s="39">
        <v>6943337.6584000001</v>
      </c>
      <c r="N78" s="39">
        <v>0</v>
      </c>
      <c r="O78" s="38">
        <v>194010.67962411192</v>
      </c>
      <c r="P78" s="38"/>
      <c r="Q78" s="39">
        <v>5479912.2256000005</v>
      </c>
      <c r="R78" s="40">
        <v>5597.9871477396227</v>
      </c>
      <c r="S78" s="40">
        <v>5485510.2127477396</v>
      </c>
    </row>
    <row r="79" spans="1:19">
      <c r="A79" s="36">
        <v>30705</v>
      </c>
      <c r="B79" s="37" t="s">
        <v>67</v>
      </c>
      <c r="C79" s="42">
        <v>4.9339999999999996E-4</v>
      </c>
      <c r="D79" s="42">
        <v>5.3589999999999996E-4</v>
      </c>
      <c r="E79" s="38">
        <v>3914853.1893999996</v>
      </c>
      <c r="F79" s="38"/>
      <c r="G79" s="39">
        <v>84866.773599999986</v>
      </c>
      <c r="H79" s="39">
        <v>1866570.1917999999</v>
      </c>
      <c r="I79" s="39">
        <v>618487.7548</v>
      </c>
      <c r="J79" s="38">
        <v>138343.8440033666</v>
      </c>
      <c r="K79" s="38"/>
      <c r="L79" s="39">
        <v>128075.29179999999</v>
      </c>
      <c r="M79" s="39">
        <v>1336757.7651999998</v>
      </c>
      <c r="N79" s="39">
        <v>0</v>
      </c>
      <c r="O79" s="38">
        <v>150836.31757901303</v>
      </c>
      <c r="P79" s="38"/>
      <c r="Q79" s="39">
        <v>1055013.5367999999</v>
      </c>
      <c r="R79" s="40">
        <v>30772.494086356986</v>
      </c>
      <c r="S79" s="40">
        <v>1085786.030886357</v>
      </c>
    </row>
    <row r="80" spans="1:19">
      <c r="A80" s="36">
        <v>30800</v>
      </c>
      <c r="B80" s="37" t="s">
        <v>68</v>
      </c>
      <c r="C80" s="42">
        <v>9.6900000000000003E-4</v>
      </c>
      <c r="D80" s="42">
        <v>1.0441999999999999E-3</v>
      </c>
      <c r="E80" s="38">
        <v>7688473.3289999999</v>
      </c>
      <c r="F80" s="38"/>
      <c r="G80" s="39">
        <v>166671.87600000002</v>
      </c>
      <c r="H80" s="39">
        <v>3665801.6129999999</v>
      </c>
      <c r="I80" s="39">
        <v>1214662.818</v>
      </c>
      <c r="J80" s="38">
        <v>57095.125206467244</v>
      </c>
      <c r="K80" s="38"/>
      <c r="L80" s="39">
        <v>251530.11300000001</v>
      </c>
      <c r="M80" s="39">
        <v>2625290.3820000002</v>
      </c>
      <c r="N80" s="39">
        <v>0</v>
      </c>
      <c r="O80" s="38">
        <v>467134.88057286362</v>
      </c>
      <c r="P80" s="38"/>
      <c r="Q80" s="39">
        <v>2071966.1880000001</v>
      </c>
      <c r="R80" s="40">
        <v>-105449.01438235928</v>
      </c>
      <c r="S80" s="40">
        <v>1966517.1736176407</v>
      </c>
    </row>
    <row r="81" spans="1:19">
      <c r="A81" s="36">
        <v>30900</v>
      </c>
      <c r="B81" s="37" t="s">
        <v>69</v>
      </c>
      <c r="C81" s="42">
        <v>1.6904999999999999E-3</v>
      </c>
      <c r="D81" s="42">
        <v>1.7328000000000001E-3</v>
      </c>
      <c r="E81" s="38">
        <v>13413172.510499999</v>
      </c>
      <c r="F81" s="38"/>
      <c r="G81" s="39">
        <v>290772.76199999999</v>
      </c>
      <c r="H81" s="39">
        <v>6395291.6684999997</v>
      </c>
      <c r="I81" s="39">
        <v>2119078.9410000001</v>
      </c>
      <c r="J81" s="38">
        <v>0</v>
      </c>
      <c r="K81" s="38"/>
      <c r="L81" s="39">
        <v>438814.91849999997</v>
      </c>
      <c r="M81" s="39">
        <v>4580034.4589999998</v>
      </c>
      <c r="N81" s="39">
        <v>0</v>
      </c>
      <c r="O81" s="38">
        <v>280354.87217887456</v>
      </c>
      <c r="P81" s="38"/>
      <c r="Q81" s="39">
        <v>3614715.0060000001</v>
      </c>
      <c r="R81" s="40">
        <v>-152582.71341380858</v>
      </c>
      <c r="S81" s="40">
        <v>3462132.2925861916</v>
      </c>
    </row>
    <row r="82" spans="1:19">
      <c r="A82" s="36">
        <v>30905</v>
      </c>
      <c r="B82" s="37" t="s">
        <v>70</v>
      </c>
      <c r="C82" s="42">
        <v>3.3399999999999999E-4</v>
      </c>
      <c r="D82" s="42">
        <v>3.5169999999999998E-4</v>
      </c>
      <c r="E82" s="38">
        <v>2650103.2939999998</v>
      </c>
      <c r="F82" s="38"/>
      <c r="G82" s="39">
        <v>57449.335999999996</v>
      </c>
      <c r="H82" s="39">
        <v>1263547.7179999999</v>
      </c>
      <c r="I82" s="39">
        <v>418676.348</v>
      </c>
      <c r="J82" s="38">
        <v>17530.411594567799</v>
      </c>
      <c r="K82" s="38"/>
      <c r="L82" s="39">
        <v>86698.717999999993</v>
      </c>
      <c r="M82" s="39">
        <v>904898.85199999996</v>
      </c>
      <c r="N82" s="39">
        <v>0</v>
      </c>
      <c r="O82" s="38">
        <v>58738.233068571455</v>
      </c>
      <c r="P82" s="38"/>
      <c r="Q82" s="39">
        <v>714176.16799999995</v>
      </c>
      <c r="R82" s="40">
        <v>-25639.320090454414</v>
      </c>
      <c r="S82" s="40">
        <v>688536.84790954553</v>
      </c>
    </row>
    <row r="83" spans="1:19">
      <c r="A83" s="36">
        <v>31000</v>
      </c>
      <c r="B83" s="37" t="s">
        <v>71</v>
      </c>
      <c r="C83" s="42">
        <v>4.8123999999999997E-3</v>
      </c>
      <c r="D83" s="42">
        <v>4.8155000000000003E-3</v>
      </c>
      <c r="E83" s="38">
        <v>38183703.8684</v>
      </c>
      <c r="F83" s="38"/>
      <c r="G83" s="39">
        <v>827752.04959999991</v>
      </c>
      <c r="H83" s="39">
        <v>18205679.754799999</v>
      </c>
      <c r="I83" s="39">
        <v>6032449.2727999995</v>
      </c>
      <c r="J83" s="38">
        <v>261272.52117843245</v>
      </c>
      <c r="K83" s="38"/>
      <c r="L83" s="39">
        <v>1249188.3547999999</v>
      </c>
      <c r="M83" s="39">
        <v>13038129.447199998</v>
      </c>
      <c r="N83" s="39">
        <v>0</v>
      </c>
      <c r="O83" s="38">
        <v>157819.41403714143</v>
      </c>
      <c r="P83" s="38"/>
      <c r="Q83" s="39">
        <v>10290123.924799999</v>
      </c>
      <c r="R83" s="40">
        <v>194427.79461829775</v>
      </c>
      <c r="S83" s="40">
        <v>10484551.719418297</v>
      </c>
    </row>
    <row r="84" spans="1:19">
      <c r="A84" s="36">
        <v>31005</v>
      </c>
      <c r="B84" s="37" t="s">
        <v>72</v>
      </c>
      <c r="C84" s="42">
        <v>4.6690000000000002E-4</v>
      </c>
      <c r="D84" s="42">
        <v>4.8200000000000001E-4</v>
      </c>
      <c r="E84" s="38">
        <v>3704590.5029000002</v>
      </c>
      <c r="F84" s="38"/>
      <c r="G84" s="39">
        <v>80308.667600000001</v>
      </c>
      <c r="H84" s="39">
        <v>1766318.6513</v>
      </c>
      <c r="I84" s="39">
        <v>585269.42180000001</v>
      </c>
      <c r="J84" s="38">
        <v>103767.34996849201</v>
      </c>
      <c r="K84" s="38"/>
      <c r="L84" s="39">
        <v>121196.5013</v>
      </c>
      <c r="M84" s="39">
        <v>1264961.8981999999</v>
      </c>
      <c r="N84" s="39">
        <v>0</v>
      </c>
      <c r="O84" s="38">
        <v>7746.9052344941038</v>
      </c>
      <c r="P84" s="38"/>
      <c r="Q84" s="39">
        <v>998349.85880000005</v>
      </c>
      <c r="R84" s="40">
        <v>33249.03832652259</v>
      </c>
      <c r="S84" s="40">
        <v>1031598.8971265226</v>
      </c>
    </row>
    <row r="85" spans="1:19">
      <c r="A85" s="36">
        <v>31100</v>
      </c>
      <c r="B85" s="37" t="s">
        <v>73</v>
      </c>
      <c r="C85" s="42">
        <v>9.9398000000000004E-3</v>
      </c>
      <c r="D85" s="42">
        <v>9.9386000000000006E-3</v>
      </c>
      <c r="E85" s="38">
        <v>78866756.651800007</v>
      </c>
      <c r="F85" s="38"/>
      <c r="G85" s="39">
        <v>1709685.3592000001</v>
      </c>
      <c r="H85" s="39">
        <v>37603028.764600001</v>
      </c>
      <c r="I85" s="39">
        <v>12459757.9756</v>
      </c>
      <c r="J85" s="38">
        <v>0</v>
      </c>
      <c r="K85" s="38"/>
      <c r="L85" s="39">
        <v>2580143.4646000001</v>
      </c>
      <c r="M85" s="39">
        <v>26929681.464400001</v>
      </c>
      <c r="N85" s="39">
        <v>0</v>
      </c>
      <c r="O85" s="38">
        <v>861046.29300270614</v>
      </c>
      <c r="P85" s="38"/>
      <c r="Q85" s="39">
        <v>21253797.229600001</v>
      </c>
      <c r="R85" s="40">
        <v>-426224.89201576338</v>
      </c>
      <c r="S85" s="40">
        <v>20827572.337584238</v>
      </c>
    </row>
    <row r="86" spans="1:19">
      <c r="A86" s="36">
        <v>31101</v>
      </c>
      <c r="B86" s="37" t="s">
        <v>74</v>
      </c>
      <c r="C86" s="42">
        <v>6.7999999999999999E-5</v>
      </c>
      <c r="D86" s="42">
        <v>6.7299999999999996E-5</v>
      </c>
      <c r="E86" s="38">
        <v>539541.98800000001</v>
      </c>
      <c r="F86" s="38"/>
      <c r="G86" s="39">
        <v>11696.271999999999</v>
      </c>
      <c r="H86" s="39">
        <v>257249.236</v>
      </c>
      <c r="I86" s="39">
        <v>85239.495999999999</v>
      </c>
      <c r="J86" s="38">
        <v>0</v>
      </c>
      <c r="K86" s="38"/>
      <c r="L86" s="39">
        <v>17651.236000000001</v>
      </c>
      <c r="M86" s="39">
        <v>184230.90400000001</v>
      </c>
      <c r="N86" s="39">
        <v>0</v>
      </c>
      <c r="O86" s="38">
        <v>41000.012228636013</v>
      </c>
      <c r="P86" s="38"/>
      <c r="Q86" s="39">
        <v>145401.136</v>
      </c>
      <c r="R86" s="40">
        <v>-21979.125029814222</v>
      </c>
      <c r="S86" s="40">
        <v>123422.01097018577</v>
      </c>
    </row>
    <row r="87" spans="1:19">
      <c r="A87" s="36">
        <v>31102</v>
      </c>
      <c r="B87" s="37" t="s">
        <v>75</v>
      </c>
      <c r="C87" s="42">
        <v>1.628E-4</v>
      </c>
      <c r="D87" s="42">
        <v>1.5300000000000001E-4</v>
      </c>
      <c r="E87" s="38">
        <v>1291726.9948</v>
      </c>
      <c r="F87" s="38"/>
      <c r="G87" s="39">
        <v>28002.251199999999</v>
      </c>
      <c r="H87" s="39">
        <v>615884.93559999997</v>
      </c>
      <c r="I87" s="39">
        <v>204073.38159999999</v>
      </c>
      <c r="J87" s="38">
        <v>10660.571849999833</v>
      </c>
      <c r="K87" s="38"/>
      <c r="L87" s="39">
        <v>42259.135600000001</v>
      </c>
      <c r="M87" s="39">
        <v>441070.4584</v>
      </c>
      <c r="N87" s="39">
        <v>0</v>
      </c>
      <c r="O87" s="38">
        <v>63138.034363242652</v>
      </c>
      <c r="P87" s="38"/>
      <c r="Q87" s="39">
        <v>348107.42560000002</v>
      </c>
      <c r="R87" s="40">
        <v>-47984.49852885271</v>
      </c>
      <c r="S87" s="40">
        <v>300122.92707114731</v>
      </c>
    </row>
    <row r="88" spans="1:19">
      <c r="A88" s="36">
        <v>31105</v>
      </c>
      <c r="B88" s="37" t="s">
        <v>76</v>
      </c>
      <c r="C88" s="42">
        <v>1.591E-3</v>
      </c>
      <c r="D88" s="42">
        <v>1.5401E-3</v>
      </c>
      <c r="E88" s="38">
        <v>12623695.630999999</v>
      </c>
      <c r="F88" s="38"/>
      <c r="G88" s="39">
        <v>273658.364</v>
      </c>
      <c r="H88" s="39">
        <v>6018875.5070000002</v>
      </c>
      <c r="I88" s="39">
        <v>1994353.5019999999</v>
      </c>
      <c r="J88" s="38">
        <v>420015.13536901865</v>
      </c>
      <c r="K88" s="38"/>
      <c r="L88" s="39">
        <v>412987.00699999998</v>
      </c>
      <c r="M88" s="39">
        <v>4310461.2979999995</v>
      </c>
      <c r="N88" s="39">
        <v>0</v>
      </c>
      <c r="O88" s="38">
        <v>173021.84634320758</v>
      </c>
      <c r="P88" s="38"/>
      <c r="Q88" s="39">
        <v>3401958.932</v>
      </c>
      <c r="R88" s="40">
        <v>134768.01324314714</v>
      </c>
      <c r="S88" s="40">
        <v>3536726.9452431472</v>
      </c>
    </row>
    <row r="89" spans="1:19">
      <c r="A89" s="36">
        <v>31110</v>
      </c>
      <c r="B89" s="37" t="s">
        <v>77</v>
      </c>
      <c r="C89" s="42">
        <v>2.2461E-3</v>
      </c>
      <c r="D89" s="42">
        <v>2.3018000000000001E-3</v>
      </c>
      <c r="E89" s="38">
        <v>17821547.930100001</v>
      </c>
      <c r="F89" s="38"/>
      <c r="G89" s="39">
        <v>386338.18440000003</v>
      </c>
      <c r="H89" s="39">
        <v>8497169.2497000005</v>
      </c>
      <c r="I89" s="39">
        <v>2815535.7642000001</v>
      </c>
      <c r="J89" s="38">
        <v>119769.90699687487</v>
      </c>
      <c r="K89" s="38"/>
      <c r="L89" s="39">
        <v>583035.89969999995</v>
      </c>
      <c r="M89" s="39">
        <v>6085309.3158</v>
      </c>
      <c r="N89" s="39">
        <v>0</v>
      </c>
      <c r="O89" s="38">
        <v>620469.35233981372</v>
      </c>
      <c r="P89" s="38"/>
      <c r="Q89" s="39">
        <v>4802727.8172000004</v>
      </c>
      <c r="R89" s="40">
        <v>-143096.00701370611</v>
      </c>
      <c r="S89" s="40">
        <v>4659631.8101862939</v>
      </c>
    </row>
    <row r="90" spans="1:19">
      <c r="A90" s="36">
        <v>31200</v>
      </c>
      <c r="B90" s="37" t="s">
        <v>78</v>
      </c>
      <c r="C90" s="42">
        <v>4.4881000000000001E-3</v>
      </c>
      <c r="D90" s="42">
        <v>4.7600000000000003E-3</v>
      </c>
      <c r="E90" s="38">
        <v>35610564.652100004</v>
      </c>
      <c r="F90" s="38"/>
      <c r="G90" s="39">
        <v>771971.15240000002</v>
      </c>
      <c r="H90" s="39">
        <v>16978827.883700002</v>
      </c>
      <c r="I90" s="39">
        <v>5625932.0882000001</v>
      </c>
      <c r="J90" s="38">
        <v>0</v>
      </c>
      <c r="K90" s="38"/>
      <c r="L90" s="39">
        <v>1165007.5337</v>
      </c>
      <c r="M90" s="39">
        <v>12159510.591800001</v>
      </c>
      <c r="N90" s="39">
        <v>0</v>
      </c>
      <c r="O90" s="38">
        <v>2095594.7650699865</v>
      </c>
      <c r="P90" s="38"/>
      <c r="Q90" s="39">
        <v>9596688.8012000006</v>
      </c>
      <c r="R90" s="40">
        <v>-965991.65407636215</v>
      </c>
      <c r="S90" s="40">
        <v>8630697.1471236385</v>
      </c>
    </row>
    <row r="91" spans="1:19">
      <c r="A91" s="36">
        <v>31205</v>
      </c>
      <c r="B91" s="37" t="s">
        <v>79</v>
      </c>
      <c r="C91" s="42">
        <v>5.4020000000000001E-4</v>
      </c>
      <c r="D91" s="42">
        <v>5.8929999999999996E-4</v>
      </c>
      <c r="E91" s="38">
        <v>4286185.0282000005</v>
      </c>
      <c r="F91" s="38"/>
      <c r="G91" s="39">
        <v>92916.560800000007</v>
      </c>
      <c r="H91" s="39">
        <v>2043618.1954000001</v>
      </c>
      <c r="I91" s="39">
        <v>677152.58440000005</v>
      </c>
      <c r="J91" s="38">
        <v>0</v>
      </c>
      <c r="K91" s="38"/>
      <c r="L91" s="39">
        <v>140223.49540000001</v>
      </c>
      <c r="M91" s="39">
        <v>1463551.9756</v>
      </c>
      <c r="N91" s="39">
        <v>0</v>
      </c>
      <c r="O91" s="38">
        <v>314008.79640195327</v>
      </c>
      <c r="P91" s="38"/>
      <c r="Q91" s="39">
        <v>1155083.7304</v>
      </c>
      <c r="R91" s="40">
        <v>-170960.23341009364</v>
      </c>
      <c r="S91" s="40">
        <v>984123.4969899063</v>
      </c>
    </row>
    <row r="92" spans="1:19">
      <c r="A92" s="36">
        <v>31300</v>
      </c>
      <c r="B92" s="37" t="s">
        <v>80</v>
      </c>
      <c r="C92" s="42">
        <v>1.20313E-2</v>
      </c>
      <c r="D92" s="42">
        <v>1.1785500000000001E-2</v>
      </c>
      <c r="E92" s="38">
        <v>95461640.003299996</v>
      </c>
      <c r="F92" s="38"/>
      <c r="G92" s="39">
        <v>2069431.7252</v>
      </c>
      <c r="H92" s="39">
        <v>45515334.310099997</v>
      </c>
      <c r="I92" s="39">
        <v>15081499.238600001</v>
      </c>
      <c r="J92" s="38">
        <v>1348953.0422480288</v>
      </c>
      <c r="K92" s="38"/>
      <c r="L92" s="39">
        <v>3123048.7601000001</v>
      </c>
      <c r="M92" s="39">
        <v>32596136.4014</v>
      </c>
      <c r="N92" s="39">
        <v>0</v>
      </c>
      <c r="O92" s="38">
        <v>610818.23284692282</v>
      </c>
      <c r="P92" s="38"/>
      <c r="Q92" s="39">
        <v>25725951.287599999</v>
      </c>
      <c r="R92" s="40">
        <v>147196.26320637984</v>
      </c>
      <c r="S92" s="40">
        <v>25873147.550806381</v>
      </c>
    </row>
    <row r="93" spans="1:19">
      <c r="A93" s="36">
        <v>31301</v>
      </c>
      <c r="B93" s="37" t="s">
        <v>81</v>
      </c>
      <c r="C93" s="42">
        <v>2.968E-4</v>
      </c>
      <c r="D93" s="42">
        <v>2.3729999999999999E-4</v>
      </c>
      <c r="E93" s="38">
        <v>2354942.0888</v>
      </c>
      <c r="F93" s="38"/>
      <c r="G93" s="39">
        <v>51050.787199999999</v>
      </c>
      <c r="H93" s="39">
        <v>1122817.2535999999</v>
      </c>
      <c r="I93" s="39">
        <v>372045.3296</v>
      </c>
      <c r="J93" s="38">
        <v>271396.75343729625</v>
      </c>
      <c r="K93" s="38"/>
      <c r="L93" s="39">
        <v>77042.453600000008</v>
      </c>
      <c r="M93" s="39">
        <v>804113.71039999998</v>
      </c>
      <c r="N93" s="39">
        <v>0</v>
      </c>
      <c r="O93" s="38">
        <v>0</v>
      </c>
      <c r="P93" s="38"/>
      <c r="Q93" s="39">
        <v>634633.1936</v>
      </c>
      <c r="R93" s="40">
        <v>109835.14462625849</v>
      </c>
      <c r="S93" s="40">
        <v>744468.33822625852</v>
      </c>
    </row>
    <row r="94" spans="1:19">
      <c r="A94" s="36">
        <v>31320</v>
      </c>
      <c r="B94" s="37" t="s">
        <v>82</v>
      </c>
      <c r="C94" s="42">
        <v>2.1784999999999999E-3</v>
      </c>
      <c r="D94" s="42">
        <v>2.2084000000000001E-3</v>
      </c>
      <c r="E94" s="38">
        <v>17285179.718499999</v>
      </c>
      <c r="F94" s="38"/>
      <c r="G94" s="39">
        <v>374710.71399999998</v>
      </c>
      <c r="H94" s="39">
        <v>8241433.2444999991</v>
      </c>
      <c r="I94" s="39">
        <v>2730797.6769999997</v>
      </c>
      <c r="J94" s="38">
        <v>0</v>
      </c>
      <c r="K94" s="38"/>
      <c r="L94" s="39">
        <v>565488.49449999991</v>
      </c>
      <c r="M94" s="39">
        <v>5902162.1229999997</v>
      </c>
      <c r="N94" s="39">
        <v>0</v>
      </c>
      <c r="O94" s="38">
        <v>634607.906560526</v>
      </c>
      <c r="P94" s="38"/>
      <c r="Q94" s="39">
        <v>4658181.9819999998</v>
      </c>
      <c r="R94" s="40">
        <v>-340644.70247015706</v>
      </c>
      <c r="S94" s="40">
        <v>4317537.2795298425</v>
      </c>
    </row>
    <row r="95" spans="1:19">
      <c r="A95" s="36">
        <v>31400</v>
      </c>
      <c r="B95" s="37" t="s">
        <v>83</v>
      </c>
      <c r="C95" s="42">
        <v>4.6236000000000003E-3</v>
      </c>
      <c r="D95" s="42">
        <v>4.731E-3</v>
      </c>
      <c r="E95" s="38">
        <v>36685681.407600001</v>
      </c>
      <c r="F95" s="38"/>
      <c r="G95" s="39">
        <v>795277.69440000004</v>
      </c>
      <c r="H95" s="39">
        <v>17491434.817200001</v>
      </c>
      <c r="I95" s="39">
        <v>5795784.3192000007</v>
      </c>
      <c r="J95" s="38">
        <v>0</v>
      </c>
      <c r="K95" s="38"/>
      <c r="L95" s="39">
        <v>1200180.2172000001</v>
      </c>
      <c r="M95" s="39">
        <v>12526617.7608</v>
      </c>
      <c r="N95" s="39">
        <v>0</v>
      </c>
      <c r="O95" s="38">
        <v>706636.96294989064</v>
      </c>
      <c r="P95" s="38"/>
      <c r="Q95" s="39">
        <v>9886421.9472000003</v>
      </c>
      <c r="R95" s="40">
        <v>-350808.71437745623</v>
      </c>
      <c r="S95" s="40">
        <v>9535613.2328225449</v>
      </c>
    </row>
    <row r="96" spans="1:19">
      <c r="A96" s="36">
        <v>31405</v>
      </c>
      <c r="B96" s="37" t="s">
        <v>84</v>
      </c>
      <c r="C96" s="42">
        <v>9.1299999999999997E-4</v>
      </c>
      <c r="D96" s="42">
        <v>9.4410000000000002E-4</v>
      </c>
      <c r="E96" s="38">
        <v>7244144.6329999994</v>
      </c>
      <c r="F96" s="38"/>
      <c r="G96" s="39">
        <v>157039.652</v>
      </c>
      <c r="H96" s="39">
        <v>3453949.301</v>
      </c>
      <c r="I96" s="39">
        <v>1144465.5859999999</v>
      </c>
      <c r="J96" s="38">
        <v>19558.055024999077</v>
      </c>
      <c r="K96" s="38"/>
      <c r="L96" s="39">
        <v>236993.80099999998</v>
      </c>
      <c r="M96" s="39">
        <v>2473570.8139999998</v>
      </c>
      <c r="N96" s="39">
        <v>0</v>
      </c>
      <c r="O96" s="38">
        <v>131651.37155255466</v>
      </c>
      <c r="P96" s="38"/>
      <c r="Q96" s="39">
        <v>1952224.0759999999</v>
      </c>
      <c r="R96" s="40">
        <v>-89207.298557217509</v>
      </c>
      <c r="S96" s="40">
        <v>1863016.7774427824</v>
      </c>
    </row>
    <row r="97" spans="1:19">
      <c r="A97" s="36">
        <v>31500</v>
      </c>
      <c r="B97" s="37" t="s">
        <v>85</v>
      </c>
      <c r="C97" s="42">
        <v>7.1060000000000003E-4</v>
      </c>
      <c r="D97" s="42">
        <v>7.2920000000000005E-4</v>
      </c>
      <c r="E97" s="38">
        <v>5638213.7746000001</v>
      </c>
      <c r="F97" s="38"/>
      <c r="G97" s="39">
        <v>122226.04240000001</v>
      </c>
      <c r="H97" s="39">
        <v>2688254.5162</v>
      </c>
      <c r="I97" s="39">
        <v>890752.73320000002</v>
      </c>
      <c r="J97" s="38">
        <v>0</v>
      </c>
      <c r="K97" s="38"/>
      <c r="L97" s="39">
        <v>184455.41620000001</v>
      </c>
      <c r="M97" s="39">
        <v>1925212.9468</v>
      </c>
      <c r="N97" s="39">
        <v>0</v>
      </c>
      <c r="O97" s="38">
        <v>131648.62381274128</v>
      </c>
      <c r="P97" s="38"/>
      <c r="Q97" s="39">
        <v>1519441.8712000002</v>
      </c>
      <c r="R97" s="40">
        <v>-65091.475241061999</v>
      </c>
      <c r="S97" s="40">
        <v>1454350.3959589382</v>
      </c>
    </row>
    <row r="98" spans="1:19">
      <c r="A98" s="36">
        <v>31600</v>
      </c>
      <c r="B98" s="37" t="s">
        <v>86</v>
      </c>
      <c r="C98" s="42">
        <v>3.2342999999999998E-3</v>
      </c>
      <c r="D98" s="42">
        <v>3.2935999999999998E-3</v>
      </c>
      <c r="E98" s="38">
        <v>25662362.526299998</v>
      </c>
      <c r="F98" s="38"/>
      <c r="G98" s="39">
        <v>556312.53720000002</v>
      </c>
      <c r="H98" s="39">
        <v>12235605.941099999</v>
      </c>
      <c r="I98" s="39">
        <v>4054266.2045999998</v>
      </c>
      <c r="J98" s="38">
        <v>213925.12237028556</v>
      </c>
      <c r="K98" s="38"/>
      <c r="L98" s="39">
        <v>839549.89110000001</v>
      </c>
      <c r="M98" s="39">
        <v>8762617.8354000002</v>
      </c>
      <c r="N98" s="39">
        <v>0</v>
      </c>
      <c r="O98" s="38">
        <v>240248.81137499842</v>
      </c>
      <c r="P98" s="38"/>
      <c r="Q98" s="39">
        <v>6915748.4435999999</v>
      </c>
      <c r="R98" s="40">
        <v>97810.962807164906</v>
      </c>
      <c r="S98" s="40">
        <v>7013559.4064071644</v>
      </c>
    </row>
    <row r="99" spans="1:19">
      <c r="A99" s="36">
        <v>31601</v>
      </c>
      <c r="B99" s="37" t="s">
        <v>467</v>
      </c>
      <c r="C99" s="42">
        <v>0</v>
      </c>
      <c r="D99" s="42">
        <v>0</v>
      </c>
      <c r="E99" s="38">
        <v>0</v>
      </c>
      <c r="F99" s="38"/>
      <c r="G99" s="39">
        <v>0</v>
      </c>
      <c r="H99" s="39">
        <v>0</v>
      </c>
      <c r="I99" s="39">
        <v>0</v>
      </c>
      <c r="J99" s="38">
        <v>0</v>
      </c>
      <c r="K99" s="38"/>
      <c r="L99" s="39">
        <v>0</v>
      </c>
      <c r="M99" s="39">
        <v>0</v>
      </c>
      <c r="N99" s="39">
        <v>0</v>
      </c>
      <c r="O99" s="38">
        <v>18725.476101593034</v>
      </c>
      <c r="P99" s="38"/>
      <c r="Q99" s="39">
        <v>0</v>
      </c>
      <c r="R99" s="40">
        <v>-12746.536529927751</v>
      </c>
      <c r="S99" s="40">
        <v>-12746.536529927751</v>
      </c>
    </row>
    <row r="100" spans="1:19">
      <c r="A100" s="36">
        <v>31605</v>
      </c>
      <c r="B100" s="37" t="s">
        <v>87</v>
      </c>
      <c r="C100" s="42">
        <v>4.9089999999999995E-4</v>
      </c>
      <c r="D100" s="42">
        <v>4.7249999999999999E-4</v>
      </c>
      <c r="E100" s="38">
        <v>3895017.0868999995</v>
      </c>
      <c r="F100" s="38"/>
      <c r="G100" s="39">
        <v>84436.763599999991</v>
      </c>
      <c r="H100" s="39">
        <v>1857112.4992999998</v>
      </c>
      <c r="I100" s="39">
        <v>615353.94979999994</v>
      </c>
      <c r="J100" s="38">
        <v>163745.05392139382</v>
      </c>
      <c r="K100" s="38"/>
      <c r="L100" s="39">
        <v>127426.34929999999</v>
      </c>
      <c r="M100" s="39">
        <v>1329984.5702</v>
      </c>
      <c r="N100" s="39">
        <v>0</v>
      </c>
      <c r="O100" s="38">
        <v>3979.366058302523</v>
      </c>
      <c r="P100" s="38"/>
      <c r="Q100" s="39">
        <v>1049667.9068</v>
      </c>
      <c r="R100" s="40">
        <v>56498.807379492835</v>
      </c>
      <c r="S100" s="40">
        <v>1106166.7141794928</v>
      </c>
    </row>
    <row r="101" spans="1:19">
      <c r="A101" s="36">
        <v>31700</v>
      </c>
      <c r="B101" s="37" t="s">
        <v>88</v>
      </c>
      <c r="C101" s="42">
        <v>9.7659999999999999E-4</v>
      </c>
      <c r="D101" s="42">
        <v>9.8649999999999996E-4</v>
      </c>
      <c r="E101" s="38">
        <v>7748775.0806</v>
      </c>
      <c r="F101" s="38"/>
      <c r="G101" s="39">
        <v>167979.10639999999</v>
      </c>
      <c r="H101" s="39">
        <v>3694552.9981999998</v>
      </c>
      <c r="I101" s="39">
        <v>1224189.5852000001</v>
      </c>
      <c r="J101" s="38">
        <v>148347.43064426119</v>
      </c>
      <c r="K101" s="38"/>
      <c r="L101" s="39">
        <v>253502.8982</v>
      </c>
      <c r="M101" s="39">
        <v>2645880.8947999999</v>
      </c>
      <c r="N101" s="39">
        <v>0</v>
      </c>
      <c r="O101" s="38">
        <v>18988.925744937627</v>
      </c>
      <c r="P101" s="38"/>
      <c r="Q101" s="39">
        <v>2088216.9032000001</v>
      </c>
      <c r="R101" s="40">
        <v>54777.889653239828</v>
      </c>
      <c r="S101" s="40">
        <v>2142994.7928532399</v>
      </c>
    </row>
    <row r="102" spans="1:19">
      <c r="A102" s="36">
        <v>31800</v>
      </c>
      <c r="B102" s="37" t="s">
        <v>89</v>
      </c>
      <c r="C102" s="42">
        <v>5.8989000000000003E-3</v>
      </c>
      <c r="D102" s="42">
        <v>6.1303E-3</v>
      </c>
      <c r="E102" s="38">
        <v>46804474.014899999</v>
      </c>
      <c r="F102" s="38"/>
      <c r="G102" s="39">
        <v>1014634.3956</v>
      </c>
      <c r="H102" s="39">
        <v>22315992.9153</v>
      </c>
      <c r="I102" s="39">
        <v>7394400.9258000003</v>
      </c>
      <c r="J102" s="38">
        <v>25504.672858999831</v>
      </c>
      <c r="K102" s="38"/>
      <c r="L102" s="39">
        <v>1531218.7653000001</v>
      </c>
      <c r="M102" s="39">
        <v>15981759.994200001</v>
      </c>
      <c r="N102" s="39">
        <v>0</v>
      </c>
      <c r="O102" s="38">
        <v>1407898.0428657678</v>
      </c>
      <c r="P102" s="38"/>
      <c r="Q102" s="39">
        <v>12613334.722800002</v>
      </c>
      <c r="R102" s="40">
        <v>-514246.85354344692</v>
      </c>
      <c r="S102" s="40">
        <v>12099087.869256554</v>
      </c>
    </row>
    <row r="103" spans="1:19">
      <c r="A103" s="36">
        <v>31805</v>
      </c>
      <c r="B103" s="37" t="s">
        <v>90</v>
      </c>
      <c r="C103" s="42">
        <v>1.1584E-3</v>
      </c>
      <c r="D103" s="42">
        <v>1.1666999999999999E-3</v>
      </c>
      <c r="E103" s="38">
        <v>9191256.4543999992</v>
      </c>
      <c r="F103" s="38"/>
      <c r="G103" s="39">
        <v>199249.43359999999</v>
      </c>
      <c r="H103" s="39">
        <v>4382316.3968000002</v>
      </c>
      <c r="I103" s="39">
        <v>1452079.8847999999</v>
      </c>
      <c r="J103" s="38">
        <v>143626.32050422445</v>
      </c>
      <c r="K103" s="38"/>
      <c r="L103" s="39">
        <v>300693.99679999996</v>
      </c>
      <c r="M103" s="39">
        <v>3138427.6351999999</v>
      </c>
      <c r="N103" s="39">
        <v>0</v>
      </c>
      <c r="O103" s="38">
        <v>80065.530359218916</v>
      </c>
      <c r="P103" s="38"/>
      <c r="Q103" s="39">
        <v>2476951.1168</v>
      </c>
      <c r="R103" s="40">
        <v>12977.64581162321</v>
      </c>
      <c r="S103" s="40">
        <v>2489928.7626116234</v>
      </c>
    </row>
    <row r="104" spans="1:19">
      <c r="A104" s="36">
        <v>31810</v>
      </c>
      <c r="B104" s="37" t="s">
        <v>91</v>
      </c>
      <c r="C104" s="42">
        <v>1.5291E-3</v>
      </c>
      <c r="D104" s="42">
        <v>1.5257999999999999E-3</v>
      </c>
      <c r="E104" s="38">
        <v>12132553.733100001</v>
      </c>
      <c r="F104" s="38"/>
      <c r="G104" s="39">
        <v>263011.31640000001</v>
      </c>
      <c r="H104" s="39">
        <v>5784703.0406999998</v>
      </c>
      <c r="I104" s="39">
        <v>1916760.4902000001</v>
      </c>
      <c r="J104" s="38">
        <v>73498.66500601267</v>
      </c>
      <c r="K104" s="38"/>
      <c r="L104" s="39">
        <v>396919.19070000004</v>
      </c>
      <c r="M104" s="39">
        <v>4142756.9898000001</v>
      </c>
      <c r="N104" s="39">
        <v>0</v>
      </c>
      <c r="O104" s="38">
        <v>160432.14759682422</v>
      </c>
      <c r="P104" s="38"/>
      <c r="Q104" s="39">
        <v>3269601.1332</v>
      </c>
      <c r="R104" s="40">
        <v>-118794.48948910342</v>
      </c>
      <c r="S104" s="40">
        <v>3150806.6437108968</v>
      </c>
    </row>
    <row r="105" spans="1:19">
      <c r="A105" s="36">
        <v>31820</v>
      </c>
      <c r="B105" s="37" t="s">
        <v>92</v>
      </c>
      <c r="C105" s="42">
        <v>1.2939E-3</v>
      </c>
      <c r="D105" s="42">
        <v>1.3676999999999999E-3</v>
      </c>
      <c r="E105" s="38">
        <v>10266373.209899999</v>
      </c>
      <c r="F105" s="38"/>
      <c r="G105" s="39">
        <v>222555.97560000001</v>
      </c>
      <c r="H105" s="39">
        <v>4894923.3302999996</v>
      </c>
      <c r="I105" s="39">
        <v>1621932.1158</v>
      </c>
      <c r="J105" s="38">
        <v>128341.49512727567</v>
      </c>
      <c r="K105" s="38"/>
      <c r="L105" s="39">
        <v>335866.68030000001</v>
      </c>
      <c r="M105" s="39">
        <v>3505534.8041999997</v>
      </c>
      <c r="N105" s="39">
        <v>0</v>
      </c>
      <c r="O105" s="38">
        <v>373037.81121390488</v>
      </c>
      <c r="P105" s="38"/>
      <c r="Q105" s="39">
        <v>2766684.2627999997</v>
      </c>
      <c r="R105" s="40">
        <v>-74569.032438219932</v>
      </c>
      <c r="S105" s="40">
        <v>2692115.2303617797</v>
      </c>
    </row>
    <row r="106" spans="1:19">
      <c r="A106" s="36">
        <v>31900</v>
      </c>
      <c r="B106" s="37" t="s">
        <v>93</v>
      </c>
      <c r="C106" s="42">
        <v>3.6668E-3</v>
      </c>
      <c r="D106" s="42">
        <v>3.5163999999999998E-3</v>
      </c>
      <c r="E106" s="38">
        <v>29094008.2588</v>
      </c>
      <c r="F106" s="38"/>
      <c r="G106" s="39">
        <v>630704.2672</v>
      </c>
      <c r="H106" s="39">
        <v>13871786.7436</v>
      </c>
      <c r="I106" s="39">
        <v>4596414.4696000004</v>
      </c>
      <c r="J106" s="38">
        <v>471132.68803275167</v>
      </c>
      <c r="K106" s="38"/>
      <c r="L106" s="39">
        <v>951816.9436</v>
      </c>
      <c r="M106" s="39">
        <v>9934380.5703999996</v>
      </c>
      <c r="N106" s="39">
        <v>0</v>
      </c>
      <c r="O106" s="38">
        <v>245411.57286038517</v>
      </c>
      <c r="P106" s="38"/>
      <c r="Q106" s="39">
        <v>7840542.4336000001</v>
      </c>
      <c r="R106" s="40">
        <v>75365.616494808273</v>
      </c>
      <c r="S106" s="40">
        <v>7915908.0500948085</v>
      </c>
    </row>
    <row r="107" spans="1:19">
      <c r="A107" s="36">
        <v>32000</v>
      </c>
      <c r="B107" s="37" t="s">
        <v>94</v>
      </c>
      <c r="C107" s="42">
        <v>1.4777E-3</v>
      </c>
      <c r="D107" s="42">
        <v>1.4400999999999999E-3</v>
      </c>
      <c r="E107" s="38">
        <v>11724723.465700001</v>
      </c>
      <c r="F107" s="38"/>
      <c r="G107" s="39">
        <v>254170.31080000001</v>
      </c>
      <c r="H107" s="39">
        <v>5590252.8828999996</v>
      </c>
      <c r="I107" s="39">
        <v>1852329.4594000001</v>
      </c>
      <c r="J107" s="38">
        <v>275344.90284862224</v>
      </c>
      <c r="K107" s="38"/>
      <c r="L107" s="39">
        <v>383576.93290000001</v>
      </c>
      <c r="M107" s="39">
        <v>4003500.1006</v>
      </c>
      <c r="N107" s="39">
        <v>0</v>
      </c>
      <c r="O107" s="38">
        <v>15452.649170181256</v>
      </c>
      <c r="P107" s="38"/>
      <c r="Q107" s="39">
        <v>3159694.9803999998</v>
      </c>
      <c r="R107" s="40">
        <v>93725.905634551193</v>
      </c>
      <c r="S107" s="40">
        <v>3253420.8860345511</v>
      </c>
    </row>
    <row r="108" spans="1:19">
      <c r="A108" s="36">
        <v>32005</v>
      </c>
      <c r="B108" s="37" t="s">
        <v>95</v>
      </c>
      <c r="C108" s="42">
        <v>3.3320000000000002E-4</v>
      </c>
      <c r="D108" s="42">
        <v>3.2870000000000002E-4</v>
      </c>
      <c r="E108" s="38">
        <v>2643755.7412</v>
      </c>
      <c r="F108" s="38"/>
      <c r="G108" s="39">
        <v>57311.732800000005</v>
      </c>
      <c r="H108" s="39">
        <v>1260521.2564000001</v>
      </c>
      <c r="I108" s="39">
        <v>417673.53040000005</v>
      </c>
      <c r="J108" s="38">
        <v>104204.94152929613</v>
      </c>
      <c r="K108" s="38"/>
      <c r="L108" s="39">
        <v>86491.056400000001</v>
      </c>
      <c r="M108" s="39">
        <v>902731.42960000003</v>
      </c>
      <c r="N108" s="39">
        <v>0</v>
      </c>
      <c r="O108" s="38">
        <v>17730.226509354077</v>
      </c>
      <c r="P108" s="38"/>
      <c r="Q108" s="39">
        <v>712465.56640000001</v>
      </c>
      <c r="R108" s="40">
        <v>58851.404030231701</v>
      </c>
      <c r="S108" s="40">
        <v>771316.97043023165</v>
      </c>
    </row>
    <row r="109" spans="1:19">
      <c r="A109" s="36">
        <v>32100</v>
      </c>
      <c r="B109" s="37" t="s">
        <v>96</v>
      </c>
      <c r="C109" s="42">
        <v>8.3509999999999997E-4</v>
      </c>
      <c r="D109" s="42">
        <v>8.8730000000000005E-4</v>
      </c>
      <c r="E109" s="38">
        <v>6626051.6790999994</v>
      </c>
      <c r="F109" s="38"/>
      <c r="G109" s="39">
        <v>143640.5404</v>
      </c>
      <c r="H109" s="39">
        <v>3159247.6026999997</v>
      </c>
      <c r="I109" s="39">
        <v>1046816.2222</v>
      </c>
      <c r="J109" s="38">
        <v>0</v>
      </c>
      <c r="K109" s="38"/>
      <c r="L109" s="39">
        <v>216772.75269999998</v>
      </c>
      <c r="M109" s="39">
        <v>2262518.0578000001</v>
      </c>
      <c r="N109" s="39">
        <v>0</v>
      </c>
      <c r="O109" s="38">
        <v>334012.41591476381</v>
      </c>
      <c r="P109" s="38"/>
      <c r="Q109" s="39">
        <v>1785654.2452</v>
      </c>
      <c r="R109" s="40">
        <v>-147074.99109815029</v>
      </c>
      <c r="S109" s="40">
        <v>1638579.2541018496</v>
      </c>
    </row>
    <row r="110" spans="1:19">
      <c r="A110" s="36">
        <v>32200</v>
      </c>
      <c r="B110" s="37" t="s">
        <v>97</v>
      </c>
      <c r="C110" s="42">
        <v>5.5309999999999995E-4</v>
      </c>
      <c r="D110" s="42">
        <v>5.4869999999999995E-4</v>
      </c>
      <c r="E110" s="38">
        <v>4388539.3170999996</v>
      </c>
      <c r="F110" s="38"/>
      <c r="G110" s="39">
        <v>95135.412399999987</v>
      </c>
      <c r="H110" s="39">
        <v>2092419.8886999998</v>
      </c>
      <c r="I110" s="39">
        <v>693323.01819999993</v>
      </c>
      <c r="J110" s="38">
        <v>59406.361351878688</v>
      </c>
      <c r="K110" s="38"/>
      <c r="L110" s="39">
        <v>143572.03869999998</v>
      </c>
      <c r="M110" s="39">
        <v>1498501.6617999999</v>
      </c>
      <c r="N110" s="39">
        <v>0</v>
      </c>
      <c r="O110" s="38">
        <v>0</v>
      </c>
      <c r="P110" s="38"/>
      <c r="Q110" s="39">
        <v>1182667.1812</v>
      </c>
      <c r="R110" s="40">
        <v>40454.949341281652</v>
      </c>
      <c r="S110" s="40">
        <v>1223122.1305412815</v>
      </c>
    </row>
    <row r="111" spans="1:19">
      <c r="A111" s="36">
        <v>32300</v>
      </c>
      <c r="B111" s="37" t="s">
        <v>98</v>
      </c>
      <c r="C111" s="42">
        <v>6.2110999999999998E-3</v>
      </c>
      <c r="D111" s="42">
        <v>6.2827999999999998E-3</v>
      </c>
      <c r="E111" s="38">
        <v>49281606.495099999</v>
      </c>
      <c r="F111" s="38"/>
      <c r="G111" s="39">
        <v>1068334.0444</v>
      </c>
      <c r="H111" s="39">
        <v>23497069.554699998</v>
      </c>
      <c r="I111" s="39">
        <v>7785750.4941999996</v>
      </c>
      <c r="J111" s="38">
        <v>0</v>
      </c>
      <c r="K111" s="38"/>
      <c r="L111" s="39">
        <v>1612258.7046999999</v>
      </c>
      <c r="M111" s="39">
        <v>16827596.5858</v>
      </c>
      <c r="N111" s="39">
        <v>0</v>
      </c>
      <c r="O111" s="38">
        <v>1243657.8588814118</v>
      </c>
      <c r="P111" s="38"/>
      <c r="Q111" s="39">
        <v>13280896.997199999</v>
      </c>
      <c r="R111" s="40">
        <v>-633626.36012481432</v>
      </c>
      <c r="S111" s="40">
        <v>12647270.637075186</v>
      </c>
    </row>
    <row r="112" spans="1:19">
      <c r="A112" s="36">
        <v>32305</v>
      </c>
      <c r="B112" s="37" t="s">
        <v>99</v>
      </c>
      <c r="C112" s="42">
        <v>6.2699999999999995E-4</v>
      </c>
      <c r="D112" s="42">
        <v>6.2580000000000003E-4</v>
      </c>
      <c r="E112" s="38">
        <v>4974894.5069999993</v>
      </c>
      <c r="F112" s="38"/>
      <c r="G112" s="39">
        <v>107846.50799999999</v>
      </c>
      <c r="H112" s="39">
        <v>2371989.2789999996</v>
      </c>
      <c r="I112" s="39">
        <v>785958.29399999999</v>
      </c>
      <c r="J112" s="38">
        <v>241780.92464831646</v>
      </c>
      <c r="K112" s="38"/>
      <c r="L112" s="39">
        <v>162754.77899999998</v>
      </c>
      <c r="M112" s="39">
        <v>1698717.3059999999</v>
      </c>
      <c r="N112" s="39">
        <v>0</v>
      </c>
      <c r="O112" s="38">
        <v>0</v>
      </c>
      <c r="P112" s="38"/>
      <c r="Q112" s="39">
        <v>1340684.004</v>
      </c>
      <c r="R112" s="40">
        <v>145404.55468900825</v>
      </c>
      <c r="S112" s="40">
        <v>1486088.5586890082</v>
      </c>
    </row>
    <row r="113" spans="1:19">
      <c r="A113" s="36">
        <v>32400</v>
      </c>
      <c r="B113" s="37" t="s">
        <v>100</v>
      </c>
      <c r="C113" s="42">
        <v>2.2388E-3</v>
      </c>
      <c r="D113" s="42">
        <v>2.2591999999999998E-3</v>
      </c>
      <c r="E113" s="38">
        <v>17763626.5108</v>
      </c>
      <c r="F113" s="38"/>
      <c r="G113" s="39">
        <v>385082.5552</v>
      </c>
      <c r="H113" s="39">
        <v>8469552.7875999995</v>
      </c>
      <c r="I113" s="39">
        <v>2806385.0536000002</v>
      </c>
      <c r="J113" s="38">
        <v>189164.77241427562</v>
      </c>
      <c r="K113" s="38"/>
      <c r="L113" s="39">
        <v>581140.98759999999</v>
      </c>
      <c r="M113" s="39">
        <v>6065531.5864000004</v>
      </c>
      <c r="N113" s="39">
        <v>0</v>
      </c>
      <c r="O113" s="38">
        <v>113260.97319321241</v>
      </c>
      <c r="P113" s="38"/>
      <c r="Q113" s="39">
        <v>4787118.5776000004</v>
      </c>
      <c r="R113" s="40">
        <v>-15220.35408557007</v>
      </c>
      <c r="S113" s="40">
        <v>4771898.2235144302</v>
      </c>
    </row>
    <row r="114" spans="1:19">
      <c r="A114" s="36">
        <v>32405</v>
      </c>
      <c r="B114" s="37" t="s">
        <v>101</v>
      </c>
      <c r="C114" s="42">
        <v>5.7799999999999995E-4</v>
      </c>
      <c r="D114" s="42">
        <v>5.6479999999999996E-4</v>
      </c>
      <c r="E114" s="38">
        <v>4586106.898</v>
      </c>
      <c r="F114" s="38"/>
      <c r="G114" s="39">
        <v>99418.311999999991</v>
      </c>
      <c r="H114" s="39">
        <v>2186618.5060000001</v>
      </c>
      <c r="I114" s="39">
        <v>724535.7159999999</v>
      </c>
      <c r="J114" s="38">
        <v>108191.51125723886</v>
      </c>
      <c r="K114" s="38"/>
      <c r="L114" s="39">
        <v>150035.50599999999</v>
      </c>
      <c r="M114" s="39">
        <v>1565962.6839999999</v>
      </c>
      <c r="N114" s="39">
        <v>0</v>
      </c>
      <c r="O114" s="38">
        <v>60500.220505568504</v>
      </c>
      <c r="P114" s="38"/>
      <c r="Q114" s="39">
        <v>1235909.656</v>
      </c>
      <c r="R114" s="40">
        <v>-8294.2663299522828</v>
      </c>
      <c r="S114" s="40">
        <v>1227615.3896700477</v>
      </c>
    </row>
    <row r="115" spans="1:19">
      <c r="A115" s="36">
        <v>32410</v>
      </c>
      <c r="B115" s="37" t="s">
        <v>102</v>
      </c>
      <c r="C115" s="42">
        <v>8.4340000000000001E-4</v>
      </c>
      <c r="D115" s="42">
        <v>8.92E-4</v>
      </c>
      <c r="E115" s="38">
        <v>6691907.5394000001</v>
      </c>
      <c r="F115" s="38"/>
      <c r="G115" s="39">
        <v>145068.17360000001</v>
      </c>
      <c r="H115" s="39">
        <v>3190647.1417999999</v>
      </c>
      <c r="I115" s="39">
        <v>1057220.4547999999</v>
      </c>
      <c r="J115" s="38">
        <v>124599.71461386603</v>
      </c>
      <c r="K115" s="38"/>
      <c r="L115" s="39">
        <v>218927.24179999999</v>
      </c>
      <c r="M115" s="39">
        <v>2285005.0652000001</v>
      </c>
      <c r="N115" s="39">
        <v>0</v>
      </c>
      <c r="O115" s="38">
        <v>116140.12994999927</v>
      </c>
      <c r="P115" s="38"/>
      <c r="Q115" s="39">
        <v>1803401.7368000001</v>
      </c>
      <c r="R115" s="40">
        <v>55732.938805887126</v>
      </c>
      <c r="S115" s="40">
        <v>1859134.6756058871</v>
      </c>
    </row>
    <row r="116" spans="1:19">
      <c r="A116" s="36">
        <v>32420</v>
      </c>
      <c r="B116" s="37" t="s">
        <v>468</v>
      </c>
      <c r="C116" s="42">
        <v>0</v>
      </c>
      <c r="D116" s="42">
        <v>0</v>
      </c>
      <c r="E116" s="38">
        <v>0</v>
      </c>
      <c r="F116" s="38"/>
      <c r="G116" s="39">
        <v>0</v>
      </c>
      <c r="H116" s="39">
        <v>0</v>
      </c>
      <c r="I116" s="39">
        <v>0</v>
      </c>
      <c r="J116" s="38">
        <v>20312.226963665642</v>
      </c>
      <c r="K116" s="38"/>
      <c r="L116" s="39">
        <v>0</v>
      </c>
      <c r="M116" s="39">
        <v>0</v>
      </c>
      <c r="N116" s="39">
        <v>0</v>
      </c>
      <c r="O116" s="38">
        <v>69978.72925863546</v>
      </c>
      <c r="P116" s="38"/>
      <c r="Q116" s="39">
        <v>0</v>
      </c>
      <c r="R116" s="40">
        <v>-3006.1709944600589</v>
      </c>
      <c r="S116" s="40">
        <v>-3006.1709944600589</v>
      </c>
    </row>
    <row r="117" spans="1:19">
      <c r="A117" s="36">
        <v>32500</v>
      </c>
      <c r="B117" s="37" t="s">
        <v>104</v>
      </c>
      <c r="C117" s="42">
        <v>4.7978999999999999E-3</v>
      </c>
      <c r="D117" s="42">
        <v>5.0733000000000002E-3</v>
      </c>
      <c r="E117" s="38">
        <v>38068654.473899998</v>
      </c>
      <c r="F117" s="38"/>
      <c r="G117" s="39">
        <v>825257.99159999995</v>
      </c>
      <c r="H117" s="39">
        <v>18150825.138299998</v>
      </c>
      <c r="I117" s="39">
        <v>6014273.2038000003</v>
      </c>
      <c r="J117" s="38">
        <v>0</v>
      </c>
      <c r="K117" s="38"/>
      <c r="L117" s="39">
        <v>1245424.4883000001</v>
      </c>
      <c r="M117" s="39">
        <v>12998844.916199999</v>
      </c>
      <c r="N117" s="39">
        <v>0</v>
      </c>
      <c r="O117" s="38">
        <v>1333103.6414376481</v>
      </c>
      <c r="P117" s="38"/>
      <c r="Q117" s="39">
        <v>10259119.2708</v>
      </c>
      <c r="R117" s="40">
        <v>-502426.58263151656</v>
      </c>
      <c r="S117" s="40">
        <v>9756692.6881684829</v>
      </c>
    </row>
    <row r="118" spans="1:19">
      <c r="A118" s="36">
        <v>32505</v>
      </c>
      <c r="B118" s="37" t="s">
        <v>105</v>
      </c>
      <c r="C118" s="42">
        <v>7.5580000000000005E-4</v>
      </c>
      <c r="D118" s="42">
        <v>7.2650000000000004E-4</v>
      </c>
      <c r="E118" s="38">
        <v>5996850.5078000007</v>
      </c>
      <c r="F118" s="38"/>
      <c r="G118" s="39">
        <v>130000.6232</v>
      </c>
      <c r="H118" s="39">
        <v>2859249.5966000003</v>
      </c>
      <c r="I118" s="39">
        <v>947411.92760000005</v>
      </c>
      <c r="J118" s="38">
        <v>182934.96677120327</v>
      </c>
      <c r="K118" s="38"/>
      <c r="L118" s="39">
        <v>196188.2966</v>
      </c>
      <c r="M118" s="39">
        <v>2047672.3124000002</v>
      </c>
      <c r="N118" s="39">
        <v>0</v>
      </c>
      <c r="O118" s="38">
        <v>72658.859617445356</v>
      </c>
      <c r="P118" s="38"/>
      <c r="Q118" s="39">
        <v>1616090.8616000002</v>
      </c>
      <c r="R118" s="40">
        <v>27069.030078538286</v>
      </c>
      <c r="S118" s="40">
        <v>1643159.8916785384</v>
      </c>
    </row>
    <row r="119" spans="1:19">
      <c r="A119" s="36">
        <v>32600</v>
      </c>
      <c r="B119" s="37" t="s">
        <v>106</v>
      </c>
      <c r="C119" s="42">
        <v>1.7237800000000001E-2</v>
      </c>
      <c r="D119" s="42">
        <v>1.77521E-2</v>
      </c>
      <c r="E119" s="38">
        <v>136772307.06980002</v>
      </c>
      <c r="F119" s="38"/>
      <c r="G119" s="39">
        <v>2964970.5512000001</v>
      </c>
      <c r="H119" s="39">
        <v>65211924.710600004</v>
      </c>
      <c r="I119" s="39">
        <v>21607961.531600002</v>
      </c>
      <c r="J119" s="38">
        <v>0</v>
      </c>
      <c r="K119" s="38"/>
      <c r="L119" s="39">
        <v>4474536.4106000001</v>
      </c>
      <c r="M119" s="39">
        <v>46701992.308400005</v>
      </c>
      <c r="N119" s="39">
        <v>0</v>
      </c>
      <c r="O119" s="38">
        <v>5913813.4226805624</v>
      </c>
      <c r="P119" s="38"/>
      <c r="Q119" s="39">
        <v>36858760.325600006</v>
      </c>
      <c r="R119" s="40">
        <v>-2934918.5774282827</v>
      </c>
      <c r="S119" s="40">
        <v>33923841.748171724</v>
      </c>
    </row>
    <row r="120" spans="1:19">
      <c r="A120" s="36">
        <v>32605</v>
      </c>
      <c r="B120" s="37" t="s">
        <v>107</v>
      </c>
      <c r="C120" s="42">
        <v>2.5604999999999998E-3</v>
      </c>
      <c r="D120" s="42">
        <v>2.5571999999999999E-3</v>
      </c>
      <c r="E120" s="38">
        <v>20316136.180499997</v>
      </c>
      <c r="F120" s="38"/>
      <c r="G120" s="39">
        <v>440416.24199999997</v>
      </c>
      <c r="H120" s="39">
        <v>9686568.658499999</v>
      </c>
      <c r="I120" s="39">
        <v>3209643.0809999998</v>
      </c>
      <c r="J120" s="38">
        <v>561239.97012268764</v>
      </c>
      <c r="K120" s="38"/>
      <c r="L120" s="39">
        <v>664646.9084999999</v>
      </c>
      <c r="M120" s="39">
        <v>6937106.3189999992</v>
      </c>
      <c r="N120" s="39">
        <v>0</v>
      </c>
      <c r="O120" s="38">
        <v>0</v>
      </c>
      <c r="P120" s="38"/>
      <c r="Q120" s="39">
        <v>5474994.2459999993</v>
      </c>
      <c r="R120" s="40">
        <v>277924.31395143655</v>
      </c>
      <c r="S120" s="40">
        <v>5752918.5599514358</v>
      </c>
    </row>
    <row r="121" spans="1:19">
      <c r="A121" s="36">
        <v>32700</v>
      </c>
      <c r="B121" s="37" t="s">
        <v>108</v>
      </c>
      <c r="C121" s="42">
        <v>1.6209E-3</v>
      </c>
      <c r="D121" s="42">
        <v>1.5617999999999999E-3</v>
      </c>
      <c r="E121" s="38">
        <v>12860935.4169</v>
      </c>
      <c r="F121" s="38"/>
      <c r="G121" s="39">
        <v>278801.28360000002</v>
      </c>
      <c r="H121" s="39">
        <v>6131989.5093</v>
      </c>
      <c r="I121" s="39">
        <v>2031833.8097999999</v>
      </c>
      <c r="J121" s="38">
        <v>382679.38555693597</v>
      </c>
      <c r="K121" s="38"/>
      <c r="L121" s="39">
        <v>420748.35930000001</v>
      </c>
      <c r="M121" s="39">
        <v>4391468.7101999996</v>
      </c>
      <c r="N121" s="39">
        <v>0</v>
      </c>
      <c r="O121" s="38">
        <v>0</v>
      </c>
      <c r="P121" s="38"/>
      <c r="Q121" s="39">
        <v>3465892.6667999998</v>
      </c>
      <c r="R121" s="40">
        <v>182790.26177734468</v>
      </c>
      <c r="S121" s="40">
        <v>3648682.9285773444</v>
      </c>
    </row>
    <row r="122" spans="1:19">
      <c r="A122" s="36">
        <v>32800</v>
      </c>
      <c r="B122" s="37" t="s">
        <v>109</v>
      </c>
      <c r="C122" s="42">
        <v>2.1829000000000002E-3</v>
      </c>
      <c r="D122" s="42">
        <v>2.1503999999999998E-3</v>
      </c>
      <c r="E122" s="38">
        <v>17320091.258900002</v>
      </c>
      <c r="F122" s="38"/>
      <c r="G122" s="39">
        <v>375467.53160000005</v>
      </c>
      <c r="H122" s="39">
        <v>8258078.7833000012</v>
      </c>
      <c r="I122" s="39">
        <v>2736313.1738000005</v>
      </c>
      <c r="J122" s="38">
        <v>613097.89833246393</v>
      </c>
      <c r="K122" s="38"/>
      <c r="L122" s="39">
        <v>566630.6333000001</v>
      </c>
      <c r="M122" s="39">
        <v>5914082.9462000001</v>
      </c>
      <c r="N122" s="39">
        <v>0</v>
      </c>
      <c r="O122" s="38">
        <v>0</v>
      </c>
      <c r="P122" s="38"/>
      <c r="Q122" s="39">
        <v>4667590.2908000005</v>
      </c>
      <c r="R122" s="40">
        <v>264186.80484178604</v>
      </c>
      <c r="S122" s="40">
        <v>4931777.0956417862</v>
      </c>
    </row>
    <row r="123" spans="1:19">
      <c r="A123" s="36">
        <v>32900</v>
      </c>
      <c r="B123" s="37" t="s">
        <v>110</v>
      </c>
      <c r="C123" s="42">
        <v>6.5319999999999996E-3</v>
      </c>
      <c r="D123" s="42">
        <v>6.633E-3</v>
      </c>
      <c r="E123" s="38">
        <v>51827768.611999996</v>
      </c>
      <c r="F123" s="38"/>
      <c r="G123" s="39">
        <v>1123530.128</v>
      </c>
      <c r="H123" s="39">
        <v>24711058.963999998</v>
      </c>
      <c r="I123" s="39">
        <v>8188005.7039999999</v>
      </c>
      <c r="J123" s="38">
        <v>19943.989341430966</v>
      </c>
      <c r="K123" s="38"/>
      <c r="L123" s="39">
        <v>1695556.9639999999</v>
      </c>
      <c r="M123" s="39">
        <v>17697003.895999998</v>
      </c>
      <c r="N123" s="39">
        <v>0</v>
      </c>
      <c r="O123" s="38">
        <v>775253.15616006148</v>
      </c>
      <c r="P123" s="38"/>
      <c r="Q123" s="39">
        <v>13967062.063999999</v>
      </c>
      <c r="R123" s="40">
        <v>-370134.05300801428</v>
      </c>
      <c r="S123" s="40">
        <v>13596928.010991985</v>
      </c>
    </row>
    <row r="124" spans="1:19">
      <c r="A124" s="36">
        <v>32901</v>
      </c>
      <c r="B124" s="37" t="s">
        <v>285</v>
      </c>
      <c r="C124" s="42">
        <v>1.4310000000000001E-4</v>
      </c>
      <c r="D124" s="42">
        <v>1.9560000000000001E-4</v>
      </c>
      <c r="E124" s="38">
        <v>1135418.5071</v>
      </c>
      <c r="F124" s="38"/>
      <c r="G124" s="39">
        <v>24613.772400000002</v>
      </c>
      <c r="H124" s="39">
        <v>541358.31870000006</v>
      </c>
      <c r="I124" s="39">
        <v>179378.9982</v>
      </c>
      <c r="J124" s="38">
        <v>329160.21663048968</v>
      </c>
      <c r="K124" s="38"/>
      <c r="L124" s="39">
        <v>37145.468700000005</v>
      </c>
      <c r="M124" s="39">
        <v>387697.68180000002</v>
      </c>
      <c r="N124" s="39">
        <v>0</v>
      </c>
      <c r="O124" s="38">
        <v>204118.11277499999</v>
      </c>
      <c r="P124" s="38"/>
      <c r="Q124" s="39">
        <v>305983.86120000004</v>
      </c>
      <c r="R124" s="40">
        <v>140359.6102899292</v>
      </c>
      <c r="S124" s="40">
        <v>446343.47148992924</v>
      </c>
    </row>
    <row r="125" spans="1:19">
      <c r="A125" s="36">
        <v>32905</v>
      </c>
      <c r="B125" s="37" t="s">
        <v>111</v>
      </c>
      <c r="C125" s="42">
        <v>9.6400000000000001E-4</v>
      </c>
      <c r="D125" s="42">
        <v>9.3849999999999999E-4</v>
      </c>
      <c r="E125" s="38">
        <v>7648801.1239999998</v>
      </c>
      <c r="F125" s="38"/>
      <c r="G125" s="39">
        <v>165811.856</v>
      </c>
      <c r="H125" s="39">
        <v>3646886.2280000001</v>
      </c>
      <c r="I125" s="39">
        <v>1208395.2080000001</v>
      </c>
      <c r="J125" s="38">
        <v>170017.58546408801</v>
      </c>
      <c r="K125" s="38"/>
      <c r="L125" s="39">
        <v>250232.228</v>
      </c>
      <c r="M125" s="39">
        <v>2611743.9920000001</v>
      </c>
      <c r="N125" s="39">
        <v>0</v>
      </c>
      <c r="O125" s="38">
        <v>149957.6759031619</v>
      </c>
      <c r="P125" s="38"/>
      <c r="Q125" s="39">
        <v>2061274.9280000001</v>
      </c>
      <c r="R125" s="40">
        <v>-46152.220937906081</v>
      </c>
      <c r="S125" s="40">
        <v>2015122.707062094</v>
      </c>
    </row>
    <row r="126" spans="1:19">
      <c r="A126" s="36">
        <v>32910</v>
      </c>
      <c r="B126" s="37" t="s">
        <v>112</v>
      </c>
      <c r="C126" s="42">
        <v>1.2267000000000001E-3</v>
      </c>
      <c r="D126" s="42">
        <v>1.2221000000000001E-3</v>
      </c>
      <c r="E126" s="38">
        <v>9733178.7747000009</v>
      </c>
      <c r="F126" s="38"/>
      <c r="G126" s="39">
        <v>210997.30680000002</v>
      </c>
      <c r="H126" s="39">
        <v>4640700.5559</v>
      </c>
      <c r="I126" s="39">
        <v>1537695.4374000002</v>
      </c>
      <c r="J126" s="38">
        <v>27896.290799998969</v>
      </c>
      <c r="K126" s="38"/>
      <c r="L126" s="39">
        <v>318423.10590000002</v>
      </c>
      <c r="M126" s="39">
        <v>3323471.3226000001</v>
      </c>
      <c r="N126" s="39">
        <v>0</v>
      </c>
      <c r="O126" s="38">
        <v>165077.21534223107</v>
      </c>
      <c r="P126" s="38"/>
      <c r="Q126" s="39">
        <v>2622993.7283999999</v>
      </c>
      <c r="R126" s="40">
        <v>-91677.126743408138</v>
      </c>
      <c r="S126" s="40">
        <v>2531316.601656592</v>
      </c>
    </row>
    <row r="127" spans="1:19">
      <c r="A127" s="36">
        <v>32920</v>
      </c>
      <c r="B127" s="37" t="s">
        <v>113</v>
      </c>
      <c r="C127" s="42">
        <v>1.0145E-3</v>
      </c>
      <c r="D127" s="42">
        <v>1.0083E-3</v>
      </c>
      <c r="E127" s="38">
        <v>8049490.3945000004</v>
      </c>
      <c r="F127" s="38"/>
      <c r="G127" s="39">
        <v>174498.05799999999</v>
      </c>
      <c r="H127" s="39">
        <v>3837931.6165</v>
      </c>
      <c r="I127" s="39">
        <v>1271698.0689999999</v>
      </c>
      <c r="J127" s="38">
        <v>34804.876205639528</v>
      </c>
      <c r="K127" s="38"/>
      <c r="L127" s="39">
        <v>263340.8665</v>
      </c>
      <c r="M127" s="39">
        <v>2748562.531</v>
      </c>
      <c r="N127" s="39">
        <v>0</v>
      </c>
      <c r="O127" s="38">
        <v>156637.03415798923</v>
      </c>
      <c r="P127" s="38"/>
      <c r="Q127" s="39">
        <v>2169256.6540000001</v>
      </c>
      <c r="R127" s="40">
        <v>-89865.484954755375</v>
      </c>
      <c r="S127" s="40">
        <v>2079391.1690452448</v>
      </c>
    </row>
    <row r="128" spans="1:19">
      <c r="A128" s="36">
        <v>33000</v>
      </c>
      <c r="B128" s="37" t="s">
        <v>114</v>
      </c>
      <c r="C128" s="42">
        <v>2.4756000000000001E-3</v>
      </c>
      <c r="D128" s="42">
        <v>2.5539E-3</v>
      </c>
      <c r="E128" s="38">
        <v>19642502.139600001</v>
      </c>
      <c r="F128" s="38"/>
      <c r="G128" s="39">
        <v>425813.10240000003</v>
      </c>
      <c r="H128" s="39">
        <v>9365385.4211999997</v>
      </c>
      <c r="I128" s="39">
        <v>3103219.0632000002</v>
      </c>
      <c r="J128" s="38">
        <v>0</v>
      </c>
      <c r="K128" s="38"/>
      <c r="L128" s="39">
        <v>642608.82120000001</v>
      </c>
      <c r="M128" s="39">
        <v>6707088.6168</v>
      </c>
      <c r="N128" s="39">
        <v>0</v>
      </c>
      <c r="O128" s="38">
        <v>679433.18796685757</v>
      </c>
      <c r="P128" s="38"/>
      <c r="Q128" s="39">
        <v>5293456.6512000002</v>
      </c>
      <c r="R128" s="40">
        <v>-293392.86774437217</v>
      </c>
      <c r="S128" s="40">
        <v>5000063.783455628</v>
      </c>
    </row>
    <row r="129" spans="1:19">
      <c r="A129" s="36">
        <v>33001</v>
      </c>
      <c r="B129" s="37" t="s">
        <v>115</v>
      </c>
      <c r="C129" s="42">
        <v>8.3700000000000002E-5</v>
      </c>
      <c r="D129" s="42">
        <v>7.1699999999999995E-5</v>
      </c>
      <c r="E129" s="38">
        <v>664112.71169999999</v>
      </c>
      <c r="F129" s="38"/>
      <c r="G129" s="39">
        <v>14396.7348</v>
      </c>
      <c r="H129" s="39">
        <v>316643.54489999998</v>
      </c>
      <c r="I129" s="39">
        <v>104919.7914</v>
      </c>
      <c r="J129" s="38">
        <v>102360.38660461592</v>
      </c>
      <c r="K129" s="38"/>
      <c r="L129" s="39">
        <v>21726.5949</v>
      </c>
      <c r="M129" s="39">
        <v>226766.5686</v>
      </c>
      <c r="N129" s="39">
        <v>0</v>
      </c>
      <c r="O129" s="38">
        <v>0</v>
      </c>
      <c r="P129" s="38"/>
      <c r="Q129" s="39">
        <v>178971.6924</v>
      </c>
      <c r="R129" s="40">
        <v>64532.860939111735</v>
      </c>
      <c r="S129" s="40">
        <v>243504.55333911174</v>
      </c>
    </row>
    <row r="130" spans="1:19">
      <c r="A130" s="36">
        <v>33027</v>
      </c>
      <c r="B130" s="37" t="s">
        <v>116</v>
      </c>
      <c r="C130" s="42">
        <v>2.8249999999999998E-4</v>
      </c>
      <c r="D130" s="42">
        <v>2.377E-4</v>
      </c>
      <c r="E130" s="38">
        <v>2241479.5825</v>
      </c>
      <c r="F130" s="38"/>
      <c r="G130" s="39">
        <v>48591.13</v>
      </c>
      <c r="H130" s="39">
        <v>1068719.2524999999</v>
      </c>
      <c r="I130" s="39">
        <v>354119.96499999997</v>
      </c>
      <c r="J130" s="38">
        <v>302503.09402484918</v>
      </c>
      <c r="K130" s="38"/>
      <c r="L130" s="39">
        <v>73330.502500000002</v>
      </c>
      <c r="M130" s="39">
        <v>765371.03499999992</v>
      </c>
      <c r="N130" s="39">
        <v>0</v>
      </c>
      <c r="O130" s="38">
        <v>0</v>
      </c>
      <c r="P130" s="38"/>
      <c r="Q130" s="39">
        <v>604056.18999999994</v>
      </c>
      <c r="R130" s="40">
        <v>160149.6430521798</v>
      </c>
      <c r="S130" s="40">
        <v>764205.83305217978</v>
      </c>
    </row>
    <row r="131" spans="1:19">
      <c r="A131" s="36">
        <v>33100</v>
      </c>
      <c r="B131" s="37" t="s">
        <v>117</v>
      </c>
      <c r="C131" s="42">
        <v>3.5601999999999999E-3</v>
      </c>
      <c r="D131" s="42">
        <v>3.6789000000000001E-3</v>
      </c>
      <c r="E131" s="38">
        <v>28248196.848200001</v>
      </c>
      <c r="F131" s="38"/>
      <c r="G131" s="39">
        <v>612368.64079999994</v>
      </c>
      <c r="H131" s="39">
        <v>13468510.735400001</v>
      </c>
      <c r="I131" s="39">
        <v>4462789.0243999995</v>
      </c>
      <c r="J131" s="38">
        <v>573536.40009670984</v>
      </c>
      <c r="K131" s="38"/>
      <c r="L131" s="39">
        <v>924146.03539999994</v>
      </c>
      <c r="M131" s="39">
        <v>9645571.5355999991</v>
      </c>
      <c r="N131" s="39">
        <v>0</v>
      </c>
      <c r="O131" s="38">
        <v>527270.72587499977</v>
      </c>
      <c r="P131" s="38"/>
      <c r="Q131" s="39">
        <v>7612604.7703999998</v>
      </c>
      <c r="R131" s="40">
        <v>245674.68194796884</v>
      </c>
      <c r="S131" s="40">
        <v>7858279.4523479687</v>
      </c>
    </row>
    <row r="132" spans="1:19">
      <c r="A132" s="36">
        <v>33105</v>
      </c>
      <c r="B132" s="37" t="s">
        <v>118</v>
      </c>
      <c r="C132" s="42">
        <v>4.0299999999999998E-4</v>
      </c>
      <c r="D132" s="42">
        <v>3.9419999999999999E-4</v>
      </c>
      <c r="E132" s="38">
        <v>3197579.7229999998</v>
      </c>
      <c r="F132" s="38"/>
      <c r="G132" s="39">
        <v>69317.611999999994</v>
      </c>
      <c r="H132" s="39">
        <v>1524580.031</v>
      </c>
      <c r="I132" s="39">
        <v>505169.36599999998</v>
      </c>
      <c r="J132" s="38">
        <v>48588.631799999624</v>
      </c>
      <c r="K132" s="38"/>
      <c r="L132" s="39">
        <v>104609.531</v>
      </c>
      <c r="M132" s="39">
        <v>1091839.034</v>
      </c>
      <c r="N132" s="39">
        <v>0</v>
      </c>
      <c r="O132" s="38">
        <v>122429.06379298423</v>
      </c>
      <c r="P132" s="38"/>
      <c r="Q132" s="39">
        <v>861715.55599999998</v>
      </c>
      <c r="R132" s="40">
        <v>-49329.238638051138</v>
      </c>
      <c r="S132" s="40">
        <v>812386.3173619489</v>
      </c>
    </row>
    <row r="133" spans="1:19">
      <c r="A133" s="36">
        <v>33200</v>
      </c>
      <c r="B133" s="37" t="s">
        <v>119</v>
      </c>
      <c r="C133" s="42">
        <v>1.55155E-2</v>
      </c>
      <c r="D133" s="42">
        <v>1.57856E-2</v>
      </c>
      <c r="E133" s="38">
        <v>123106819.3355</v>
      </c>
      <c r="F133" s="38"/>
      <c r="G133" s="39">
        <v>2668728.0619999999</v>
      </c>
      <c r="H133" s="39">
        <v>58696331.193499997</v>
      </c>
      <c r="I133" s="39">
        <v>19449020.590999998</v>
      </c>
      <c r="J133" s="38">
        <v>1039821.690848338</v>
      </c>
      <c r="K133" s="38"/>
      <c r="L133" s="39">
        <v>4027466.9435000001</v>
      </c>
      <c r="M133" s="39">
        <v>42035802.809</v>
      </c>
      <c r="N133" s="39">
        <v>0</v>
      </c>
      <c r="O133" s="38">
        <v>2393021.0470993398</v>
      </c>
      <c r="P133" s="38"/>
      <c r="Q133" s="39">
        <v>33176048.905999999</v>
      </c>
      <c r="R133" s="40">
        <v>-487092.29204919306</v>
      </c>
      <c r="S133" s="40">
        <v>32688956.613950808</v>
      </c>
    </row>
    <row r="134" spans="1:19">
      <c r="A134" s="36">
        <v>33202</v>
      </c>
      <c r="B134" s="37" t="s">
        <v>120</v>
      </c>
      <c r="C134" s="42">
        <v>2.2599999999999999E-4</v>
      </c>
      <c r="D134" s="42">
        <v>1.8359999999999999E-4</v>
      </c>
      <c r="E134" s="38">
        <v>1793183.666</v>
      </c>
      <c r="F134" s="38"/>
      <c r="G134" s="39">
        <v>38872.903999999995</v>
      </c>
      <c r="H134" s="39">
        <v>854975.402</v>
      </c>
      <c r="I134" s="39">
        <v>283295.97200000001</v>
      </c>
      <c r="J134" s="38">
        <v>191729.51576202954</v>
      </c>
      <c r="K134" s="38"/>
      <c r="L134" s="39">
        <v>58664.401999999995</v>
      </c>
      <c r="M134" s="39">
        <v>612296.82799999998</v>
      </c>
      <c r="N134" s="39">
        <v>0</v>
      </c>
      <c r="O134" s="38">
        <v>0</v>
      </c>
      <c r="P134" s="38"/>
      <c r="Q134" s="39">
        <v>483244.95199999999</v>
      </c>
      <c r="R134" s="40">
        <v>81047.786160327771</v>
      </c>
      <c r="S134" s="40">
        <v>564292.73816032778</v>
      </c>
    </row>
    <row r="135" spans="1:19">
      <c r="A135" s="36">
        <v>33203</v>
      </c>
      <c r="B135" s="37" t="s">
        <v>121</v>
      </c>
      <c r="C135" s="42">
        <v>1.418E-4</v>
      </c>
      <c r="D135" s="42">
        <v>1.3540000000000001E-4</v>
      </c>
      <c r="E135" s="38">
        <v>1125103.7338</v>
      </c>
      <c r="F135" s="38"/>
      <c r="G135" s="39">
        <v>24390.1672</v>
      </c>
      <c r="H135" s="39">
        <v>536440.3186</v>
      </c>
      <c r="I135" s="39">
        <v>177749.41959999999</v>
      </c>
      <c r="J135" s="38">
        <v>23477.721636337523</v>
      </c>
      <c r="K135" s="38"/>
      <c r="L135" s="39">
        <v>36808.018600000003</v>
      </c>
      <c r="M135" s="39">
        <v>384175.62040000001</v>
      </c>
      <c r="N135" s="39">
        <v>0</v>
      </c>
      <c r="O135" s="38">
        <v>37857.700798663638</v>
      </c>
      <c r="P135" s="38"/>
      <c r="Q135" s="39">
        <v>303204.1336</v>
      </c>
      <c r="R135" s="40">
        <v>800.81802988076015</v>
      </c>
      <c r="S135" s="40">
        <v>304004.95162988076</v>
      </c>
    </row>
    <row r="136" spans="1:19">
      <c r="A136" s="36">
        <v>33204</v>
      </c>
      <c r="B136" s="37" t="s">
        <v>122</v>
      </c>
      <c r="C136" s="42">
        <v>4.6000000000000001E-4</v>
      </c>
      <c r="D136" s="42">
        <v>4.4210000000000001E-4</v>
      </c>
      <c r="E136" s="38">
        <v>3649842.8600000003</v>
      </c>
      <c r="F136" s="38"/>
      <c r="G136" s="39">
        <v>79121.84</v>
      </c>
      <c r="H136" s="39">
        <v>1740215.4200000002</v>
      </c>
      <c r="I136" s="39">
        <v>576620.12</v>
      </c>
      <c r="J136" s="38">
        <v>11768.844473051258</v>
      </c>
      <c r="K136" s="38"/>
      <c r="L136" s="39">
        <v>119405.42</v>
      </c>
      <c r="M136" s="39">
        <v>1246267.8800000001</v>
      </c>
      <c r="N136" s="39">
        <v>0</v>
      </c>
      <c r="O136" s="38">
        <v>42535.181901392381</v>
      </c>
      <c r="P136" s="38"/>
      <c r="Q136" s="39">
        <v>983595.92</v>
      </c>
      <c r="R136" s="40">
        <v>-22445.029060515946</v>
      </c>
      <c r="S136" s="40">
        <v>961150.89093948412</v>
      </c>
    </row>
    <row r="137" spans="1:19">
      <c r="A137" s="36">
        <v>33205</v>
      </c>
      <c r="B137" s="37" t="s">
        <v>123</v>
      </c>
      <c r="C137" s="42">
        <v>1.3364E-3</v>
      </c>
      <c r="D137" s="42">
        <v>1.2955E-3</v>
      </c>
      <c r="E137" s="38">
        <v>10603586.952399999</v>
      </c>
      <c r="F137" s="38"/>
      <c r="G137" s="39">
        <v>229866.14559999999</v>
      </c>
      <c r="H137" s="39">
        <v>5055704.1027999995</v>
      </c>
      <c r="I137" s="39">
        <v>1675206.8007999999</v>
      </c>
      <c r="J137" s="38">
        <v>377331.23666370689</v>
      </c>
      <c r="K137" s="38"/>
      <c r="L137" s="39">
        <v>346898.70279999997</v>
      </c>
      <c r="M137" s="39">
        <v>3620679.1192000001</v>
      </c>
      <c r="N137" s="39">
        <v>0</v>
      </c>
      <c r="O137" s="38">
        <v>0</v>
      </c>
      <c r="P137" s="38"/>
      <c r="Q137" s="39">
        <v>2857559.9728000001</v>
      </c>
      <c r="R137" s="40">
        <v>153366.91984629162</v>
      </c>
      <c r="S137" s="40">
        <v>3010926.8926462918</v>
      </c>
    </row>
    <row r="138" spans="1:19">
      <c r="A138" s="36">
        <v>33206</v>
      </c>
      <c r="B138" s="37" t="s">
        <v>124</v>
      </c>
      <c r="C138" s="42">
        <v>1.1349999999999999E-4</v>
      </c>
      <c r="D138" s="42">
        <v>1.032E-4</v>
      </c>
      <c r="E138" s="38">
        <v>900559.05349999992</v>
      </c>
      <c r="F138" s="38"/>
      <c r="G138" s="39">
        <v>19522.453999999998</v>
      </c>
      <c r="H138" s="39">
        <v>429379.23949999997</v>
      </c>
      <c r="I138" s="39">
        <v>142274.747</v>
      </c>
      <c r="J138" s="38">
        <v>45731.401903850056</v>
      </c>
      <c r="K138" s="38"/>
      <c r="L138" s="39">
        <v>29461.9895</v>
      </c>
      <c r="M138" s="39">
        <v>307503.05299999996</v>
      </c>
      <c r="N138" s="39">
        <v>0</v>
      </c>
      <c r="O138" s="38">
        <v>7432.6948089086809</v>
      </c>
      <c r="P138" s="38"/>
      <c r="Q138" s="39">
        <v>242691.60199999998</v>
      </c>
      <c r="R138" s="40">
        <v>21081.052538942196</v>
      </c>
      <c r="S138" s="40">
        <v>263772.65453894215</v>
      </c>
    </row>
    <row r="139" spans="1:19">
      <c r="A139" s="36">
        <v>33207</v>
      </c>
      <c r="B139" s="37" t="s">
        <v>344</v>
      </c>
      <c r="C139" s="42">
        <v>3.0190000000000002E-4</v>
      </c>
      <c r="D139" s="42">
        <v>2.231E-4</v>
      </c>
      <c r="E139" s="38">
        <v>2395407.7379000001</v>
      </c>
      <c r="F139" s="38"/>
      <c r="G139" s="39">
        <v>51928.007600000004</v>
      </c>
      <c r="H139" s="39">
        <v>1142110.9463000002</v>
      </c>
      <c r="I139" s="39">
        <v>378438.29180000001</v>
      </c>
      <c r="J139" s="38">
        <v>654132.13752045273</v>
      </c>
      <c r="K139" s="38"/>
      <c r="L139" s="39">
        <v>78366.296300000002</v>
      </c>
      <c r="M139" s="39">
        <v>817931.02820000006</v>
      </c>
      <c r="N139" s="39">
        <v>0</v>
      </c>
      <c r="O139" s="38">
        <v>0</v>
      </c>
      <c r="P139" s="38"/>
      <c r="Q139" s="39">
        <v>645538.27880000009</v>
      </c>
      <c r="R139" s="40">
        <v>288725.07662681281</v>
      </c>
      <c r="S139" s="40">
        <v>934263.35542681289</v>
      </c>
    </row>
    <row r="140" spans="1:19">
      <c r="A140" s="36">
        <v>33208</v>
      </c>
      <c r="B140" s="37" t="s">
        <v>345</v>
      </c>
      <c r="C140" s="42">
        <v>0</v>
      </c>
      <c r="D140" s="42">
        <v>3.6999999999999998E-5</v>
      </c>
      <c r="E140" s="38">
        <v>0</v>
      </c>
      <c r="F140" s="38"/>
      <c r="G140" s="39">
        <v>0</v>
      </c>
      <c r="H140" s="39">
        <v>0</v>
      </c>
      <c r="I140" s="39">
        <v>0</v>
      </c>
      <c r="J140" s="38">
        <v>58048.478056399137</v>
      </c>
      <c r="K140" s="38"/>
      <c r="L140" s="39">
        <v>0</v>
      </c>
      <c r="M140" s="39">
        <v>0</v>
      </c>
      <c r="N140" s="39">
        <v>0</v>
      </c>
      <c r="O140" s="38">
        <v>144481.01313307346</v>
      </c>
      <c r="P140" s="38"/>
      <c r="Q140" s="39">
        <v>0</v>
      </c>
      <c r="R140" s="40">
        <v>-13086.191243929621</v>
      </c>
      <c r="S140" s="40">
        <v>-13086.191243929621</v>
      </c>
    </row>
    <row r="141" spans="1:19">
      <c r="A141" s="36">
        <v>33209</v>
      </c>
      <c r="B141" s="37" t="s">
        <v>346</v>
      </c>
      <c r="C141" s="42">
        <v>7.6600000000000005E-5</v>
      </c>
      <c r="D141" s="42">
        <v>6.5599999999999995E-5</v>
      </c>
      <c r="E141" s="38">
        <v>607778.18060000008</v>
      </c>
      <c r="F141" s="38"/>
      <c r="G141" s="39">
        <v>13175.5064</v>
      </c>
      <c r="H141" s="39">
        <v>289783.69820000004</v>
      </c>
      <c r="I141" s="39">
        <v>96019.785200000013</v>
      </c>
      <c r="J141" s="38">
        <v>149677.67687226401</v>
      </c>
      <c r="K141" s="38"/>
      <c r="L141" s="39">
        <v>19883.5982</v>
      </c>
      <c r="M141" s="39">
        <v>207530.69480000003</v>
      </c>
      <c r="N141" s="39">
        <v>0</v>
      </c>
      <c r="O141" s="38">
        <v>0</v>
      </c>
      <c r="P141" s="38"/>
      <c r="Q141" s="39">
        <v>163790.10320000001</v>
      </c>
      <c r="R141" s="40">
        <v>80328.566827805102</v>
      </c>
      <c r="S141" s="40">
        <v>244118.67002780511</v>
      </c>
    </row>
    <row r="142" spans="1:19">
      <c r="A142" s="36">
        <v>33300</v>
      </c>
      <c r="B142" s="37" t="s">
        <v>125</v>
      </c>
      <c r="C142" s="42">
        <v>2.2932999999999999E-3</v>
      </c>
      <c r="D142" s="42">
        <v>2.2869000000000001E-3</v>
      </c>
      <c r="E142" s="38">
        <v>18196053.545299999</v>
      </c>
      <c r="F142" s="38"/>
      <c r="G142" s="39">
        <v>394456.7732</v>
      </c>
      <c r="H142" s="39">
        <v>8675730.4840999991</v>
      </c>
      <c r="I142" s="39">
        <v>2874702.0025999998</v>
      </c>
      <c r="J142" s="38">
        <v>0</v>
      </c>
      <c r="K142" s="38"/>
      <c r="L142" s="39">
        <v>595287.93409999995</v>
      </c>
      <c r="M142" s="39">
        <v>6213187.2374</v>
      </c>
      <c r="N142" s="39">
        <v>0</v>
      </c>
      <c r="O142" s="38">
        <v>182173.36937919655</v>
      </c>
      <c r="P142" s="38"/>
      <c r="Q142" s="39">
        <v>4903653.3115999997</v>
      </c>
      <c r="R142" s="40">
        <v>-183983.33008738494</v>
      </c>
      <c r="S142" s="40">
        <v>4719669.9815126145</v>
      </c>
    </row>
    <row r="143" spans="1:19">
      <c r="A143" s="36">
        <v>33305</v>
      </c>
      <c r="B143" s="37" t="s">
        <v>126</v>
      </c>
      <c r="C143" s="42">
        <v>5.6919999999999996E-4</v>
      </c>
      <c r="D143" s="42">
        <v>6.0360000000000003E-4</v>
      </c>
      <c r="E143" s="38">
        <v>4516283.8171999995</v>
      </c>
      <c r="F143" s="38"/>
      <c r="G143" s="39">
        <v>97904.676799999987</v>
      </c>
      <c r="H143" s="39">
        <v>2153327.4283999996</v>
      </c>
      <c r="I143" s="39">
        <v>713504.72239999997</v>
      </c>
      <c r="J143" s="38">
        <v>26876.755321603781</v>
      </c>
      <c r="K143" s="38"/>
      <c r="L143" s="39">
        <v>147751.22839999999</v>
      </c>
      <c r="M143" s="39">
        <v>1542121.0375999999</v>
      </c>
      <c r="N143" s="39">
        <v>0</v>
      </c>
      <c r="O143" s="38">
        <v>61681.162334501976</v>
      </c>
      <c r="P143" s="38"/>
      <c r="Q143" s="39">
        <v>1217093.0384</v>
      </c>
      <c r="R143" s="40">
        <v>-40814.60888848325</v>
      </c>
      <c r="S143" s="40">
        <v>1176278.4295115168</v>
      </c>
    </row>
    <row r="144" spans="1:19">
      <c r="A144" s="36">
        <v>33400</v>
      </c>
      <c r="B144" s="37" t="s">
        <v>127</v>
      </c>
      <c r="C144" s="42">
        <v>2.0501200000000001E-2</v>
      </c>
      <c r="D144" s="42">
        <v>2.05119E-2</v>
      </c>
      <c r="E144" s="38">
        <v>162665561.8292</v>
      </c>
      <c r="F144" s="38"/>
      <c r="G144" s="39">
        <v>3526288.4048000001</v>
      </c>
      <c r="H144" s="39">
        <v>77557618.192400008</v>
      </c>
      <c r="I144" s="39">
        <v>25698705.226399999</v>
      </c>
      <c r="J144" s="38">
        <v>1203319.7017130244</v>
      </c>
      <c r="K144" s="38"/>
      <c r="L144" s="39">
        <v>5321639.9923999999</v>
      </c>
      <c r="M144" s="39">
        <v>55543450.133600004</v>
      </c>
      <c r="N144" s="39">
        <v>0</v>
      </c>
      <c r="O144" s="38">
        <v>308251.26187498681</v>
      </c>
      <c r="P144" s="38"/>
      <c r="Q144" s="39">
        <v>43836731.902400002</v>
      </c>
      <c r="R144" s="40">
        <v>686706.14139585604</v>
      </c>
      <c r="S144" s="40">
        <v>44523438.043795861</v>
      </c>
    </row>
    <row r="145" spans="1:19">
      <c r="A145" s="36">
        <v>33402</v>
      </c>
      <c r="B145" s="37" t="s">
        <v>128</v>
      </c>
      <c r="C145" s="42">
        <v>1.6369999999999999E-4</v>
      </c>
      <c r="D145" s="42">
        <v>1.585E-4</v>
      </c>
      <c r="E145" s="38">
        <v>1298867.9916999999</v>
      </c>
      <c r="F145" s="38"/>
      <c r="G145" s="39">
        <v>28157.054799999998</v>
      </c>
      <c r="H145" s="39">
        <v>619289.70490000001</v>
      </c>
      <c r="I145" s="39">
        <v>205201.5514</v>
      </c>
      <c r="J145" s="38">
        <v>24969.296958520874</v>
      </c>
      <c r="K145" s="38"/>
      <c r="L145" s="39">
        <v>42492.7549</v>
      </c>
      <c r="M145" s="39">
        <v>443508.80859999999</v>
      </c>
      <c r="N145" s="39">
        <v>0</v>
      </c>
      <c r="O145" s="38">
        <v>2495.0853270064454</v>
      </c>
      <c r="P145" s="38"/>
      <c r="Q145" s="39">
        <v>350031.85239999997</v>
      </c>
      <c r="R145" s="40">
        <v>18709.598162902163</v>
      </c>
      <c r="S145" s="40">
        <v>368741.45056290214</v>
      </c>
    </row>
    <row r="146" spans="1:19">
      <c r="A146" s="36">
        <v>33403</v>
      </c>
      <c r="B146" s="37" t="s">
        <v>464</v>
      </c>
      <c r="C146" s="42">
        <v>0</v>
      </c>
      <c r="D146" s="42">
        <v>0</v>
      </c>
      <c r="E146" s="38">
        <v>0</v>
      </c>
      <c r="F146" s="38"/>
      <c r="G146" s="39">
        <v>0</v>
      </c>
      <c r="H146" s="39">
        <v>0</v>
      </c>
      <c r="I146" s="39">
        <v>0</v>
      </c>
      <c r="J146" s="38">
        <v>0</v>
      </c>
      <c r="K146" s="38"/>
      <c r="L146" s="39">
        <v>0</v>
      </c>
      <c r="M146" s="39">
        <v>0</v>
      </c>
      <c r="N146" s="39">
        <v>0</v>
      </c>
      <c r="O146" s="38">
        <v>40050.981294363257</v>
      </c>
      <c r="P146" s="38"/>
      <c r="Q146" s="39">
        <v>0</v>
      </c>
      <c r="R146" s="40">
        <v>-50697.444676409184</v>
      </c>
      <c r="S146" s="40">
        <v>-50697.444676409184</v>
      </c>
    </row>
    <row r="147" spans="1:19">
      <c r="A147" s="36">
        <v>33405</v>
      </c>
      <c r="B147" s="37" t="s">
        <v>129</v>
      </c>
      <c r="C147" s="42">
        <v>1.9762E-3</v>
      </c>
      <c r="D147" s="42">
        <v>2.0352E-3</v>
      </c>
      <c r="E147" s="38">
        <v>15680042.304199999</v>
      </c>
      <c r="F147" s="38"/>
      <c r="G147" s="39">
        <v>339914.30479999998</v>
      </c>
      <c r="H147" s="39">
        <v>7476116.7674000002</v>
      </c>
      <c r="I147" s="39">
        <v>2477210.1764000002</v>
      </c>
      <c r="J147" s="38">
        <v>320892.40493505436</v>
      </c>
      <c r="K147" s="38"/>
      <c r="L147" s="39">
        <v>512976.0674</v>
      </c>
      <c r="M147" s="39">
        <v>5354075.1836000001</v>
      </c>
      <c r="N147" s="39">
        <v>0</v>
      </c>
      <c r="O147" s="38">
        <v>93547.771307919422</v>
      </c>
      <c r="P147" s="38"/>
      <c r="Q147" s="39">
        <v>4225613.6024000002</v>
      </c>
      <c r="R147" s="40">
        <v>244127.32925379771</v>
      </c>
      <c r="S147" s="40">
        <v>4469740.9316537976</v>
      </c>
    </row>
    <row r="148" spans="1:19">
      <c r="A148" s="43">
        <v>33500</v>
      </c>
      <c r="B148" s="37" t="s">
        <v>130</v>
      </c>
      <c r="C148" s="42">
        <v>3.2347999999999999E-3</v>
      </c>
      <c r="D148" s="42">
        <v>3.3923E-3</v>
      </c>
      <c r="E148" s="38">
        <v>25666329.746799998</v>
      </c>
      <c r="F148" s="38"/>
      <c r="G148" s="39">
        <v>556398.5392</v>
      </c>
      <c r="H148" s="39">
        <v>12237497.479599999</v>
      </c>
      <c r="I148" s="39">
        <v>4054892.9655999998</v>
      </c>
      <c r="J148" s="38">
        <v>301695.69460020238</v>
      </c>
      <c r="K148" s="38"/>
      <c r="L148" s="39">
        <v>839679.67960000003</v>
      </c>
      <c r="M148" s="39">
        <v>8763972.4744000006</v>
      </c>
      <c r="N148" s="39">
        <v>0</v>
      </c>
      <c r="O148" s="38">
        <v>825093.6540750002</v>
      </c>
      <c r="P148" s="38"/>
      <c r="Q148" s="39">
        <v>6916817.5696</v>
      </c>
      <c r="R148" s="40">
        <v>-51888.479926109227</v>
      </c>
      <c r="S148" s="40">
        <v>6864929.0896738907</v>
      </c>
    </row>
    <row r="149" spans="1:19">
      <c r="A149" s="43">
        <v>33501</v>
      </c>
      <c r="B149" s="37" t="s">
        <v>131</v>
      </c>
      <c r="C149" s="42">
        <v>7.8100000000000001E-5</v>
      </c>
      <c r="D149" s="42">
        <v>7.0699999999999997E-5</v>
      </c>
      <c r="E149" s="38">
        <v>619679.84210000001</v>
      </c>
      <c r="F149" s="38"/>
      <c r="G149" s="39">
        <v>13433.5124</v>
      </c>
      <c r="H149" s="39">
        <v>295458.3137</v>
      </c>
      <c r="I149" s="39">
        <v>97900.068199999994</v>
      </c>
      <c r="J149" s="38">
        <v>25004.467906073733</v>
      </c>
      <c r="K149" s="38"/>
      <c r="L149" s="39">
        <v>20272.9637</v>
      </c>
      <c r="M149" s="39">
        <v>211594.61180000001</v>
      </c>
      <c r="N149" s="39">
        <v>0</v>
      </c>
      <c r="O149" s="38">
        <v>4893.2827641263175</v>
      </c>
      <c r="P149" s="38"/>
      <c r="Q149" s="39">
        <v>166997.48120000001</v>
      </c>
      <c r="R149" s="40">
        <v>5028.6152164119248</v>
      </c>
      <c r="S149" s="40">
        <v>172026.09641641192</v>
      </c>
    </row>
    <row r="150" spans="1:19">
      <c r="A150" s="43">
        <v>33600</v>
      </c>
      <c r="B150" s="37" t="s">
        <v>132</v>
      </c>
      <c r="C150" s="42">
        <v>1.0969400000000001E-2</v>
      </c>
      <c r="D150" s="42">
        <v>1.0871499999999999E-2</v>
      </c>
      <c r="E150" s="38">
        <v>87036057.105400011</v>
      </c>
      <c r="F150" s="38"/>
      <c r="G150" s="39">
        <v>1886780.6776000001</v>
      </c>
      <c r="H150" s="39">
        <v>41498084.843800001</v>
      </c>
      <c r="I150" s="39">
        <v>13750384.2268</v>
      </c>
      <c r="J150" s="38">
        <v>683032.84533710545</v>
      </c>
      <c r="K150" s="38"/>
      <c r="L150" s="39">
        <v>2847403.9438</v>
      </c>
      <c r="M150" s="39">
        <v>29719154.093200002</v>
      </c>
      <c r="N150" s="39">
        <v>0</v>
      </c>
      <c r="O150" s="38">
        <v>392092.5952265244</v>
      </c>
      <c r="P150" s="38"/>
      <c r="Q150" s="39">
        <v>23455341.4888</v>
      </c>
      <c r="R150" s="40">
        <v>46873.369743288495</v>
      </c>
      <c r="S150" s="40">
        <v>23502214.858543288</v>
      </c>
    </row>
    <row r="151" spans="1:19">
      <c r="A151" s="36">
        <v>33605</v>
      </c>
      <c r="B151" s="37" t="s">
        <v>133</v>
      </c>
      <c r="C151" s="42">
        <v>1.4507999999999999E-3</v>
      </c>
      <c r="D151" s="42">
        <v>1.4801E-3</v>
      </c>
      <c r="E151" s="38">
        <v>11511287.002799999</v>
      </c>
      <c r="F151" s="38"/>
      <c r="G151" s="39">
        <v>249543.4032</v>
      </c>
      <c r="H151" s="39">
        <v>5488488.1115999995</v>
      </c>
      <c r="I151" s="39">
        <v>1818609.7175999999</v>
      </c>
      <c r="J151" s="38">
        <v>166423.77323867011</v>
      </c>
      <c r="K151" s="38"/>
      <c r="L151" s="39">
        <v>376594.31159999996</v>
      </c>
      <c r="M151" s="39">
        <v>3930620.5223999997</v>
      </c>
      <c r="N151" s="39">
        <v>0</v>
      </c>
      <c r="O151" s="38">
        <v>0</v>
      </c>
      <c r="P151" s="38"/>
      <c r="Q151" s="39">
        <v>3102176.0015999996</v>
      </c>
      <c r="R151" s="40">
        <v>83936.02497660357</v>
      </c>
      <c r="S151" s="40">
        <v>3186112.0265766033</v>
      </c>
    </row>
    <row r="152" spans="1:19">
      <c r="A152" s="36">
        <v>33700</v>
      </c>
      <c r="B152" s="37" t="s">
        <v>134</v>
      </c>
      <c r="C152" s="42">
        <v>7.5849999999999995E-4</v>
      </c>
      <c r="D152" s="42">
        <v>7.9049999999999997E-4</v>
      </c>
      <c r="E152" s="38">
        <v>6018273.4984999998</v>
      </c>
      <c r="F152" s="38"/>
      <c r="G152" s="39">
        <v>130465.03399999999</v>
      </c>
      <c r="H152" s="39">
        <v>2869463.9044999997</v>
      </c>
      <c r="I152" s="39">
        <v>950796.43699999992</v>
      </c>
      <c r="J152" s="38">
        <v>14450.291585720623</v>
      </c>
      <c r="K152" s="38"/>
      <c r="L152" s="39">
        <v>196889.15449999998</v>
      </c>
      <c r="M152" s="39">
        <v>2054987.3629999999</v>
      </c>
      <c r="N152" s="39">
        <v>0</v>
      </c>
      <c r="O152" s="38">
        <v>226720.33580679289</v>
      </c>
      <c r="P152" s="38"/>
      <c r="Q152" s="39">
        <v>1621864.142</v>
      </c>
      <c r="R152" s="40">
        <v>-68289.88617675165</v>
      </c>
      <c r="S152" s="40">
        <v>1553574.2558232483</v>
      </c>
    </row>
    <row r="153" spans="1:19">
      <c r="A153" s="36">
        <v>33800</v>
      </c>
      <c r="B153" s="37" t="s">
        <v>135</v>
      </c>
      <c r="C153" s="42">
        <v>5.8359999999999998E-4</v>
      </c>
      <c r="D153" s="42">
        <v>5.8219999999999995E-4</v>
      </c>
      <c r="E153" s="38">
        <v>4630539.7675999999</v>
      </c>
      <c r="F153" s="38"/>
      <c r="G153" s="39">
        <v>100381.5344</v>
      </c>
      <c r="H153" s="39">
        <v>2207803.7371999999</v>
      </c>
      <c r="I153" s="39">
        <v>731555.43920000002</v>
      </c>
      <c r="J153" s="38">
        <v>43439.745063518974</v>
      </c>
      <c r="K153" s="38"/>
      <c r="L153" s="39">
        <v>151489.1372</v>
      </c>
      <c r="M153" s="39">
        <v>1581134.6407999999</v>
      </c>
      <c r="N153" s="39">
        <v>0</v>
      </c>
      <c r="O153" s="38">
        <v>18601.600571292947</v>
      </c>
      <c r="P153" s="38"/>
      <c r="Q153" s="39">
        <v>1247883.8672</v>
      </c>
      <c r="R153" s="40">
        <v>10609.03350772641</v>
      </c>
      <c r="S153" s="40">
        <v>1258492.9007077264</v>
      </c>
    </row>
    <row r="154" spans="1:19">
      <c r="A154" s="36">
        <v>33900</v>
      </c>
      <c r="B154" s="37" t="s">
        <v>136</v>
      </c>
      <c r="C154" s="42">
        <v>2.9142999999999999E-3</v>
      </c>
      <c r="D154" s="42">
        <v>3.0546000000000002E-3</v>
      </c>
      <c r="E154" s="38">
        <v>23123341.406300001</v>
      </c>
      <c r="F154" s="38"/>
      <c r="G154" s="39">
        <v>501271.25719999999</v>
      </c>
      <c r="H154" s="39">
        <v>11025021.301099999</v>
      </c>
      <c r="I154" s="39">
        <v>3653139.1645999998</v>
      </c>
      <c r="J154" s="38">
        <v>163761.09585167046</v>
      </c>
      <c r="K154" s="38"/>
      <c r="L154" s="39">
        <v>756485.25109999999</v>
      </c>
      <c r="M154" s="39">
        <v>7895648.8753999993</v>
      </c>
      <c r="N154" s="39">
        <v>0</v>
      </c>
      <c r="O154" s="38">
        <v>692160.03655294247</v>
      </c>
      <c r="P154" s="38"/>
      <c r="Q154" s="39">
        <v>6231507.8035999993</v>
      </c>
      <c r="R154" s="40">
        <v>-250325.21653632764</v>
      </c>
      <c r="S154" s="40">
        <v>5981182.587063672</v>
      </c>
    </row>
    <row r="155" spans="1:19">
      <c r="A155" s="36">
        <v>34000</v>
      </c>
      <c r="B155" s="37" t="s">
        <v>137</v>
      </c>
      <c r="C155" s="42">
        <v>1.3129999999999999E-3</v>
      </c>
      <c r="D155" s="42">
        <v>1.3045000000000001E-3</v>
      </c>
      <c r="E155" s="38">
        <v>10417921.033</v>
      </c>
      <c r="F155" s="38"/>
      <c r="G155" s="39">
        <v>225841.25199999998</v>
      </c>
      <c r="H155" s="39">
        <v>4967180.1009999998</v>
      </c>
      <c r="I155" s="39">
        <v>1645874.3859999999</v>
      </c>
      <c r="J155" s="38">
        <v>0</v>
      </c>
      <c r="K155" s="38"/>
      <c r="L155" s="39">
        <v>340824.60099999997</v>
      </c>
      <c r="M155" s="39">
        <v>3557282.014</v>
      </c>
      <c r="N155" s="39">
        <v>0</v>
      </c>
      <c r="O155" s="38">
        <v>326466.48649917485</v>
      </c>
      <c r="P155" s="38"/>
      <c r="Q155" s="39">
        <v>2807524.8759999997</v>
      </c>
      <c r="R155" s="40">
        <v>-191244.31858422182</v>
      </c>
      <c r="S155" s="40">
        <v>2616280.5574157778</v>
      </c>
    </row>
    <row r="156" spans="1:19">
      <c r="A156" s="36">
        <v>34100</v>
      </c>
      <c r="B156" s="37" t="s">
        <v>138</v>
      </c>
      <c r="C156" s="42">
        <v>2.94278E-2</v>
      </c>
      <c r="D156" s="42">
        <v>2.9814299999999998E-2</v>
      </c>
      <c r="E156" s="38">
        <v>233493142.85980001</v>
      </c>
      <c r="F156" s="38"/>
      <c r="G156" s="39">
        <v>5061699.3112000003</v>
      </c>
      <c r="H156" s="39">
        <v>111327633.3406</v>
      </c>
      <c r="I156" s="39">
        <v>36888394.711599998</v>
      </c>
      <c r="J156" s="38">
        <v>152410.1838676889</v>
      </c>
      <c r="K156" s="38"/>
      <c r="L156" s="39">
        <v>7638780.0405999999</v>
      </c>
      <c r="M156" s="39">
        <v>79728091.128399998</v>
      </c>
      <c r="N156" s="39">
        <v>0</v>
      </c>
      <c r="O156" s="38">
        <v>7205310.3308384698</v>
      </c>
      <c r="P156" s="38"/>
      <c r="Q156" s="39">
        <v>62924052.205600001</v>
      </c>
      <c r="R156" s="40">
        <v>-2659808.4494670229</v>
      </c>
      <c r="S156" s="40">
        <v>60264243.756132975</v>
      </c>
    </row>
    <row r="157" spans="1:19">
      <c r="A157" s="36">
        <v>34105</v>
      </c>
      <c r="B157" s="37" t="s">
        <v>139</v>
      </c>
      <c r="C157" s="42">
        <v>2.5642999999999998E-3</v>
      </c>
      <c r="D157" s="42">
        <v>2.5124000000000001E-3</v>
      </c>
      <c r="E157" s="38">
        <v>20346287.056299999</v>
      </c>
      <c r="F157" s="38"/>
      <c r="G157" s="39">
        <v>441069.85719999997</v>
      </c>
      <c r="H157" s="39">
        <v>9700944.3510999996</v>
      </c>
      <c r="I157" s="39">
        <v>3214406.4645999996</v>
      </c>
      <c r="J157" s="38">
        <v>328043.7923249983</v>
      </c>
      <c r="K157" s="38"/>
      <c r="L157" s="39">
        <v>665633.30109999992</v>
      </c>
      <c r="M157" s="39">
        <v>6947401.5753999995</v>
      </c>
      <c r="N157" s="39">
        <v>0</v>
      </c>
      <c r="O157" s="38">
        <v>370843.37847336731</v>
      </c>
      <c r="P157" s="38"/>
      <c r="Q157" s="39">
        <v>5483119.6036</v>
      </c>
      <c r="R157" s="40">
        <v>-62710.252753772947</v>
      </c>
      <c r="S157" s="40">
        <v>5420409.3508462273</v>
      </c>
    </row>
    <row r="158" spans="1:19">
      <c r="A158" s="36">
        <v>34200</v>
      </c>
      <c r="B158" s="37" t="s">
        <v>140</v>
      </c>
      <c r="C158" s="42">
        <v>9.6480000000000003E-4</v>
      </c>
      <c r="D158" s="42">
        <v>1.1073999999999999E-3</v>
      </c>
      <c r="E158" s="38">
        <v>7655148.6768000005</v>
      </c>
      <c r="F158" s="38"/>
      <c r="G158" s="39">
        <v>165949.45920000001</v>
      </c>
      <c r="H158" s="39">
        <v>3649912.6896000002</v>
      </c>
      <c r="I158" s="39">
        <v>1209398.0256000001</v>
      </c>
      <c r="J158" s="38">
        <v>0</v>
      </c>
      <c r="K158" s="38"/>
      <c r="L158" s="39">
        <v>250439.88959999999</v>
      </c>
      <c r="M158" s="39">
        <v>2613911.4144000001</v>
      </c>
      <c r="N158" s="39">
        <v>0</v>
      </c>
      <c r="O158" s="38">
        <v>1345248.1935994055</v>
      </c>
      <c r="P158" s="38"/>
      <c r="Q158" s="39">
        <v>2062985.5296</v>
      </c>
      <c r="R158" s="40">
        <v>-634504.66966197116</v>
      </c>
      <c r="S158" s="40">
        <v>1428480.8599380287</v>
      </c>
    </row>
    <row r="159" spans="1:19">
      <c r="A159" s="36">
        <v>34205</v>
      </c>
      <c r="B159" s="37" t="s">
        <v>141</v>
      </c>
      <c r="C159" s="42">
        <v>4.6109999999999999E-4</v>
      </c>
      <c r="D159" s="42">
        <v>4.4920000000000002E-4</v>
      </c>
      <c r="E159" s="38">
        <v>3658570.7450999999</v>
      </c>
      <c r="F159" s="38"/>
      <c r="G159" s="39">
        <v>79311.044399999999</v>
      </c>
      <c r="H159" s="39">
        <v>1744376.8047</v>
      </c>
      <c r="I159" s="39">
        <v>577998.99419999996</v>
      </c>
      <c r="J159" s="38">
        <v>93740.624624999851</v>
      </c>
      <c r="K159" s="38"/>
      <c r="L159" s="39">
        <v>119690.9547</v>
      </c>
      <c r="M159" s="39">
        <v>1249248.0858</v>
      </c>
      <c r="N159" s="39">
        <v>0</v>
      </c>
      <c r="O159" s="38">
        <v>76040.835875730903</v>
      </c>
      <c r="P159" s="38"/>
      <c r="Q159" s="39">
        <v>985947.99719999998</v>
      </c>
      <c r="R159" s="40">
        <v>-6558.1279249805084</v>
      </c>
      <c r="S159" s="40">
        <v>979389.8692750195</v>
      </c>
    </row>
    <row r="160" spans="1:19">
      <c r="A160" s="36">
        <v>34220</v>
      </c>
      <c r="B160" s="37" t="s">
        <v>142</v>
      </c>
      <c r="C160" s="42">
        <v>1.0878000000000001E-3</v>
      </c>
      <c r="D160" s="42">
        <v>1.0677E-3</v>
      </c>
      <c r="E160" s="38">
        <v>8631084.9198000003</v>
      </c>
      <c r="F160" s="38"/>
      <c r="G160" s="39">
        <v>187105.95120000001</v>
      </c>
      <c r="H160" s="39">
        <v>4115231.1606000005</v>
      </c>
      <c r="I160" s="39">
        <v>1363581.2316000001</v>
      </c>
      <c r="J160" s="38">
        <v>174022.82301109747</v>
      </c>
      <c r="K160" s="38"/>
      <c r="L160" s="39">
        <v>282367.86060000001</v>
      </c>
      <c r="M160" s="39">
        <v>2947152.6084000003</v>
      </c>
      <c r="N160" s="39">
        <v>0</v>
      </c>
      <c r="O160" s="38">
        <v>5416.3960572790693</v>
      </c>
      <c r="P160" s="38"/>
      <c r="Q160" s="39">
        <v>2325990.5256000003</v>
      </c>
      <c r="R160" s="40">
        <v>57299.716151394612</v>
      </c>
      <c r="S160" s="40">
        <v>2383290.2417513947</v>
      </c>
    </row>
    <row r="161" spans="1:19">
      <c r="A161" s="36">
        <v>34230</v>
      </c>
      <c r="B161" s="37" t="s">
        <v>143</v>
      </c>
      <c r="C161" s="42">
        <v>4.3560000000000002E-4</v>
      </c>
      <c r="D161" s="42">
        <v>4.9019999999999999E-4</v>
      </c>
      <c r="E161" s="38">
        <v>3456242.4996000002</v>
      </c>
      <c r="F161" s="38"/>
      <c r="G161" s="39">
        <v>74924.9424</v>
      </c>
      <c r="H161" s="39">
        <v>1647908.3412000001</v>
      </c>
      <c r="I161" s="39">
        <v>546034.18319999997</v>
      </c>
      <c r="J161" s="38">
        <v>525.05493477045673</v>
      </c>
      <c r="K161" s="38"/>
      <c r="L161" s="39">
        <v>113071.7412</v>
      </c>
      <c r="M161" s="39">
        <v>1180161.4968000001</v>
      </c>
      <c r="N161" s="39">
        <v>0</v>
      </c>
      <c r="O161" s="38">
        <v>225084.23556539978</v>
      </c>
      <c r="P161" s="38"/>
      <c r="Q161" s="39">
        <v>931422.57120000001</v>
      </c>
      <c r="R161" s="40">
        <v>-77168.6700076665</v>
      </c>
      <c r="S161" s="40">
        <v>854253.90119233355</v>
      </c>
    </row>
    <row r="162" spans="1:19">
      <c r="A162" s="36">
        <v>34300</v>
      </c>
      <c r="B162" s="37" t="s">
        <v>144</v>
      </c>
      <c r="C162" s="42">
        <v>7.1383000000000002E-3</v>
      </c>
      <c r="D162" s="42">
        <v>7.0816000000000004E-3</v>
      </c>
      <c r="E162" s="38">
        <v>56638420.190300003</v>
      </c>
      <c r="F162" s="38"/>
      <c r="G162" s="39">
        <v>1227816.1532000001</v>
      </c>
      <c r="H162" s="39">
        <v>27004738.5491</v>
      </c>
      <c r="I162" s="39">
        <v>8948016.092600001</v>
      </c>
      <c r="J162" s="38">
        <v>339778.35202053131</v>
      </c>
      <c r="K162" s="38"/>
      <c r="L162" s="39">
        <v>1852938.4991000001</v>
      </c>
      <c r="M162" s="39">
        <v>19339639.147399999</v>
      </c>
      <c r="N162" s="39">
        <v>0</v>
      </c>
      <c r="O162" s="38">
        <v>1295206.8965532756</v>
      </c>
      <c r="P162" s="38"/>
      <c r="Q162" s="39">
        <v>15263484.251600001</v>
      </c>
      <c r="R162" s="40">
        <v>-222709.79169297416</v>
      </c>
      <c r="S162" s="40">
        <v>15040774.459907027</v>
      </c>
    </row>
    <row r="163" spans="1:19">
      <c r="A163" s="36">
        <v>34400</v>
      </c>
      <c r="B163" s="37" t="s">
        <v>145</v>
      </c>
      <c r="C163" s="42">
        <v>2.8241999999999998E-3</v>
      </c>
      <c r="D163" s="42">
        <v>2.9927E-3</v>
      </c>
      <c r="E163" s="38">
        <v>22408448.2722</v>
      </c>
      <c r="F163" s="38"/>
      <c r="G163" s="39">
        <v>485773.69679999998</v>
      </c>
      <c r="H163" s="39">
        <v>10684166.063399998</v>
      </c>
      <c r="I163" s="39">
        <v>3540196.8323999997</v>
      </c>
      <c r="J163" s="38">
        <v>52245.805322342938</v>
      </c>
      <c r="K163" s="38"/>
      <c r="L163" s="39">
        <v>733097.36339999991</v>
      </c>
      <c r="M163" s="39">
        <v>7651542.9275999991</v>
      </c>
      <c r="N163" s="39">
        <v>0</v>
      </c>
      <c r="O163" s="38">
        <v>926692.2131898572</v>
      </c>
      <c r="P163" s="38"/>
      <c r="Q163" s="39">
        <v>6038851.2983999997</v>
      </c>
      <c r="R163" s="40">
        <v>-323865.55342134426</v>
      </c>
      <c r="S163" s="40">
        <v>5714985.7449786551</v>
      </c>
    </row>
    <row r="164" spans="1:19">
      <c r="A164" s="36">
        <v>34405</v>
      </c>
      <c r="B164" s="37" t="s">
        <v>146</v>
      </c>
      <c r="C164" s="42">
        <v>5.6530000000000003E-4</v>
      </c>
      <c r="D164" s="42">
        <v>5.9949999999999999E-4</v>
      </c>
      <c r="E164" s="38">
        <v>4485339.4972999999</v>
      </c>
      <c r="F164" s="38"/>
      <c r="G164" s="39">
        <v>97233.861199999999</v>
      </c>
      <c r="H164" s="39">
        <v>2138573.4281000001</v>
      </c>
      <c r="I164" s="39">
        <v>708615.98660000006</v>
      </c>
      <c r="J164" s="38">
        <v>3818.4468485898847</v>
      </c>
      <c r="K164" s="38"/>
      <c r="L164" s="39">
        <v>146738.8781</v>
      </c>
      <c r="M164" s="39">
        <v>1531554.8534000001</v>
      </c>
      <c r="N164" s="39">
        <v>0</v>
      </c>
      <c r="O164" s="38">
        <v>217532.47432771412</v>
      </c>
      <c r="P164" s="38"/>
      <c r="Q164" s="39">
        <v>1208753.8556000001</v>
      </c>
      <c r="R164" s="40">
        <v>-86149.267867545568</v>
      </c>
      <c r="S164" s="40">
        <v>1122604.5877324545</v>
      </c>
    </row>
    <row r="165" spans="1:19">
      <c r="A165" s="36">
        <v>34500</v>
      </c>
      <c r="B165" s="37" t="s">
        <v>147</v>
      </c>
      <c r="C165" s="42">
        <v>5.0848000000000004E-3</v>
      </c>
      <c r="D165" s="42">
        <v>5.1397999999999999E-3</v>
      </c>
      <c r="E165" s="38">
        <v>40345045.596800007</v>
      </c>
      <c r="F165" s="38"/>
      <c r="G165" s="39">
        <v>874605.93920000002</v>
      </c>
      <c r="H165" s="39">
        <v>19236189.9296</v>
      </c>
      <c r="I165" s="39">
        <v>6373908.6656000009</v>
      </c>
      <c r="J165" s="38">
        <v>263504.94715555658</v>
      </c>
      <c r="K165" s="38"/>
      <c r="L165" s="39">
        <v>1319897.1296000001</v>
      </c>
      <c r="M165" s="39">
        <v>13776136.774400001</v>
      </c>
      <c r="N165" s="39">
        <v>0</v>
      </c>
      <c r="O165" s="38">
        <v>478708.06133328006</v>
      </c>
      <c r="P165" s="38"/>
      <c r="Q165" s="39">
        <v>10872583.7696</v>
      </c>
      <c r="R165" s="40">
        <v>-77098.798495682102</v>
      </c>
      <c r="S165" s="40">
        <v>10795484.971104318</v>
      </c>
    </row>
    <row r="166" spans="1:19">
      <c r="A166" s="36">
        <v>34501</v>
      </c>
      <c r="B166" s="37" t="s">
        <v>148</v>
      </c>
      <c r="C166" s="42">
        <v>6.1799999999999998E-5</v>
      </c>
      <c r="D166" s="42">
        <v>6.19E-5</v>
      </c>
      <c r="E166" s="38">
        <v>490348.45379999996</v>
      </c>
      <c r="F166" s="38"/>
      <c r="G166" s="39">
        <v>10629.8472</v>
      </c>
      <c r="H166" s="39">
        <v>233794.1586</v>
      </c>
      <c r="I166" s="39">
        <v>77467.659599999999</v>
      </c>
      <c r="J166" s="38">
        <v>7596.8758701869992</v>
      </c>
      <c r="K166" s="38"/>
      <c r="L166" s="39">
        <v>16041.8586</v>
      </c>
      <c r="M166" s="39">
        <v>167433.38039999999</v>
      </c>
      <c r="N166" s="39">
        <v>0</v>
      </c>
      <c r="O166" s="38">
        <v>11981.558823441028</v>
      </c>
      <c r="P166" s="38"/>
      <c r="Q166" s="39">
        <v>132143.9736</v>
      </c>
      <c r="R166" s="40">
        <v>370.71442867888709</v>
      </c>
      <c r="S166" s="40">
        <v>132514.68802867888</v>
      </c>
    </row>
    <row r="167" spans="1:19">
      <c r="A167" s="36">
        <v>34505</v>
      </c>
      <c r="B167" s="37" t="s">
        <v>149</v>
      </c>
      <c r="C167" s="42">
        <v>6.6370000000000003E-4</v>
      </c>
      <c r="D167" s="42">
        <v>6.3159999999999996E-4</v>
      </c>
      <c r="E167" s="38">
        <v>5266088.4917000001</v>
      </c>
      <c r="F167" s="38"/>
      <c r="G167" s="39">
        <v>114159.05480000001</v>
      </c>
      <c r="H167" s="39">
        <v>2510828.2049000002</v>
      </c>
      <c r="I167" s="39">
        <v>831962.5514</v>
      </c>
      <c r="J167" s="38">
        <v>312315.00870820379</v>
      </c>
      <c r="K167" s="38"/>
      <c r="L167" s="39">
        <v>172281.2549</v>
      </c>
      <c r="M167" s="39">
        <v>1798147.8086000001</v>
      </c>
      <c r="N167" s="39">
        <v>0</v>
      </c>
      <c r="O167" s="38">
        <v>14468.842155314633</v>
      </c>
      <c r="P167" s="38"/>
      <c r="Q167" s="39">
        <v>1419157.8524</v>
      </c>
      <c r="R167" s="40">
        <v>135549.61768523091</v>
      </c>
      <c r="S167" s="40">
        <v>1554707.4700852309</v>
      </c>
    </row>
    <row r="168" spans="1:19">
      <c r="A168" s="36">
        <v>34600</v>
      </c>
      <c r="B168" s="37" t="s">
        <v>150</v>
      </c>
      <c r="C168" s="42">
        <v>1.2166E-3</v>
      </c>
      <c r="D168" s="42">
        <v>1.2158E-3</v>
      </c>
      <c r="E168" s="38">
        <v>9653040.9205999989</v>
      </c>
      <c r="F168" s="38"/>
      <c r="G168" s="39">
        <v>209260.06639999998</v>
      </c>
      <c r="H168" s="39">
        <v>4602491.4781999998</v>
      </c>
      <c r="I168" s="39">
        <v>1525034.8651999999</v>
      </c>
      <c r="J168" s="38">
        <v>28972.013399999589</v>
      </c>
      <c r="K168" s="38"/>
      <c r="L168" s="39">
        <v>315801.37819999998</v>
      </c>
      <c r="M168" s="39">
        <v>3296107.6148000001</v>
      </c>
      <c r="N168" s="39">
        <v>0</v>
      </c>
      <c r="O168" s="38">
        <v>142575.49473891023</v>
      </c>
      <c r="P168" s="38"/>
      <c r="Q168" s="39">
        <v>2601397.3832</v>
      </c>
      <c r="R168" s="40">
        <v>-96032.326345718437</v>
      </c>
      <c r="S168" s="40">
        <v>2505365.0568542816</v>
      </c>
    </row>
    <row r="169" spans="1:19">
      <c r="A169" s="36">
        <v>34605</v>
      </c>
      <c r="B169" s="37" t="s">
        <v>151</v>
      </c>
      <c r="C169" s="42">
        <v>2.5179999999999999E-4</v>
      </c>
      <c r="D169" s="42">
        <v>2.766E-4</v>
      </c>
      <c r="E169" s="38">
        <v>1997892.2438000001</v>
      </c>
      <c r="F169" s="38"/>
      <c r="G169" s="39">
        <v>43310.607199999999</v>
      </c>
      <c r="H169" s="39">
        <v>952578.78859999997</v>
      </c>
      <c r="I169" s="39">
        <v>315636.83960000001</v>
      </c>
      <c r="J169" s="38">
        <v>35103.069657624597</v>
      </c>
      <c r="K169" s="38"/>
      <c r="L169" s="39">
        <v>65361.488599999997</v>
      </c>
      <c r="M169" s="39">
        <v>682196.20039999997</v>
      </c>
      <c r="N169" s="39">
        <v>0</v>
      </c>
      <c r="O169" s="38">
        <v>92438.171995661804</v>
      </c>
      <c r="P169" s="38"/>
      <c r="Q169" s="39">
        <v>538411.85360000003</v>
      </c>
      <c r="R169" s="40">
        <v>-16999.139008014638</v>
      </c>
      <c r="S169" s="40">
        <v>521412.71459198539</v>
      </c>
    </row>
    <row r="170" spans="1:19">
      <c r="A170" s="36">
        <v>34700</v>
      </c>
      <c r="B170" s="37" t="s">
        <v>152</v>
      </c>
      <c r="C170" s="42">
        <v>3.3004000000000002E-3</v>
      </c>
      <c r="D170" s="42">
        <v>3.3E-3</v>
      </c>
      <c r="E170" s="38">
        <v>26186829.076400001</v>
      </c>
      <c r="F170" s="38"/>
      <c r="G170" s="39">
        <v>567682.00160000008</v>
      </c>
      <c r="H170" s="39">
        <v>12485667.330800001</v>
      </c>
      <c r="I170" s="39">
        <v>4137124.0088000004</v>
      </c>
      <c r="J170" s="38">
        <v>120080.7713277143</v>
      </c>
      <c r="K170" s="38"/>
      <c r="L170" s="39">
        <v>856707.93080000009</v>
      </c>
      <c r="M170" s="39">
        <v>8941701.1112000011</v>
      </c>
      <c r="N170" s="39">
        <v>0</v>
      </c>
      <c r="O170" s="38">
        <v>689060.95358752552</v>
      </c>
      <c r="P170" s="38"/>
      <c r="Q170" s="39">
        <v>7057086.9008000009</v>
      </c>
      <c r="R170" s="40">
        <v>-157285.46541804477</v>
      </c>
      <c r="S170" s="40">
        <v>6899801.4353819564</v>
      </c>
    </row>
    <row r="171" spans="1:19">
      <c r="A171" s="36">
        <v>34800</v>
      </c>
      <c r="B171" s="37" t="s">
        <v>153</v>
      </c>
      <c r="C171" s="42">
        <v>3.7389999999999998E-4</v>
      </c>
      <c r="D171" s="42">
        <v>3.6390000000000001E-4</v>
      </c>
      <c r="E171" s="38">
        <v>2966687.4898999999</v>
      </c>
      <c r="F171" s="38"/>
      <c r="G171" s="39">
        <v>64312.295599999998</v>
      </c>
      <c r="H171" s="39">
        <v>1414492.4902999999</v>
      </c>
      <c r="I171" s="39">
        <v>468691.87579999998</v>
      </c>
      <c r="J171" s="38">
        <v>194071.61132258613</v>
      </c>
      <c r="K171" s="38"/>
      <c r="L171" s="39">
        <v>97055.840299999996</v>
      </c>
      <c r="M171" s="39">
        <v>1012999.0442</v>
      </c>
      <c r="N171" s="39">
        <v>0</v>
      </c>
      <c r="O171" s="38">
        <v>15786.263735357861</v>
      </c>
      <c r="P171" s="38"/>
      <c r="Q171" s="39">
        <v>799492.42279999994</v>
      </c>
      <c r="R171" s="40">
        <v>74971.987973268217</v>
      </c>
      <c r="S171" s="40">
        <v>874464.4107732682</v>
      </c>
    </row>
    <row r="172" spans="1:19">
      <c r="A172" s="36">
        <v>34900</v>
      </c>
      <c r="B172" s="37" t="s">
        <v>287</v>
      </c>
      <c r="C172" s="42">
        <v>7.332E-3</v>
      </c>
      <c r="D172" s="42">
        <v>7.3692000000000002E-3</v>
      </c>
      <c r="E172" s="38">
        <v>58175321.412</v>
      </c>
      <c r="F172" s="38"/>
      <c r="G172" s="39">
        <v>1261133.328</v>
      </c>
      <c r="H172" s="39">
        <v>27737520.563999999</v>
      </c>
      <c r="I172" s="39">
        <v>9190823.3039999995</v>
      </c>
      <c r="J172" s="38">
        <v>0</v>
      </c>
      <c r="K172" s="38"/>
      <c r="L172" s="39">
        <v>1903218.564</v>
      </c>
      <c r="M172" s="39">
        <v>19864426.296</v>
      </c>
      <c r="N172" s="39">
        <v>0</v>
      </c>
      <c r="O172" s="38">
        <v>1403472.1310759326</v>
      </c>
      <c r="P172" s="38"/>
      <c r="Q172" s="39">
        <v>15677663.664000001</v>
      </c>
      <c r="R172" s="40">
        <v>-791381.49137194734</v>
      </c>
      <c r="S172" s="40">
        <v>14886282.172628053</v>
      </c>
    </row>
    <row r="173" spans="1:19">
      <c r="A173" s="36">
        <v>34901</v>
      </c>
      <c r="B173" s="37" t="s">
        <v>288</v>
      </c>
      <c r="C173" s="42">
        <v>1.797E-4</v>
      </c>
      <c r="D173" s="42">
        <v>1.8909999999999999E-4</v>
      </c>
      <c r="E173" s="38">
        <v>1425819.0477</v>
      </c>
      <c r="F173" s="38"/>
      <c r="G173" s="39">
        <v>30909.1188</v>
      </c>
      <c r="H173" s="39">
        <v>679818.93689999997</v>
      </c>
      <c r="I173" s="39">
        <v>225257.90340000001</v>
      </c>
      <c r="J173" s="38">
        <v>4513.940992196568</v>
      </c>
      <c r="K173" s="38"/>
      <c r="L173" s="39">
        <v>46645.986900000004</v>
      </c>
      <c r="M173" s="39">
        <v>486857.25660000002</v>
      </c>
      <c r="N173" s="39">
        <v>0</v>
      </c>
      <c r="O173" s="38">
        <v>101907.45610351468</v>
      </c>
      <c r="P173" s="38"/>
      <c r="Q173" s="39">
        <v>384243.88439999998</v>
      </c>
      <c r="R173" s="40">
        <v>-38565.76078994722</v>
      </c>
      <c r="S173" s="40">
        <v>345678.12361005275</v>
      </c>
    </row>
    <row r="174" spans="1:19">
      <c r="A174" s="36">
        <v>34903</v>
      </c>
      <c r="B174" s="37" t="s">
        <v>154</v>
      </c>
      <c r="C174" s="42">
        <v>1.26E-5</v>
      </c>
      <c r="D174" s="42">
        <v>1.34E-5</v>
      </c>
      <c r="E174" s="38">
        <v>99973.95659999999</v>
      </c>
      <c r="F174" s="38"/>
      <c r="G174" s="39">
        <v>2167.2503999999999</v>
      </c>
      <c r="H174" s="39">
        <v>47666.770199999999</v>
      </c>
      <c r="I174" s="39">
        <v>15794.377199999999</v>
      </c>
      <c r="J174" s="38">
        <v>2753.2352999999921</v>
      </c>
      <c r="K174" s="38"/>
      <c r="L174" s="39">
        <v>3270.6702</v>
      </c>
      <c r="M174" s="39">
        <v>34136.902799999996</v>
      </c>
      <c r="N174" s="39">
        <v>0</v>
      </c>
      <c r="O174" s="38">
        <v>14471.746509824763</v>
      </c>
      <c r="P174" s="38"/>
      <c r="Q174" s="39">
        <v>26941.975200000001</v>
      </c>
      <c r="R174" s="40">
        <v>-5866.0956373064573</v>
      </c>
      <c r="S174" s="40">
        <v>21075.879562693543</v>
      </c>
    </row>
    <row r="175" spans="1:19">
      <c r="A175" s="36">
        <v>34905</v>
      </c>
      <c r="B175" s="37" t="s">
        <v>155</v>
      </c>
      <c r="C175" s="42">
        <v>7.3019999999999997E-4</v>
      </c>
      <c r="D175" s="42">
        <v>7.2610000000000003E-4</v>
      </c>
      <c r="E175" s="38">
        <v>5793728.8181999996</v>
      </c>
      <c r="F175" s="38"/>
      <c r="G175" s="39">
        <v>125597.3208</v>
      </c>
      <c r="H175" s="39">
        <v>2762402.8254</v>
      </c>
      <c r="I175" s="39">
        <v>915321.76439999999</v>
      </c>
      <c r="J175" s="38">
        <v>30060.919056670122</v>
      </c>
      <c r="K175" s="38"/>
      <c r="L175" s="39">
        <v>189543.12539999999</v>
      </c>
      <c r="M175" s="39">
        <v>1978314.7955999998</v>
      </c>
      <c r="N175" s="39">
        <v>0</v>
      </c>
      <c r="O175" s="38">
        <v>131674.88477845467</v>
      </c>
      <c r="P175" s="38"/>
      <c r="Q175" s="39">
        <v>1561351.6103999999</v>
      </c>
      <c r="R175" s="40">
        <v>-39905.075177764171</v>
      </c>
      <c r="S175" s="40">
        <v>1521446.5352222356</v>
      </c>
    </row>
    <row r="176" spans="1:19">
      <c r="A176" s="36">
        <v>34910</v>
      </c>
      <c r="B176" s="37" t="s">
        <v>156</v>
      </c>
      <c r="C176" s="42">
        <v>2.2791E-3</v>
      </c>
      <c r="D176" s="42">
        <v>2.3143E-3</v>
      </c>
      <c r="E176" s="38">
        <v>18083384.483100001</v>
      </c>
      <c r="F176" s="38"/>
      <c r="G176" s="39">
        <v>392014.31640000001</v>
      </c>
      <c r="H176" s="39">
        <v>8622010.7906999998</v>
      </c>
      <c r="I176" s="39">
        <v>2856901.9901999999</v>
      </c>
      <c r="J176" s="38">
        <v>299235.6008458492</v>
      </c>
      <c r="K176" s="38"/>
      <c r="L176" s="39">
        <v>591601.94070000004</v>
      </c>
      <c r="M176" s="39">
        <v>6174715.4898000006</v>
      </c>
      <c r="N176" s="39">
        <v>0</v>
      </c>
      <c r="O176" s="38">
        <v>323191.04385000095</v>
      </c>
      <c r="P176" s="38"/>
      <c r="Q176" s="39">
        <v>4873290.1332</v>
      </c>
      <c r="R176" s="40">
        <v>63377.511800138192</v>
      </c>
      <c r="S176" s="40">
        <v>4936667.6450001383</v>
      </c>
    </row>
    <row r="177" spans="1:19">
      <c r="A177" s="36">
        <v>35000</v>
      </c>
      <c r="B177" s="37" t="s">
        <v>157</v>
      </c>
      <c r="C177" s="42">
        <v>1.5081999999999999E-3</v>
      </c>
      <c r="D177" s="42">
        <v>1.5556999999999999E-3</v>
      </c>
      <c r="E177" s="38">
        <v>11966723.916199999</v>
      </c>
      <c r="F177" s="38"/>
      <c r="G177" s="39">
        <v>259416.43279999998</v>
      </c>
      <c r="H177" s="39">
        <v>5705636.7313999999</v>
      </c>
      <c r="I177" s="39">
        <v>1890561.8803999999</v>
      </c>
      <c r="J177" s="38">
        <v>145627.20368937869</v>
      </c>
      <c r="K177" s="38"/>
      <c r="L177" s="39">
        <v>391494.03139999998</v>
      </c>
      <c r="M177" s="39">
        <v>4086133.0795999998</v>
      </c>
      <c r="N177" s="39">
        <v>0</v>
      </c>
      <c r="O177" s="38">
        <v>269759.80417499965</v>
      </c>
      <c r="P177" s="38"/>
      <c r="Q177" s="39">
        <v>3224911.6664</v>
      </c>
      <c r="R177" s="40">
        <v>-8342.2644865822658</v>
      </c>
      <c r="S177" s="40">
        <v>3216569.4019134175</v>
      </c>
    </row>
    <row r="178" spans="1:19">
      <c r="A178" s="36">
        <v>35005</v>
      </c>
      <c r="B178" s="37" t="s">
        <v>158</v>
      </c>
      <c r="C178" s="42">
        <v>7.0140000000000003E-4</v>
      </c>
      <c r="D178" s="42">
        <v>7.0509999999999995E-4</v>
      </c>
      <c r="E178" s="38">
        <v>5565216.9174000006</v>
      </c>
      <c r="F178" s="38"/>
      <c r="G178" s="39">
        <v>120643.60560000001</v>
      </c>
      <c r="H178" s="39">
        <v>2653450.2078</v>
      </c>
      <c r="I178" s="39">
        <v>879220.3308</v>
      </c>
      <c r="J178" s="38">
        <v>59501.913721770972</v>
      </c>
      <c r="K178" s="38"/>
      <c r="L178" s="39">
        <v>182067.30780000001</v>
      </c>
      <c r="M178" s="39">
        <v>1900287.5892</v>
      </c>
      <c r="N178" s="39">
        <v>0</v>
      </c>
      <c r="O178" s="38">
        <v>39857.693085969011</v>
      </c>
      <c r="P178" s="38"/>
      <c r="Q178" s="39">
        <v>1499769.9528000001</v>
      </c>
      <c r="R178" s="40">
        <v>44008.629035235273</v>
      </c>
      <c r="S178" s="40">
        <v>1543778.5818352355</v>
      </c>
    </row>
    <row r="179" spans="1:19">
      <c r="A179" s="36">
        <v>35100</v>
      </c>
      <c r="B179" s="37" t="s">
        <v>159</v>
      </c>
      <c r="C179" s="42">
        <v>1.3260600000000001E-2</v>
      </c>
      <c r="D179" s="42">
        <v>1.29987E-2</v>
      </c>
      <c r="E179" s="38">
        <v>105215448.32460001</v>
      </c>
      <c r="F179" s="38"/>
      <c r="G179" s="39">
        <v>2280876.2424000003</v>
      </c>
      <c r="H179" s="39">
        <v>50165870.8662</v>
      </c>
      <c r="I179" s="39">
        <v>16622453.8332</v>
      </c>
      <c r="J179" s="38">
        <v>410878.06896659161</v>
      </c>
      <c r="K179" s="38"/>
      <c r="L179" s="39">
        <v>3442146.7662000004</v>
      </c>
      <c r="M179" s="39">
        <v>35926651.846799999</v>
      </c>
      <c r="N179" s="39">
        <v>0</v>
      </c>
      <c r="O179" s="38">
        <v>1634545.3071461874</v>
      </c>
      <c r="P179" s="38"/>
      <c r="Q179" s="39">
        <v>28354504.4712</v>
      </c>
      <c r="R179" s="40">
        <v>-960846.67387155583</v>
      </c>
      <c r="S179" s="40">
        <v>27393657.797328446</v>
      </c>
    </row>
    <row r="180" spans="1:19">
      <c r="A180" s="36">
        <v>35105</v>
      </c>
      <c r="B180" s="37" t="s">
        <v>160</v>
      </c>
      <c r="C180" s="42">
        <v>1.1609000000000001E-3</v>
      </c>
      <c r="D180" s="42">
        <v>1.1724999999999999E-3</v>
      </c>
      <c r="E180" s="38">
        <v>9211092.5569000002</v>
      </c>
      <c r="F180" s="38"/>
      <c r="G180" s="39">
        <v>199679.44360000003</v>
      </c>
      <c r="H180" s="39">
        <v>4391774.0893000001</v>
      </c>
      <c r="I180" s="39">
        <v>1455213.6898000001</v>
      </c>
      <c r="J180" s="38">
        <v>41668.428506589902</v>
      </c>
      <c r="K180" s="38"/>
      <c r="L180" s="39">
        <v>301342.93930000003</v>
      </c>
      <c r="M180" s="39">
        <v>3145200.8302000002</v>
      </c>
      <c r="N180" s="39">
        <v>0</v>
      </c>
      <c r="O180" s="38">
        <v>228275.30436720111</v>
      </c>
      <c r="P180" s="38"/>
      <c r="Q180" s="39">
        <v>2482296.7468000003</v>
      </c>
      <c r="R180" s="40">
        <v>-41196.203344082533</v>
      </c>
      <c r="S180" s="40">
        <v>2441100.5434559179</v>
      </c>
    </row>
    <row r="181" spans="1:19">
      <c r="A181" s="36">
        <v>35106</v>
      </c>
      <c r="B181" s="37" t="s">
        <v>161</v>
      </c>
      <c r="C181" s="42">
        <v>2.8630000000000002E-4</v>
      </c>
      <c r="D181" s="42">
        <v>2.9930000000000001E-4</v>
      </c>
      <c r="E181" s="38">
        <v>2271630.4583000001</v>
      </c>
      <c r="F181" s="38"/>
      <c r="G181" s="39">
        <v>49244.745200000005</v>
      </c>
      <c r="H181" s="39">
        <v>1083094.9451000001</v>
      </c>
      <c r="I181" s="39">
        <v>358883.34860000003</v>
      </c>
      <c r="J181" s="38">
        <v>133199.9035429724</v>
      </c>
      <c r="K181" s="38"/>
      <c r="L181" s="39">
        <v>74316.895100000009</v>
      </c>
      <c r="M181" s="39">
        <v>775666.2914000001</v>
      </c>
      <c r="N181" s="39">
        <v>0</v>
      </c>
      <c r="O181" s="38">
        <v>99032.146200000047</v>
      </c>
      <c r="P181" s="38"/>
      <c r="Q181" s="39">
        <v>612181.54760000005</v>
      </c>
      <c r="R181" s="40">
        <v>57729.852052538859</v>
      </c>
      <c r="S181" s="40">
        <v>669911.39965253894</v>
      </c>
    </row>
    <row r="182" spans="1:19">
      <c r="A182" s="36">
        <v>35200</v>
      </c>
      <c r="B182" s="37" t="s">
        <v>162</v>
      </c>
      <c r="C182" s="42">
        <v>5.6130000000000004E-4</v>
      </c>
      <c r="D182" s="42">
        <v>5.8060000000000002E-4</v>
      </c>
      <c r="E182" s="38">
        <v>4453601.7333000004</v>
      </c>
      <c r="F182" s="38"/>
      <c r="G182" s="39">
        <v>96545.845200000011</v>
      </c>
      <c r="H182" s="39">
        <v>2123441.1200999999</v>
      </c>
      <c r="I182" s="39">
        <v>703601.89860000007</v>
      </c>
      <c r="J182" s="38">
        <v>123140.01877577988</v>
      </c>
      <c r="K182" s="38"/>
      <c r="L182" s="39">
        <v>145700.57010000001</v>
      </c>
      <c r="M182" s="39">
        <v>1520717.7414000002</v>
      </c>
      <c r="N182" s="39">
        <v>0</v>
      </c>
      <c r="O182" s="38">
        <v>37044.466875000566</v>
      </c>
      <c r="P182" s="38"/>
      <c r="Q182" s="39">
        <v>1200200.8476</v>
      </c>
      <c r="R182" s="40">
        <v>65581.88347712117</v>
      </c>
      <c r="S182" s="40">
        <v>1265782.7310771211</v>
      </c>
    </row>
    <row r="183" spans="1:19">
      <c r="A183" s="36">
        <v>35300</v>
      </c>
      <c r="B183" s="37" t="s">
        <v>163</v>
      </c>
      <c r="C183" s="42">
        <v>4.0270999999999996E-3</v>
      </c>
      <c r="D183" s="42">
        <v>3.8329000000000002E-3</v>
      </c>
      <c r="E183" s="38">
        <v>31952787.351099998</v>
      </c>
      <c r="F183" s="38"/>
      <c r="G183" s="39">
        <v>692677.30839999998</v>
      </c>
      <c r="H183" s="39">
        <v>15234829.386699999</v>
      </c>
      <c r="I183" s="39">
        <v>5048058.4461999992</v>
      </c>
      <c r="J183" s="38">
        <v>728127.21996864048</v>
      </c>
      <c r="K183" s="38"/>
      <c r="L183" s="39">
        <v>1045342.5366999999</v>
      </c>
      <c r="M183" s="39">
        <v>10910533.433799999</v>
      </c>
      <c r="N183" s="39">
        <v>0</v>
      </c>
      <c r="O183" s="38">
        <v>108700.66477299556</v>
      </c>
      <c r="P183" s="38"/>
      <c r="Q183" s="39">
        <v>8610954.6291999985</v>
      </c>
      <c r="R183" s="40">
        <v>155634.1091383897</v>
      </c>
      <c r="S183" s="40">
        <v>8766588.7383383885</v>
      </c>
    </row>
    <row r="184" spans="1:19">
      <c r="A184" s="36">
        <v>35305</v>
      </c>
      <c r="B184" s="37" t="s">
        <v>164</v>
      </c>
      <c r="C184" s="42">
        <v>1.4071000000000001E-3</v>
      </c>
      <c r="D184" s="42">
        <v>1.42E-3</v>
      </c>
      <c r="E184" s="38">
        <v>11164551.931100002</v>
      </c>
      <c r="F184" s="38"/>
      <c r="G184" s="39">
        <v>242026.82840000003</v>
      </c>
      <c r="H184" s="39">
        <v>5323167.6467000004</v>
      </c>
      <c r="I184" s="39">
        <v>1763830.8062000002</v>
      </c>
      <c r="J184" s="38">
        <v>468062.1192808178</v>
      </c>
      <c r="K184" s="38"/>
      <c r="L184" s="39">
        <v>365250.79670000001</v>
      </c>
      <c r="M184" s="39">
        <v>3812225.0738000004</v>
      </c>
      <c r="N184" s="39">
        <v>0</v>
      </c>
      <c r="O184" s="38">
        <v>12569.406674999802</v>
      </c>
      <c r="P184" s="38"/>
      <c r="Q184" s="39">
        <v>3008734.3892000001</v>
      </c>
      <c r="R184" s="40">
        <v>257478.04891765714</v>
      </c>
      <c r="S184" s="40">
        <v>3266212.4381176573</v>
      </c>
    </row>
    <row r="185" spans="1:19">
      <c r="A185" s="36">
        <v>35400</v>
      </c>
      <c r="B185" s="37" t="s">
        <v>165</v>
      </c>
      <c r="C185" s="42">
        <v>2.9510000000000001E-3</v>
      </c>
      <c r="D185" s="42">
        <v>3.0752000000000002E-3</v>
      </c>
      <c r="E185" s="38">
        <v>23414535.390999999</v>
      </c>
      <c r="F185" s="38"/>
      <c r="G185" s="39">
        <v>507583.804</v>
      </c>
      <c r="H185" s="39">
        <v>11163860.227</v>
      </c>
      <c r="I185" s="39">
        <v>3699143.4220000003</v>
      </c>
      <c r="J185" s="38">
        <v>17861.09413449038</v>
      </c>
      <c r="K185" s="38"/>
      <c r="L185" s="39">
        <v>766011.72700000007</v>
      </c>
      <c r="M185" s="39">
        <v>7995079.3780000005</v>
      </c>
      <c r="N185" s="39">
        <v>0</v>
      </c>
      <c r="O185" s="38">
        <v>628176.56337214448</v>
      </c>
      <c r="P185" s="38"/>
      <c r="Q185" s="39">
        <v>6309981.6519999998</v>
      </c>
      <c r="R185" s="40">
        <v>-227907.02917658119</v>
      </c>
      <c r="S185" s="40">
        <v>6082074.622823419</v>
      </c>
    </row>
    <row r="186" spans="1:19">
      <c r="A186" s="36">
        <v>35401</v>
      </c>
      <c r="B186" s="37" t="s">
        <v>166</v>
      </c>
      <c r="C186" s="42">
        <v>3.7200000000000003E-5</v>
      </c>
      <c r="D186" s="42">
        <v>2.7900000000000001E-5</v>
      </c>
      <c r="E186" s="38">
        <v>295161.20520000003</v>
      </c>
      <c r="F186" s="38"/>
      <c r="G186" s="39">
        <v>6398.5488000000005</v>
      </c>
      <c r="H186" s="39">
        <v>140730.4644</v>
      </c>
      <c r="I186" s="39">
        <v>46631.018400000001</v>
      </c>
      <c r="J186" s="38">
        <v>45361.980515889401</v>
      </c>
      <c r="K186" s="38"/>
      <c r="L186" s="39">
        <v>9656.2644</v>
      </c>
      <c r="M186" s="39">
        <v>100785.1416</v>
      </c>
      <c r="N186" s="39">
        <v>0</v>
      </c>
      <c r="O186" s="38">
        <v>20077.213111870064</v>
      </c>
      <c r="P186" s="38"/>
      <c r="Q186" s="39">
        <v>79542.974400000006</v>
      </c>
      <c r="R186" s="40">
        <v>4583.7427537137592</v>
      </c>
      <c r="S186" s="40">
        <v>84126.717153713762</v>
      </c>
    </row>
    <row r="187" spans="1:19">
      <c r="A187" s="36">
        <v>35402</v>
      </c>
      <c r="B187" s="37" t="s">
        <v>469</v>
      </c>
      <c r="C187" s="42">
        <v>0</v>
      </c>
      <c r="D187" s="42">
        <v>0</v>
      </c>
      <c r="E187" s="38">
        <v>0</v>
      </c>
      <c r="F187" s="38"/>
      <c r="G187" s="39">
        <v>0</v>
      </c>
      <c r="H187" s="39">
        <v>0</v>
      </c>
      <c r="I187" s="39">
        <v>0</v>
      </c>
      <c r="J187" s="38">
        <v>0</v>
      </c>
      <c r="K187" s="38"/>
      <c r="L187" s="39">
        <v>0</v>
      </c>
      <c r="M187" s="39">
        <v>0</v>
      </c>
      <c r="N187" s="39">
        <v>0</v>
      </c>
      <c r="O187" s="38">
        <v>99126.178703549056</v>
      </c>
      <c r="P187" s="38"/>
      <c r="Q187" s="39">
        <v>0</v>
      </c>
      <c r="R187" s="40">
        <v>-125476.17557411273</v>
      </c>
      <c r="S187" s="40">
        <v>-125476.17557411273</v>
      </c>
    </row>
    <row r="188" spans="1:19">
      <c r="A188" s="36">
        <v>35405</v>
      </c>
      <c r="B188" s="37" t="s">
        <v>168</v>
      </c>
      <c r="C188" s="42">
        <v>1.0463E-3</v>
      </c>
      <c r="D188" s="42">
        <v>1.0782999999999999E-3</v>
      </c>
      <c r="E188" s="38">
        <v>8301805.6183000002</v>
      </c>
      <c r="F188" s="38"/>
      <c r="G188" s="39">
        <v>179967.78520000001</v>
      </c>
      <c r="H188" s="39">
        <v>3958233.4651000001</v>
      </c>
      <c r="I188" s="39">
        <v>1311560.0686000001</v>
      </c>
      <c r="J188" s="38">
        <v>37230.433050455766</v>
      </c>
      <c r="K188" s="38"/>
      <c r="L188" s="39">
        <v>271595.41509999998</v>
      </c>
      <c r="M188" s="39">
        <v>2834717.5714000002</v>
      </c>
      <c r="N188" s="39">
        <v>0</v>
      </c>
      <c r="O188" s="38">
        <v>212447.62621572692</v>
      </c>
      <c r="P188" s="38"/>
      <c r="Q188" s="39">
        <v>2237253.0676000002</v>
      </c>
      <c r="R188" s="40">
        <v>-62293.776549889932</v>
      </c>
      <c r="S188" s="40">
        <v>2174959.2910501105</v>
      </c>
    </row>
    <row r="189" spans="1:19">
      <c r="A189" s="36">
        <v>35500</v>
      </c>
      <c r="B189" s="37" t="s">
        <v>169</v>
      </c>
      <c r="C189" s="42">
        <v>4.1085999999999996E-3</v>
      </c>
      <c r="D189" s="42">
        <v>4.3315999999999997E-3</v>
      </c>
      <c r="E189" s="38">
        <v>32599444.292599998</v>
      </c>
      <c r="F189" s="38"/>
      <c r="G189" s="39">
        <v>706695.63439999998</v>
      </c>
      <c r="H189" s="39">
        <v>15543150.162199998</v>
      </c>
      <c r="I189" s="39">
        <v>5150220.4891999997</v>
      </c>
      <c r="J189" s="38">
        <v>149136.59968069455</v>
      </c>
      <c r="K189" s="38"/>
      <c r="L189" s="39">
        <v>1066498.0621999998</v>
      </c>
      <c r="M189" s="39">
        <v>11131339.590799998</v>
      </c>
      <c r="N189" s="39">
        <v>0</v>
      </c>
      <c r="O189" s="38">
        <v>1371724.9624659023</v>
      </c>
      <c r="P189" s="38"/>
      <c r="Q189" s="39">
        <v>8785222.1671999991</v>
      </c>
      <c r="R189" s="40">
        <v>-473141.607772458</v>
      </c>
      <c r="S189" s="40">
        <v>8312080.5594275407</v>
      </c>
    </row>
    <row r="190" spans="1:19">
      <c r="A190" s="36">
        <v>35600</v>
      </c>
      <c r="B190" s="37" t="s">
        <v>170</v>
      </c>
      <c r="C190" s="42">
        <v>1.7339E-3</v>
      </c>
      <c r="D190" s="42">
        <v>1.7164999999999999E-3</v>
      </c>
      <c r="E190" s="38">
        <v>13757527.2499</v>
      </c>
      <c r="F190" s="38"/>
      <c r="G190" s="39">
        <v>298237.73560000001</v>
      </c>
      <c r="H190" s="39">
        <v>6559477.2103000004</v>
      </c>
      <c r="I190" s="39">
        <v>2173481.7958</v>
      </c>
      <c r="J190" s="38">
        <v>49875.662555011004</v>
      </c>
      <c r="K190" s="38"/>
      <c r="L190" s="39">
        <v>450080.56030000001</v>
      </c>
      <c r="M190" s="39">
        <v>4697617.1242000004</v>
      </c>
      <c r="N190" s="39">
        <v>0</v>
      </c>
      <c r="O190" s="38">
        <v>86728.285857215451</v>
      </c>
      <c r="P190" s="38"/>
      <c r="Q190" s="39">
        <v>3707515.1428</v>
      </c>
      <c r="R190" s="40">
        <v>-69838.942077956744</v>
      </c>
      <c r="S190" s="40">
        <v>3637676.2007220434</v>
      </c>
    </row>
    <row r="191" spans="1:19">
      <c r="A191" s="36">
        <v>35700</v>
      </c>
      <c r="B191" s="37" t="s">
        <v>171</v>
      </c>
      <c r="C191" s="42">
        <v>9.5529999999999996E-4</v>
      </c>
      <c r="D191" s="42">
        <v>9.657E-4</v>
      </c>
      <c r="E191" s="38">
        <v>7579771.4873000002</v>
      </c>
      <c r="F191" s="38"/>
      <c r="G191" s="39">
        <v>164315.42119999998</v>
      </c>
      <c r="H191" s="39">
        <v>3613973.4580999999</v>
      </c>
      <c r="I191" s="39">
        <v>1197489.5666</v>
      </c>
      <c r="J191" s="38">
        <v>20223.396494577395</v>
      </c>
      <c r="K191" s="38"/>
      <c r="L191" s="39">
        <v>247973.9081</v>
      </c>
      <c r="M191" s="39">
        <v>2588173.2733999998</v>
      </c>
      <c r="N191" s="39">
        <v>0</v>
      </c>
      <c r="O191" s="38">
        <v>216070.5701542813</v>
      </c>
      <c r="P191" s="38"/>
      <c r="Q191" s="39">
        <v>2042672.1355999999</v>
      </c>
      <c r="R191" s="40">
        <v>-92332.554659929359</v>
      </c>
      <c r="S191" s="40">
        <v>1950339.5809400706</v>
      </c>
    </row>
    <row r="192" spans="1:19">
      <c r="A192" s="36">
        <v>35800</v>
      </c>
      <c r="B192" s="37" t="s">
        <v>172</v>
      </c>
      <c r="C192" s="42">
        <v>1.3487E-3</v>
      </c>
      <c r="D192" s="42">
        <v>1.3967999999999999E-3</v>
      </c>
      <c r="E192" s="38">
        <v>10701180.5767</v>
      </c>
      <c r="F192" s="38"/>
      <c r="G192" s="39">
        <v>231981.7948</v>
      </c>
      <c r="H192" s="39">
        <v>5102235.9499000004</v>
      </c>
      <c r="I192" s="39">
        <v>1690625.1214000001</v>
      </c>
      <c r="J192" s="38">
        <v>0</v>
      </c>
      <c r="K192" s="38"/>
      <c r="L192" s="39">
        <v>350091.4999</v>
      </c>
      <c r="M192" s="39">
        <v>3654003.2385999998</v>
      </c>
      <c r="N192" s="39">
        <v>0</v>
      </c>
      <c r="O192" s="38">
        <v>242477.28033483803</v>
      </c>
      <c r="P192" s="38"/>
      <c r="Q192" s="39">
        <v>2883860.4723999999</v>
      </c>
      <c r="R192" s="40">
        <v>-114260.81726655188</v>
      </c>
      <c r="S192" s="40">
        <v>2769599.6551334481</v>
      </c>
    </row>
    <row r="193" spans="1:19">
      <c r="A193" s="36">
        <v>35805</v>
      </c>
      <c r="B193" s="37" t="s">
        <v>173</v>
      </c>
      <c r="C193" s="42">
        <v>2.3470000000000001E-4</v>
      </c>
      <c r="D193" s="42">
        <v>2.2379999999999999E-4</v>
      </c>
      <c r="E193" s="38">
        <v>1862213.3027000001</v>
      </c>
      <c r="F193" s="38"/>
      <c r="G193" s="39">
        <v>40369.338800000005</v>
      </c>
      <c r="H193" s="39">
        <v>887888.17190000007</v>
      </c>
      <c r="I193" s="39">
        <v>294201.61340000003</v>
      </c>
      <c r="J193" s="38">
        <v>229271.22818702681</v>
      </c>
      <c r="K193" s="38"/>
      <c r="L193" s="39">
        <v>60922.721900000004</v>
      </c>
      <c r="M193" s="39">
        <v>635867.5466</v>
      </c>
      <c r="N193" s="39">
        <v>0</v>
      </c>
      <c r="O193" s="38">
        <v>27165.857170237716</v>
      </c>
      <c r="P193" s="38"/>
      <c r="Q193" s="39">
        <v>501847.74440000003</v>
      </c>
      <c r="R193" s="40">
        <v>65931.02061179372</v>
      </c>
      <c r="S193" s="40">
        <v>567778.7650117937</v>
      </c>
    </row>
    <row r="194" spans="1:19">
      <c r="A194" s="36">
        <v>35900</v>
      </c>
      <c r="B194" s="37" t="s">
        <v>174</v>
      </c>
      <c r="C194" s="42">
        <v>2.4949E-3</v>
      </c>
      <c r="D194" s="42">
        <v>2.5728999999999999E-3</v>
      </c>
      <c r="E194" s="38">
        <v>19795636.850899998</v>
      </c>
      <c r="F194" s="38"/>
      <c r="G194" s="39">
        <v>429132.77960000001</v>
      </c>
      <c r="H194" s="39">
        <v>9438398.8072999995</v>
      </c>
      <c r="I194" s="39">
        <v>3127412.0378</v>
      </c>
      <c r="J194" s="38">
        <v>0</v>
      </c>
      <c r="K194" s="38"/>
      <c r="L194" s="39">
        <v>647618.65729999996</v>
      </c>
      <c r="M194" s="39">
        <v>6759377.6821999997</v>
      </c>
      <c r="N194" s="39">
        <v>0</v>
      </c>
      <c r="O194" s="38">
        <v>650209.89316038718</v>
      </c>
      <c r="P194" s="38"/>
      <c r="Q194" s="39">
        <v>5334724.9148000004</v>
      </c>
      <c r="R194" s="40">
        <v>-340266.53108602483</v>
      </c>
      <c r="S194" s="40">
        <v>4994458.3837139755</v>
      </c>
    </row>
    <row r="195" spans="1:19">
      <c r="A195" s="36">
        <v>35905</v>
      </c>
      <c r="B195" s="37" t="s">
        <v>175</v>
      </c>
      <c r="C195" s="42">
        <v>3.5080000000000002E-4</v>
      </c>
      <c r="D195" s="42">
        <v>3.5429999999999999E-4</v>
      </c>
      <c r="E195" s="38">
        <v>2783401.9028000003</v>
      </c>
      <c r="F195" s="38"/>
      <c r="G195" s="39">
        <v>60339.003199999999</v>
      </c>
      <c r="H195" s="39">
        <v>1327103.4116</v>
      </c>
      <c r="I195" s="39">
        <v>439735.51760000002</v>
      </c>
      <c r="J195" s="38">
        <v>77015.625665221698</v>
      </c>
      <c r="K195" s="38"/>
      <c r="L195" s="39">
        <v>91059.611600000004</v>
      </c>
      <c r="M195" s="39">
        <v>950414.72240000009</v>
      </c>
      <c r="N195" s="39">
        <v>0</v>
      </c>
      <c r="O195" s="38">
        <v>0</v>
      </c>
      <c r="P195" s="38"/>
      <c r="Q195" s="39">
        <v>750098.80160000001</v>
      </c>
      <c r="R195" s="40">
        <v>31950.477998383409</v>
      </c>
      <c r="S195" s="40">
        <v>782049.27959838347</v>
      </c>
    </row>
    <row r="196" spans="1:19">
      <c r="A196" s="36">
        <v>36000</v>
      </c>
      <c r="B196" s="37" t="s">
        <v>176</v>
      </c>
      <c r="C196" s="42">
        <v>5.97805E-2</v>
      </c>
      <c r="D196" s="42">
        <v>5.8661999999999999E-2</v>
      </c>
      <c r="E196" s="38">
        <v>474324850.20050001</v>
      </c>
      <c r="F196" s="38"/>
      <c r="G196" s="39">
        <v>10282485.122</v>
      </c>
      <c r="H196" s="39">
        <v>226154234.59850001</v>
      </c>
      <c r="I196" s="39">
        <v>74936171.921000004</v>
      </c>
      <c r="J196" s="38">
        <v>917582.18266370415</v>
      </c>
      <c r="K196" s="38"/>
      <c r="L196" s="39">
        <v>15517642.8485</v>
      </c>
      <c r="M196" s="39">
        <v>161961993.479</v>
      </c>
      <c r="N196" s="39">
        <v>0</v>
      </c>
      <c r="O196" s="38">
        <v>4697985.3134915493</v>
      </c>
      <c r="P196" s="38"/>
      <c r="Q196" s="39">
        <v>127825773.686</v>
      </c>
      <c r="R196" s="40">
        <v>-2558009.7643704303</v>
      </c>
      <c r="S196" s="40">
        <v>125267763.92162958</v>
      </c>
    </row>
    <row r="197" spans="1:19">
      <c r="A197" s="36">
        <v>36001</v>
      </c>
      <c r="B197" s="37" t="s">
        <v>177</v>
      </c>
      <c r="C197" s="42">
        <v>2.8799999999999999E-5</v>
      </c>
      <c r="D197" s="42">
        <v>3.2799999999999998E-5</v>
      </c>
      <c r="E197" s="38">
        <v>228511.9008</v>
      </c>
      <c r="F197" s="38"/>
      <c r="G197" s="39">
        <v>4953.7151999999996</v>
      </c>
      <c r="H197" s="39">
        <v>108952.6176</v>
      </c>
      <c r="I197" s="39">
        <v>36101.433599999997</v>
      </c>
      <c r="J197" s="38">
        <v>0</v>
      </c>
      <c r="K197" s="38"/>
      <c r="L197" s="39">
        <v>7475.8175999999994</v>
      </c>
      <c r="M197" s="39">
        <v>78027.206399999995</v>
      </c>
      <c r="N197" s="39">
        <v>0</v>
      </c>
      <c r="O197" s="38">
        <v>65699.448658072637</v>
      </c>
      <c r="P197" s="38"/>
      <c r="Q197" s="39">
        <v>61581.657599999999</v>
      </c>
      <c r="R197" s="40">
        <v>-41113.249682390713</v>
      </c>
      <c r="S197" s="40">
        <v>20468.407917609286</v>
      </c>
    </row>
    <row r="198" spans="1:19">
      <c r="A198" s="36">
        <v>36002</v>
      </c>
      <c r="B198" s="37" t="s">
        <v>465</v>
      </c>
      <c r="C198" s="42">
        <v>0</v>
      </c>
      <c r="D198" s="42">
        <v>1.4239999999999999E-4</v>
      </c>
      <c r="E198" s="38">
        <v>0</v>
      </c>
      <c r="F198" s="38"/>
      <c r="G198" s="39">
        <v>0</v>
      </c>
      <c r="H198" s="39">
        <v>0</v>
      </c>
      <c r="I198" s="39">
        <v>0</v>
      </c>
      <c r="J198" s="38">
        <v>27051.400538822461</v>
      </c>
      <c r="K198" s="38"/>
      <c r="L198" s="39">
        <v>0</v>
      </c>
      <c r="M198" s="39">
        <v>0</v>
      </c>
      <c r="N198" s="39">
        <v>0</v>
      </c>
      <c r="O198" s="38">
        <v>802301.20640154334</v>
      </c>
      <c r="P198" s="38"/>
      <c r="Q198" s="39">
        <v>0</v>
      </c>
      <c r="R198" s="40">
        <v>-255973.34256403596</v>
      </c>
      <c r="S198" s="40">
        <v>-255973.34256403596</v>
      </c>
    </row>
    <row r="199" spans="1:19">
      <c r="A199" s="36">
        <v>36003</v>
      </c>
      <c r="B199" s="37" t="s">
        <v>179</v>
      </c>
      <c r="C199" s="42">
        <v>4.3980000000000001E-4</v>
      </c>
      <c r="D199" s="42">
        <v>4.481E-4</v>
      </c>
      <c r="E199" s="38">
        <v>3489567.1518000001</v>
      </c>
      <c r="F199" s="38"/>
      <c r="G199" s="39">
        <v>75647.359200000006</v>
      </c>
      <c r="H199" s="39">
        <v>1663797.2646000001</v>
      </c>
      <c r="I199" s="39">
        <v>551298.97560000001</v>
      </c>
      <c r="J199" s="38">
        <v>3132.2997751988437</v>
      </c>
      <c r="K199" s="38"/>
      <c r="L199" s="39">
        <v>114161.96460000001</v>
      </c>
      <c r="M199" s="39">
        <v>1191540.4643999999</v>
      </c>
      <c r="N199" s="39">
        <v>0</v>
      </c>
      <c r="O199" s="38">
        <v>197848.50446039211</v>
      </c>
      <c r="P199" s="38"/>
      <c r="Q199" s="39">
        <v>940403.22960000008</v>
      </c>
      <c r="R199" s="40">
        <v>-72275.240569932284</v>
      </c>
      <c r="S199" s="40">
        <v>868127.98903006781</v>
      </c>
    </row>
    <row r="200" spans="1:19">
      <c r="A200" s="36">
        <v>36004</v>
      </c>
      <c r="B200" s="37" t="s">
        <v>289</v>
      </c>
      <c r="C200" s="42">
        <v>2.397E-4</v>
      </c>
      <c r="D200" s="42">
        <v>2.1230000000000001E-4</v>
      </c>
      <c r="E200" s="38">
        <v>1901885.5077</v>
      </c>
      <c r="F200" s="38"/>
      <c r="G200" s="39">
        <v>41229.358800000002</v>
      </c>
      <c r="H200" s="39">
        <v>906803.55689999997</v>
      </c>
      <c r="I200" s="39">
        <v>300469.22340000002</v>
      </c>
      <c r="J200" s="38">
        <v>357799.86150518706</v>
      </c>
      <c r="K200" s="38"/>
      <c r="L200" s="39">
        <v>62220.606899999999</v>
      </c>
      <c r="M200" s="39">
        <v>649413.93660000002</v>
      </c>
      <c r="N200" s="39">
        <v>0</v>
      </c>
      <c r="O200" s="38">
        <v>0</v>
      </c>
      <c r="P200" s="38"/>
      <c r="Q200" s="39">
        <v>512539.00439999998</v>
      </c>
      <c r="R200" s="40">
        <v>246050.82309527119</v>
      </c>
      <c r="S200" s="40">
        <v>758589.82749527111</v>
      </c>
    </row>
    <row r="201" spans="1:19">
      <c r="A201" s="36">
        <v>36005</v>
      </c>
      <c r="B201" s="37" t="s">
        <v>180</v>
      </c>
      <c r="C201" s="42">
        <v>5.0964000000000001E-3</v>
      </c>
      <c r="D201" s="42">
        <v>5.0835000000000003E-3</v>
      </c>
      <c r="E201" s="38">
        <v>40437085.112400003</v>
      </c>
      <c r="F201" s="38"/>
      <c r="G201" s="39">
        <v>876601.18559999997</v>
      </c>
      <c r="H201" s="39">
        <v>19280073.6228</v>
      </c>
      <c r="I201" s="39">
        <v>6388449.5208000001</v>
      </c>
      <c r="J201" s="38">
        <v>1374461.610015989</v>
      </c>
      <c r="K201" s="38"/>
      <c r="L201" s="39">
        <v>1322908.2228000001</v>
      </c>
      <c r="M201" s="39">
        <v>13807564.3992</v>
      </c>
      <c r="N201" s="39">
        <v>0</v>
      </c>
      <c r="O201" s="38">
        <v>0</v>
      </c>
      <c r="P201" s="38"/>
      <c r="Q201" s="39">
        <v>10897387.492800001</v>
      </c>
      <c r="R201" s="40">
        <v>877955.20650172117</v>
      </c>
      <c r="S201" s="40">
        <v>11775342.699301722</v>
      </c>
    </row>
    <row r="202" spans="1:19">
      <c r="A202" s="36">
        <v>36006</v>
      </c>
      <c r="B202" s="37" t="s">
        <v>181</v>
      </c>
      <c r="C202" s="42">
        <v>5.5060000000000005E-4</v>
      </c>
      <c r="D202" s="42">
        <v>5.3390000000000002E-4</v>
      </c>
      <c r="E202" s="38">
        <v>4368703.2146000005</v>
      </c>
      <c r="F202" s="38"/>
      <c r="G202" s="39">
        <v>94705.402400000006</v>
      </c>
      <c r="H202" s="39">
        <v>2082962.1962000001</v>
      </c>
      <c r="I202" s="39">
        <v>690189.21320000011</v>
      </c>
      <c r="J202" s="38">
        <v>13197.981988505931</v>
      </c>
      <c r="K202" s="38"/>
      <c r="L202" s="39">
        <v>142923.0962</v>
      </c>
      <c r="M202" s="39">
        <v>1491728.4668000001</v>
      </c>
      <c r="N202" s="39">
        <v>0</v>
      </c>
      <c r="O202" s="38">
        <v>142896.54920161975</v>
      </c>
      <c r="P202" s="38"/>
      <c r="Q202" s="39">
        <v>1177321.5512000001</v>
      </c>
      <c r="R202" s="40">
        <v>-45625.271548481207</v>
      </c>
      <c r="S202" s="40">
        <v>1131696.2796515189</v>
      </c>
    </row>
    <row r="203" spans="1:19">
      <c r="A203" s="36">
        <v>36007</v>
      </c>
      <c r="B203" s="37" t="s">
        <v>182</v>
      </c>
      <c r="C203" s="42">
        <v>1.94E-4</v>
      </c>
      <c r="D203" s="42">
        <v>1.7589999999999999E-4</v>
      </c>
      <c r="E203" s="38">
        <v>1539281.554</v>
      </c>
      <c r="F203" s="38"/>
      <c r="G203" s="39">
        <v>33368.775999999998</v>
      </c>
      <c r="H203" s="39">
        <v>733916.93799999997</v>
      </c>
      <c r="I203" s="39">
        <v>243183.26800000001</v>
      </c>
      <c r="J203" s="38">
        <v>50485.717137610947</v>
      </c>
      <c r="K203" s="38"/>
      <c r="L203" s="39">
        <v>50357.938000000002</v>
      </c>
      <c r="M203" s="39">
        <v>525599.93200000003</v>
      </c>
      <c r="N203" s="39">
        <v>0</v>
      </c>
      <c r="O203" s="38">
        <v>44108.917419800644</v>
      </c>
      <c r="P203" s="38"/>
      <c r="Q203" s="39">
        <v>414820.88799999998</v>
      </c>
      <c r="R203" s="40">
        <v>6248.3339765395758</v>
      </c>
      <c r="S203" s="40">
        <v>421069.22197653953</v>
      </c>
    </row>
    <row r="204" spans="1:19">
      <c r="A204" s="36">
        <v>36008</v>
      </c>
      <c r="B204" s="37" t="s">
        <v>183</v>
      </c>
      <c r="C204" s="42">
        <v>6.1220000000000003E-4</v>
      </c>
      <c r="D204" s="42">
        <v>5.4390000000000005E-4</v>
      </c>
      <c r="E204" s="38">
        <v>4857464.7801999999</v>
      </c>
      <c r="F204" s="38"/>
      <c r="G204" s="39">
        <v>105300.84880000001</v>
      </c>
      <c r="H204" s="39">
        <v>2315999.7394000003</v>
      </c>
      <c r="I204" s="39">
        <v>767406.16840000008</v>
      </c>
      <c r="J204" s="38">
        <v>126130.15094803063</v>
      </c>
      <c r="K204" s="38"/>
      <c r="L204" s="39">
        <v>158913.03940000001</v>
      </c>
      <c r="M204" s="39">
        <v>1658619.9916000001</v>
      </c>
      <c r="N204" s="39">
        <v>0</v>
      </c>
      <c r="O204" s="38">
        <v>86677.359235857366</v>
      </c>
      <c r="P204" s="38"/>
      <c r="Q204" s="39">
        <v>1309037.8744000001</v>
      </c>
      <c r="R204" s="40">
        <v>19477.688188911612</v>
      </c>
      <c r="S204" s="40">
        <v>1328515.5625889117</v>
      </c>
    </row>
    <row r="205" spans="1:19">
      <c r="A205" s="36">
        <v>36009</v>
      </c>
      <c r="B205" s="37" t="s">
        <v>184</v>
      </c>
      <c r="C205" s="42">
        <v>1.416E-4</v>
      </c>
      <c r="D205" s="42">
        <v>1.7899999999999999E-4</v>
      </c>
      <c r="E205" s="38">
        <v>1123516.8455999999</v>
      </c>
      <c r="F205" s="38"/>
      <c r="G205" s="39">
        <v>24355.7664</v>
      </c>
      <c r="H205" s="39">
        <v>535683.70319999999</v>
      </c>
      <c r="I205" s="39">
        <v>177498.71520000001</v>
      </c>
      <c r="J205" s="38">
        <v>133833.28484890447</v>
      </c>
      <c r="K205" s="38"/>
      <c r="L205" s="39">
        <v>36756.103199999998</v>
      </c>
      <c r="M205" s="39">
        <v>383633.7648</v>
      </c>
      <c r="N205" s="39">
        <v>0</v>
      </c>
      <c r="O205" s="38">
        <v>165129.62354999996</v>
      </c>
      <c r="P205" s="38"/>
      <c r="Q205" s="39">
        <v>302776.48320000002</v>
      </c>
      <c r="R205" s="40">
        <v>31645.476617802327</v>
      </c>
      <c r="S205" s="40">
        <v>334421.95981780236</v>
      </c>
    </row>
    <row r="206" spans="1:19">
      <c r="A206" s="36">
        <v>36100</v>
      </c>
      <c r="B206" s="37" t="s">
        <v>185</v>
      </c>
      <c r="C206" s="42">
        <v>7.4960000000000001E-4</v>
      </c>
      <c r="D206" s="42">
        <v>7.7249999999999997E-4</v>
      </c>
      <c r="E206" s="38">
        <v>5947656.9736000001</v>
      </c>
      <c r="F206" s="38"/>
      <c r="G206" s="39">
        <v>128934.19839999999</v>
      </c>
      <c r="H206" s="39">
        <v>2835794.5192</v>
      </c>
      <c r="I206" s="39">
        <v>939640.09120000002</v>
      </c>
      <c r="J206" s="38">
        <v>5467.3742039044491</v>
      </c>
      <c r="K206" s="38"/>
      <c r="L206" s="39">
        <v>194578.9192</v>
      </c>
      <c r="M206" s="39">
        <v>2030874.7888</v>
      </c>
      <c r="N206" s="39">
        <v>0</v>
      </c>
      <c r="O206" s="38">
        <v>90971.027600485337</v>
      </c>
      <c r="P206" s="38"/>
      <c r="Q206" s="39">
        <v>1602833.6991999999</v>
      </c>
      <c r="R206" s="40">
        <v>-58537.362389785274</v>
      </c>
      <c r="S206" s="40">
        <v>1544296.3368102147</v>
      </c>
    </row>
    <row r="207" spans="1:19">
      <c r="A207" s="36">
        <v>36102</v>
      </c>
      <c r="B207" s="37" t="s">
        <v>186</v>
      </c>
      <c r="C207" s="42">
        <v>2.1670000000000001E-4</v>
      </c>
      <c r="D207" s="42">
        <v>1.615E-4</v>
      </c>
      <c r="E207" s="38">
        <v>1719393.3647</v>
      </c>
      <c r="F207" s="38"/>
      <c r="G207" s="39">
        <v>37273.266800000005</v>
      </c>
      <c r="H207" s="39">
        <v>819792.78590000002</v>
      </c>
      <c r="I207" s="39">
        <v>271638.21740000002</v>
      </c>
      <c r="J207" s="38">
        <v>235689.36666113598</v>
      </c>
      <c r="K207" s="38"/>
      <c r="L207" s="39">
        <v>56250.335900000005</v>
      </c>
      <c r="M207" s="39">
        <v>587100.54260000004</v>
      </c>
      <c r="N207" s="39">
        <v>0</v>
      </c>
      <c r="O207" s="38">
        <v>98368.979962507859</v>
      </c>
      <c r="P207" s="38"/>
      <c r="Q207" s="39">
        <v>463359.2084</v>
      </c>
      <c r="R207" s="40">
        <v>18302.286418464573</v>
      </c>
      <c r="S207" s="40">
        <v>481661.49481846456</v>
      </c>
    </row>
    <row r="208" spans="1:19">
      <c r="A208" s="36">
        <v>36105</v>
      </c>
      <c r="B208" s="37" t="s">
        <v>187</v>
      </c>
      <c r="C208" s="42">
        <v>4.148E-4</v>
      </c>
      <c r="D208" s="42">
        <v>4.1159999999999998E-4</v>
      </c>
      <c r="E208" s="38">
        <v>3291206.1268000002</v>
      </c>
      <c r="F208" s="38"/>
      <c r="G208" s="39">
        <v>71347.2592</v>
      </c>
      <c r="H208" s="39">
        <v>1569220.3396000001</v>
      </c>
      <c r="I208" s="39">
        <v>519960.92560000002</v>
      </c>
      <c r="J208" s="38">
        <v>71811.266357238637</v>
      </c>
      <c r="K208" s="38"/>
      <c r="L208" s="39">
        <v>107672.5396</v>
      </c>
      <c r="M208" s="39">
        <v>1123808.5144</v>
      </c>
      <c r="N208" s="39">
        <v>0</v>
      </c>
      <c r="O208" s="38">
        <v>12596.266966170919</v>
      </c>
      <c r="P208" s="38"/>
      <c r="Q208" s="39">
        <v>886946.92960000003</v>
      </c>
      <c r="R208" s="40">
        <v>11140.724317419359</v>
      </c>
      <c r="S208" s="40">
        <v>898087.65391741937</v>
      </c>
    </row>
    <row r="209" spans="1:19">
      <c r="A209" s="36">
        <v>36200</v>
      </c>
      <c r="B209" s="37" t="s">
        <v>188</v>
      </c>
      <c r="C209" s="42">
        <v>1.593E-3</v>
      </c>
      <c r="D209" s="42">
        <v>1.632E-3</v>
      </c>
      <c r="E209" s="38">
        <v>12639564.513</v>
      </c>
      <c r="F209" s="38"/>
      <c r="G209" s="39">
        <v>274002.37199999997</v>
      </c>
      <c r="H209" s="39">
        <v>6026441.6610000003</v>
      </c>
      <c r="I209" s="39">
        <v>1996860.5460000001</v>
      </c>
      <c r="J209" s="38">
        <v>139962.57014690957</v>
      </c>
      <c r="K209" s="38"/>
      <c r="L209" s="39">
        <v>413506.16100000002</v>
      </c>
      <c r="M209" s="39">
        <v>4315879.8540000003</v>
      </c>
      <c r="N209" s="39">
        <v>0</v>
      </c>
      <c r="O209" s="38">
        <v>149910.71904019389</v>
      </c>
      <c r="P209" s="38"/>
      <c r="Q209" s="39">
        <v>3406235.4360000002</v>
      </c>
      <c r="R209" s="40">
        <v>-2371.8635530488827</v>
      </c>
      <c r="S209" s="40">
        <v>3403863.5724469512</v>
      </c>
    </row>
    <row r="210" spans="1:19">
      <c r="A210" s="36">
        <v>36205</v>
      </c>
      <c r="B210" s="37" t="s">
        <v>189</v>
      </c>
      <c r="C210" s="42">
        <v>2.875E-4</v>
      </c>
      <c r="D210" s="42">
        <v>2.812E-4</v>
      </c>
      <c r="E210" s="38">
        <v>2281151.7875000001</v>
      </c>
      <c r="F210" s="38"/>
      <c r="G210" s="39">
        <v>49451.15</v>
      </c>
      <c r="H210" s="39">
        <v>1087634.6375</v>
      </c>
      <c r="I210" s="39">
        <v>360387.57500000001</v>
      </c>
      <c r="J210" s="38">
        <v>100535.44514706002</v>
      </c>
      <c r="K210" s="38"/>
      <c r="L210" s="39">
        <v>74628.387499999997</v>
      </c>
      <c r="M210" s="39">
        <v>778917.42499999993</v>
      </c>
      <c r="N210" s="39">
        <v>0</v>
      </c>
      <c r="O210" s="38">
        <v>0</v>
      </c>
      <c r="P210" s="38"/>
      <c r="Q210" s="39">
        <v>614747.44999999995</v>
      </c>
      <c r="R210" s="40">
        <v>50646.661722983277</v>
      </c>
      <c r="S210" s="40">
        <v>665394.11172298319</v>
      </c>
    </row>
    <row r="211" spans="1:19">
      <c r="A211" s="36">
        <v>36300</v>
      </c>
      <c r="B211" s="37" t="s">
        <v>190</v>
      </c>
      <c r="C211" s="42">
        <v>5.0737999999999998E-3</v>
      </c>
      <c r="D211" s="42">
        <v>5.0688E-3</v>
      </c>
      <c r="E211" s="38">
        <v>40257766.745799996</v>
      </c>
      <c r="F211" s="38"/>
      <c r="G211" s="39">
        <v>872713.89520000003</v>
      </c>
      <c r="H211" s="39">
        <v>19194576.082600001</v>
      </c>
      <c r="I211" s="39">
        <v>6360119.9235999994</v>
      </c>
      <c r="J211" s="38">
        <v>422154.26420195692</v>
      </c>
      <c r="K211" s="38"/>
      <c r="L211" s="39">
        <v>1317041.7826</v>
      </c>
      <c r="M211" s="39">
        <v>13746334.716399999</v>
      </c>
      <c r="N211" s="39">
        <v>0</v>
      </c>
      <c r="O211" s="38">
        <v>319715.10939177085</v>
      </c>
      <c r="P211" s="38"/>
      <c r="Q211" s="39">
        <v>10849062.9976</v>
      </c>
      <c r="R211" s="40">
        <v>25215.929213967494</v>
      </c>
      <c r="S211" s="40">
        <v>10874278.926813968</v>
      </c>
    </row>
    <row r="212" spans="1:19">
      <c r="A212" s="36">
        <v>36301</v>
      </c>
      <c r="B212" s="37" t="s">
        <v>191</v>
      </c>
      <c r="C212" s="42">
        <v>7.8100000000000001E-5</v>
      </c>
      <c r="D212" s="42">
        <v>6.3499999999999999E-5</v>
      </c>
      <c r="E212" s="38">
        <v>619679.84210000001</v>
      </c>
      <c r="F212" s="38"/>
      <c r="G212" s="39">
        <v>13433.5124</v>
      </c>
      <c r="H212" s="39">
        <v>295458.3137</v>
      </c>
      <c r="I212" s="39">
        <v>97900.068199999994</v>
      </c>
      <c r="J212" s="38">
        <v>66124.546817209412</v>
      </c>
      <c r="K212" s="38"/>
      <c r="L212" s="39">
        <v>20272.9637</v>
      </c>
      <c r="M212" s="39">
        <v>211594.61180000001</v>
      </c>
      <c r="N212" s="39">
        <v>0</v>
      </c>
      <c r="O212" s="38">
        <v>0</v>
      </c>
      <c r="P212" s="38"/>
      <c r="Q212" s="39">
        <v>166997.48120000001</v>
      </c>
      <c r="R212" s="40">
        <v>25962.60163675552</v>
      </c>
      <c r="S212" s="40">
        <v>192960.08283675552</v>
      </c>
    </row>
    <row r="213" spans="1:19">
      <c r="A213" s="36">
        <v>36302</v>
      </c>
      <c r="B213" s="37" t="s">
        <v>192</v>
      </c>
      <c r="C213" s="42">
        <v>1.194E-4</v>
      </c>
      <c r="D213" s="42">
        <v>1.2420000000000001E-4</v>
      </c>
      <c r="E213" s="38">
        <v>947372.25540000002</v>
      </c>
      <c r="F213" s="38"/>
      <c r="G213" s="39">
        <v>20537.277600000001</v>
      </c>
      <c r="H213" s="39">
        <v>451699.39380000002</v>
      </c>
      <c r="I213" s="39">
        <v>149670.52679999999</v>
      </c>
      <c r="J213" s="38">
        <v>38370.228524101374</v>
      </c>
      <c r="K213" s="38"/>
      <c r="L213" s="39">
        <v>30993.4938</v>
      </c>
      <c r="M213" s="39">
        <v>323487.79320000001</v>
      </c>
      <c r="N213" s="39">
        <v>0</v>
      </c>
      <c r="O213" s="38">
        <v>59335.890047438748</v>
      </c>
      <c r="P213" s="38"/>
      <c r="Q213" s="39">
        <v>255307.28880000001</v>
      </c>
      <c r="R213" s="40">
        <v>7890.3116291649712</v>
      </c>
      <c r="S213" s="40">
        <v>263197.600429165</v>
      </c>
    </row>
    <row r="214" spans="1:19" s="198" customFormat="1">
      <c r="A214" s="205">
        <v>36303</v>
      </c>
      <c r="B214" s="206" t="s">
        <v>398</v>
      </c>
      <c r="C214" s="207">
        <v>0</v>
      </c>
      <c r="D214" s="207">
        <v>0</v>
      </c>
      <c r="E214" s="203"/>
      <c r="F214" s="203"/>
      <c r="G214" s="208"/>
      <c r="H214" s="208"/>
      <c r="I214" s="208"/>
      <c r="J214" s="203"/>
      <c r="K214" s="203"/>
      <c r="L214" s="208"/>
      <c r="M214" s="208"/>
      <c r="N214" s="208"/>
      <c r="O214" s="203"/>
      <c r="P214" s="203"/>
      <c r="Q214" s="208"/>
      <c r="R214" s="209"/>
      <c r="S214" s="209"/>
    </row>
    <row r="215" spans="1:19">
      <c r="A215" s="36">
        <v>36305</v>
      </c>
      <c r="B215" s="37" t="s">
        <v>193</v>
      </c>
      <c r="C215" s="42">
        <v>9.5120000000000003E-4</v>
      </c>
      <c r="D215" s="42">
        <v>9.9630000000000009E-4</v>
      </c>
      <c r="E215" s="38">
        <v>7547240.2791999998</v>
      </c>
      <c r="F215" s="38"/>
      <c r="G215" s="39">
        <v>163610.20480000001</v>
      </c>
      <c r="H215" s="39">
        <v>3598462.8424</v>
      </c>
      <c r="I215" s="39">
        <v>1192350.1264</v>
      </c>
      <c r="J215" s="38">
        <v>187769.20244437896</v>
      </c>
      <c r="K215" s="38"/>
      <c r="L215" s="39">
        <v>246909.64240000001</v>
      </c>
      <c r="M215" s="39">
        <v>2577065.2335999999</v>
      </c>
      <c r="N215" s="39">
        <v>0</v>
      </c>
      <c r="O215" s="38">
        <v>75794.013736194232</v>
      </c>
      <c r="P215" s="38"/>
      <c r="Q215" s="39">
        <v>2033905.3024000002</v>
      </c>
      <c r="R215" s="40">
        <v>39421.854440600044</v>
      </c>
      <c r="S215" s="40">
        <v>2073327.1568406003</v>
      </c>
    </row>
    <row r="216" spans="1:19">
      <c r="A216" s="78">
        <v>36310</v>
      </c>
      <c r="B216" s="37" t="s">
        <v>382</v>
      </c>
      <c r="C216" s="42">
        <v>3.8000000000000002E-5</v>
      </c>
      <c r="D216" s="42">
        <v>0</v>
      </c>
      <c r="E216" s="38">
        <v>301508.75800000003</v>
      </c>
      <c r="F216" s="38"/>
      <c r="G216" s="39">
        <v>6536.152</v>
      </c>
      <c r="H216" s="39">
        <v>143756.92600000001</v>
      </c>
      <c r="I216" s="39">
        <v>47633.836000000003</v>
      </c>
      <c r="J216" s="38">
        <v>138273.30599999998</v>
      </c>
      <c r="K216" s="38"/>
      <c r="L216" s="39">
        <v>9863.9260000000013</v>
      </c>
      <c r="M216" s="39">
        <v>102952.564</v>
      </c>
      <c r="N216" s="39">
        <v>0</v>
      </c>
      <c r="O216" s="38">
        <v>0</v>
      </c>
      <c r="P216" s="38"/>
      <c r="Q216" s="39">
        <v>81253.576000000001</v>
      </c>
      <c r="R216" s="40">
        <v>46091.101999999992</v>
      </c>
      <c r="S216" s="40">
        <v>127344.67799999999</v>
      </c>
    </row>
    <row r="217" spans="1:19">
      <c r="A217" s="36">
        <v>36400</v>
      </c>
      <c r="B217" s="37" t="s">
        <v>194</v>
      </c>
      <c r="C217" s="42">
        <v>5.6394000000000001E-3</v>
      </c>
      <c r="D217" s="42">
        <v>5.4936000000000004E-3</v>
      </c>
      <c r="E217" s="38">
        <v>44745486.575400002</v>
      </c>
      <c r="F217" s="38"/>
      <c r="G217" s="39">
        <v>969999.35759999999</v>
      </c>
      <c r="H217" s="39">
        <v>21334284.433800001</v>
      </c>
      <c r="I217" s="39">
        <v>7069111.9668000005</v>
      </c>
      <c r="J217" s="38">
        <v>736117.19882171438</v>
      </c>
      <c r="K217" s="38"/>
      <c r="L217" s="39">
        <v>1463858.5338000001</v>
      </c>
      <c r="M217" s="39">
        <v>15278702.3532</v>
      </c>
      <c r="N217" s="39">
        <v>0</v>
      </c>
      <c r="O217" s="38">
        <v>615427.32826220652</v>
      </c>
      <c r="P217" s="38"/>
      <c r="Q217" s="39">
        <v>12058458.3288</v>
      </c>
      <c r="R217" s="40">
        <v>-444562.08260905358</v>
      </c>
      <c r="S217" s="40">
        <v>11613896.246190947</v>
      </c>
    </row>
    <row r="218" spans="1:19">
      <c r="A218" s="36">
        <v>36405</v>
      </c>
      <c r="B218" s="37" t="s">
        <v>195</v>
      </c>
      <c r="C218" s="42">
        <v>9.7380000000000003E-4</v>
      </c>
      <c r="D218" s="42">
        <v>9.4269999999999998E-4</v>
      </c>
      <c r="E218" s="38">
        <v>7726558.6458000001</v>
      </c>
      <c r="F218" s="38"/>
      <c r="G218" s="39">
        <v>167497.4952</v>
      </c>
      <c r="H218" s="39">
        <v>3683960.3826000001</v>
      </c>
      <c r="I218" s="39">
        <v>1220679.7236000001</v>
      </c>
      <c r="J218" s="38">
        <v>253423.4166554304</v>
      </c>
      <c r="K218" s="38"/>
      <c r="L218" s="39">
        <v>252776.08260000002</v>
      </c>
      <c r="M218" s="39">
        <v>2638294.9164</v>
      </c>
      <c r="N218" s="39">
        <v>0</v>
      </c>
      <c r="O218" s="38">
        <v>0</v>
      </c>
      <c r="P218" s="38"/>
      <c r="Q218" s="39">
        <v>2082229.7976000002</v>
      </c>
      <c r="R218" s="40">
        <v>160624.68279388949</v>
      </c>
      <c r="S218" s="40">
        <v>2242854.4803938898</v>
      </c>
    </row>
    <row r="219" spans="1:19">
      <c r="A219" s="36">
        <v>36500</v>
      </c>
      <c r="B219" s="37" t="s">
        <v>196</v>
      </c>
      <c r="C219" s="42">
        <v>1.0977199999999999E-2</v>
      </c>
      <c r="D219" s="42">
        <v>1.07055E-2</v>
      </c>
      <c r="E219" s="38">
        <v>87097945.745199993</v>
      </c>
      <c r="F219" s="38"/>
      <c r="G219" s="39">
        <v>1888122.3088</v>
      </c>
      <c r="H219" s="39">
        <v>41527592.844399996</v>
      </c>
      <c r="I219" s="39">
        <v>13760161.6984</v>
      </c>
      <c r="J219" s="38">
        <v>1222797.7266062796</v>
      </c>
      <c r="K219" s="38"/>
      <c r="L219" s="39">
        <v>2849428.6443999996</v>
      </c>
      <c r="M219" s="39">
        <v>29740286.461599998</v>
      </c>
      <c r="N219" s="39">
        <v>0</v>
      </c>
      <c r="O219" s="38">
        <v>0</v>
      </c>
      <c r="P219" s="38"/>
      <c r="Q219" s="39">
        <v>23472019.854399998</v>
      </c>
      <c r="R219" s="40">
        <v>746837.57644512272</v>
      </c>
      <c r="S219" s="40">
        <v>24218857.430845119</v>
      </c>
    </row>
    <row r="220" spans="1:19">
      <c r="A220" s="36">
        <v>36501</v>
      </c>
      <c r="B220" s="37" t="s">
        <v>197</v>
      </c>
      <c r="C220" s="42">
        <v>1.429E-4</v>
      </c>
      <c r="D220" s="42">
        <v>1.205E-4</v>
      </c>
      <c r="E220" s="38">
        <v>1133831.6189000001</v>
      </c>
      <c r="F220" s="38"/>
      <c r="G220" s="39">
        <v>24579.371600000002</v>
      </c>
      <c r="H220" s="39">
        <v>540601.70330000005</v>
      </c>
      <c r="I220" s="39">
        <v>179128.29380000001</v>
      </c>
      <c r="J220" s="38">
        <v>72105.862322827234</v>
      </c>
      <c r="K220" s="38"/>
      <c r="L220" s="39">
        <v>37093.5533</v>
      </c>
      <c r="M220" s="39">
        <v>387155.82620000001</v>
      </c>
      <c r="N220" s="39">
        <v>0</v>
      </c>
      <c r="O220" s="38">
        <v>3465.6030734966926</v>
      </c>
      <c r="P220" s="38"/>
      <c r="Q220" s="39">
        <v>305556.2108</v>
      </c>
      <c r="R220" s="40">
        <v>27412.783927601693</v>
      </c>
      <c r="S220" s="40">
        <v>332968.9947276017</v>
      </c>
    </row>
    <row r="221" spans="1:19">
      <c r="A221" s="36">
        <v>36502</v>
      </c>
      <c r="B221" s="37" t="s">
        <v>198</v>
      </c>
      <c r="C221" s="42">
        <v>4.9200000000000003E-5</v>
      </c>
      <c r="D221" s="42">
        <v>5.1600000000000001E-5</v>
      </c>
      <c r="E221" s="38">
        <v>390374.49720000004</v>
      </c>
      <c r="F221" s="38"/>
      <c r="G221" s="39">
        <v>8462.5968000000012</v>
      </c>
      <c r="H221" s="39">
        <v>186127.38840000003</v>
      </c>
      <c r="I221" s="39">
        <v>61673.282400000004</v>
      </c>
      <c r="J221" s="38">
        <v>17297.38320514356</v>
      </c>
      <c r="K221" s="38"/>
      <c r="L221" s="39">
        <v>12771.188400000001</v>
      </c>
      <c r="M221" s="39">
        <v>133296.47760000001</v>
      </c>
      <c r="N221" s="39">
        <v>0</v>
      </c>
      <c r="O221" s="38">
        <v>21485.440846203928</v>
      </c>
      <c r="P221" s="38"/>
      <c r="Q221" s="39">
        <v>105201.99840000001</v>
      </c>
      <c r="R221" s="40">
        <v>2711.2961297467045</v>
      </c>
      <c r="S221" s="40">
        <v>107913.29452974672</v>
      </c>
    </row>
    <row r="222" spans="1:19">
      <c r="A222" s="36">
        <v>36505</v>
      </c>
      <c r="B222" s="37" t="s">
        <v>199</v>
      </c>
      <c r="C222" s="42">
        <v>2.2230000000000001E-3</v>
      </c>
      <c r="D222" s="42">
        <v>2.1451999999999999E-3</v>
      </c>
      <c r="E222" s="38">
        <v>17638262.343000002</v>
      </c>
      <c r="F222" s="38"/>
      <c r="G222" s="39">
        <v>382364.89200000005</v>
      </c>
      <c r="H222" s="39">
        <v>8409780.1710000001</v>
      </c>
      <c r="I222" s="39">
        <v>2786579.406</v>
      </c>
      <c r="J222" s="38">
        <v>639071.81673340488</v>
      </c>
      <c r="K222" s="38"/>
      <c r="L222" s="39">
        <v>577039.67100000009</v>
      </c>
      <c r="M222" s="39">
        <v>6022724.9939999999</v>
      </c>
      <c r="N222" s="39">
        <v>0</v>
      </c>
      <c r="O222" s="38">
        <v>118184.1601127982</v>
      </c>
      <c r="P222" s="38"/>
      <c r="Q222" s="39">
        <v>4753334.1960000005</v>
      </c>
      <c r="R222" s="40">
        <v>249914.48897918256</v>
      </c>
      <c r="S222" s="40">
        <v>5003248.6849791827</v>
      </c>
    </row>
    <row r="223" spans="1:19">
      <c r="A223" s="36">
        <v>36600</v>
      </c>
      <c r="B223" s="37" t="s">
        <v>200</v>
      </c>
      <c r="C223" s="42">
        <v>7.8490000000000005E-4</v>
      </c>
      <c r="D223" s="42">
        <v>7.938E-4</v>
      </c>
      <c r="E223" s="38">
        <v>6227742.7409000006</v>
      </c>
      <c r="F223" s="38"/>
      <c r="G223" s="39">
        <v>135005.93960000001</v>
      </c>
      <c r="H223" s="39">
        <v>2969337.1373000001</v>
      </c>
      <c r="I223" s="39">
        <v>983889.41780000005</v>
      </c>
      <c r="J223" s="38">
        <v>49467.950625000405</v>
      </c>
      <c r="K223" s="38"/>
      <c r="L223" s="39">
        <v>203741.98730000001</v>
      </c>
      <c r="M223" s="39">
        <v>2126512.3022000003</v>
      </c>
      <c r="N223" s="39">
        <v>0</v>
      </c>
      <c r="O223" s="38">
        <v>141488.43696645956</v>
      </c>
      <c r="P223" s="38"/>
      <c r="Q223" s="39">
        <v>1678313.9948000002</v>
      </c>
      <c r="R223" s="40">
        <v>-79804.119819760104</v>
      </c>
      <c r="S223" s="40">
        <v>1598509.8749802401</v>
      </c>
    </row>
    <row r="224" spans="1:19">
      <c r="A224" s="36">
        <v>36601</v>
      </c>
      <c r="B224" s="37" t="s">
        <v>201</v>
      </c>
      <c r="C224" s="42">
        <v>4.5150000000000002E-4</v>
      </c>
      <c r="D224" s="42">
        <v>4.0440000000000002E-4</v>
      </c>
      <c r="E224" s="38">
        <v>3582400.1115000001</v>
      </c>
      <c r="F224" s="38"/>
      <c r="G224" s="39">
        <v>77659.806000000011</v>
      </c>
      <c r="H224" s="39">
        <v>1708059.2655</v>
      </c>
      <c r="I224" s="39">
        <v>565965.18300000008</v>
      </c>
      <c r="J224" s="38">
        <v>245553.98927549386</v>
      </c>
      <c r="K224" s="38"/>
      <c r="L224" s="39">
        <v>117199.01550000001</v>
      </c>
      <c r="M224" s="39">
        <v>1223239.017</v>
      </c>
      <c r="N224" s="39">
        <v>0</v>
      </c>
      <c r="O224" s="38">
        <v>0</v>
      </c>
      <c r="P224" s="38"/>
      <c r="Q224" s="39">
        <v>965420.77800000005</v>
      </c>
      <c r="R224" s="40">
        <v>126840.91747415834</v>
      </c>
      <c r="S224" s="40">
        <v>1092261.6954741585</v>
      </c>
    </row>
    <row r="225" spans="1:19">
      <c r="A225" s="36">
        <v>36700</v>
      </c>
      <c r="B225" s="37" t="s">
        <v>202</v>
      </c>
      <c r="C225" s="42">
        <v>9.1883999999999993E-3</v>
      </c>
      <c r="D225" s="42">
        <v>9.1280000000000007E-3</v>
      </c>
      <c r="E225" s="38">
        <v>72904817.684399992</v>
      </c>
      <c r="F225" s="38"/>
      <c r="G225" s="39">
        <v>1580441.5536</v>
      </c>
      <c r="H225" s="39">
        <v>34760424.706799999</v>
      </c>
      <c r="I225" s="39">
        <v>11517861.544799998</v>
      </c>
      <c r="J225" s="38">
        <v>641939.97285600007</v>
      </c>
      <c r="K225" s="38"/>
      <c r="L225" s="39">
        <v>2385097.3067999999</v>
      </c>
      <c r="M225" s="39">
        <v>24893929.975199997</v>
      </c>
      <c r="N225" s="39">
        <v>0</v>
      </c>
      <c r="O225" s="38">
        <v>1438682.3789171567</v>
      </c>
      <c r="P225" s="38"/>
      <c r="Q225" s="39">
        <v>19647114.676799998</v>
      </c>
      <c r="R225" s="40">
        <v>-70317.477391091292</v>
      </c>
      <c r="S225" s="40">
        <v>19576797.199408907</v>
      </c>
    </row>
    <row r="226" spans="1:19">
      <c r="A226" s="36">
        <v>36701</v>
      </c>
      <c r="B226" s="37" t="s">
        <v>203</v>
      </c>
      <c r="C226" s="42">
        <v>3.2400000000000001E-5</v>
      </c>
      <c r="D226" s="42">
        <v>4.6300000000000001E-5</v>
      </c>
      <c r="E226" s="38">
        <v>257075.88840000003</v>
      </c>
      <c r="F226" s="38"/>
      <c r="G226" s="39">
        <v>5572.9296000000004</v>
      </c>
      <c r="H226" s="39">
        <v>122571.69480000001</v>
      </c>
      <c r="I226" s="39">
        <v>40614.112800000003</v>
      </c>
      <c r="J226" s="38">
        <v>65078.203430435053</v>
      </c>
      <c r="K226" s="38"/>
      <c r="L226" s="39">
        <v>8410.2947999999997</v>
      </c>
      <c r="M226" s="39">
        <v>87780.607199999999</v>
      </c>
      <c r="N226" s="39">
        <v>0</v>
      </c>
      <c r="O226" s="38">
        <v>60953.529375000056</v>
      </c>
      <c r="P226" s="38"/>
      <c r="Q226" s="39">
        <v>69279.36480000001</v>
      </c>
      <c r="R226" s="40">
        <v>29164.596667996502</v>
      </c>
      <c r="S226" s="40">
        <v>98443.961467996516</v>
      </c>
    </row>
    <row r="227" spans="1:19">
      <c r="A227" s="36">
        <v>36705</v>
      </c>
      <c r="B227" s="37" t="s">
        <v>204</v>
      </c>
      <c r="C227" s="42">
        <v>1.0859000000000001E-3</v>
      </c>
      <c r="D227" s="42">
        <v>1.0365999999999999E-3</v>
      </c>
      <c r="E227" s="38">
        <v>8616009.4819000009</v>
      </c>
      <c r="F227" s="38"/>
      <c r="G227" s="39">
        <v>186779.14360000001</v>
      </c>
      <c r="H227" s="39">
        <v>4108043.3143000002</v>
      </c>
      <c r="I227" s="39">
        <v>1361199.5398000001</v>
      </c>
      <c r="J227" s="38">
        <v>260375.48694243736</v>
      </c>
      <c r="K227" s="38"/>
      <c r="L227" s="39">
        <v>281874.6643</v>
      </c>
      <c r="M227" s="39">
        <v>2942004.9802000001</v>
      </c>
      <c r="N227" s="39">
        <v>0</v>
      </c>
      <c r="O227" s="38">
        <v>24907.881500731346</v>
      </c>
      <c r="P227" s="38"/>
      <c r="Q227" s="39">
        <v>2321927.8468000004</v>
      </c>
      <c r="R227" s="40">
        <v>63785.886479104782</v>
      </c>
      <c r="S227" s="40">
        <v>2385713.7332791053</v>
      </c>
    </row>
    <row r="228" spans="1:19">
      <c r="A228" s="36">
        <v>36800</v>
      </c>
      <c r="B228" s="37" t="s">
        <v>205</v>
      </c>
      <c r="C228" s="42">
        <v>3.5022999999999999E-3</v>
      </c>
      <c r="D228" s="42">
        <v>3.4369000000000001E-3</v>
      </c>
      <c r="E228" s="38">
        <v>27788792.714299999</v>
      </c>
      <c r="F228" s="38"/>
      <c r="G228" s="39">
        <v>602409.60919999995</v>
      </c>
      <c r="H228" s="39">
        <v>13249470.577099999</v>
      </c>
      <c r="I228" s="39">
        <v>4390210.1005999995</v>
      </c>
      <c r="J228" s="38">
        <v>569085.23204987065</v>
      </c>
      <c r="K228" s="38"/>
      <c r="L228" s="39">
        <v>909116.52709999995</v>
      </c>
      <c r="M228" s="39">
        <v>9488704.339399999</v>
      </c>
      <c r="N228" s="39">
        <v>0</v>
      </c>
      <c r="O228" s="38">
        <v>30544.226990873805</v>
      </c>
      <c r="P228" s="38"/>
      <c r="Q228" s="39">
        <v>7488799.9795999993</v>
      </c>
      <c r="R228" s="40">
        <v>195676.70544183019</v>
      </c>
      <c r="S228" s="40">
        <v>7684476.685041829</v>
      </c>
    </row>
    <row r="229" spans="1:19">
      <c r="A229" s="36">
        <v>36801</v>
      </c>
      <c r="B229" s="37" t="s">
        <v>466</v>
      </c>
      <c r="C229" s="42">
        <v>0</v>
      </c>
      <c r="D229" s="42">
        <v>0</v>
      </c>
      <c r="E229" s="38">
        <v>0</v>
      </c>
      <c r="F229" s="38"/>
      <c r="G229" s="39">
        <v>0</v>
      </c>
      <c r="H229" s="39">
        <v>0</v>
      </c>
      <c r="I229" s="39">
        <v>0</v>
      </c>
      <c r="J229" s="38">
        <v>0</v>
      </c>
      <c r="K229" s="38"/>
      <c r="L229" s="39">
        <v>0</v>
      </c>
      <c r="M229" s="39">
        <v>0</v>
      </c>
      <c r="N229" s="39">
        <v>0</v>
      </c>
      <c r="O229" s="38">
        <v>162661.08029980405</v>
      </c>
      <c r="P229" s="38"/>
      <c r="Q229" s="39">
        <v>0</v>
      </c>
      <c r="R229" s="40">
        <v>-70676.826419427161</v>
      </c>
      <c r="S229" s="40">
        <v>-70676.826419427161</v>
      </c>
    </row>
    <row r="230" spans="1:19">
      <c r="A230" s="36">
        <v>36802</v>
      </c>
      <c r="B230" s="37" t="s">
        <v>207</v>
      </c>
      <c r="C230" s="42">
        <v>1.2549999999999999E-4</v>
      </c>
      <c r="D230" s="42">
        <v>9.0199999999999997E-5</v>
      </c>
      <c r="E230" s="38">
        <v>995772.34549999994</v>
      </c>
      <c r="F230" s="38"/>
      <c r="G230" s="39">
        <v>21586.501999999997</v>
      </c>
      <c r="H230" s="39">
        <v>474776.16349999997</v>
      </c>
      <c r="I230" s="39">
        <v>157317.011</v>
      </c>
      <c r="J230" s="38">
        <v>102130.86076252781</v>
      </c>
      <c r="K230" s="38"/>
      <c r="L230" s="39">
        <v>32576.913499999995</v>
      </c>
      <c r="M230" s="39">
        <v>340014.38899999997</v>
      </c>
      <c r="N230" s="39">
        <v>0</v>
      </c>
      <c r="O230" s="38">
        <v>22784.117334040158</v>
      </c>
      <c r="P230" s="38"/>
      <c r="Q230" s="39">
        <v>268350.62599999999</v>
      </c>
      <c r="R230" s="40">
        <v>12992.053624312448</v>
      </c>
      <c r="S230" s="40">
        <v>281342.67962431244</v>
      </c>
    </row>
    <row r="231" spans="1:19">
      <c r="A231" s="36">
        <v>36810</v>
      </c>
      <c r="B231" s="37" t="s">
        <v>208</v>
      </c>
      <c r="C231" s="42">
        <v>6.5713000000000004E-3</v>
      </c>
      <c r="D231" s="42">
        <v>6.6347000000000003E-3</v>
      </c>
      <c r="E231" s="38">
        <v>52139592.143300004</v>
      </c>
      <c r="F231" s="38"/>
      <c r="G231" s="39">
        <v>1130289.8852000001</v>
      </c>
      <c r="H231" s="39">
        <v>24859733.890100002</v>
      </c>
      <c r="I231" s="39">
        <v>8237269.1186000006</v>
      </c>
      <c r="J231" s="38">
        <v>317367.35495945904</v>
      </c>
      <c r="K231" s="38"/>
      <c r="L231" s="39">
        <v>1705758.3401000001</v>
      </c>
      <c r="M231" s="39">
        <v>17803478.521400001</v>
      </c>
      <c r="N231" s="39">
        <v>0</v>
      </c>
      <c r="O231" s="38">
        <v>591783.85410000058</v>
      </c>
      <c r="P231" s="38"/>
      <c r="Q231" s="39">
        <v>14051095.367600001</v>
      </c>
      <c r="R231" s="40">
        <v>-6797.9412049981765</v>
      </c>
      <c r="S231" s="40">
        <v>14044297.426395003</v>
      </c>
    </row>
    <row r="232" spans="1:19">
      <c r="A232" s="36">
        <v>36900</v>
      </c>
      <c r="B232" s="37" t="s">
        <v>209</v>
      </c>
      <c r="C232" s="42">
        <v>6.4899999999999995E-4</v>
      </c>
      <c r="D232" s="42">
        <v>6.5419999999999996E-4</v>
      </c>
      <c r="E232" s="38">
        <v>5149452.2089999998</v>
      </c>
      <c r="F232" s="38"/>
      <c r="G232" s="39">
        <v>111630.59599999999</v>
      </c>
      <c r="H232" s="39">
        <v>2455216.9729999998</v>
      </c>
      <c r="I232" s="39">
        <v>813535.77799999993</v>
      </c>
      <c r="J232" s="38">
        <v>48472.286375499069</v>
      </c>
      <c r="K232" s="38"/>
      <c r="L232" s="39">
        <v>168465.473</v>
      </c>
      <c r="M232" s="39">
        <v>1758321.4219999998</v>
      </c>
      <c r="N232" s="39">
        <v>0</v>
      </c>
      <c r="O232" s="38">
        <v>25680.871199999907</v>
      </c>
      <c r="P232" s="38"/>
      <c r="Q232" s="39">
        <v>1387725.548</v>
      </c>
      <c r="R232" s="40">
        <v>13890.360626865011</v>
      </c>
      <c r="S232" s="40">
        <v>1401615.9086268649</v>
      </c>
    </row>
    <row r="233" spans="1:19">
      <c r="A233" s="36">
        <v>36901</v>
      </c>
      <c r="B233" s="37" t="s">
        <v>210</v>
      </c>
      <c r="C233" s="42">
        <v>2.232E-4</v>
      </c>
      <c r="D233" s="42">
        <v>2.1709999999999999E-4</v>
      </c>
      <c r="E233" s="38">
        <v>1770967.2312</v>
      </c>
      <c r="F233" s="38"/>
      <c r="G233" s="39">
        <v>38391.292800000003</v>
      </c>
      <c r="H233" s="39">
        <v>844382.78639999998</v>
      </c>
      <c r="I233" s="39">
        <v>279786.11040000001</v>
      </c>
      <c r="J233" s="38">
        <v>84676.412427284697</v>
      </c>
      <c r="K233" s="38"/>
      <c r="L233" s="39">
        <v>57937.5864</v>
      </c>
      <c r="M233" s="39">
        <v>604710.84959999996</v>
      </c>
      <c r="N233" s="39">
        <v>0</v>
      </c>
      <c r="O233" s="38">
        <v>390.68566495665857</v>
      </c>
      <c r="P233" s="38"/>
      <c r="Q233" s="39">
        <v>477257.84639999998</v>
      </c>
      <c r="R233" s="40">
        <v>36645.836233487214</v>
      </c>
      <c r="S233" s="40">
        <v>513903.68263348722</v>
      </c>
    </row>
    <row r="234" spans="1:19">
      <c r="A234" s="36">
        <v>36905</v>
      </c>
      <c r="B234" s="37" t="s">
        <v>211</v>
      </c>
      <c r="C234" s="42">
        <v>2.2240000000000001E-4</v>
      </c>
      <c r="D234" s="42">
        <v>2.084E-4</v>
      </c>
      <c r="E234" s="38">
        <v>1764619.6784000001</v>
      </c>
      <c r="F234" s="38"/>
      <c r="G234" s="39">
        <v>38253.689600000005</v>
      </c>
      <c r="H234" s="39">
        <v>841356.32480000006</v>
      </c>
      <c r="I234" s="39">
        <v>278783.2928</v>
      </c>
      <c r="J234" s="38">
        <v>131940.93216349755</v>
      </c>
      <c r="K234" s="38"/>
      <c r="L234" s="39">
        <v>57729.924800000001</v>
      </c>
      <c r="M234" s="39">
        <v>602543.42720000003</v>
      </c>
      <c r="N234" s="39">
        <v>0</v>
      </c>
      <c r="O234" s="38">
        <v>346.43581865510316</v>
      </c>
      <c r="P234" s="38"/>
      <c r="Q234" s="39">
        <v>475547.24480000004</v>
      </c>
      <c r="R234" s="40">
        <v>54536.458707663536</v>
      </c>
      <c r="S234" s="40">
        <v>530083.70350766357</v>
      </c>
    </row>
    <row r="235" spans="1:19">
      <c r="A235" s="36">
        <v>37000</v>
      </c>
      <c r="B235" s="37" t="s">
        <v>212</v>
      </c>
      <c r="C235" s="42">
        <v>2.1825E-3</v>
      </c>
      <c r="D235" s="42">
        <v>2.2902999999999999E-3</v>
      </c>
      <c r="E235" s="38">
        <v>17316917.482499998</v>
      </c>
      <c r="F235" s="38"/>
      <c r="G235" s="39">
        <v>375398.73</v>
      </c>
      <c r="H235" s="39">
        <v>8256565.5525000002</v>
      </c>
      <c r="I235" s="39">
        <v>2735811.7650000001</v>
      </c>
      <c r="J235" s="38">
        <v>348379.86811934772</v>
      </c>
      <c r="K235" s="38"/>
      <c r="L235" s="39">
        <v>566526.80249999999</v>
      </c>
      <c r="M235" s="39">
        <v>5912999.2350000003</v>
      </c>
      <c r="N235" s="39">
        <v>0</v>
      </c>
      <c r="O235" s="38">
        <v>542530.57629822777</v>
      </c>
      <c r="P235" s="38"/>
      <c r="Q235" s="39">
        <v>4666734.99</v>
      </c>
      <c r="R235" s="40">
        <v>-93289.98667771474</v>
      </c>
      <c r="S235" s="40">
        <v>4573445.0033222856</v>
      </c>
    </row>
    <row r="236" spans="1:19">
      <c r="A236" s="36">
        <v>37001</v>
      </c>
      <c r="B236" s="37" t="s">
        <v>369</v>
      </c>
      <c r="C236" s="42">
        <v>8.7800000000000006E-5</v>
      </c>
      <c r="D236" s="42">
        <v>4.4100000000000001E-5</v>
      </c>
      <c r="E236" s="38">
        <v>696643.91980000003</v>
      </c>
      <c r="F236" s="38"/>
      <c r="G236" s="39">
        <v>15101.951200000001</v>
      </c>
      <c r="H236" s="39">
        <v>332154.1606</v>
      </c>
      <c r="I236" s="39">
        <v>110059.23160000001</v>
      </c>
      <c r="J236" s="38">
        <v>251793.41212700447</v>
      </c>
      <c r="K236" s="38"/>
      <c r="L236" s="39">
        <v>22790.8606</v>
      </c>
      <c r="M236" s="39">
        <v>237874.60840000003</v>
      </c>
      <c r="N236" s="39">
        <v>0</v>
      </c>
      <c r="O236" s="38">
        <v>0</v>
      </c>
      <c r="P236" s="38"/>
      <c r="Q236" s="39">
        <v>187738.52560000002</v>
      </c>
      <c r="R236" s="40">
        <v>91143.950423997769</v>
      </c>
      <c r="S236" s="40">
        <v>278882.47602399776</v>
      </c>
    </row>
    <row r="237" spans="1:19">
      <c r="A237" s="36">
        <v>37005</v>
      </c>
      <c r="B237" s="37" t="s">
        <v>213</v>
      </c>
      <c r="C237" s="42">
        <v>5.287E-4</v>
      </c>
      <c r="D237" s="42">
        <v>5.3939999999999999E-4</v>
      </c>
      <c r="E237" s="38">
        <v>4194938.9567</v>
      </c>
      <c r="F237" s="38"/>
      <c r="G237" s="39">
        <v>90938.514800000004</v>
      </c>
      <c r="H237" s="39">
        <v>2000112.8099</v>
      </c>
      <c r="I237" s="39">
        <v>662737.08140000002</v>
      </c>
      <c r="J237" s="38">
        <v>68236.102690231099</v>
      </c>
      <c r="K237" s="38"/>
      <c r="L237" s="39">
        <v>137238.35990000001</v>
      </c>
      <c r="M237" s="39">
        <v>1432395.2786000001</v>
      </c>
      <c r="N237" s="39">
        <v>0</v>
      </c>
      <c r="O237" s="38">
        <v>0</v>
      </c>
      <c r="P237" s="38"/>
      <c r="Q237" s="39">
        <v>1130493.8324</v>
      </c>
      <c r="R237" s="40">
        <v>34631.456984606411</v>
      </c>
      <c r="S237" s="40">
        <v>1165125.2893846063</v>
      </c>
    </row>
    <row r="238" spans="1:19">
      <c r="A238" s="36">
        <v>37100</v>
      </c>
      <c r="B238" s="37" t="s">
        <v>214</v>
      </c>
      <c r="C238" s="42">
        <v>3.2637999999999999E-3</v>
      </c>
      <c r="D238" s="42">
        <v>3.1722999999999999E-3</v>
      </c>
      <c r="E238" s="38">
        <v>25896428.535799999</v>
      </c>
      <c r="F238" s="38"/>
      <c r="G238" s="39">
        <v>561386.65519999992</v>
      </c>
      <c r="H238" s="39">
        <v>12347206.7126</v>
      </c>
      <c r="I238" s="39">
        <v>4091245.1036</v>
      </c>
      <c r="J238" s="38">
        <v>411091.3006870895</v>
      </c>
      <c r="K238" s="38"/>
      <c r="L238" s="39">
        <v>847207.41259999992</v>
      </c>
      <c r="M238" s="39">
        <v>8842541.5363999996</v>
      </c>
      <c r="N238" s="39">
        <v>0</v>
      </c>
      <c r="O238" s="38">
        <v>148828.89330646381</v>
      </c>
      <c r="P238" s="38"/>
      <c r="Q238" s="39">
        <v>6978826.8775999993</v>
      </c>
      <c r="R238" s="40">
        <v>15996.052763708052</v>
      </c>
      <c r="S238" s="40">
        <v>6994822.9303637072</v>
      </c>
    </row>
    <row r="239" spans="1:19">
      <c r="A239" s="36">
        <v>37200</v>
      </c>
      <c r="B239" s="37" t="s">
        <v>215</v>
      </c>
      <c r="C239" s="42">
        <v>7.2869999999999999E-4</v>
      </c>
      <c r="D239" s="42">
        <v>7.157E-4</v>
      </c>
      <c r="E239" s="38">
        <v>5781827.1567000002</v>
      </c>
      <c r="F239" s="38"/>
      <c r="G239" s="39">
        <v>125339.31479999999</v>
      </c>
      <c r="H239" s="39">
        <v>2756728.2099000001</v>
      </c>
      <c r="I239" s="39">
        <v>913441.48139999993</v>
      </c>
      <c r="J239" s="38">
        <v>70931.100645987666</v>
      </c>
      <c r="K239" s="38"/>
      <c r="L239" s="39">
        <v>189153.7599</v>
      </c>
      <c r="M239" s="39">
        <v>1974250.8785999999</v>
      </c>
      <c r="N239" s="39">
        <v>0</v>
      </c>
      <c r="O239" s="38">
        <v>83365.144703692305</v>
      </c>
      <c r="P239" s="38"/>
      <c r="Q239" s="39">
        <v>1558144.2323999999</v>
      </c>
      <c r="R239" s="40">
        <v>-15227.733084633699</v>
      </c>
      <c r="S239" s="40">
        <v>1542916.4993153661</v>
      </c>
    </row>
    <row r="240" spans="1:19">
      <c r="A240" s="36">
        <v>37300</v>
      </c>
      <c r="B240" s="37" t="s">
        <v>216</v>
      </c>
      <c r="C240" s="42">
        <v>1.9358999999999999E-3</v>
      </c>
      <c r="D240" s="42">
        <v>1.8910000000000001E-3</v>
      </c>
      <c r="E240" s="38">
        <v>15360284.331899999</v>
      </c>
      <c r="F240" s="38"/>
      <c r="G240" s="39">
        <v>332982.54359999998</v>
      </c>
      <c r="H240" s="39">
        <v>7323658.7642999999</v>
      </c>
      <c r="I240" s="39">
        <v>2426693.2398000001</v>
      </c>
      <c r="J240" s="38">
        <v>101090.02293557762</v>
      </c>
      <c r="K240" s="38"/>
      <c r="L240" s="39">
        <v>502515.11429999996</v>
      </c>
      <c r="M240" s="39">
        <v>5244891.2801999999</v>
      </c>
      <c r="N240" s="39">
        <v>0</v>
      </c>
      <c r="O240" s="38">
        <v>180395.76273556467</v>
      </c>
      <c r="P240" s="38"/>
      <c r="Q240" s="39">
        <v>4139442.0467999997</v>
      </c>
      <c r="R240" s="40">
        <v>-139993.40767954348</v>
      </c>
      <c r="S240" s="40">
        <v>3999448.6391204563</v>
      </c>
    </row>
    <row r="241" spans="1:19">
      <c r="A241" s="36">
        <v>37301</v>
      </c>
      <c r="B241" s="37" t="s">
        <v>217</v>
      </c>
      <c r="C241" s="42">
        <v>2.153E-4</v>
      </c>
      <c r="D241" s="42">
        <v>1.974E-4</v>
      </c>
      <c r="E241" s="38">
        <v>1708285.1473000001</v>
      </c>
      <c r="F241" s="38"/>
      <c r="G241" s="39">
        <v>37032.461199999998</v>
      </c>
      <c r="H241" s="39">
        <v>814496.47810000007</v>
      </c>
      <c r="I241" s="39">
        <v>269883.28659999999</v>
      </c>
      <c r="J241" s="38">
        <v>96078.707374774269</v>
      </c>
      <c r="K241" s="38"/>
      <c r="L241" s="39">
        <v>55886.928099999997</v>
      </c>
      <c r="M241" s="39">
        <v>583307.55339999998</v>
      </c>
      <c r="N241" s="39">
        <v>0</v>
      </c>
      <c r="O241" s="38">
        <v>913.92488619154881</v>
      </c>
      <c r="P241" s="38"/>
      <c r="Q241" s="39">
        <v>460365.6556</v>
      </c>
      <c r="R241" s="40">
        <v>49407.438183021812</v>
      </c>
      <c r="S241" s="40">
        <v>509773.09378302179</v>
      </c>
    </row>
    <row r="242" spans="1:19">
      <c r="A242" s="36">
        <v>37305</v>
      </c>
      <c r="B242" s="37" t="s">
        <v>218</v>
      </c>
      <c r="C242" s="42">
        <v>5.2039999999999996E-4</v>
      </c>
      <c r="D242" s="42">
        <v>5.6899999999999995E-4</v>
      </c>
      <c r="E242" s="38">
        <v>4129083.0963999997</v>
      </c>
      <c r="F242" s="38"/>
      <c r="G242" s="39">
        <v>89510.881599999993</v>
      </c>
      <c r="H242" s="39">
        <v>1968713.2707999998</v>
      </c>
      <c r="I242" s="39">
        <v>652332.84879999992</v>
      </c>
      <c r="J242" s="38">
        <v>0</v>
      </c>
      <c r="K242" s="38"/>
      <c r="L242" s="39">
        <v>135083.8708</v>
      </c>
      <c r="M242" s="39">
        <v>1409908.2711999998</v>
      </c>
      <c r="N242" s="39">
        <v>0</v>
      </c>
      <c r="O242" s="38">
        <v>298639.55786158366</v>
      </c>
      <c r="P242" s="38"/>
      <c r="Q242" s="39">
        <v>1112746.3407999999</v>
      </c>
      <c r="R242" s="40">
        <v>-164904.03686894747</v>
      </c>
      <c r="S242" s="40">
        <v>947842.30393105245</v>
      </c>
    </row>
    <row r="243" spans="1:19">
      <c r="A243" s="36">
        <v>37400</v>
      </c>
      <c r="B243" s="37" t="s">
        <v>219</v>
      </c>
      <c r="C243" s="42">
        <v>8.9949000000000001E-3</v>
      </c>
      <c r="D243" s="42">
        <v>9.1569000000000008E-3</v>
      </c>
      <c r="E243" s="38">
        <v>71369503.350899994</v>
      </c>
      <c r="F243" s="38"/>
      <c r="G243" s="39">
        <v>1547158.7796</v>
      </c>
      <c r="H243" s="39">
        <v>34028399.307300001</v>
      </c>
      <c r="I243" s="39">
        <v>11275305.037800001</v>
      </c>
      <c r="J243" s="38">
        <v>63116.461620824324</v>
      </c>
      <c r="K243" s="38"/>
      <c r="L243" s="39">
        <v>2334869.1573000001</v>
      </c>
      <c r="M243" s="39">
        <v>24369684.6822</v>
      </c>
      <c r="N243" s="39">
        <v>0</v>
      </c>
      <c r="O243" s="38">
        <v>2161809.5314289397</v>
      </c>
      <c r="P243" s="38"/>
      <c r="Q243" s="39">
        <v>19233362.914799999</v>
      </c>
      <c r="R243" s="40">
        <v>-859967.58949602686</v>
      </c>
      <c r="S243" s="40">
        <v>18373395.325303972</v>
      </c>
    </row>
    <row r="244" spans="1:19">
      <c r="A244" s="36">
        <v>37405</v>
      </c>
      <c r="B244" s="37" t="s">
        <v>220</v>
      </c>
      <c r="C244" s="42">
        <v>2.1207999999999999E-3</v>
      </c>
      <c r="D244" s="42">
        <v>2.0752000000000001E-3</v>
      </c>
      <c r="E244" s="38">
        <v>16827362.472799998</v>
      </c>
      <c r="F244" s="38"/>
      <c r="G244" s="39">
        <v>364786.08319999999</v>
      </c>
      <c r="H244" s="39">
        <v>8023149.7015999993</v>
      </c>
      <c r="I244" s="39">
        <v>2658469.4575999998</v>
      </c>
      <c r="J244" s="38">
        <v>435489.33372825023</v>
      </c>
      <c r="K244" s="38"/>
      <c r="L244" s="39">
        <v>550510.90159999998</v>
      </c>
      <c r="M244" s="39">
        <v>5745836.7823999999</v>
      </c>
      <c r="N244" s="39">
        <v>0</v>
      </c>
      <c r="O244" s="38">
        <v>0</v>
      </c>
      <c r="P244" s="38"/>
      <c r="Q244" s="39">
        <v>4534804.8415999999</v>
      </c>
      <c r="R244" s="40">
        <v>247569.89306118755</v>
      </c>
      <c r="S244" s="40">
        <v>4782374.734661187</v>
      </c>
    </row>
    <row r="245" spans="1:19">
      <c r="A245" s="36">
        <v>37500</v>
      </c>
      <c r="B245" s="37" t="s">
        <v>221</v>
      </c>
      <c r="C245" s="42">
        <v>1.0158000000000001E-3</v>
      </c>
      <c r="D245" s="42">
        <v>1.0169000000000001E-3</v>
      </c>
      <c r="E245" s="38">
        <v>8059805.1678000009</v>
      </c>
      <c r="F245" s="38"/>
      <c r="G245" s="39">
        <v>174721.66320000001</v>
      </c>
      <c r="H245" s="39">
        <v>3842849.6166000003</v>
      </c>
      <c r="I245" s="39">
        <v>1273327.6476</v>
      </c>
      <c r="J245" s="38">
        <v>137315.09112475795</v>
      </c>
      <c r="K245" s="38"/>
      <c r="L245" s="39">
        <v>263678.31660000002</v>
      </c>
      <c r="M245" s="39">
        <v>2752084.5924000004</v>
      </c>
      <c r="N245" s="39">
        <v>0</v>
      </c>
      <c r="O245" s="38">
        <v>77195.254010913399</v>
      </c>
      <c r="P245" s="38"/>
      <c r="Q245" s="39">
        <v>2172036.3816</v>
      </c>
      <c r="R245" s="40">
        <v>74652.015300922722</v>
      </c>
      <c r="S245" s="40">
        <v>2246688.3969009225</v>
      </c>
    </row>
    <row r="246" spans="1:19">
      <c r="A246" s="36">
        <v>37600</v>
      </c>
      <c r="B246" s="37" t="s">
        <v>222</v>
      </c>
      <c r="C246" s="42">
        <v>6.3562999999999996E-3</v>
      </c>
      <c r="D246" s="42">
        <v>6.4549000000000004E-3</v>
      </c>
      <c r="E246" s="38">
        <v>50433687.328299999</v>
      </c>
      <c r="F246" s="38"/>
      <c r="G246" s="39">
        <v>1093309.0252</v>
      </c>
      <c r="H246" s="39">
        <v>24046372.335099999</v>
      </c>
      <c r="I246" s="39">
        <v>7967761.8885999992</v>
      </c>
      <c r="J246" s="38">
        <v>0</v>
      </c>
      <c r="K246" s="38"/>
      <c r="L246" s="39">
        <v>1649949.2851</v>
      </c>
      <c r="M246" s="39">
        <v>17220983.751399998</v>
      </c>
      <c r="N246" s="39">
        <v>0</v>
      </c>
      <c r="O246" s="38">
        <v>1477163.3539370676</v>
      </c>
      <c r="P246" s="38"/>
      <c r="Q246" s="39">
        <v>13591371.1876</v>
      </c>
      <c r="R246" s="40">
        <v>-668463.48237333901</v>
      </c>
      <c r="S246" s="40">
        <v>12922907.705226662</v>
      </c>
    </row>
    <row r="247" spans="1:19">
      <c r="A247" s="36">
        <v>37601</v>
      </c>
      <c r="B247" s="37" t="s">
        <v>223</v>
      </c>
      <c r="C247" s="42">
        <v>2.5470000000000001E-4</v>
      </c>
      <c r="D247" s="42">
        <v>2.029E-4</v>
      </c>
      <c r="E247" s="38">
        <v>2020902.1227000002</v>
      </c>
      <c r="F247" s="38"/>
      <c r="G247" s="39">
        <v>43809.418799999999</v>
      </c>
      <c r="H247" s="39">
        <v>963549.71189999999</v>
      </c>
      <c r="I247" s="39">
        <v>319272.05340000003</v>
      </c>
      <c r="J247" s="38">
        <v>528352.37105736102</v>
      </c>
      <c r="K247" s="38"/>
      <c r="L247" s="39">
        <v>66114.261899999998</v>
      </c>
      <c r="M247" s="39">
        <v>690053.10660000006</v>
      </c>
      <c r="N247" s="39">
        <v>0</v>
      </c>
      <c r="O247" s="38">
        <v>0</v>
      </c>
      <c r="P247" s="38"/>
      <c r="Q247" s="39">
        <v>544612.7844</v>
      </c>
      <c r="R247" s="40">
        <v>253474.6514398338</v>
      </c>
      <c r="S247" s="40">
        <v>798087.43583983381</v>
      </c>
    </row>
    <row r="248" spans="1:19">
      <c r="A248" s="36">
        <v>37605</v>
      </c>
      <c r="B248" s="37" t="s">
        <v>224</v>
      </c>
      <c r="C248" s="42">
        <v>7.8950000000000005E-4</v>
      </c>
      <c r="D248" s="42">
        <v>7.6970000000000001E-4</v>
      </c>
      <c r="E248" s="38">
        <v>6264241.1695000008</v>
      </c>
      <c r="F248" s="38"/>
      <c r="G248" s="39">
        <v>135797.158</v>
      </c>
      <c r="H248" s="39">
        <v>2986739.2915000003</v>
      </c>
      <c r="I248" s="39">
        <v>989655.61900000006</v>
      </c>
      <c r="J248" s="38">
        <v>93527.022841870348</v>
      </c>
      <c r="K248" s="38"/>
      <c r="L248" s="39">
        <v>204936.04150000002</v>
      </c>
      <c r="M248" s="39">
        <v>2138974.9810000001</v>
      </c>
      <c r="N248" s="39">
        <v>0</v>
      </c>
      <c r="O248" s="38">
        <v>12074.42817898218</v>
      </c>
      <c r="P248" s="38"/>
      <c r="Q248" s="39">
        <v>1688149.9540000001</v>
      </c>
      <c r="R248" s="40">
        <v>26905.890631380964</v>
      </c>
      <c r="S248" s="40">
        <v>1715055.8446313811</v>
      </c>
    </row>
    <row r="249" spans="1:19">
      <c r="A249" s="36">
        <v>37610</v>
      </c>
      <c r="B249" s="37" t="s">
        <v>225</v>
      </c>
      <c r="C249" s="42">
        <v>1.9607000000000001E-3</v>
      </c>
      <c r="D249" s="42">
        <v>1.9426999999999999E-3</v>
      </c>
      <c r="E249" s="38">
        <v>15557058.468700001</v>
      </c>
      <c r="F249" s="38"/>
      <c r="G249" s="39">
        <v>337248.24280000001</v>
      </c>
      <c r="H249" s="39">
        <v>7417479.0739000002</v>
      </c>
      <c r="I249" s="39">
        <v>2457780.5854000002</v>
      </c>
      <c r="J249" s="38">
        <v>4595.303081303131</v>
      </c>
      <c r="K249" s="38"/>
      <c r="L249" s="39">
        <v>508952.62390000001</v>
      </c>
      <c r="M249" s="39">
        <v>5312081.3746000007</v>
      </c>
      <c r="N249" s="39">
        <v>0</v>
      </c>
      <c r="O249" s="38">
        <v>738728.76217457221</v>
      </c>
      <c r="P249" s="38"/>
      <c r="Q249" s="39">
        <v>4192470.6964000002</v>
      </c>
      <c r="R249" s="40">
        <v>-311486.15783409477</v>
      </c>
      <c r="S249" s="40">
        <v>3880984.5385659053</v>
      </c>
    </row>
    <row r="250" spans="1:19">
      <c r="A250" s="36">
        <v>37700</v>
      </c>
      <c r="B250" s="37" t="s">
        <v>226</v>
      </c>
      <c r="C250" s="42">
        <v>2.6852E-3</v>
      </c>
      <c r="D250" s="42">
        <v>2.7463000000000001E-3</v>
      </c>
      <c r="E250" s="38">
        <v>21305560.973200001</v>
      </c>
      <c r="F250" s="38"/>
      <c r="G250" s="39">
        <v>461865.14079999999</v>
      </c>
      <c r="H250" s="39">
        <v>10158318.360400001</v>
      </c>
      <c r="I250" s="39">
        <v>3365957.2744</v>
      </c>
      <c r="J250" s="38">
        <v>39388.166097327092</v>
      </c>
      <c r="K250" s="38"/>
      <c r="L250" s="39">
        <v>697016.16040000005</v>
      </c>
      <c r="M250" s="39">
        <v>7274953.2856000001</v>
      </c>
      <c r="N250" s="39">
        <v>0</v>
      </c>
      <c r="O250" s="38">
        <v>367640.80478820082</v>
      </c>
      <c r="P250" s="38"/>
      <c r="Q250" s="39">
        <v>5741634.2703999998</v>
      </c>
      <c r="R250" s="40">
        <v>-169271.38500130421</v>
      </c>
      <c r="S250" s="40">
        <v>5572362.8853986952</v>
      </c>
    </row>
    <row r="251" spans="1:19">
      <c r="A251" s="36">
        <v>37705</v>
      </c>
      <c r="B251" s="37" t="s">
        <v>227</v>
      </c>
      <c r="C251" s="42">
        <v>8.0670000000000004E-4</v>
      </c>
      <c r="D251" s="42">
        <v>8.03E-4</v>
      </c>
      <c r="E251" s="38">
        <v>6400713.5547000002</v>
      </c>
      <c r="F251" s="38"/>
      <c r="G251" s="39">
        <v>138755.6268</v>
      </c>
      <c r="H251" s="39">
        <v>3051808.2159000002</v>
      </c>
      <c r="I251" s="39">
        <v>1011216.1974000001</v>
      </c>
      <c r="J251" s="38">
        <v>115363.51956521168</v>
      </c>
      <c r="K251" s="38"/>
      <c r="L251" s="39">
        <v>209400.7659</v>
      </c>
      <c r="M251" s="39">
        <v>2185574.5626000003</v>
      </c>
      <c r="N251" s="39">
        <v>0</v>
      </c>
      <c r="O251" s="38">
        <v>1034.8190445437281</v>
      </c>
      <c r="P251" s="38"/>
      <c r="Q251" s="39">
        <v>1724927.8884000001</v>
      </c>
      <c r="R251" s="40">
        <v>111972.41069440203</v>
      </c>
      <c r="S251" s="40">
        <v>1836900.299094402</v>
      </c>
    </row>
    <row r="252" spans="1:19">
      <c r="A252" s="36">
        <v>37800</v>
      </c>
      <c r="B252" s="37" t="s">
        <v>228</v>
      </c>
      <c r="C252" s="42">
        <v>8.3280000000000003E-3</v>
      </c>
      <c r="D252" s="42">
        <v>8.3046000000000005E-3</v>
      </c>
      <c r="E252" s="38">
        <v>66078024.648000002</v>
      </c>
      <c r="F252" s="38"/>
      <c r="G252" s="39">
        <v>1432449.3120000002</v>
      </c>
      <c r="H252" s="39">
        <v>31505465.256000001</v>
      </c>
      <c r="I252" s="39">
        <v>10439331.216</v>
      </c>
      <c r="J252" s="38">
        <v>102692.10433177368</v>
      </c>
      <c r="K252" s="38"/>
      <c r="L252" s="39">
        <v>2161757.2560000001</v>
      </c>
      <c r="M252" s="39">
        <v>22562867.184</v>
      </c>
      <c r="N252" s="39">
        <v>0</v>
      </c>
      <c r="O252" s="38">
        <v>244809.39491119437</v>
      </c>
      <c r="P252" s="38"/>
      <c r="Q252" s="39">
        <v>17807362.655999999</v>
      </c>
      <c r="R252" s="40">
        <v>22825.090077412184</v>
      </c>
      <c r="S252" s="40">
        <v>17830187.746077411</v>
      </c>
    </row>
    <row r="253" spans="1:19">
      <c r="A253" s="36">
        <v>37801</v>
      </c>
      <c r="B253" s="37" t="s">
        <v>229</v>
      </c>
      <c r="C253" s="42">
        <v>6.2799999999999995E-5</v>
      </c>
      <c r="D253" s="42">
        <v>5.3900000000000002E-5</v>
      </c>
      <c r="E253" s="38">
        <v>498282.89479999995</v>
      </c>
      <c r="F253" s="38"/>
      <c r="G253" s="39">
        <v>10801.851199999999</v>
      </c>
      <c r="H253" s="39">
        <v>237577.23559999999</v>
      </c>
      <c r="I253" s="39">
        <v>78721.181599999996</v>
      </c>
      <c r="J253" s="38">
        <v>93849.588554589922</v>
      </c>
      <c r="K253" s="38"/>
      <c r="L253" s="39">
        <v>16301.435599999999</v>
      </c>
      <c r="M253" s="39">
        <v>170142.65839999999</v>
      </c>
      <c r="N253" s="39">
        <v>0</v>
      </c>
      <c r="O253" s="38">
        <v>9395.7935064587764</v>
      </c>
      <c r="P253" s="38"/>
      <c r="Q253" s="39">
        <v>134282.22559999998</v>
      </c>
      <c r="R253" s="40">
        <v>69393.404675594662</v>
      </c>
      <c r="S253" s="40">
        <v>203675.63027559465</v>
      </c>
    </row>
    <row r="254" spans="1:19">
      <c r="A254" s="36">
        <v>37805</v>
      </c>
      <c r="B254" s="37" t="s">
        <v>230</v>
      </c>
      <c r="C254" s="42">
        <v>6.332E-4</v>
      </c>
      <c r="D254" s="42">
        <v>6.6949999999999996E-4</v>
      </c>
      <c r="E254" s="38">
        <v>5024088.0411999999</v>
      </c>
      <c r="F254" s="38"/>
      <c r="G254" s="39">
        <v>108912.9328</v>
      </c>
      <c r="H254" s="39">
        <v>2395444.3563999999</v>
      </c>
      <c r="I254" s="39">
        <v>793730.13040000002</v>
      </c>
      <c r="J254" s="38">
        <v>34986.092353950829</v>
      </c>
      <c r="K254" s="38"/>
      <c r="L254" s="39">
        <v>164364.15640000001</v>
      </c>
      <c r="M254" s="39">
        <v>1715514.8296000001</v>
      </c>
      <c r="N254" s="39">
        <v>0</v>
      </c>
      <c r="O254" s="38">
        <v>394787.81416063302</v>
      </c>
      <c r="P254" s="38"/>
      <c r="Q254" s="39">
        <v>1353941.1664</v>
      </c>
      <c r="R254" s="40">
        <v>-135447.03605478615</v>
      </c>
      <c r="S254" s="40">
        <v>1218494.1303452139</v>
      </c>
    </row>
    <row r="255" spans="1:19">
      <c r="A255" s="36">
        <v>37900</v>
      </c>
      <c r="B255" s="37" t="s">
        <v>231</v>
      </c>
      <c r="C255" s="42">
        <v>4.3984999999999996E-3</v>
      </c>
      <c r="D255" s="42">
        <v>4.5617000000000001E-3</v>
      </c>
      <c r="E255" s="38">
        <v>34899638.738499999</v>
      </c>
      <c r="F255" s="38"/>
      <c r="G255" s="39">
        <v>756559.59399999992</v>
      </c>
      <c r="H255" s="39">
        <v>16639864.1845</v>
      </c>
      <c r="I255" s="39">
        <v>5513616.517</v>
      </c>
      <c r="J255" s="38">
        <v>38934.712157509181</v>
      </c>
      <c r="K255" s="38"/>
      <c r="L255" s="39">
        <v>1141749.4345</v>
      </c>
      <c r="M255" s="39">
        <v>11916759.283</v>
      </c>
      <c r="N255" s="39">
        <v>0</v>
      </c>
      <c r="O255" s="38">
        <v>1476180.964509917</v>
      </c>
      <c r="P255" s="38"/>
      <c r="Q255" s="39">
        <v>9405101.4219999984</v>
      </c>
      <c r="R255" s="40">
        <v>-572498.21399822226</v>
      </c>
      <c r="S255" s="40">
        <v>8832603.2080017757</v>
      </c>
    </row>
    <row r="256" spans="1:19">
      <c r="A256" s="36">
        <v>37901</v>
      </c>
      <c r="B256" s="37" t="s">
        <v>232</v>
      </c>
      <c r="C256" s="42">
        <v>5.91E-5</v>
      </c>
      <c r="D256" s="42">
        <v>6.1799999999999998E-5</v>
      </c>
      <c r="E256" s="38">
        <v>468925.46309999999</v>
      </c>
      <c r="F256" s="38"/>
      <c r="G256" s="39">
        <v>10165.436400000001</v>
      </c>
      <c r="H256" s="39">
        <v>223579.85070000001</v>
      </c>
      <c r="I256" s="39">
        <v>74083.150200000004</v>
      </c>
      <c r="J256" s="38">
        <v>278.98292115298568</v>
      </c>
      <c r="K256" s="38"/>
      <c r="L256" s="39">
        <v>15341.000700000001</v>
      </c>
      <c r="M256" s="39">
        <v>160118.32980000001</v>
      </c>
      <c r="N256" s="39">
        <v>0</v>
      </c>
      <c r="O256" s="38">
        <v>17740.72887711578</v>
      </c>
      <c r="P256" s="38"/>
      <c r="Q256" s="39">
        <v>126370.69319999999</v>
      </c>
      <c r="R256" s="40">
        <v>-6239.7944490916507</v>
      </c>
      <c r="S256" s="40">
        <v>120130.89875090834</v>
      </c>
    </row>
    <row r="257" spans="1:19">
      <c r="A257" s="36">
        <v>37905</v>
      </c>
      <c r="B257" s="37" t="s">
        <v>233</v>
      </c>
      <c r="C257" s="42">
        <v>5.3850000000000002E-4</v>
      </c>
      <c r="D257" s="42">
        <v>5.1179999999999997E-4</v>
      </c>
      <c r="E257" s="38">
        <v>4272696.4785000002</v>
      </c>
      <c r="F257" s="38"/>
      <c r="G257" s="39">
        <v>92624.15400000001</v>
      </c>
      <c r="H257" s="39">
        <v>2037186.9645</v>
      </c>
      <c r="I257" s="39">
        <v>675021.59700000007</v>
      </c>
      <c r="J257" s="38">
        <v>170212.22899410577</v>
      </c>
      <c r="K257" s="38"/>
      <c r="L257" s="39">
        <v>139782.2145</v>
      </c>
      <c r="M257" s="39">
        <v>1458946.203</v>
      </c>
      <c r="N257" s="39">
        <v>0</v>
      </c>
      <c r="O257" s="38">
        <v>27442.988668980397</v>
      </c>
      <c r="P257" s="38"/>
      <c r="Q257" s="39">
        <v>1151448.702</v>
      </c>
      <c r="R257" s="40">
        <v>42197.887950053766</v>
      </c>
      <c r="S257" s="40">
        <v>1193646.5899500537</v>
      </c>
    </row>
    <row r="258" spans="1:19">
      <c r="A258" s="36">
        <v>38000</v>
      </c>
      <c r="B258" s="37" t="s">
        <v>234</v>
      </c>
      <c r="C258" s="42">
        <v>7.2432E-3</v>
      </c>
      <c r="D258" s="42">
        <v>7.1815000000000004E-3</v>
      </c>
      <c r="E258" s="38">
        <v>57470743.051200002</v>
      </c>
      <c r="F258" s="38"/>
      <c r="G258" s="39">
        <v>1245859.3728</v>
      </c>
      <c r="H258" s="39">
        <v>27401583.326400001</v>
      </c>
      <c r="I258" s="39">
        <v>9079510.5504000001</v>
      </c>
      <c r="J258" s="38">
        <v>0</v>
      </c>
      <c r="K258" s="38"/>
      <c r="L258" s="39">
        <v>1880168.1264</v>
      </c>
      <c r="M258" s="39">
        <v>19623842.409600001</v>
      </c>
      <c r="N258" s="39">
        <v>0</v>
      </c>
      <c r="O258" s="38">
        <v>771275.06445269822</v>
      </c>
      <c r="P258" s="38"/>
      <c r="Q258" s="39">
        <v>15487786.886399999</v>
      </c>
      <c r="R258" s="40">
        <v>-749663.22766684717</v>
      </c>
      <c r="S258" s="40">
        <v>14738123.658733152</v>
      </c>
    </row>
    <row r="259" spans="1:19">
      <c r="A259" s="36">
        <v>38005</v>
      </c>
      <c r="B259" s="37" t="s">
        <v>235</v>
      </c>
      <c r="C259" s="42">
        <v>1.3967000000000001E-3</v>
      </c>
      <c r="D259" s="42">
        <v>1.4989000000000001E-3</v>
      </c>
      <c r="E259" s="38">
        <v>11082033.7447</v>
      </c>
      <c r="F259" s="38"/>
      <c r="G259" s="39">
        <v>240237.98680000001</v>
      </c>
      <c r="H259" s="39">
        <v>5283823.6458999999</v>
      </c>
      <c r="I259" s="39">
        <v>1750794.1774000002</v>
      </c>
      <c r="J259" s="38">
        <v>244725.0221864745</v>
      </c>
      <c r="K259" s="38"/>
      <c r="L259" s="39">
        <v>362551.19589999999</v>
      </c>
      <c r="M259" s="39">
        <v>3784048.5826000003</v>
      </c>
      <c r="N259" s="39">
        <v>0</v>
      </c>
      <c r="O259" s="38">
        <v>379335.56099999975</v>
      </c>
      <c r="P259" s="38"/>
      <c r="Q259" s="39">
        <v>2986496.5684000002</v>
      </c>
      <c r="R259" s="40">
        <v>26465.885999024729</v>
      </c>
      <c r="S259" s="40">
        <v>3012962.4543990251</v>
      </c>
    </row>
    <row r="260" spans="1:19">
      <c r="A260" s="36">
        <v>38100</v>
      </c>
      <c r="B260" s="37" t="s">
        <v>236</v>
      </c>
      <c r="C260" s="42">
        <v>3.2550999999999999E-3</v>
      </c>
      <c r="D260" s="42">
        <v>3.3161000000000002E-3</v>
      </c>
      <c r="E260" s="38">
        <v>25827398.899099998</v>
      </c>
      <c r="F260" s="38"/>
      <c r="G260" s="39">
        <v>559890.22039999999</v>
      </c>
      <c r="H260" s="39">
        <v>12314293.9427</v>
      </c>
      <c r="I260" s="39">
        <v>4080339.4622</v>
      </c>
      <c r="J260" s="38">
        <v>0</v>
      </c>
      <c r="K260" s="38"/>
      <c r="L260" s="39">
        <v>844949.09270000004</v>
      </c>
      <c r="M260" s="39">
        <v>8818970.8178000003</v>
      </c>
      <c r="N260" s="39">
        <v>0</v>
      </c>
      <c r="O260" s="38">
        <v>488666.50455304852</v>
      </c>
      <c r="P260" s="38"/>
      <c r="Q260" s="39">
        <v>6960224.0851999996</v>
      </c>
      <c r="R260" s="40">
        <v>-339175.75322511792</v>
      </c>
      <c r="S260" s="40">
        <v>6621048.3319748817</v>
      </c>
    </row>
    <row r="261" spans="1:19">
      <c r="A261" s="36">
        <v>38105</v>
      </c>
      <c r="B261" s="37" t="s">
        <v>237</v>
      </c>
      <c r="C261" s="42">
        <v>6.6710000000000001E-4</v>
      </c>
      <c r="D261" s="42">
        <v>6.8400000000000004E-4</v>
      </c>
      <c r="E261" s="38">
        <v>5293065.5910999998</v>
      </c>
      <c r="F261" s="38"/>
      <c r="G261" s="39">
        <v>114743.86840000001</v>
      </c>
      <c r="H261" s="39">
        <v>2523690.6666999999</v>
      </c>
      <c r="I261" s="39">
        <v>836224.52619999996</v>
      </c>
      <c r="J261" s="38">
        <v>0</v>
      </c>
      <c r="K261" s="38"/>
      <c r="L261" s="39">
        <v>173163.8167</v>
      </c>
      <c r="M261" s="39">
        <v>1807359.3537999999</v>
      </c>
      <c r="N261" s="39">
        <v>0</v>
      </c>
      <c r="O261" s="38">
        <v>124417.61185246008</v>
      </c>
      <c r="P261" s="38"/>
      <c r="Q261" s="39">
        <v>1426427.9092000001</v>
      </c>
      <c r="R261" s="40">
        <v>-57634.682532310129</v>
      </c>
      <c r="S261" s="40">
        <v>1368793.2266676901</v>
      </c>
    </row>
    <row r="262" spans="1:19">
      <c r="A262" s="36">
        <v>38200</v>
      </c>
      <c r="B262" s="37" t="s">
        <v>238</v>
      </c>
      <c r="C262" s="42">
        <v>3.1018E-3</v>
      </c>
      <c r="D262" s="42">
        <v>3.2125000000000001E-3</v>
      </c>
      <c r="E262" s="38">
        <v>24611049.093800001</v>
      </c>
      <c r="F262" s="38"/>
      <c r="G262" s="39">
        <v>533522.00719999999</v>
      </c>
      <c r="H262" s="39">
        <v>11734348.238600001</v>
      </c>
      <c r="I262" s="39">
        <v>3888174.5396000003</v>
      </c>
      <c r="J262" s="38">
        <v>22177.389970541612</v>
      </c>
      <c r="K262" s="38"/>
      <c r="L262" s="39">
        <v>805155.93859999999</v>
      </c>
      <c r="M262" s="39">
        <v>8403638.5003999993</v>
      </c>
      <c r="N262" s="39">
        <v>0</v>
      </c>
      <c r="O262" s="38">
        <v>877789.13072814979</v>
      </c>
      <c r="P262" s="38"/>
      <c r="Q262" s="39">
        <v>6632430.0536000002</v>
      </c>
      <c r="R262" s="40">
        <v>-294438.00906240375</v>
      </c>
      <c r="S262" s="40">
        <v>6337992.0445375964</v>
      </c>
    </row>
    <row r="263" spans="1:19">
      <c r="A263" s="36">
        <v>38205</v>
      </c>
      <c r="B263" s="37" t="s">
        <v>239</v>
      </c>
      <c r="C263" s="42">
        <v>4.6220000000000001E-4</v>
      </c>
      <c r="D263" s="42">
        <v>4.5439999999999999E-4</v>
      </c>
      <c r="E263" s="38">
        <v>3667298.6302</v>
      </c>
      <c r="F263" s="38"/>
      <c r="G263" s="39">
        <v>79500.248800000001</v>
      </c>
      <c r="H263" s="39">
        <v>1748538.1894</v>
      </c>
      <c r="I263" s="39">
        <v>579377.86840000004</v>
      </c>
      <c r="J263" s="38">
        <v>84715.190010802049</v>
      </c>
      <c r="K263" s="38"/>
      <c r="L263" s="39">
        <v>119976.48940000001</v>
      </c>
      <c r="M263" s="39">
        <v>1252228.2916000001</v>
      </c>
      <c r="N263" s="39">
        <v>0</v>
      </c>
      <c r="O263" s="38">
        <v>50074.843904902518</v>
      </c>
      <c r="P263" s="38"/>
      <c r="Q263" s="39">
        <v>988300.07440000004</v>
      </c>
      <c r="R263" s="40">
        <v>-5092.9291398108398</v>
      </c>
      <c r="S263" s="40">
        <v>983207.14526018919</v>
      </c>
    </row>
    <row r="264" spans="1:19">
      <c r="A264" s="36">
        <v>38210</v>
      </c>
      <c r="B264" s="37" t="s">
        <v>240</v>
      </c>
      <c r="C264" s="42">
        <v>1.1766000000000001E-3</v>
      </c>
      <c r="D264" s="42">
        <v>1.1793000000000001E-3</v>
      </c>
      <c r="E264" s="38">
        <v>9335663.2806000002</v>
      </c>
      <c r="F264" s="38"/>
      <c r="G264" s="39">
        <v>202379.90640000001</v>
      </c>
      <c r="H264" s="39">
        <v>4451168.3982000006</v>
      </c>
      <c r="I264" s="39">
        <v>1474893.9852</v>
      </c>
      <c r="J264" s="38">
        <v>50508.807303270725</v>
      </c>
      <c r="K264" s="38"/>
      <c r="L264" s="39">
        <v>305418.29820000002</v>
      </c>
      <c r="M264" s="39">
        <v>3187736.4948000005</v>
      </c>
      <c r="N264" s="39">
        <v>0</v>
      </c>
      <c r="O264" s="38">
        <v>109353.42781252696</v>
      </c>
      <c r="P264" s="38"/>
      <c r="Q264" s="39">
        <v>2515867.3032</v>
      </c>
      <c r="R264" s="40">
        <v>-10435.595873778104</v>
      </c>
      <c r="S264" s="40">
        <v>2505431.7073262217</v>
      </c>
    </row>
    <row r="265" spans="1:19">
      <c r="A265" s="36">
        <v>38300</v>
      </c>
      <c r="B265" s="37" t="s">
        <v>241</v>
      </c>
      <c r="C265" s="42">
        <v>2.4562E-3</v>
      </c>
      <c r="D265" s="42">
        <v>2.5320999999999998E-3</v>
      </c>
      <c r="E265" s="38">
        <v>19488573.984200001</v>
      </c>
      <c r="F265" s="38"/>
      <c r="G265" s="39">
        <v>422476.22479999997</v>
      </c>
      <c r="H265" s="39">
        <v>9291993.7273999993</v>
      </c>
      <c r="I265" s="39">
        <v>3078900.7363999998</v>
      </c>
      <c r="J265" s="38">
        <v>0</v>
      </c>
      <c r="K265" s="38"/>
      <c r="L265" s="39">
        <v>637573.02740000002</v>
      </c>
      <c r="M265" s="39">
        <v>6654528.6235999996</v>
      </c>
      <c r="N265" s="39">
        <v>0</v>
      </c>
      <c r="O265" s="38">
        <v>602846.88892541314</v>
      </c>
      <c r="P265" s="38"/>
      <c r="Q265" s="39">
        <v>5251974.5624000002</v>
      </c>
      <c r="R265" s="40">
        <v>-380450.92831065273</v>
      </c>
      <c r="S265" s="40">
        <v>4871523.634089347</v>
      </c>
    </row>
    <row r="266" spans="1:19">
      <c r="A266" s="36">
        <v>38400</v>
      </c>
      <c r="B266" s="37" t="s">
        <v>242</v>
      </c>
      <c r="C266" s="42">
        <v>3.0192000000000001E-3</v>
      </c>
      <c r="D266" s="42">
        <v>3.1153999999999999E-3</v>
      </c>
      <c r="E266" s="38">
        <v>23955664.267200001</v>
      </c>
      <c r="F266" s="38"/>
      <c r="G266" s="39">
        <v>519314.4768</v>
      </c>
      <c r="H266" s="39">
        <v>11421866.078400001</v>
      </c>
      <c r="I266" s="39">
        <v>3784633.6224000002</v>
      </c>
      <c r="J266" s="38">
        <v>5204.2106585684533</v>
      </c>
      <c r="K266" s="38"/>
      <c r="L266" s="39">
        <v>783714.87840000005</v>
      </c>
      <c r="M266" s="39">
        <v>8179852.1376</v>
      </c>
      <c r="N266" s="39">
        <v>0</v>
      </c>
      <c r="O266" s="38">
        <v>902456.42417586537</v>
      </c>
      <c r="P266" s="38"/>
      <c r="Q266" s="39">
        <v>6455810.4384000003</v>
      </c>
      <c r="R266" s="40">
        <v>-488225.78488838917</v>
      </c>
      <c r="S266" s="40">
        <v>5967584.6535116108</v>
      </c>
    </row>
    <row r="267" spans="1:19">
      <c r="A267" s="36">
        <v>38402</v>
      </c>
      <c r="B267" s="37" t="s">
        <v>243</v>
      </c>
      <c r="C267" s="42">
        <v>1.2290000000000001E-4</v>
      </c>
      <c r="D267" s="42">
        <v>1.052E-4</v>
      </c>
      <c r="E267" s="38">
        <v>975142.79890000005</v>
      </c>
      <c r="F267" s="38"/>
      <c r="G267" s="39">
        <v>21139.2916</v>
      </c>
      <c r="H267" s="39">
        <v>464940.16330000001</v>
      </c>
      <c r="I267" s="39">
        <v>154057.85380000001</v>
      </c>
      <c r="J267" s="38">
        <v>59382.852558847051</v>
      </c>
      <c r="K267" s="38"/>
      <c r="L267" s="39">
        <v>31902.013300000002</v>
      </c>
      <c r="M267" s="39">
        <v>332970.26620000001</v>
      </c>
      <c r="N267" s="39">
        <v>0</v>
      </c>
      <c r="O267" s="38">
        <v>19264.249430202603</v>
      </c>
      <c r="P267" s="38"/>
      <c r="Q267" s="39">
        <v>262791.17080000002</v>
      </c>
      <c r="R267" s="40">
        <v>18980.157976707171</v>
      </c>
      <c r="S267" s="40">
        <v>281771.32877670717</v>
      </c>
    </row>
    <row r="268" spans="1:19">
      <c r="A268" s="36">
        <v>38405</v>
      </c>
      <c r="B268" s="37" t="s">
        <v>244</v>
      </c>
      <c r="C268" s="42">
        <v>7.9290000000000003E-4</v>
      </c>
      <c r="D268" s="42">
        <v>7.6369999999999997E-4</v>
      </c>
      <c r="E268" s="38">
        <v>6291218.2689000005</v>
      </c>
      <c r="F268" s="38"/>
      <c r="G268" s="39">
        <v>136381.97160000002</v>
      </c>
      <c r="H268" s="39">
        <v>2999601.7533</v>
      </c>
      <c r="I268" s="39">
        <v>993917.59380000003</v>
      </c>
      <c r="J268" s="38">
        <v>60717.644850000332</v>
      </c>
      <c r="K268" s="38"/>
      <c r="L268" s="39">
        <v>205818.60330000002</v>
      </c>
      <c r="M268" s="39">
        <v>2148186.5262000002</v>
      </c>
      <c r="N268" s="39">
        <v>0</v>
      </c>
      <c r="O268" s="38">
        <v>77576.729354442577</v>
      </c>
      <c r="P268" s="38"/>
      <c r="Q268" s="39">
        <v>1695420.0108</v>
      </c>
      <c r="R268" s="40">
        <v>-38230.201998603516</v>
      </c>
      <c r="S268" s="40">
        <v>1657189.8088013965</v>
      </c>
    </row>
    <row r="269" spans="1:19">
      <c r="A269" s="36">
        <v>38500</v>
      </c>
      <c r="B269" s="37" t="s">
        <v>245</v>
      </c>
      <c r="C269" s="42">
        <v>2.3335999999999999E-3</v>
      </c>
      <c r="D269" s="42">
        <v>2.4922999999999998E-3</v>
      </c>
      <c r="E269" s="38">
        <v>18515811.5176</v>
      </c>
      <c r="F269" s="38"/>
      <c r="G269" s="39">
        <v>401388.5344</v>
      </c>
      <c r="H269" s="39">
        <v>8828188.4871999994</v>
      </c>
      <c r="I269" s="39">
        <v>2925218.9391999999</v>
      </c>
      <c r="J269" s="38">
        <v>0</v>
      </c>
      <c r="K269" s="38"/>
      <c r="L269" s="39">
        <v>605748.8872</v>
      </c>
      <c r="M269" s="39">
        <v>6322371.1408000002</v>
      </c>
      <c r="N269" s="39">
        <v>0</v>
      </c>
      <c r="O269" s="38">
        <v>1041227.5498657789</v>
      </c>
      <c r="P269" s="38"/>
      <c r="Q269" s="39">
        <v>4989824.8672000002</v>
      </c>
      <c r="R269" s="40">
        <v>-448058.13316080748</v>
      </c>
      <c r="S269" s="40">
        <v>4541766.734039193</v>
      </c>
    </row>
    <row r="270" spans="1:19">
      <c r="A270" s="36">
        <v>38600</v>
      </c>
      <c r="B270" s="37" t="s">
        <v>246</v>
      </c>
      <c r="C270" s="42">
        <v>3.0501E-3</v>
      </c>
      <c r="D270" s="42">
        <v>3.0961000000000001E-3</v>
      </c>
      <c r="E270" s="38">
        <v>24200838.494100001</v>
      </c>
      <c r="F270" s="38"/>
      <c r="G270" s="39">
        <v>524629.40040000004</v>
      </c>
      <c r="H270" s="39">
        <v>11538763.1577</v>
      </c>
      <c r="I270" s="39">
        <v>3823367.4522000002</v>
      </c>
      <c r="J270" s="38">
        <v>2556.7645162689082</v>
      </c>
      <c r="K270" s="38"/>
      <c r="L270" s="39">
        <v>791735.8077</v>
      </c>
      <c r="M270" s="39">
        <v>8263568.8278000001</v>
      </c>
      <c r="N270" s="39">
        <v>0</v>
      </c>
      <c r="O270" s="38">
        <v>628553.4635672716</v>
      </c>
      <c r="P270" s="38"/>
      <c r="Q270" s="39">
        <v>6521882.4252000004</v>
      </c>
      <c r="R270" s="40">
        <v>-377927.89819721685</v>
      </c>
      <c r="S270" s="40">
        <v>6143954.5270027835</v>
      </c>
    </row>
    <row r="271" spans="1:19">
      <c r="A271" s="36">
        <v>38601</v>
      </c>
      <c r="B271" s="37" t="s">
        <v>247</v>
      </c>
      <c r="C271" s="42">
        <v>3.4900000000000001E-5</v>
      </c>
      <c r="D271" s="42">
        <v>4.1300000000000001E-5</v>
      </c>
      <c r="E271" s="38">
        <v>276911.99090000003</v>
      </c>
      <c r="F271" s="38"/>
      <c r="G271" s="39">
        <v>6002.9396000000006</v>
      </c>
      <c r="H271" s="39">
        <v>132029.3873</v>
      </c>
      <c r="I271" s="39">
        <v>43747.917800000003</v>
      </c>
      <c r="J271" s="38">
        <v>12966.853468933854</v>
      </c>
      <c r="K271" s="38"/>
      <c r="L271" s="39">
        <v>9059.2373000000007</v>
      </c>
      <c r="M271" s="39">
        <v>94553.802200000006</v>
      </c>
      <c r="N271" s="39">
        <v>0</v>
      </c>
      <c r="O271" s="38">
        <v>28596.396887639192</v>
      </c>
      <c r="P271" s="38"/>
      <c r="Q271" s="39">
        <v>74624.9948</v>
      </c>
      <c r="R271" s="40">
        <v>1007.9062691189174</v>
      </c>
      <c r="S271" s="40">
        <v>75632.901069118918</v>
      </c>
    </row>
    <row r="272" spans="1:19">
      <c r="A272" s="36">
        <v>38602</v>
      </c>
      <c r="B272" s="37" t="s">
        <v>248</v>
      </c>
      <c r="C272" s="42">
        <v>2.2479999999999999E-4</v>
      </c>
      <c r="D272" s="42">
        <v>1.83E-4</v>
      </c>
      <c r="E272" s="38">
        <v>1783662.3367999999</v>
      </c>
      <c r="F272" s="38"/>
      <c r="G272" s="39">
        <v>38666.499199999998</v>
      </c>
      <c r="H272" s="39">
        <v>850435.70959999994</v>
      </c>
      <c r="I272" s="39">
        <v>281791.74559999997</v>
      </c>
      <c r="J272" s="38">
        <v>204230.39848640267</v>
      </c>
      <c r="K272" s="38"/>
      <c r="L272" s="39">
        <v>58352.909599999999</v>
      </c>
      <c r="M272" s="39">
        <v>609045.69439999992</v>
      </c>
      <c r="N272" s="39">
        <v>0</v>
      </c>
      <c r="O272" s="38">
        <v>0</v>
      </c>
      <c r="P272" s="38"/>
      <c r="Q272" s="39">
        <v>480679.04959999997</v>
      </c>
      <c r="R272" s="40">
        <v>81318.88067470424</v>
      </c>
      <c r="S272" s="40">
        <v>561997.93027470424</v>
      </c>
    </row>
    <row r="273" spans="1:19">
      <c r="A273" s="36">
        <v>38605</v>
      </c>
      <c r="B273" s="37" t="s">
        <v>249</v>
      </c>
      <c r="C273" s="42">
        <v>8.4170000000000002E-4</v>
      </c>
      <c r="D273" s="42">
        <v>8.5070000000000002E-4</v>
      </c>
      <c r="E273" s="38">
        <v>6678418.9896999998</v>
      </c>
      <c r="F273" s="38"/>
      <c r="G273" s="39">
        <v>144775.76680000001</v>
      </c>
      <c r="H273" s="39">
        <v>3184215.9109</v>
      </c>
      <c r="I273" s="39">
        <v>1055089.4674</v>
      </c>
      <c r="J273" s="38">
        <v>30277.532571418891</v>
      </c>
      <c r="K273" s="38"/>
      <c r="L273" s="39">
        <v>218485.96090000001</v>
      </c>
      <c r="M273" s="39">
        <v>2280399.2926000003</v>
      </c>
      <c r="N273" s="39">
        <v>0</v>
      </c>
      <c r="O273" s="38">
        <v>71937.650594793507</v>
      </c>
      <c r="P273" s="38"/>
      <c r="Q273" s="39">
        <v>1799766.7084000001</v>
      </c>
      <c r="R273" s="40">
        <v>-5044.4991373416306</v>
      </c>
      <c r="S273" s="40">
        <v>1794722.2092626584</v>
      </c>
    </row>
    <row r="274" spans="1:19">
      <c r="A274" s="36">
        <v>38610</v>
      </c>
      <c r="B274" s="37" t="s">
        <v>250</v>
      </c>
      <c r="C274" s="42">
        <v>5.9389999999999996E-4</v>
      </c>
      <c r="D274" s="42">
        <v>6.2620000000000004E-4</v>
      </c>
      <c r="E274" s="38">
        <v>4712264.5098999999</v>
      </c>
      <c r="F274" s="38"/>
      <c r="G274" s="39">
        <v>102153.17559999999</v>
      </c>
      <c r="H274" s="39">
        <v>2246769.4302999997</v>
      </c>
      <c r="I274" s="39">
        <v>744466.71580000001</v>
      </c>
      <c r="J274" s="38">
        <v>16155.394236701182</v>
      </c>
      <c r="K274" s="38"/>
      <c r="L274" s="39">
        <v>154162.78029999998</v>
      </c>
      <c r="M274" s="39">
        <v>1609040.2041999998</v>
      </c>
      <c r="N274" s="39">
        <v>0</v>
      </c>
      <c r="O274" s="38">
        <v>104002.69354327499</v>
      </c>
      <c r="P274" s="38"/>
      <c r="Q274" s="39">
        <v>1269907.8628</v>
      </c>
      <c r="R274" s="40">
        <v>-15740.172123932825</v>
      </c>
      <c r="S274" s="40">
        <v>1254167.6906760673</v>
      </c>
    </row>
    <row r="275" spans="1:19">
      <c r="A275" s="36">
        <v>38620</v>
      </c>
      <c r="B275" s="37" t="s">
        <v>251</v>
      </c>
      <c r="C275" s="42">
        <v>4.9620000000000003E-4</v>
      </c>
      <c r="D275" s="42">
        <v>5.3479999999999999E-4</v>
      </c>
      <c r="E275" s="38">
        <v>3937069.6242000004</v>
      </c>
      <c r="F275" s="38"/>
      <c r="G275" s="39">
        <v>85348.3848</v>
      </c>
      <c r="H275" s="39">
        <v>1877162.8074</v>
      </c>
      <c r="I275" s="39">
        <v>621997.61640000006</v>
      </c>
      <c r="J275" s="38">
        <v>61666.435361150128</v>
      </c>
      <c r="K275" s="38"/>
      <c r="L275" s="39">
        <v>128802.10740000001</v>
      </c>
      <c r="M275" s="39">
        <v>1344343.7436000002</v>
      </c>
      <c r="N275" s="39">
        <v>0</v>
      </c>
      <c r="O275" s="38">
        <v>146532.27165000068</v>
      </c>
      <c r="P275" s="38"/>
      <c r="Q275" s="39">
        <v>1061000.6424</v>
      </c>
      <c r="R275" s="40">
        <v>-9763.4571072842227</v>
      </c>
      <c r="S275" s="40">
        <v>1051237.1852927157</v>
      </c>
    </row>
    <row r="276" spans="1:19">
      <c r="A276" s="36">
        <v>38700</v>
      </c>
      <c r="B276" s="37" t="s">
        <v>252</v>
      </c>
      <c r="C276" s="42">
        <v>9.0870000000000002E-4</v>
      </c>
      <c r="D276" s="42">
        <v>9.167E-4</v>
      </c>
      <c r="E276" s="38">
        <v>7210026.5367000001</v>
      </c>
      <c r="F276" s="38"/>
      <c r="G276" s="39">
        <v>156300.03479999999</v>
      </c>
      <c r="H276" s="39">
        <v>3437682.0699</v>
      </c>
      <c r="I276" s="39">
        <v>1139075.4414000001</v>
      </c>
      <c r="J276" s="38">
        <v>133327.85131124384</v>
      </c>
      <c r="K276" s="38"/>
      <c r="L276" s="39">
        <v>235877.61990000002</v>
      </c>
      <c r="M276" s="39">
        <v>2461920.9186</v>
      </c>
      <c r="N276" s="39">
        <v>0</v>
      </c>
      <c r="O276" s="38">
        <v>93181.381049998454</v>
      </c>
      <c r="P276" s="38"/>
      <c r="Q276" s="39">
        <v>1943029.5924</v>
      </c>
      <c r="R276" s="40">
        <v>56683.340182885499</v>
      </c>
      <c r="S276" s="40">
        <v>1999712.9325828855</v>
      </c>
    </row>
    <row r="277" spans="1:19">
      <c r="A277" s="36">
        <v>38701</v>
      </c>
      <c r="B277" s="37" t="s">
        <v>253</v>
      </c>
      <c r="C277" s="42">
        <v>5.2200000000000002E-5</v>
      </c>
      <c r="D277" s="42">
        <v>6.2899999999999997E-5</v>
      </c>
      <c r="E277" s="38">
        <v>414177.82020000002</v>
      </c>
      <c r="F277" s="38"/>
      <c r="G277" s="39">
        <v>8978.6088</v>
      </c>
      <c r="H277" s="39">
        <v>197476.6194</v>
      </c>
      <c r="I277" s="39">
        <v>65433.848400000003</v>
      </c>
      <c r="J277" s="38">
        <v>4620.8795559020091</v>
      </c>
      <c r="K277" s="38"/>
      <c r="L277" s="39">
        <v>13549.919400000001</v>
      </c>
      <c r="M277" s="39">
        <v>141424.31160000002</v>
      </c>
      <c r="N277" s="39">
        <v>0</v>
      </c>
      <c r="O277" s="38">
        <v>52552.813041072004</v>
      </c>
      <c r="P277" s="38"/>
      <c r="Q277" s="39">
        <v>111616.75440000001</v>
      </c>
      <c r="R277" s="40">
        <v>-26611.214086635875</v>
      </c>
      <c r="S277" s="40">
        <v>85005.540313364123</v>
      </c>
    </row>
    <row r="278" spans="1:19">
      <c r="A278" s="36">
        <v>38800</v>
      </c>
      <c r="B278" s="37" t="s">
        <v>254</v>
      </c>
      <c r="C278" s="42">
        <v>1.5397E-3</v>
      </c>
      <c r="D278" s="42">
        <v>1.5732999999999999E-3</v>
      </c>
      <c r="E278" s="38">
        <v>12216658.807699999</v>
      </c>
      <c r="F278" s="38"/>
      <c r="G278" s="39">
        <v>264834.5588</v>
      </c>
      <c r="H278" s="39">
        <v>5824803.6568999998</v>
      </c>
      <c r="I278" s="39">
        <v>1930047.8233999999</v>
      </c>
      <c r="J278" s="38">
        <v>81484.677306459664</v>
      </c>
      <c r="K278" s="38"/>
      <c r="L278" s="39">
        <v>399670.70689999999</v>
      </c>
      <c r="M278" s="39">
        <v>4171475.3366</v>
      </c>
      <c r="N278" s="39">
        <v>0</v>
      </c>
      <c r="O278" s="38">
        <v>197722.5804946128</v>
      </c>
      <c r="P278" s="38"/>
      <c r="Q278" s="39">
        <v>3292266.6044000001</v>
      </c>
      <c r="R278" s="40">
        <v>-27601.383302760274</v>
      </c>
      <c r="S278" s="40">
        <v>3264665.2210972398</v>
      </c>
    </row>
    <row r="279" spans="1:19">
      <c r="A279" s="36">
        <v>38801</v>
      </c>
      <c r="B279" s="37" t="s">
        <v>255</v>
      </c>
      <c r="C279" s="42">
        <v>1.261E-4</v>
      </c>
      <c r="D279" s="42">
        <v>1.1069999999999999E-4</v>
      </c>
      <c r="E279" s="38">
        <v>1000533.0101000001</v>
      </c>
      <c r="F279" s="38"/>
      <c r="G279" s="39">
        <v>21689.704399999999</v>
      </c>
      <c r="H279" s="39">
        <v>477046.0097</v>
      </c>
      <c r="I279" s="39">
        <v>158069.12419999999</v>
      </c>
      <c r="J279" s="38">
        <v>98190.268843071055</v>
      </c>
      <c r="K279" s="38"/>
      <c r="L279" s="39">
        <v>32732.6597</v>
      </c>
      <c r="M279" s="39">
        <v>341639.9558</v>
      </c>
      <c r="N279" s="39">
        <v>0</v>
      </c>
      <c r="O279" s="38">
        <v>20167.792752277634</v>
      </c>
      <c r="P279" s="38"/>
      <c r="Q279" s="39">
        <v>269633.5772</v>
      </c>
      <c r="R279" s="40">
        <v>45289.894983140228</v>
      </c>
      <c r="S279" s="40">
        <v>314923.47218314023</v>
      </c>
    </row>
    <row r="280" spans="1:19">
      <c r="A280" s="36">
        <v>38900</v>
      </c>
      <c r="B280" s="37" t="s">
        <v>256</v>
      </c>
      <c r="C280" s="42">
        <v>3.3700000000000001E-4</v>
      </c>
      <c r="D280" s="42">
        <v>3.5940000000000001E-4</v>
      </c>
      <c r="E280" s="38">
        <v>2673906.6170000001</v>
      </c>
      <c r="F280" s="38"/>
      <c r="G280" s="39">
        <v>57965.347999999998</v>
      </c>
      <c r="H280" s="39">
        <v>1274896.949</v>
      </c>
      <c r="I280" s="39">
        <v>422436.91399999999</v>
      </c>
      <c r="J280" s="38">
        <v>48934.892151076572</v>
      </c>
      <c r="K280" s="38"/>
      <c r="L280" s="39">
        <v>87477.449000000008</v>
      </c>
      <c r="M280" s="39">
        <v>913026.68599999999</v>
      </c>
      <c r="N280" s="39">
        <v>0</v>
      </c>
      <c r="O280" s="38">
        <v>110590.49821574535</v>
      </c>
      <c r="P280" s="38"/>
      <c r="Q280" s="39">
        <v>720590.924</v>
      </c>
      <c r="R280" s="40">
        <v>-34892.994372058434</v>
      </c>
      <c r="S280" s="40">
        <v>685697.92962794157</v>
      </c>
    </row>
    <row r="281" spans="1:19">
      <c r="A281" s="36">
        <v>39000</v>
      </c>
      <c r="B281" s="37" t="s">
        <v>257</v>
      </c>
      <c r="C281" s="42">
        <v>1.5960100000000001E-2</v>
      </c>
      <c r="D281" s="42">
        <v>1.5830199999999999E-2</v>
      </c>
      <c r="E281" s="38">
        <v>126634471.80410001</v>
      </c>
      <c r="F281" s="38"/>
      <c r="G281" s="39">
        <v>2745201.0404000003</v>
      </c>
      <c r="H281" s="39">
        <v>60378287.227700002</v>
      </c>
      <c r="I281" s="39">
        <v>20006336.472200003</v>
      </c>
      <c r="J281" s="38">
        <v>397060.39728329447</v>
      </c>
      <c r="K281" s="38"/>
      <c r="L281" s="39">
        <v>4142874.8777000005</v>
      </c>
      <c r="M281" s="39">
        <v>43240347.807800002</v>
      </c>
      <c r="N281" s="39">
        <v>0</v>
      </c>
      <c r="O281" s="38">
        <v>2008727.880703907</v>
      </c>
      <c r="P281" s="38"/>
      <c r="Q281" s="39">
        <v>34126715.745200001</v>
      </c>
      <c r="R281" s="40">
        <v>-845475.10364677198</v>
      </c>
      <c r="S281" s="40">
        <v>33281240.641553231</v>
      </c>
    </row>
    <row r="282" spans="1:19">
      <c r="A282" s="36">
        <v>39100</v>
      </c>
      <c r="B282" s="37" t="s">
        <v>258</v>
      </c>
      <c r="C282" s="42">
        <v>2.3486000000000002E-3</v>
      </c>
      <c r="D282" s="42">
        <v>2.4624E-3</v>
      </c>
      <c r="E282" s="38">
        <v>18634828.132600002</v>
      </c>
      <c r="F282" s="38"/>
      <c r="G282" s="39">
        <v>403968.5944</v>
      </c>
      <c r="H282" s="39">
        <v>8884934.6422000006</v>
      </c>
      <c r="I282" s="39">
        <v>2944021.7692</v>
      </c>
      <c r="J282" s="38">
        <v>0</v>
      </c>
      <c r="K282" s="38"/>
      <c r="L282" s="39">
        <v>609642.54220000003</v>
      </c>
      <c r="M282" s="39">
        <v>6363010.3108000001</v>
      </c>
      <c r="N282" s="39">
        <v>0</v>
      </c>
      <c r="O282" s="38">
        <v>369824.47446436301</v>
      </c>
      <c r="P282" s="38"/>
      <c r="Q282" s="39">
        <v>5021898.6472000005</v>
      </c>
      <c r="R282" s="40">
        <v>-175449.47549766162</v>
      </c>
      <c r="S282" s="40">
        <v>4846449.1717023384</v>
      </c>
    </row>
    <row r="283" spans="1:19">
      <c r="A283" s="36">
        <v>39101</v>
      </c>
      <c r="B283" s="37" t="s">
        <v>259</v>
      </c>
      <c r="C283" s="42">
        <v>1.9579999999999999E-4</v>
      </c>
      <c r="D283" s="42">
        <v>1.7560000000000001E-4</v>
      </c>
      <c r="E283" s="38">
        <v>1553563.5477999998</v>
      </c>
      <c r="F283" s="38"/>
      <c r="G283" s="39">
        <v>33678.383199999997</v>
      </c>
      <c r="H283" s="39">
        <v>740726.47659999994</v>
      </c>
      <c r="I283" s="39">
        <v>245439.60759999999</v>
      </c>
      <c r="J283" s="38">
        <v>76557.905250000083</v>
      </c>
      <c r="K283" s="38"/>
      <c r="L283" s="39">
        <v>50825.176599999999</v>
      </c>
      <c r="M283" s="39">
        <v>530476.6324</v>
      </c>
      <c r="N283" s="39">
        <v>0</v>
      </c>
      <c r="O283" s="38">
        <v>15839.523515513303</v>
      </c>
      <c r="P283" s="38"/>
      <c r="Q283" s="39">
        <v>418669.74159999995</v>
      </c>
      <c r="R283" s="40">
        <v>14666.914954232692</v>
      </c>
      <c r="S283" s="40">
        <v>433336.65655423264</v>
      </c>
    </row>
    <row r="284" spans="1:19">
      <c r="A284" s="36">
        <v>39105</v>
      </c>
      <c r="B284" s="37" t="s">
        <v>260</v>
      </c>
      <c r="C284" s="42">
        <v>9.7019999999999995E-4</v>
      </c>
      <c r="D284" s="42">
        <v>1.0095E-3</v>
      </c>
      <c r="E284" s="38">
        <v>7697994.6581999995</v>
      </c>
      <c r="F284" s="38"/>
      <c r="G284" s="39">
        <v>166878.28079999998</v>
      </c>
      <c r="H284" s="39">
        <v>3670341.3054</v>
      </c>
      <c r="I284" s="39">
        <v>1216167.0444</v>
      </c>
      <c r="J284" s="38">
        <v>47076.864005770389</v>
      </c>
      <c r="K284" s="38"/>
      <c r="L284" s="39">
        <v>251841.6054</v>
      </c>
      <c r="M284" s="39">
        <v>2628541.5156</v>
      </c>
      <c r="N284" s="39">
        <v>0</v>
      </c>
      <c r="O284" s="38">
        <v>190491.72382967779</v>
      </c>
      <c r="P284" s="38"/>
      <c r="Q284" s="39">
        <v>2074532.0903999999</v>
      </c>
      <c r="R284" s="40">
        <v>-24204.301808610995</v>
      </c>
      <c r="S284" s="40">
        <v>2050327.7885913888</v>
      </c>
    </row>
    <row r="285" spans="1:19">
      <c r="A285" s="36">
        <v>39200</v>
      </c>
      <c r="B285" s="37" t="s">
        <v>261</v>
      </c>
      <c r="C285" s="42">
        <v>6.5650399999999998E-2</v>
      </c>
      <c r="D285" s="42">
        <v>6.4350400000000002E-2</v>
      </c>
      <c r="E285" s="38">
        <v>520899225.42640001</v>
      </c>
      <c r="F285" s="38"/>
      <c r="G285" s="39">
        <v>11292131.4016</v>
      </c>
      <c r="H285" s="39">
        <v>248360518.28079998</v>
      </c>
      <c r="I285" s="39">
        <v>82294220.708800003</v>
      </c>
      <c r="J285" s="38">
        <v>6065557.1304497579</v>
      </c>
      <c r="K285" s="38"/>
      <c r="L285" s="39">
        <v>17041333.880799998</v>
      </c>
      <c r="M285" s="39">
        <v>177865184.41119999</v>
      </c>
      <c r="N285" s="39">
        <v>0</v>
      </c>
      <c r="O285" s="38">
        <v>411889.86810002849</v>
      </c>
      <c r="P285" s="38"/>
      <c r="Q285" s="39">
        <v>140377099.10080001</v>
      </c>
      <c r="R285" s="40">
        <v>2848192.2907696916</v>
      </c>
      <c r="S285" s="40">
        <v>143225291.3915697</v>
      </c>
    </row>
    <row r="286" spans="1:19">
      <c r="A286" s="36">
        <v>39201</v>
      </c>
      <c r="B286" s="37" t="s">
        <v>262</v>
      </c>
      <c r="C286" s="42">
        <v>1.94E-4</v>
      </c>
      <c r="D286" s="42">
        <v>1.94E-4</v>
      </c>
      <c r="E286" s="38">
        <v>1539281.554</v>
      </c>
      <c r="F286" s="38"/>
      <c r="G286" s="39">
        <v>33368.775999999998</v>
      </c>
      <c r="H286" s="39">
        <v>733916.93799999997</v>
      </c>
      <c r="I286" s="39">
        <v>243183.26800000001</v>
      </c>
      <c r="J286" s="38">
        <v>28510.981784815562</v>
      </c>
      <c r="K286" s="38"/>
      <c r="L286" s="39">
        <v>50357.938000000002</v>
      </c>
      <c r="M286" s="39">
        <v>525599.93200000003</v>
      </c>
      <c r="N286" s="39">
        <v>0</v>
      </c>
      <c r="O286" s="38">
        <v>71542.858008717041</v>
      </c>
      <c r="P286" s="38"/>
      <c r="Q286" s="39">
        <v>414820.88799999998</v>
      </c>
      <c r="R286" s="40">
        <v>-11463.082651354453</v>
      </c>
      <c r="S286" s="40">
        <v>403357.80534864555</v>
      </c>
    </row>
    <row r="287" spans="1:19">
      <c r="A287" s="36">
        <v>39204</v>
      </c>
      <c r="B287" s="37" t="s">
        <v>263</v>
      </c>
      <c r="C287" s="42">
        <v>1.8000000000000001E-4</v>
      </c>
      <c r="D287" s="42">
        <v>1.3359999999999999E-4</v>
      </c>
      <c r="E287" s="38">
        <v>1428199.3800000001</v>
      </c>
      <c r="F287" s="38"/>
      <c r="G287" s="39">
        <v>30960.720000000001</v>
      </c>
      <c r="H287" s="39">
        <v>680953.86</v>
      </c>
      <c r="I287" s="39">
        <v>225633.96000000002</v>
      </c>
      <c r="J287" s="38">
        <v>264274.6408121509</v>
      </c>
      <c r="K287" s="38"/>
      <c r="L287" s="39">
        <v>46723.86</v>
      </c>
      <c r="M287" s="39">
        <v>487670.04000000004</v>
      </c>
      <c r="N287" s="39">
        <v>0</v>
      </c>
      <c r="O287" s="38">
        <v>0</v>
      </c>
      <c r="P287" s="38"/>
      <c r="Q287" s="39">
        <v>384885.36000000004</v>
      </c>
      <c r="R287" s="40">
        <v>128504.8857353124</v>
      </c>
      <c r="S287" s="40">
        <v>513390.24573531246</v>
      </c>
    </row>
    <row r="288" spans="1:19">
      <c r="A288" s="36">
        <v>39205</v>
      </c>
      <c r="B288" s="37" t="s">
        <v>264</v>
      </c>
      <c r="C288" s="42">
        <v>5.4140000000000004E-3</v>
      </c>
      <c r="D288" s="42">
        <v>5.0689000000000003E-3</v>
      </c>
      <c r="E288" s="38">
        <v>42957063.574000001</v>
      </c>
      <c r="F288" s="38"/>
      <c r="G288" s="39">
        <v>931229.65600000008</v>
      </c>
      <c r="H288" s="39">
        <v>20481578.878000002</v>
      </c>
      <c r="I288" s="39">
        <v>6786568.1080000009</v>
      </c>
      <c r="J288" s="38">
        <v>3014951.3878891435</v>
      </c>
      <c r="K288" s="38"/>
      <c r="L288" s="39">
        <v>1405349.878</v>
      </c>
      <c r="M288" s="39">
        <v>14668031.092</v>
      </c>
      <c r="N288" s="39">
        <v>0</v>
      </c>
      <c r="O288" s="38">
        <v>0</v>
      </c>
      <c r="P288" s="38"/>
      <c r="Q288" s="39">
        <v>11576496.328000002</v>
      </c>
      <c r="R288" s="40">
        <v>1600573.3863919599</v>
      </c>
      <c r="S288" s="40">
        <v>13177069.714391962</v>
      </c>
    </row>
    <row r="289" spans="1:19">
      <c r="A289" s="36">
        <v>39208</v>
      </c>
      <c r="B289" s="37" t="s">
        <v>290</v>
      </c>
      <c r="C289" s="42">
        <v>3.835E-4</v>
      </c>
      <c r="D289" s="42">
        <v>4.0460000000000002E-4</v>
      </c>
      <c r="E289" s="38">
        <v>3042858.1234999998</v>
      </c>
      <c r="F289" s="38"/>
      <c r="G289" s="39">
        <v>65963.534</v>
      </c>
      <c r="H289" s="39">
        <v>1450810.0294999999</v>
      </c>
      <c r="I289" s="39">
        <v>480725.68699999998</v>
      </c>
      <c r="J289" s="38">
        <v>0</v>
      </c>
      <c r="K289" s="38"/>
      <c r="L289" s="39">
        <v>99547.779500000004</v>
      </c>
      <c r="M289" s="39">
        <v>1039008.113</v>
      </c>
      <c r="N289" s="39">
        <v>0</v>
      </c>
      <c r="O289" s="38">
        <v>225041.97057413351</v>
      </c>
      <c r="P289" s="38"/>
      <c r="Q289" s="39">
        <v>820019.64199999999</v>
      </c>
      <c r="R289" s="40">
        <v>-115122.32057789549</v>
      </c>
      <c r="S289" s="40">
        <v>704897.32142210449</v>
      </c>
    </row>
    <row r="290" spans="1:19">
      <c r="A290" s="36">
        <v>39209</v>
      </c>
      <c r="B290" s="37" t="s">
        <v>265</v>
      </c>
      <c r="C290" s="42">
        <v>2.1379999999999999E-4</v>
      </c>
      <c r="D290" s="42">
        <v>2.0369999999999999E-4</v>
      </c>
      <c r="E290" s="38">
        <v>1696383.4857999999</v>
      </c>
      <c r="F290" s="38"/>
      <c r="G290" s="39">
        <v>36774.455199999997</v>
      </c>
      <c r="H290" s="39">
        <v>808821.86259999999</v>
      </c>
      <c r="I290" s="39">
        <v>268003.0036</v>
      </c>
      <c r="J290" s="38">
        <v>54013.277751282891</v>
      </c>
      <c r="K290" s="38"/>
      <c r="L290" s="39">
        <v>55497.562599999997</v>
      </c>
      <c r="M290" s="39">
        <v>579243.63639999996</v>
      </c>
      <c r="N290" s="39">
        <v>0</v>
      </c>
      <c r="O290" s="38">
        <v>25607.352339462574</v>
      </c>
      <c r="P290" s="38"/>
      <c r="Q290" s="39">
        <v>457158.27759999997</v>
      </c>
      <c r="R290" s="40">
        <v>4272.0022298460026</v>
      </c>
      <c r="S290" s="40">
        <v>461430.279829846</v>
      </c>
    </row>
    <row r="291" spans="1:19">
      <c r="A291" s="36">
        <v>39300</v>
      </c>
      <c r="B291" s="37" t="s">
        <v>266</v>
      </c>
      <c r="C291" s="42">
        <v>8.6319999999999995E-4</v>
      </c>
      <c r="D291" s="42">
        <v>9.5830000000000004E-4</v>
      </c>
      <c r="E291" s="38">
        <v>6849009.4711999996</v>
      </c>
      <c r="F291" s="38"/>
      <c r="G291" s="39">
        <v>148473.85279999999</v>
      </c>
      <c r="H291" s="39">
        <v>3265552.0663999999</v>
      </c>
      <c r="I291" s="39">
        <v>1082040.1904</v>
      </c>
      <c r="J291" s="38">
        <v>56439.656289178522</v>
      </c>
      <c r="K291" s="38"/>
      <c r="L291" s="39">
        <v>224066.8664</v>
      </c>
      <c r="M291" s="39">
        <v>2338648.7695999998</v>
      </c>
      <c r="N291" s="39">
        <v>0</v>
      </c>
      <c r="O291" s="38">
        <v>332866.03776796587</v>
      </c>
      <c r="P291" s="38"/>
      <c r="Q291" s="39">
        <v>1845739.1264</v>
      </c>
      <c r="R291" s="40">
        <v>-93447.545727867575</v>
      </c>
      <c r="S291" s="40">
        <v>1752291.5806721323</v>
      </c>
    </row>
    <row r="292" spans="1:19">
      <c r="A292" s="36">
        <v>39301</v>
      </c>
      <c r="B292" s="37" t="s">
        <v>267</v>
      </c>
      <c r="C292" s="42">
        <v>6.0099999999999997E-5</v>
      </c>
      <c r="D292" s="42">
        <v>5.2299999999999997E-5</v>
      </c>
      <c r="E292" s="38">
        <v>476859.90409999999</v>
      </c>
      <c r="F292" s="38"/>
      <c r="G292" s="39">
        <v>10337.440399999999</v>
      </c>
      <c r="H292" s="39">
        <v>227362.9277</v>
      </c>
      <c r="I292" s="39">
        <v>75336.672200000001</v>
      </c>
      <c r="J292" s="38">
        <v>39535.87587398546</v>
      </c>
      <c r="K292" s="38"/>
      <c r="L292" s="39">
        <v>15600.5777</v>
      </c>
      <c r="M292" s="39">
        <v>162827.6078</v>
      </c>
      <c r="N292" s="39">
        <v>0</v>
      </c>
      <c r="O292" s="38">
        <v>43991.383990646835</v>
      </c>
      <c r="P292" s="38"/>
      <c r="Q292" s="39">
        <v>128508.94519999999</v>
      </c>
      <c r="R292" s="40">
        <v>5647.0024523082138</v>
      </c>
      <c r="S292" s="40">
        <v>134155.94765230821</v>
      </c>
    </row>
    <row r="293" spans="1:19">
      <c r="A293" s="36">
        <v>39400</v>
      </c>
      <c r="B293" s="37" t="s">
        <v>268</v>
      </c>
      <c r="C293" s="42">
        <v>6.1859999999999997E-4</v>
      </c>
      <c r="D293" s="42">
        <v>6.5919999999999998E-4</v>
      </c>
      <c r="E293" s="38">
        <v>4908245.2025999995</v>
      </c>
      <c r="F293" s="38"/>
      <c r="G293" s="39">
        <v>106401.67439999999</v>
      </c>
      <c r="H293" s="39">
        <v>2340211.4321999997</v>
      </c>
      <c r="I293" s="39">
        <v>775428.70919999992</v>
      </c>
      <c r="J293" s="38">
        <v>67162.815880299939</v>
      </c>
      <c r="K293" s="38"/>
      <c r="L293" s="39">
        <v>160574.3322</v>
      </c>
      <c r="M293" s="39">
        <v>1675959.3707999999</v>
      </c>
      <c r="N293" s="39">
        <v>0</v>
      </c>
      <c r="O293" s="38">
        <v>148112.36141875788</v>
      </c>
      <c r="P293" s="38"/>
      <c r="Q293" s="39">
        <v>1322722.6871999998</v>
      </c>
      <c r="R293" s="40">
        <v>23785.642256173131</v>
      </c>
      <c r="S293" s="40">
        <v>1346508.3294561729</v>
      </c>
    </row>
    <row r="294" spans="1:19">
      <c r="A294" s="36">
        <v>39401</v>
      </c>
      <c r="B294" s="37" t="s">
        <v>269</v>
      </c>
      <c r="C294" s="42">
        <v>3.213E-4</v>
      </c>
      <c r="D294" s="42">
        <v>2.22E-4</v>
      </c>
      <c r="E294" s="38">
        <v>2549335.8933000001</v>
      </c>
      <c r="F294" s="38"/>
      <c r="G294" s="39">
        <v>55264.885199999997</v>
      </c>
      <c r="H294" s="39">
        <v>1215502.6401</v>
      </c>
      <c r="I294" s="39">
        <v>402756.61859999999</v>
      </c>
      <c r="J294" s="38">
        <v>510097.70640101819</v>
      </c>
      <c r="K294" s="38"/>
      <c r="L294" s="39">
        <v>83402.090100000001</v>
      </c>
      <c r="M294" s="39">
        <v>870491.02139999997</v>
      </c>
      <c r="N294" s="39">
        <v>0</v>
      </c>
      <c r="O294" s="38">
        <v>0</v>
      </c>
      <c r="P294" s="38"/>
      <c r="Q294" s="39">
        <v>687020.3676</v>
      </c>
      <c r="R294" s="40">
        <v>227395.03179623862</v>
      </c>
      <c r="S294" s="40">
        <v>914415.39939623862</v>
      </c>
    </row>
    <row r="295" spans="1:19">
      <c r="A295" s="36">
        <v>39500</v>
      </c>
      <c r="B295" s="37" t="s">
        <v>270</v>
      </c>
      <c r="C295" s="42">
        <v>1.9737000000000001E-3</v>
      </c>
      <c r="D295" s="42">
        <v>1.9851000000000001E-3</v>
      </c>
      <c r="E295" s="38">
        <v>15660206.2017</v>
      </c>
      <c r="F295" s="38"/>
      <c r="G295" s="39">
        <v>339484.29480000003</v>
      </c>
      <c r="H295" s="39">
        <v>7466659.0749000004</v>
      </c>
      <c r="I295" s="39">
        <v>2474076.3714000001</v>
      </c>
      <c r="J295" s="38">
        <v>37701.534022875159</v>
      </c>
      <c r="K295" s="38"/>
      <c r="L295" s="39">
        <v>512327.12490000005</v>
      </c>
      <c r="M295" s="39">
        <v>5347301.9886000007</v>
      </c>
      <c r="N295" s="39">
        <v>0</v>
      </c>
      <c r="O295" s="38">
        <v>141934.55252104142</v>
      </c>
      <c r="P295" s="38"/>
      <c r="Q295" s="39">
        <v>4220267.9724000003</v>
      </c>
      <c r="R295" s="40">
        <v>-26315.391162181288</v>
      </c>
      <c r="S295" s="40">
        <v>4193952.581237819</v>
      </c>
    </row>
    <row r="296" spans="1:19">
      <c r="A296" s="36">
        <v>39501</v>
      </c>
      <c r="B296" s="37" t="s">
        <v>271</v>
      </c>
      <c r="C296" s="42">
        <v>6.7600000000000003E-5</v>
      </c>
      <c r="D296" s="42">
        <v>6.41E-5</v>
      </c>
      <c r="E296" s="38">
        <v>536368.21160000004</v>
      </c>
      <c r="F296" s="38"/>
      <c r="G296" s="39">
        <v>11627.4704</v>
      </c>
      <c r="H296" s="39">
        <v>255736.00520000001</v>
      </c>
      <c r="I296" s="39">
        <v>84738.087200000009</v>
      </c>
      <c r="J296" s="38">
        <v>7622.0663579835718</v>
      </c>
      <c r="K296" s="38"/>
      <c r="L296" s="39">
        <v>17547.405200000001</v>
      </c>
      <c r="M296" s="39">
        <v>183147.19280000002</v>
      </c>
      <c r="N296" s="39">
        <v>0</v>
      </c>
      <c r="O296" s="38">
        <v>20116.638783763869</v>
      </c>
      <c r="P296" s="38"/>
      <c r="Q296" s="39">
        <v>144545.8352</v>
      </c>
      <c r="R296" s="40">
        <v>-5224.5452942168431</v>
      </c>
      <c r="S296" s="40">
        <v>139321.28990578317</v>
      </c>
    </row>
    <row r="297" spans="1:19">
      <c r="A297" s="36">
        <v>39600</v>
      </c>
      <c r="B297" s="37" t="s">
        <v>272</v>
      </c>
      <c r="C297" s="42">
        <v>6.5113000000000002E-3</v>
      </c>
      <c r="D297" s="42">
        <v>6.5063999999999999E-3</v>
      </c>
      <c r="E297" s="38">
        <v>51663525.683300003</v>
      </c>
      <c r="F297" s="38"/>
      <c r="G297" s="39">
        <v>1119969.6452000001</v>
      </c>
      <c r="H297" s="39">
        <v>24632749.270100001</v>
      </c>
      <c r="I297" s="39">
        <v>8162057.7986000003</v>
      </c>
      <c r="J297" s="38">
        <v>104259.684017455</v>
      </c>
      <c r="K297" s="38"/>
      <c r="L297" s="39">
        <v>1690183.7201</v>
      </c>
      <c r="M297" s="39">
        <v>17640921.841400001</v>
      </c>
      <c r="N297" s="39">
        <v>0</v>
      </c>
      <c r="O297" s="38">
        <v>275141.06029103062</v>
      </c>
      <c r="P297" s="38"/>
      <c r="Q297" s="39">
        <v>13922800.2476</v>
      </c>
      <c r="R297" s="40">
        <v>-296819.10870582657</v>
      </c>
      <c r="S297" s="40">
        <v>13625981.138894174</v>
      </c>
    </row>
    <row r="298" spans="1:19">
      <c r="A298" s="36">
        <v>39605</v>
      </c>
      <c r="B298" s="37" t="s">
        <v>273</v>
      </c>
      <c r="C298" s="42">
        <v>9.6020000000000003E-4</v>
      </c>
      <c r="D298" s="42">
        <v>9.4019999999999998E-4</v>
      </c>
      <c r="E298" s="38">
        <v>7618650.2482000003</v>
      </c>
      <c r="F298" s="38"/>
      <c r="G298" s="39">
        <v>165158.2408</v>
      </c>
      <c r="H298" s="39">
        <v>3632510.5353999999</v>
      </c>
      <c r="I298" s="39">
        <v>1203631.8244</v>
      </c>
      <c r="J298" s="38">
        <v>173424.93668243027</v>
      </c>
      <c r="K298" s="38"/>
      <c r="L298" s="39">
        <v>249245.83540000001</v>
      </c>
      <c r="M298" s="39">
        <v>2601448.7356000002</v>
      </c>
      <c r="N298" s="39">
        <v>0</v>
      </c>
      <c r="O298" s="38">
        <v>8892.0028423163822</v>
      </c>
      <c r="P298" s="38"/>
      <c r="Q298" s="39">
        <v>2053149.5704000001</v>
      </c>
      <c r="R298" s="40">
        <v>101529.93916703349</v>
      </c>
      <c r="S298" s="40">
        <v>2154679.5095670335</v>
      </c>
    </row>
    <row r="299" spans="1:19">
      <c r="A299" s="36">
        <v>39700</v>
      </c>
      <c r="B299" s="37" t="s">
        <v>274</v>
      </c>
      <c r="C299" s="42">
        <v>3.7607000000000001E-3</v>
      </c>
      <c r="D299" s="42">
        <v>3.8947000000000001E-3</v>
      </c>
      <c r="E299" s="38">
        <v>29839052.2687</v>
      </c>
      <c r="F299" s="38"/>
      <c r="G299" s="39">
        <v>646855.44279999996</v>
      </c>
      <c r="H299" s="39">
        <v>14227017.673900001</v>
      </c>
      <c r="I299" s="39">
        <v>4714120.1853999998</v>
      </c>
      <c r="J299" s="38">
        <v>165658.72435835114</v>
      </c>
      <c r="K299" s="38"/>
      <c r="L299" s="39">
        <v>976191.22389999998</v>
      </c>
      <c r="M299" s="39">
        <v>10188781.774600001</v>
      </c>
      <c r="N299" s="39">
        <v>0</v>
      </c>
      <c r="O299" s="38">
        <v>1026492.1388642974</v>
      </c>
      <c r="P299" s="38"/>
      <c r="Q299" s="39">
        <v>8041324.2964000003</v>
      </c>
      <c r="R299" s="40">
        <v>-329498.25730949687</v>
      </c>
      <c r="S299" s="40">
        <v>7711826.039090503</v>
      </c>
    </row>
    <row r="300" spans="1:19">
      <c r="A300" s="36">
        <v>39703</v>
      </c>
      <c r="B300" s="37" t="s">
        <v>275</v>
      </c>
      <c r="C300" s="42">
        <v>1.5559999999999999E-4</v>
      </c>
      <c r="D300" s="42">
        <v>1.199E-4</v>
      </c>
      <c r="E300" s="38">
        <v>1234599.0196</v>
      </c>
      <c r="F300" s="38"/>
      <c r="G300" s="39">
        <v>26763.822399999997</v>
      </c>
      <c r="H300" s="39">
        <v>588646.78119999997</v>
      </c>
      <c r="I300" s="39">
        <v>195048.0232</v>
      </c>
      <c r="J300" s="38">
        <v>262738.02212119789</v>
      </c>
      <c r="K300" s="38"/>
      <c r="L300" s="39">
        <v>40390.181199999999</v>
      </c>
      <c r="M300" s="39">
        <v>421563.65679999994</v>
      </c>
      <c r="N300" s="39">
        <v>0</v>
      </c>
      <c r="O300" s="38">
        <v>0</v>
      </c>
      <c r="P300" s="38"/>
      <c r="Q300" s="39">
        <v>332712.01119999995</v>
      </c>
      <c r="R300" s="40">
        <v>161253.41278333956</v>
      </c>
      <c r="S300" s="40">
        <v>493965.42398333951</v>
      </c>
    </row>
    <row r="301" spans="1:19">
      <c r="A301" s="36">
        <v>39705</v>
      </c>
      <c r="B301" s="37" t="s">
        <v>276</v>
      </c>
      <c r="C301" s="42">
        <v>9.0359999999999995E-4</v>
      </c>
      <c r="D301" s="42">
        <v>9.0930000000000004E-4</v>
      </c>
      <c r="E301" s="38">
        <v>7169560.8876</v>
      </c>
      <c r="F301" s="38"/>
      <c r="G301" s="39">
        <v>155422.8144</v>
      </c>
      <c r="H301" s="39">
        <v>3418388.3772</v>
      </c>
      <c r="I301" s="39">
        <v>1132682.4791999999</v>
      </c>
      <c r="J301" s="38">
        <v>148579.01761330091</v>
      </c>
      <c r="K301" s="38"/>
      <c r="L301" s="39">
        <v>234553.77719999998</v>
      </c>
      <c r="M301" s="39">
        <v>2448103.6007999997</v>
      </c>
      <c r="N301" s="39">
        <v>0</v>
      </c>
      <c r="O301" s="38">
        <v>0</v>
      </c>
      <c r="P301" s="38"/>
      <c r="Q301" s="39">
        <v>1932124.5071999999</v>
      </c>
      <c r="R301" s="40">
        <v>111072.85097087547</v>
      </c>
      <c r="S301" s="40">
        <v>2043197.3581708753</v>
      </c>
    </row>
    <row r="302" spans="1:19">
      <c r="A302" s="36">
        <v>39800</v>
      </c>
      <c r="B302" s="37" t="s">
        <v>277</v>
      </c>
      <c r="C302" s="42">
        <v>4.2407E-3</v>
      </c>
      <c r="D302" s="42">
        <v>4.3068999999999998E-3</v>
      </c>
      <c r="E302" s="38">
        <v>33647583.948700003</v>
      </c>
      <c r="F302" s="38"/>
      <c r="G302" s="39">
        <v>729417.3628</v>
      </c>
      <c r="H302" s="39">
        <v>16042894.6339</v>
      </c>
      <c r="I302" s="39">
        <v>5315810.7454000004</v>
      </c>
      <c r="J302" s="38">
        <v>0</v>
      </c>
      <c r="K302" s="38"/>
      <c r="L302" s="39">
        <v>1100788.1839000001</v>
      </c>
      <c r="M302" s="39">
        <v>11489235.214600001</v>
      </c>
      <c r="N302" s="39">
        <v>0</v>
      </c>
      <c r="O302" s="38">
        <v>753191.57249522058</v>
      </c>
      <c r="P302" s="38"/>
      <c r="Q302" s="39">
        <v>9067685.2564000003</v>
      </c>
      <c r="R302" s="40">
        <v>-464619.2100037401</v>
      </c>
      <c r="S302" s="40">
        <v>8603066.0463962611</v>
      </c>
    </row>
    <row r="303" spans="1:19">
      <c r="A303" s="36">
        <v>39805</v>
      </c>
      <c r="B303" s="37" t="s">
        <v>278</v>
      </c>
      <c r="C303" s="42">
        <v>5.0589999999999999E-4</v>
      </c>
      <c r="D303" s="42">
        <v>4.8710000000000002E-4</v>
      </c>
      <c r="E303" s="38">
        <v>4014033.7018999998</v>
      </c>
      <c r="F303" s="38"/>
      <c r="G303" s="39">
        <v>87016.823600000003</v>
      </c>
      <c r="H303" s="39">
        <v>1913858.6543000001</v>
      </c>
      <c r="I303" s="39">
        <v>634156.77980000002</v>
      </c>
      <c r="J303" s="38">
        <v>138940.31361758421</v>
      </c>
      <c r="K303" s="38"/>
      <c r="L303" s="39">
        <v>131320.0043</v>
      </c>
      <c r="M303" s="39">
        <v>1370623.7401999999</v>
      </c>
      <c r="N303" s="39">
        <v>0</v>
      </c>
      <c r="O303" s="38">
        <v>15721.848953033881</v>
      </c>
      <c r="P303" s="38"/>
      <c r="Q303" s="39">
        <v>1081741.6868</v>
      </c>
      <c r="R303" s="40">
        <v>32303.522285932537</v>
      </c>
      <c r="S303" s="40">
        <v>1114045.2090859325</v>
      </c>
    </row>
    <row r="304" spans="1:19">
      <c r="A304" s="36">
        <v>39900</v>
      </c>
      <c r="B304" s="37" t="s">
        <v>279</v>
      </c>
      <c r="C304" s="42">
        <v>2.1381E-3</v>
      </c>
      <c r="D304" s="42">
        <v>2.1467000000000001E-3</v>
      </c>
      <c r="E304" s="38">
        <v>16964628.302099999</v>
      </c>
      <c r="F304" s="38"/>
      <c r="G304" s="39">
        <v>367761.7524</v>
      </c>
      <c r="H304" s="39">
        <v>8088596.9336999999</v>
      </c>
      <c r="I304" s="39">
        <v>2680155.3881999999</v>
      </c>
      <c r="J304" s="38">
        <v>62913.294847722478</v>
      </c>
      <c r="K304" s="38"/>
      <c r="L304" s="39">
        <v>555001.58369999996</v>
      </c>
      <c r="M304" s="39">
        <v>5792707.2917999998</v>
      </c>
      <c r="N304" s="39">
        <v>0</v>
      </c>
      <c r="O304" s="38">
        <v>167206.89581482846</v>
      </c>
      <c r="P304" s="38"/>
      <c r="Q304" s="39">
        <v>4571796.6012000004</v>
      </c>
      <c r="R304" s="40">
        <v>-110418.69148844788</v>
      </c>
      <c r="S304" s="40">
        <v>4461377.9097115528</v>
      </c>
    </row>
    <row r="305" spans="1:19">
      <c r="A305" s="36">
        <v>51000</v>
      </c>
      <c r="B305" s="37" t="s">
        <v>370</v>
      </c>
      <c r="C305" s="42">
        <v>3.04433E-2</v>
      </c>
      <c r="D305" s="42">
        <v>3.3725400000000003E-2</v>
      </c>
      <c r="E305" s="38">
        <v>241550567.69529998</v>
      </c>
      <c r="F305" s="38"/>
      <c r="G305" s="39">
        <v>5236369.3732000003</v>
      </c>
      <c r="H305" s="39">
        <v>115169348.0341</v>
      </c>
      <c r="I305" s="39">
        <v>38161346.302599996</v>
      </c>
      <c r="J305" s="38">
        <v>1019124.2729943651</v>
      </c>
      <c r="K305" s="38"/>
      <c r="L305" s="39">
        <v>7902380.4841</v>
      </c>
      <c r="M305" s="39">
        <v>82479362.937399998</v>
      </c>
      <c r="N305" s="39">
        <v>0</v>
      </c>
      <c r="O305" s="38">
        <v>8708097.3831201047</v>
      </c>
      <c r="P305" s="38"/>
      <c r="Q305" s="39">
        <v>65095447.111599997</v>
      </c>
      <c r="R305" s="40">
        <v>-1903220.9492875959</v>
      </c>
      <c r="S305" s="40">
        <v>63192226.162312403</v>
      </c>
    </row>
    <row r="306" spans="1:19">
      <c r="A306" s="36">
        <v>51000.2</v>
      </c>
      <c r="B306" s="37" t="s">
        <v>371</v>
      </c>
      <c r="C306" s="42">
        <v>1.95E-5</v>
      </c>
      <c r="D306" s="42">
        <v>2.34E-5</v>
      </c>
      <c r="E306" s="38">
        <v>154721.59950000001</v>
      </c>
      <c r="F306" s="38"/>
      <c r="G306" s="39">
        <v>3354.078</v>
      </c>
      <c r="H306" s="39">
        <v>73770.001499999998</v>
      </c>
      <c r="I306" s="39">
        <v>24443.679</v>
      </c>
      <c r="J306" s="38">
        <v>1148.3678839545264</v>
      </c>
      <c r="K306" s="38"/>
      <c r="L306" s="39">
        <v>5061.7515000000003</v>
      </c>
      <c r="M306" s="39">
        <v>52830.921000000002</v>
      </c>
      <c r="N306" s="39">
        <v>0</v>
      </c>
      <c r="O306" s="38">
        <v>36235.74611387105</v>
      </c>
      <c r="P306" s="38"/>
      <c r="Q306" s="39">
        <v>41695.913999999997</v>
      </c>
      <c r="R306" s="40">
        <v>-13152.443562819562</v>
      </c>
      <c r="S306" s="40">
        <v>28543.470437180433</v>
      </c>
    </row>
    <row r="307" spans="1:19">
      <c r="A307" s="36">
        <v>51000.3</v>
      </c>
      <c r="B307" s="37" t="s">
        <v>372</v>
      </c>
      <c r="C307" s="42">
        <v>7.3510000000000003E-4</v>
      </c>
      <c r="D307" s="42">
        <v>7.8580000000000002E-4</v>
      </c>
      <c r="E307" s="38">
        <v>5832607.5791000007</v>
      </c>
      <c r="F307" s="38"/>
      <c r="G307" s="39">
        <v>126440.1404</v>
      </c>
      <c r="H307" s="39">
        <v>2780939.9027</v>
      </c>
      <c r="I307" s="39">
        <v>921464.02220000001</v>
      </c>
      <c r="J307" s="38">
        <v>23698.135808457249</v>
      </c>
      <c r="K307" s="38"/>
      <c r="L307" s="39">
        <v>190815.0527</v>
      </c>
      <c r="M307" s="39">
        <v>1991590.2578</v>
      </c>
      <c r="N307" s="39">
        <v>0</v>
      </c>
      <c r="O307" s="38">
        <v>64486.654889448706</v>
      </c>
      <c r="P307" s="38"/>
      <c r="Q307" s="39">
        <v>1571829.0452000001</v>
      </c>
      <c r="R307" s="40">
        <v>4125.4370598665555</v>
      </c>
      <c r="S307" s="40">
        <v>1575954.4822598665</v>
      </c>
    </row>
    <row r="308" spans="1:19">
      <c r="A308" s="36"/>
      <c r="B308" s="37"/>
      <c r="C308" s="42"/>
      <c r="D308" s="42"/>
      <c r="E308" s="38"/>
      <c r="F308" s="38"/>
      <c r="G308" s="39"/>
      <c r="H308" s="39"/>
      <c r="I308" s="39"/>
      <c r="J308" s="38"/>
      <c r="K308" s="38"/>
      <c r="L308" s="39"/>
      <c r="M308" s="39"/>
      <c r="N308" s="39"/>
      <c r="O308" s="38"/>
      <c r="P308" s="38"/>
      <c r="Q308" s="39"/>
      <c r="R308" s="40"/>
      <c r="S308" s="40"/>
    </row>
    <row r="310" spans="1:19" s="81" customFormat="1">
      <c r="B310" s="232" t="s">
        <v>403</v>
      </c>
      <c r="C310" s="231">
        <f>SUM(C5:C23)+SUM(C26:C307)</f>
        <v>0.99999999999999978</v>
      </c>
      <c r="D310" s="231">
        <f>SUM(D5:D23)+SUM(D26:D307)</f>
        <v>0.99999999999999967</v>
      </c>
      <c r="E310" s="79">
        <f>SUM(E5:E25)+SUM(E27:E307)</f>
        <v>7934441000.0000019</v>
      </c>
      <c r="F310" s="80"/>
      <c r="G310" s="213">
        <f t="shared" ref="G310:S310" si="1">SUM(G5:G25)+SUM(G27:G307)</f>
        <v>172003999.99999997</v>
      </c>
      <c r="H310" s="213">
        <f t="shared" si="1"/>
        <v>3783077000.0000005</v>
      </c>
      <c r="I310" s="213">
        <f t="shared" si="1"/>
        <v>1253521999.9999998</v>
      </c>
      <c r="J310" s="213">
        <f t="shared" si="1"/>
        <v>115997288.72818074</v>
      </c>
      <c r="K310" s="80"/>
      <c r="L310" s="213">
        <f t="shared" si="1"/>
        <v>259577000.00000015</v>
      </c>
      <c r="M310" s="213">
        <f t="shared" si="1"/>
        <v>2709278000.0000005</v>
      </c>
      <c r="N310" s="79">
        <v>0</v>
      </c>
      <c r="O310" s="213">
        <f t="shared" si="1"/>
        <v>115997085.01810133</v>
      </c>
      <c r="P310" s="80"/>
      <c r="Q310" s="213">
        <f t="shared" si="1"/>
        <v>2138252000</v>
      </c>
      <c r="R310" s="213">
        <f t="shared" si="1"/>
        <v>142.9044377701357</v>
      </c>
      <c r="S310" s="213">
        <f t="shared" si="1"/>
        <v>2138252142.9044368</v>
      </c>
    </row>
    <row r="312" spans="1:19" hidden="1"/>
    <row r="313" spans="1:19" hidden="1">
      <c r="B313" s="75" t="s">
        <v>432</v>
      </c>
      <c r="C313" s="75" t="s">
        <v>433</v>
      </c>
    </row>
    <row r="314" spans="1:19" hidden="1">
      <c r="B314" s="158" t="s">
        <v>131</v>
      </c>
      <c r="C314" s="159">
        <v>33501</v>
      </c>
      <c r="J314" s="40"/>
    </row>
    <row r="315" spans="1:19" hidden="1">
      <c r="B315" s="158" t="s">
        <v>191</v>
      </c>
      <c r="C315" s="157">
        <v>36301</v>
      </c>
    </row>
    <row r="316" spans="1:19" hidden="1">
      <c r="B316" s="158" t="s">
        <v>4</v>
      </c>
      <c r="C316" s="157">
        <v>10800</v>
      </c>
    </row>
    <row r="317" spans="1:19" hidden="1">
      <c r="B317" s="158" t="s">
        <v>58</v>
      </c>
      <c r="C317" s="157">
        <v>30105</v>
      </c>
    </row>
    <row r="318" spans="1:19" hidden="1">
      <c r="B318" s="158" t="s">
        <v>54</v>
      </c>
      <c r="C318" s="157">
        <v>30100</v>
      </c>
    </row>
    <row r="319" spans="1:19" hidden="1">
      <c r="B319" s="158" t="s">
        <v>59</v>
      </c>
      <c r="C319" s="157">
        <v>30200</v>
      </c>
    </row>
    <row r="320" spans="1:19" hidden="1">
      <c r="B320" s="158" t="s">
        <v>60</v>
      </c>
      <c r="C320" s="157">
        <v>30300</v>
      </c>
    </row>
    <row r="321" spans="2:3" hidden="1">
      <c r="B321" s="158" t="s">
        <v>288</v>
      </c>
      <c r="C321" s="157">
        <v>34901</v>
      </c>
    </row>
    <row r="322" spans="2:3" hidden="1">
      <c r="B322" s="158" t="s">
        <v>61</v>
      </c>
      <c r="C322" s="157">
        <v>30400</v>
      </c>
    </row>
    <row r="323" spans="2:3" hidden="1">
      <c r="B323" s="158" t="s">
        <v>33</v>
      </c>
      <c r="C323" s="157">
        <v>20100</v>
      </c>
    </row>
    <row r="324" spans="2:3" hidden="1">
      <c r="B324" s="158" t="s">
        <v>210</v>
      </c>
      <c r="C324" s="157">
        <v>36901</v>
      </c>
    </row>
    <row r="325" spans="2:3" hidden="1">
      <c r="B325" s="158" t="s">
        <v>128</v>
      </c>
      <c r="C325" s="157">
        <v>33402</v>
      </c>
    </row>
    <row r="326" spans="2:3" hidden="1">
      <c r="B326" s="158" t="s">
        <v>63</v>
      </c>
      <c r="C326" s="157">
        <v>30500</v>
      </c>
    </row>
    <row r="327" spans="2:3" hidden="1">
      <c r="B327" s="158" t="s">
        <v>225</v>
      </c>
      <c r="C327" s="157">
        <v>37610</v>
      </c>
    </row>
    <row r="328" spans="2:3" hidden="1">
      <c r="B328" s="158" t="s">
        <v>77</v>
      </c>
      <c r="C328" s="157">
        <v>31110</v>
      </c>
    </row>
    <row r="329" spans="2:3" hidden="1">
      <c r="B329" s="158" t="s">
        <v>76</v>
      </c>
      <c r="C329" s="157">
        <v>31105</v>
      </c>
    </row>
    <row r="330" spans="2:3" hidden="1">
      <c r="B330" s="158" t="s">
        <v>64</v>
      </c>
      <c r="C330" s="157">
        <v>30600</v>
      </c>
    </row>
    <row r="331" spans="2:3" hidden="1">
      <c r="B331" s="158" t="s">
        <v>26</v>
      </c>
      <c r="C331" s="157">
        <v>18600</v>
      </c>
    </row>
    <row r="332" spans="2:3" hidden="1">
      <c r="B332" s="158" t="s">
        <v>124</v>
      </c>
      <c r="C332" s="157">
        <v>33206</v>
      </c>
    </row>
    <row r="333" spans="2:3" hidden="1">
      <c r="B333" s="158" t="s">
        <v>67</v>
      </c>
      <c r="C333" s="157">
        <v>30705</v>
      </c>
    </row>
    <row r="334" spans="2:3" hidden="1">
      <c r="B334" s="158" t="s">
        <v>66</v>
      </c>
      <c r="C334" s="157">
        <v>30700</v>
      </c>
    </row>
    <row r="335" spans="2:3" hidden="1">
      <c r="B335" s="158" t="s">
        <v>68</v>
      </c>
      <c r="C335" s="157">
        <v>30800</v>
      </c>
    </row>
    <row r="336" spans="2:3" hidden="1">
      <c r="B336" s="158" t="s">
        <v>232</v>
      </c>
      <c r="C336" s="157">
        <v>37901</v>
      </c>
    </row>
    <row r="337" spans="2:3" hidden="1">
      <c r="B337" s="158" t="s">
        <v>70</v>
      </c>
      <c r="C337" s="157">
        <v>30905</v>
      </c>
    </row>
    <row r="338" spans="2:3" hidden="1">
      <c r="B338" s="158" t="s">
        <v>69</v>
      </c>
      <c r="C338" s="157">
        <v>30900</v>
      </c>
    </row>
    <row r="339" spans="2:3" hidden="1">
      <c r="B339" s="158" t="s">
        <v>149</v>
      </c>
      <c r="C339" s="157">
        <v>34505</v>
      </c>
    </row>
    <row r="340" spans="2:3" hidden="1">
      <c r="B340" s="158" t="s">
        <v>255</v>
      </c>
      <c r="C340" s="157">
        <v>38801</v>
      </c>
    </row>
    <row r="341" spans="2:3" hidden="1">
      <c r="B341" s="158" t="s">
        <v>247</v>
      </c>
      <c r="C341" s="157">
        <v>38601</v>
      </c>
    </row>
    <row r="342" spans="2:3" hidden="1">
      <c r="B342" s="158" t="s">
        <v>72</v>
      </c>
      <c r="C342" s="157">
        <v>31005</v>
      </c>
    </row>
    <row r="343" spans="2:3" hidden="1">
      <c r="B343" s="158" t="s">
        <v>71</v>
      </c>
      <c r="C343" s="157">
        <v>31000</v>
      </c>
    </row>
    <row r="344" spans="2:3" hidden="1">
      <c r="B344" s="158" t="s">
        <v>73</v>
      </c>
      <c r="C344" s="157">
        <v>31100</v>
      </c>
    </row>
    <row r="345" spans="2:3" hidden="1">
      <c r="B345" s="158" t="s">
        <v>78</v>
      </c>
      <c r="C345" s="157">
        <v>31200</v>
      </c>
    </row>
    <row r="346" spans="2:3" hidden="1">
      <c r="B346" s="158" t="s">
        <v>80</v>
      </c>
      <c r="C346" s="157">
        <v>31300</v>
      </c>
    </row>
    <row r="347" spans="2:3" hidden="1">
      <c r="B347" s="158" t="s">
        <v>84</v>
      </c>
      <c r="C347" s="157">
        <v>31405</v>
      </c>
    </row>
    <row r="348" spans="2:3" hidden="1">
      <c r="B348" s="158" t="s">
        <v>83</v>
      </c>
      <c r="C348" s="157">
        <v>31400</v>
      </c>
    </row>
    <row r="349" spans="2:3" hidden="1">
      <c r="B349" s="158" t="s">
        <v>85</v>
      </c>
      <c r="C349" s="157">
        <v>31500</v>
      </c>
    </row>
    <row r="350" spans="2:3" hidden="1">
      <c r="B350" s="158" t="s">
        <v>199</v>
      </c>
      <c r="C350" s="157">
        <v>36505</v>
      </c>
    </row>
    <row r="351" spans="2:3" hidden="1">
      <c r="B351" s="158" t="s">
        <v>197</v>
      </c>
      <c r="C351" s="157">
        <v>36501</v>
      </c>
    </row>
    <row r="352" spans="2:3" hidden="1">
      <c r="B352" s="158" t="s">
        <v>467</v>
      </c>
      <c r="C352" s="157">
        <v>31601</v>
      </c>
    </row>
    <row r="353" spans="2:3" hidden="1">
      <c r="B353" s="158" t="s">
        <v>81</v>
      </c>
      <c r="C353" s="157">
        <v>31301</v>
      </c>
    </row>
    <row r="354" spans="2:3" hidden="1">
      <c r="B354" s="158" t="s">
        <v>87</v>
      </c>
      <c r="C354" s="157">
        <v>31605</v>
      </c>
    </row>
    <row r="355" spans="2:3" hidden="1">
      <c r="B355" s="158" t="s">
        <v>86</v>
      </c>
      <c r="C355" s="157">
        <v>31600</v>
      </c>
    </row>
    <row r="356" spans="2:3" hidden="1">
      <c r="B356" s="158" t="s">
        <v>265</v>
      </c>
      <c r="C356" s="157">
        <v>39209</v>
      </c>
    </row>
    <row r="357" spans="2:3" hidden="1">
      <c r="B357" s="158" t="s">
        <v>88</v>
      </c>
      <c r="C357" s="157">
        <v>31700</v>
      </c>
    </row>
    <row r="358" spans="2:3" hidden="1">
      <c r="B358" s="158" t="s">
        <v>89</v>
      </c>
      <c r="C358" s="157">
        <v>31800</v>
      </c>
    </row>
    <row r="359" spans="2:3" hidden="1">
      <c r="B359" s="158" t="s">
        <v>90</v>
      </c>
      <c r="C359" s="157">
        <v>31805</v>
      </c>
    </row>
    <row r="360" spans="2:3" hidden="1">
      <c r="B360" s="158" t="s">
        <v>164</v>
      </c>
      <c r="C360" s="157">
        <v>35305</v>
      </c>
    </row>
    <row r="361" spans="2:3" hidden="1">
      <c r="B361" s="158" t="s">
        <v>120</v>
      </c>
      <c r="C361" s="157">
        <v>33202</v>
      </c>
    </row>
    <row r="362" spans="2:3" hidden="1">
      <c r="B362" s="158" t="s">
        <v>180</v>
      </c>
      <c r="C362" s="157">
        <v>36005</v>
      </c>
    </row>
    <row r="363" spans="2:3" hidden="1">
      <c r="B363" s="158" t="s">
        <v>208</v>
      </c>
      <c r="C363" s="157">
        <v>36810</v>
      </c>
    </row>
    <row r="364" spans="2:3" hidden="1">
      <c r="B364" s="158" t="s">
        <v>184</v>
      </c>
      <c r="C364" s="157">
        <v>36009</v>
      </c>
    </row>
    <row r="365" spans="2:3" hidden="1">
      <c r="B365" s="158" t="s">
        <v>176</v>
      </c>
      <c r="C365" s="157">
        <v>36000</v>
      </c>
    </row>
    <row r="366" spans="2:3" hidden="1">
      <c r="B366" s="158" t="s">
        <v>93</v>
      </c>
      <c r="C366" s="157">
        <v>31900</v>
      </c>
    </row>
    <row r="367" spans="2:3" hidden="1">
      <c r="B367" s="158" t="s">
        <v>94</v>
      </c>
      <c r="C367" s="157">
        <v>32000</v>
      </c>
    </row>
    <row r="368" spans="2:3" hidden="1">
      <c r="B368" s="158" t="s">
        <v>166</v>
      </c>
      <c r="C368" s="157">
        <v>35401</v>
      </c>
    </row>
    <row r="369" spans="2:3" hidden="1">
      <c r="B369" s="158" t="s">
        <v>97</v>
      </c>
      <c r="C369" s="157">
        <v>32200</v>
      </c>
    </row>
    <row r="370" spans="2:3" hidden="1">
      <c r="B370" s="158" t="s">
        <v>98</v>
      </c>
      <c r="C370" s="157">
        <v>32300</v>
      </c>
    </row>
    <row r="371" spans="2:3" hidden="1">
      <c r="B371" s="158" t="s">
        <v>99</v>
      </c>
      <c r="C371" s="157">
        <v>32305</v>
      </c>
    </row>
    <row r="372" spans="2:3" hidden="1">
      <c r="B372" s="158" t="s">
        <v>240</v>
      </c>
      <c r="C372" s="157">
        <v>38210</v>
      </c>
    </row>
    <row r="373" spans="2:3" hidden="1">
      <c r="B373" s="158" t="s">
        <v>55</v>
      </c>
      <c r="C373" s="157">
        <v>30102</v>
      </c>
    </row>
    <row r="374" spans="2:3" hidden="1">
      <c r="B374" s="158" t="s">
        <v>204</v>
      </c>
      <c r="C374" s="157">
        <v>36705</v>
      </c>
    </row>
    <row r="375" spans="2:3" hidden="1">
      <c r="B375" s="158" t="s">
        <v>213</v>
      </c>
      <c r="C375" s="157">
        <v>37005</v>
      </c>
    </row>
    <row r="376" spans="2:3" hidden="1">
      <c r="B376" s="158" t="s">
        <v>100</v>
      </c>
      <c r="C376" s="157">
        <v>32400</v>
      </c>
    </row>
    <row r="377" spans="2:3" hidden="1">
      <c r="B377" s="158" t="s">
        <v>177</v>
      </c>
      <c r="C377" s="157">
        <v>36001</v>
      </c>
    </row>
    <row r="378" spans="2:3" hidden="1">
      <c r="B378" s="158" t="s">
        <v>31</v>
      </c>
      <c r="C378" s="157">
        <v>19005</v>
      </c>
    </row>
    <row r="379" spans="2:3" hidden="1">
      <c r="B379" s="158" t="s">
        <v>179</v>
      </c>
      <c r="C379" s="157">
        <v>36003</v>
      </c>
    </row>
    <row r="380" spans="2:3" hidden="1">
      <c r="B380" s="158" t="s">
        <v>116</v>
      </c>
      <c r="C380" s="157">
        <v>33027</v>
      </c>
    </row>
    <row r="381" spans="2:3" hidden="1">
      <c r="B381" s="158" t="s">
        <v>289</v>
      </c>
      <c r="C381" s="157">
        <v>36004</v>
      </c>
    </row>
    <row r="382" spans="2:3" hidden="1">
      <c r="B382" s="158" t="s">
        <v>105</v>
      </c>
      <c r="C382" s="157">
        <v>32505</v>
      </c>
    </row>
    <row r="383" spans="2:3" hidden="1">
      <c r="B383" s="158" t="s">
        <v>106</v>
      </c>
      <c r="C383" s="157">
        <v>32600</v>
      </c>
    </row>
    <row r="384" spans="2:3" hidden="1">
      <c r="B384" s="158" t="s">
        <v>108</v>
      </c>
      <c r="C384" s="157">
        <v>32700</v>
      </c>
    </row>
    <row r="385" spans="2:3" hidden="1">
      <c r="B385" s="158" t="s">
        <v>109</v>
      </c>
      <c r="C385" s="157">
        <v>32800</v>
      </c>
    </row>
    <row r="386" spans="2:3" hidden="1">
      <c r="B386" s="158" t="s">
        <v>111</v>
      </c>
      <c r="C386" s="157">
        <v>32905</v>
      </c>
    </row>
    <row r="387" spans="2:3" hidden="1">
      <c r="B387" s="158" t="s">
        <v>110</v>
      </c>
      <c r="C387" s="157">
        <v>32900</v>
      </c>
    </row>
    <row r="388" spans="2:3" hidden="1">
      <c r="B388" s="158" t="s">
        <v>114</v>
      </c>
      <c r="C388" s="157">
        <v>33000</v>
      </c>
    </row>
    <row r="389" spans="2:3" hidden="1">
      <c r="B389" s="158" t="s">
        <v>6</v>
      </c>
      <c r="C389" s="157">
        <v>10900</v>
      </c>
    </row>
    <row r="390" spans="2:3" hidden="1">
      <c r="B390" s="158" t="s">
        <v>25</v>
      </c>
      <c r="C390" s="157">
        <v>18400</v>
      </c>
    </row>
    <row r="391" spans="2:3" hidden="1">
      <c r="B391" s="158" t="s">
        <v>19</v>
      </c>
      <c r="C391" s="157">
        <v>12510</v>
      </c>
    </row>
    <row r="392" spans="2:3" hidden="1">
      <c r="B392" s="158" t="s">
        <v>3</v>
      </c>
      <c r="C392" s="157">
        <v>10700</v>
      </c>
    </row>
    <row r="393" spans="2:3" hidden="1">
      <c r="B393" s="197" t="s">
        <v>438</v>
      </c>
      <c r="C393" s="217" t="s">
        <v>457</v>
      </c>
    </row>
    <row r="394" spans="2:3" hidden="1">
      <c r="B394" s="158" t="s">
        <v>1</v>
      </c>
      <c r="C394" s="157">
        <v>10400</v>
      </c>
    </row>
    <row r="395" spans="2:3" hidden="1">
      <c r="B395" s="158" t="s">
        <v>49</v>
      </c>
      <c r="C395" s="157">
        <v>22000</v>
      </c>
    </row>
    <row r="396" spans="2:3" hidden="1">
      <c r="B396" s="158" t="s">
        <v>32</v>
      </c>
      <c r="C396" s="157">
        <v>19100</v>
      </c>
    </row>
    <row r="397" spans="2:3" hidden="1">
      <c r="B397" s="158" t="s">
        <v>464</v>
      </c>
      <c r="C397" s="157">
        <v>33403</v>
      </c>
    </row>
    <row r="398" spans="2:3" hidden="1">
      <c r="B398" s="158" t="s">
        <v>117</v>
      </c>
      <c r="C398" s="157">
        <v>33100</v>
      </c>
    </row>
    <row r="399" spans="2:3" hidden="1">
      <c r="B399" s="158" t="s">
        <v>119</v>
      </c>
      <c r="C399" s="157">
        <v>33200</v>
      </c>
    </row>
    <row r="400" spans="2:3" hidden="1">
      <c r="B400" s="158" t="s">
        <v>123</v>
      </c>
      <c r="C400" s="157">
        <v>33205</v>
      </c>
    </row>
    <row r="401" spans="2:3" hidden="1">
      <c r="B401" s="158" t="s">
        <v>35</v>
      </c>
      <c r="C401" s="157">
        <v>20300</v>
      </c>
    </row>
    <row r="402" spans="2:3" hidden="1">
      <c r="B402" s="158" t="s">
        <v>290</v>
      </c>
      <c r="C402" s="157">
        <v>39208</v>
      </c>
    </row>
    <row r="403" spans="2:3" hidden="1">
      <c r="B403" s="158" t="s">
        <v>96</v>
      </c>
      <c r="C403" s="157">
        <v>32100</v>
      </c>
    </row>
    <row r="404" spans="2:3" hidden="1">
      <c r="B404" s="158" t="s">
        <v>125</v>
      </c>
      <c r="C404" s="157">
        <v>33300</v>
      </c>
    </row>
    <row r="405" spans="2:3" hidden="1">
      <c r="B405" s="158" t="s">
        <v>126</v>
      </c>
      <c r="C405" s="157">
        <v>33305</v>
      </c>
    </row>
    <row r="406" spans="2:3" hidden="1">
      <c r="B406" s="158" t="s">
        <v>212</v>
      </c>
      <c r="C406" s="157">
        <v>37000</v>
      </c>
    </row>
    <row r="407" spans="2:3" hidden="1">
      <c r="B407" s="158" t="s">
        <v>36</v>
      </c>
      <c r="C407" s="157">
        <v>20400</v>
      </c>
    </row>
    <row r="408" spans="2:3" hidden="1">
      <c r="B408" s="158" t="s">
        <v>251</v>
      </c>
      <c r="C408" s="157">
        <v>38620</v>
      </c>
    </row>
    <row r="409" spans="2:3" hidden="1">
      <c r="B409" s="158" t="s">
        <v>262</v>
      </c>
      <c r="C409" s="157">
        <v>39201</v>
      </c>
    </row>
    <row r="410" spans="2:3" hidden="1">
      <c r="B410" s="158" t="s">
        <v>11</v>
      </c>
      <c r="C410" s="157">
        <v>11300</v>
      </c>
    </row>
    <row r="411" spans="2:3" hidden="1">
      <c r="B411" s="158" t="s">
        <v>75</v>
      </c>
      <c r="C411" s="157">
        <v>31102</v>
      </c>
    </row>
    <row r="412" spans="2:3" hidden="1">
      <c r="B412" s="158" t="s">
        <v>74</v>
      </c>
      <c r="C412" s="157">
        <v>31101</v>
      </c>
    </row>
    <row r="413" spans="2:3" hidden="1">
      <c r="B413" s="158" t="s">
        <v>37</v>
      </c>
      <c r="C413" s="157">
        <v>20600</v>
      </c>
    </row>
    <row r="414" spans="2:3" hidden="1">
      <c r="B414" s="158" t="s">
        <v>107</v>
      </c>
      <c r="C414" s="157">
        <v>32605</v>
      </c>
    </row>
    <row r="415" spans="2:3" hidden="1">
      <c r="B415" s="158" t="s">
        <v>382</v>
      </c>
      <c r="C415" s="78">
        <v>36310</v>
      </c>
    </row>
    <row r="416" spans="2:3" hidden="1">
      <c r="B416" s="158" t="s">
        <v>129</v>
      </c>
      <c r="C416" s="157">
        <v>33405</v>
      </c>
    </row>
    <row r="417" spans="2:3" hidden="1">
      <c r="B417" s="158" t="s">
        <v>130</v>
      </c>
      <c r="C417" s="159">
        <v>33500</v>
      </c>
    </row>
    <row r="418" spans="2:3" hidden="1">
      <c r="B418" s="158" t="s">
        <v>133</v>
      </c>
      <c r="C418" s="157">
        <v>33605</v>
      </c>
    </row>
    <row r="419" spans="2:3" hidden="1">
      <c r="B419" s="158" t="s">
        <v>201</v>
      </c>
      <c r="C419" s="157">
        <v>36601</v>
      </c>
    </row>
    <row r="420" spans="2:3" hidden="1">
      <c r="B420" s="158" t="s">
        <v>132</v>
      </c>
      <c r="C420" s="159">
        <v>33600</v>
      </c>
    </row>
    <row r="421" spans="2:3" hidden="1">
      <c r="B421" s="158" t="s">
        <v>134</v>
      </c>
      <c r="C421" s="157">
        <v>33700</v>
      </c>
    </row>
    <row r="422" spans="2:3" hidden="1">
      <c r="B422" s="158" t="s">
        <v>17</v>
      </c>
      <c r="C422" s="157">
        <v>12160</v>
      </c>
    </row>
    <row r="423" spans="2:3" hidden="1">
      <c r="B423" s="158" t="s">
        <v>15</v>
      </c>
      <c r="C423" s="157">
        <v>12100</v>
      </c>
    </row>
    <row r="424" spans="2:3" hidden="1">
      <c r="B424" s="158" t="s">
        <v>135</v>
      </c>
      <c r="C424" s="157">
        <v>33800</v>
      </c>
    </row>
    <row r="425" spans="2:3" hidden="1">
      <c r="B425" s="158" t="s">
        <v>65</v>
      </c>
      <c r="C425" s="157">
        <v>30601</v>
      </c>
    </row>
    <row r="426" spans="2:3" hidden="1">
      <c r="B426" s="158" t="s">
        <v>136</v>
      </c>
      <c r="C426" s="157">
        <v>33900</v>
      </c>
    </row>
    <row r="427" spans="2:3" hidden="1">
      <c r="B427" s="158" t="s">
        <v>243</v>
      </c>
      <c r="C427" s="157">
        <v>38402</v>
      </c>
    </row>
    <row r="428" spans="2:3" hidden="1">
      <c r="B428" s="158" t="s">
        <v>137</v>
      </c>
      <c r="C428" s="157">
        <v>34000</v>
      </c>
    </row>
    <row r="429" spans="2:3" hidden="1">
      <c r="B429" s="158" t="s">
        <v>138</v>
      </c>
      <c r="C429" s="157">
        <v>34100</v>
      </c>
    </row>
    <row r="430" spans="2:3" hidden="1">
      <c r="B430" s="158" t="s">
        <v>139</v>
      </c>
      <c r="C430" s="157">
        <v>34105</v>
      </c>
    </row>
    <row r="431" spans="2:3" hidden="1">
      <c r="B431" s="158" t="s">
        <v>141</v>
      </c>
      <c r="C431" s="157">
        <v>34205</v>
      </c>
    </row>
    <row r="432" spans="2:3" hidden="1">
      <c r="B432" s="158" t="s">
        <v>140</v>
      </c>
      <c r="C432" s="157">
        <v>34200</v>
      </c>
    </row>
    <row r="433" spans="2:3" hidden="1">
      <c r="B433" s="158" t="s">
        <v>267</v>
      </c>
      <c r="C433" s="157">
        <v>39301</v>
      </c>
    </row>
    <row r="434" spans="2:3" hidden="1">
      <c r="B434" s="158" t="s">
        <v>144</v>
      </c>
      <c r="C434" s="157">
        <v>34300</v>
      </c>
    </row>
    <row r="435" spans="2:3" hidden="1">
      <c r="B435" s="158" t="s">
        <v>145</v>
      </c>
      <c r="C435" s="157">
        <v>34400</v>
      </c>
    </row>
    <row r="436" spans="2:3" hidden="1">
      <c r="B436" s="158" t="s">
        <v>146</v>
      </c>
      <c r="C436" s="157">
        <v>34405</v>
      </c>
    </row>
    <row r="437" spans="2:3" hidden="1">
      <c r="B437" s="158" t="s">
        <v>470</v>
      </c>
      <c r="C437" s="157">
        <v>12220</v>
      </c>
    </row>
    <row r="438" spans="2:3" hidden="1">
      <c r="B438" s="158" t="s">
        <v>121</v>
      </c>
      <c r="C438" s="157">
        <v>33203</v>
      </c>
    </row>
    <row r="439" spans="2:3" hidden="1">
      <c r="B439" s="158" t="s">
        <v>269</v>
      </c>
      <c r="C439" s="157">
        <v>39401</v>
      </c>
    </row>
    <row r="440" spans="2:3" hidden="1">
      <c r="B440" s="158" t="s">
        <v>147</v>
      </c>
      <c r="C440" s="157">
        <v>34500</v>
      </c>
    </row>
    <row r="441" spans="2:3" hidden="1">
      <c r="B441" s="158" t="s">
        <v>150</v>
      </c>
      <c r="C441" s="157">
        <v>34600</v>
      </c>
    </row>
    <row r="442" spans="2:3" hidden="1">
      <c r="B442" s="158" t="s">
        <v>91</v>
      </c>
      <c r="C442" s="157">
        <v>31810</v>
      </c>
    </row>
    <row r="443" spans="2:3" hidden="1">
      <c r="B443" s="158" t="s">
        <v>371</v>
      </c>
      <c r="C443" s="157">
        <v>51000.2</v>
      </c>
    </row>
    <row r="444" spans="2:3" hidden="1">
      <c r="B444" s="158" t="s">
        <v>372</v>
      </c>
      <c r="C444" s="157">
        <v>51000.3</v>
      </c>
    </row>
    <row r="445" spans="2:3" hidden="1">
      <c r="B445" s="158" t="s">
        <v>370</v>
      </c>
      <c r="C445" s="157">
        <v>51000</v>
      </c>
    </row>
    <row r="446" spans="2:3" hidden="1">
      <c r="B446" s="158" t="s">
        <v>152</v>
      </c>
      <c r="C446" s="157">
        <v>34700</v>
      </c>
    </row>
    <row r="447" spans="2:3" hidden="1">
      <c r="B447" s="158" t="s">
        <v>153</v>
      </c>
      <c r="C447" s="157">
        <v>34800</v>
      </c>
    </row>
    <row r="448" spans="2:3" hidden="1">
      <c r="B448" s="158" t="s">
        <v>8</v>
      </c>
      <c r="C448" s="157">
        <v>10930</v>
      </c>
    </row>
    <row r="449" spans="2:3" hidden="1">
      <c r="B449" s="158" t="s">
        <v>20</v>
      </c>
      <c r="C449" s="157">
        <v>12600</v>
      </c>
    </row>
    <row r="450" spans="2:3" hidden="1">
      <c r="B450" s="158" t="s">
        <v>344</v>
      </c>
      <c r="C450" s="157">
        <v>33207</v>
      </c>
    </row>
    <row r="451" spans="2:3" hidden="1">
      <c r="B451" s="158" t="s">
        <v>285</v>
      </c>
      <c r="C451" s="157">
        <v>32901</v>
      </c>
    </row>
    <row r="452" spans="2:3" hidden="1">
      <c r="B452" s="158" t="s">
        <v>287</v>
      </c>
      <c r="C452" s="157">
        <v>34900</v>
      </c>
    </row>
    <row r="453" spans="2:3" hidden="1">
      <c r="B453" s="158" t="s">
        <v>237</v>
      </c>
      <c r="C453" s="157">
        <v>38105</v>
      </c>
    </row>
    <row r="454" spans="2:3" hidden="1">
      <c r="B454" s="158" t="s">
        <v>157</v>
      </c>
      <c r="C454" s="157">
        <v>35000</v>
      </c>
    </row>
    <row r="455" spans="2:3" hidden="1">
      <c r="B455" s="158" t="s">
        <v>118</v>
      </c>
      <c r="C455" s="157">
        <v>33105</v>
      </c>
    </row>
    <row r="456" spans="2:3" hidden="1">
      <c r="B456" s="158" t="s">
        <v>159</v>
      </c>
      <c r="C456" s="157">
        <v>35100</v>
      </c>
    </row>
    <row r="457" spans="2:3" hidden="1">
      <c r="B457" s="158" t="s">
        <v>160</v>
      </c>
      <c r="C457" s="157">
        <v>35105</v>
      </c>
    </row>
    <row r="458" spans="2:3" hidden="1">
      <c r="B458" s="158" t="s">
        <v>162</v>
      </c>
      <c r="C458" s="157">
        <v>35200</v>
      </c>
    </row>
    <row r="459" spans="2:3" hidden="1">
      <c r="B459" s="158" t="s">
        <v>82</v>
      </c>
      <c r="C459" s="157">
        <v>31320</v>
      </c>
    </row>
    <row r="460" spans="2:3" hidden="1">
      <c r="B460" s="158" t="s">
        <v>465</v>
      </c>
      <c r="C460" s="157">
        <v>36002</v>
      </c>
    </row>
    <row r="461" spans="2:3" hidden="1">
      <c r="B461" s="158" t="s">
        <v>469</v>
      </c>
      <c r="C461" s="157">
        <v>35402</v>
      </c>
    </row>
    <row r="462" spans="2:3" hidden="1">
      <c r="B462" s="158" t="s">
        <v>186</v>
      </c>
      <c r="C462" s="157">
        <v>36102</v>
      </c>
    </row>
    <row r="463" spans="2:3" hidden="1">
      <c r="B463" s="158" t="s">
        <v>345</v>
      </c>
      <c r="C463" s="157">
        <v>33208</v>
      </c>
    </row>
    <row r="464" spans="2:3" hidden="1">
      <c r="B464" s="158" t="s">
        <v>21</v>
      </c>
      <c r="C464" s="157">
        <v>12700</v>
      </c>
    </row>
    <row r="465" spans="2:3" hidden="1">
      <c r="B465" s="158" t="s">
        <v>181</v>
      </c>
      <c r="C465" s="157">
        <v>36006</v>
      </c>
    </row>
    <row r="466" spans="2:3" hidden="1">
      <c r="B466" s="158" t="s">
        <v>168</v>
      </c>
      <c r="C466" s="157">
        <v>35405</v>
      </c>
    </row>
    <row r="467" spans="2:3" hidden="1">
      <c r="B467" s="158" t="s">
        <v>165</v>
      </c>
      <c r="C467" s="157">
        <v>35400</v>
      </c>
    </row>
    <row r="468" spans="2:3" hidden="1">
      <c r="B468" s="158" t="s">
        <v>112</v>
      </c>
      <c r="C468" s="157">
        <v>32910</v>
      </c>
    </row>
    <row r="469" spans="2:3" hidden="1">
      <c r="B469" s="158" t="s">
        <v>169</v>
      </c>
      <c r="C469" s="157">
        <v>35500</v>
      </c>
    </row>
    <row r="470" spans="2:3" hidden="1">
      <c r="B470" s="158" t="s">
        <v>16</v>
      </c>
      <c r="C470" s="157">
        <v>12150</v>
      </c>
    </row>
    <row r="471" spans="2:3" hidden="1">
      <c r="B471" s="158" t="s">
        <v>170</v>
      </c>
      <c r="C471" s="157">
        <v>35600</v>
      </c>
    </row>
    <row r="472" spans="2:3" hidden="1">
      <c r="B472" s="158" t="s">
        <v>171</v>
      </c>
      <c r="C472" s="157">
        <v>35700</v>
      </c>
    </row>
    <row r="473" spans="2:3" hidden="1">
      <c r="B473" s="158" t="s">
        <v>173</v>
      </c>
      <c r="C473" s="157">
        <v>35805</v>
      </c>
    </row>
    <row r="474" spans="2:3" hidden="1">
      <c r="B474" s="158" t="s">
        <v>172</v>
      </c>
      <c r="C474" s="157">
        <v>35800</v>
      </c>
    </row>
    <row r="475" spans="2:3" hidden="1">
      <c r="B475" s="158" t="s">
        <v>187</v>
      </c>
      <c r="C475" s="157">
        <v>36105</v>
      </c>
    </row>
    <row r="476" spans="2:3" hidden="1">
      <c r="B476" s="158" t="s">
        <v>174</v>
      </c>
      <c r="C476" s="157">
        <v>35900</v>
      </c>
    </row>
    <row r="477" spans="2:3" hidden="1">
      <c r="B477" s="158" t="s">
        <v>175</v>
      </c>
      <c r="C477" s="157">
        <v>35905</v>
      </c>
    </row>
    <row r="478" spans="2:3" hidden="1">
      <c r="B478" s="158" t="s">
        <v>248</v>
      </c>
      <c r="C478" s="157">
        <v>38602</v>
      </c>
    </row>
    <row r="479" spans="2:3" hidden="1">
      <c r="B479" s="158" t="s">
        <v>155</v>
      </c>
      <c r="C479" s="157">
        <v>34905</v>
      </c>
    </row>
    <row r="480" spans="2:3" hidden="1">
      <c r="B480" s="158" t="s">
        <v>185</v>
      </c>
      <c r="C480" s="157">
        <v>36100</v>
      </c>
    </row>
    <row r="481" spans="2:3" hidden="1">
      <c r="B481" s="158" t="s">
        <v>189</v>
      </c>
      <c r="C481" s="157">
        <v>36205</v>
      </c>
    </row>
    <row r="482" spans="2:3" hidden="1">
      <c r="B482" s="158" t="s">
        <v>188</v>
      </c>
      <c r="C482" s="157">
        <v>36200</v>
      </c>
    </row>
    <row r="483" spans="2:3" hidden="1">
      <c r="B483" s="158" t="s">
        <v>190</v>
      </c>
      <c r="C483" s="157">
        <v>36300</v>
      </c>
    </row>
    <row r="484" spans="2:3" hidden="1">
      <c r="B484" s="158" t="s">
        <v>156</v>
      </c>
      <c r="C484" s="157">
        <v>34910</v>
      </c>
    </row>
    <row r="485" spans="2:3" hidden="1">
      <c r="B485" s="158" t="s">
        <v>250</v>
      </c>
      <c r="C485" s="157">
        <v>38610</v>
      </c>
    </row>
    <row r="486" spans="2:3" hidden="1">
      <c r="B486" s="158" t="s">
        <v>148</v>
      </c>
      <c r="C486" s="157">
        <v>34501</v>
      </c>
    </row>
    <row r="487" spans="2:3" hidden="1">
      <c r="B487" s="158" t="s">
        <v>253</v>
      </c>
      <c r="C487" s="157">
        <v>38701</v>
      </c>
    </row>
    <row r="488" spans="2:3" hidden="1">
      <c r="B488" s="158" t="s">
        <v>29</v>
      </c>
      <c r="C488" s="157">
        <v>18740</v>
      </c>
    </row>
    <row r="489" spans="2:3" hidden="1">
      <c r="B489" s="158" t="s">
        <v>39</v>
      </c>
      <c r="C489" s="157">
        <v>20800</v>
      </c>
    </row>
    <row r="490" spans="2:3" hidden="1">
      <c r="B490" s="158" t="s">
        <v>28</v>
      </c>
      <c r="C490" s="157">
        <v>18690</v>
      </c>
    </row>
    <row r="491" spans="2:3" hidden="1">
      <c r="B491" s="158" t="s">
        <v>10</v>
      </c>
      <c r="C491" s="157">
        <v>10950</v>
      </c>
    </row>
    <row r="492" spans="2:3" hidden="1">
      <c r="B492" s="158" t="s">
        <v>34</v>
      </c>
      <c r="C492" s="157">
        <v>20200</v>
      </c>
    </row>
    <row r="493" spans="2:3" hidden="1">
      <c r="B493" s="158" t="s">
        <v>30</v>
      </c>
      <c r="C493" s="157">
        <v>18780</v>
      </c>
    </row>
    <row r="494" spans="2:3" hidden="1">
      <c r="B494" s="158" t="s">
        <v>42</v>
      </c>
      <c r="C494" s="157">
        <v>21300</v>
      </c>
    </row>
    <row r="495" spans="2:3" hidden="1">
      <c r="B495" s="158" t="s">
        <v>369</v>
      </c>
      <c r="C495" s="157">
        <v>37001</v>
      </c>
    </row>
    <row r="496" spans="2:3" hidden="1">
      <c r="B496" s="158" t="s">
        <v>115</v>
      </c>
      <c r="C496" s="157">
        <v>33001</v>
      </c>
    </row>
    <row r="497" spans="2:3" hidden="1">
      <c r="B497" s="158" t="s">
        <v>195</v>
      </c>
      <c r="C497" s="157">
        <v>36405</v>
      </c>
    </row>
    <row r="498" spans="2:3" hidden="1">
      <c r="B498" s="158" t="s">
        <v>194</v>
      </c>
      <c r="C498" s="157">
        <v>36400</v>
      </c>
    </row>
    <row r="499" spans="2:3" hidden="1">
      <c r="B499" s="158" t="s">
        <v>38</v>
      </c>
      <c r="C499" s="157">
        <v>20700</v>
      </c>
    </row>
    <row r="500" spans="2:3" hidden="1">
      <c r="B500" s="158" t="s">
        <v>282</v>
      </c>
      <c r="C500" s="157">
        <v>14200</v>
      </c>
    </row>
    <row r="501" spans="2:3" hidden="1">
      <c r="B501" s="197" t="s">
        <v>436</v>
      </c>
      <c r="C501" s="217">
        <v>11050</v>
      </c>
    </row>
    <row r="502" spans="2:3" hidden="1">
      <c r="B502" s="158" t="s">
        <v>12</v>
      </c>
      <c r="C502" s="157">
        <v>11310</v>
      </c>
    </row>
    <row r="503" spans="2:3" hidden="1">
      <c r="B503" s="158" t="s">
        <v>161</v>
      </c>
      <c r="C503" s="157">
        <v>35106</v>
      </c>
    </row>
    <row r="504" spans="2:3" hidden="1">
      <c r="B504" s="158" t="s">
        <v>104</v>
      </c>
      <c r="C504" s="157">
        <v>32500</v>
      </c>
    </row>
    <row r="505" spans="2:3" hidden="1">
      <c r="B505" s="158" t="s">
        <v>196</v>
      </c>
      <c r="C505" s="157">
        <v>36500</v>
      </c>
    </row>
    <row r="506" spans="2:3" hidden="1">
      <c r="B506" s="158" t="s">
        <v>92</v>
      </c>
      <c r="C506" s="157">
        <v>31820</v>
      </c>
    </row>
    <row r="507" spans="2:3" hidden="1">
      <c r="B507" s="158" t="s">
        <v>27</v>
      </c>
      <c r="C507" s="157">
        <v>18640</v>
      </c>
    </row>
    <row r="508" spans="2:3" hidden="1">
      <c r="B508" s="158" t="s">
        <v>0</v>
      </c>
      <c r="C508" s="157">
        <v>10200</v>
      </c>
    </row>
    <row r="509" spans="2:3" hidden="1">
      <c r="B509" s="158" t="s">
        <v>200</v>
      </c>
      <c r="C509" s="157">
        <v>36600</v>
      </c>
    </row>
    <row r="510" spans="2:3" hidden="1">
      <c r="B510" s="158" t="s">
        <v>5</v>
      </c>
      <c r="C510" s="157">
        <v>10850</v>
      </c>
    </row>
    <row r="511" spans="2:3" hidden="1">
      <c r="B511" s="158" t="s">
        <v>7</v>
      </c>
      <c r="C511" s="157">
        <v>10910</v>
      </c>
    </row>
    <row r="512" spans="2:3" hidden="1">
      <c r="B512" s="158" t="s">
        <v>9</v>
      </c>
      <c r="C512" s="157">
        <v>10940</v>
      </c>
    </row>
    <row r="513" spans="2:3" hidden="1">
      <c r="B513" s="158" t="s">
        <v>202</v>
      </c>
      <c r="C513" s="157">
        <v>36700</v>
      </c>
    </row>
    <row r="514" spans="2:3" hidden="1">
      <c r="B514" s="158" t="s">
        <v>207</v>
      </c>
      <c r="C514" s="157">
        <v>36802</v>
      </c>
    </row>
    <row r="515" spans="2:3" hidden="1">
      <c r="B515" s="158" t="s">
        <v>205</v>
      </c>
      <c r="C515" s="157">
        <v>36800</v>
      </c>
    </row>
    <row r="516" spans="2:3" hidden="1">
      <c r="B516" s="158" t="s">
        <v>466</v>
      </c>
      <c r="C516" s="157">
        <v>36801</v>
      </c>
    </row>
    <row r="517" spans="2:3" hidden="1">
      <c r="B517" s="158" t="s">
        <v>211</v>
      </c>
      <c r="C517" s="157">
        <v>36905</v>
      </c>
    </row>
    <row r="518" spans="2:3" hidden="1">
      <c r="B518" s="158" t="s">
        <v>209</v>
      </c>
      <c r="C518" s="157">
        <v>36900</v>
      </c>
    </row>
    <row r="519" spans="2:3" hidden="1">
      <c r="B519" s="158" t="s">
        <v>214</v>
      </c>
      <c r="C519" s="157">
        <v>37100</v>
      </c>
    </row>
    <row r="520" spans="2:3" hidden="1">
      <c r="B520" s="158" t="s">
        <v>215</v>
      </c>
      <c r="C520" s="157">
        <v>37200</v>
      </c>
    </row>
    <row r="521" spans="2:3" hidden="1">
      <c r="B521" s="158" t="s">
        <v>216</v>
      </c>
      <c r="C521" s="157">
        <v>37300</v>
      </c>
    </row>
    <row r="522" spans="2:3" hidden="1">
      <c r="B522" s="158" t="s">
        <v>218</v>
      </c>
      <c r="C522" s="157">
        <v>37305</v>
      </c>
    </row>
    <row r="523" spans="2:3" hidden="1">
      <c r="B523" s="158" t="s">
        <v>183</v>
      </c>
      <c r="C523" s="157">
        <v>36008</v>
      </c>
    </row>
    <row r="524" spans="2:3" hidden="1">
      <c r="B524" s="158" t="s">
        <v>275</v>
      </c>
      <c r="C524" s="157">
        <v>39703</v>
      </c>
    </row>
    <row r="525" spans="2:3" hidden="1">
      <c r="B525" s="158" t="s">
        <v>346</v>
      </c>
      <c r="C525" s="157">
        <v>33209</v>
      </c>
    </row>
    <row r="526" spans="2:3" hidden="1">
      <c r="B526" s="158" t="s">
        <v>220</v>
      </c>
      <c r="C526" s="157">
        <v>37405</v>
      </c>
    </row>
    <row r="527" spans="2:3" hidden="1">
      <c r="B527" s="158" t="s">
        <v>219</v>
      </c>
      <c r="C527" s="157">
        <v>37400</v>
      </c>
    </row>
    <row r="528" spans="2:3" hidden="1">
      <c r="B528" s="158" t="s">
        <v>221</v>
      </c>
      <c r="C528" s="157">
        <v>37500</v>
      </c>
    </row>
    <row r="529" spans="2:3" hidden="1">
      <c r="B529" s="158" t="s">
        <v>224</v>
      </c>
      <c r="C529" s="157">
        <v>37605</v>
      </c>
    </row>
    <row r="530" spans="2:3" hidden="1">
      <c r="B530" s="158" t="s">
        <v>222</v>
      </c>
      <c r="C530" s="157">
        <v>37600</v>
      </c>
    </row>
    <row r="531" spans="2:3" hidden="1">
      <c r="B531" s="158" t="s">
        <v>22</v>
      </c>
      <c r="C531" s="157">
        <v>13500</v>
      </c>
    </row>
    <row r="532" spans="2:3" hidden="1">
      <c r="B532" s="158" t="s">
        <v>226</v>
      </c>
      <c r="C532" s="157">
        <v>37700</v>
      </c>
    </row>
    <row r="533" spans="2:3" hidden="1">
      <c r="B533" s="158" t="s">
        <v>227</v>
      </c>
      <c r="C533" s="157">
        <v>37705</v>
      </c>
    </row>
    <row r="534" spans="2:3" hidden="1">
      <c r="B534" s="158" t="s">
        <v>56</v>
      </c>
      <c r="C534" s="157">
        <v>30103</v>
      </c>
    </row>
    <row r="535" spans="2:3" hidden="1">
      <c r="B535" s="158" t="s">
        <v>142</v>
      </c>
      <c r="C535" s="157">
        <v>34220</v>
      </c>
    </row>
    <row r="536" spans="2:3" hidden="1">
      <c r="B536" s="158" t="s">
        <v>151</v>
      </c>
      <c r="C536" s="157">
        <v>34605</v>
      </c>
    </row>
    <row r="537" spans="2:3" hidden="1">
      <c r="B537" s="158" t="s">
        <v>230</v>
      </c>
      <c r="C537" s="157">
        <v>37805</v>
      </c>
    </row>
    <row r="538" spans="2:3" hidden="1">
      <c r="B538" s="158" t="s">
        <v>228</v>
      </c>
      <c r="C538" s="157">
        <v>37800</v>
      </c>
    </row>
    <row r="539" spans="2:3" hidden="1">
      <c r="B539" s="158" t="s">
        <v>233</v>
      </c>
      <c r="C539" s="157">
        <v>37905</v>
      </c>
    </row>
    <row r="540" spans="2:3" hidden="1">
      <c r="B540" s="158" t="s">
        <v>231</v>
      </c>
      <c r="C540" s="157">
        <v>37900</v>
      </c>
    </row>
    <row r="541" spans="2:3" hidden="1">
      <c r="B541" s="158" t="s">
        <v>235</v>
      </c>
      <c r="C541" s="157">
        <v>38005</v>
      </c>
    </row>
    <row r="542" spans="2:3" hidden="1">
      <c r="B542" s="158" t="s">
        <v>234</v>
      </c>
      <c r="C542" s="157">
        <v>38000</v>
      </c>
    </row>
    <row r="543" spans="2:3" hidden="1">
      <c r="B543" s="158" t="s">
        <v>217</v>
      </c>
      <c r="C543" s="157">
        <v>37301</v>
      </c>
    </row>
    <row r="544" spans="2:3" hidden="1">
      <c r="B544" s="158" t="s">
        <v>236</v>
      </c>
      <c r="C544" s="157">
        <v>38100</v>
      </c>
    </row>
    <row r="545" spans="2:3" hidden="1">
      <c r="B545" s="158" t="s">
        <v>239</v>
      </c>
      <c r="C545" s="157">
        <v>38205</v>
      </c>
    </row>
    <row r="546" spans="2:3" hidden="1">
      <c r="B546" s="158" t="s">
        <v>238</v>
      </c>
      <c r="C546" s="157">
        <v>38200</v>
      </c>
    </row>
    <row r="547" spans="2:3" hidden="1">
      <c r="B547" s="158" t="s">
        <v>193</v>
      </c>
      <c r="C547" s="157">
        <v>36305</v>
      </c>
    </row>
    <row r="548" spans="2:3" hidden="1">
      <c r="B548" s="158" t="s">
        <v>163</v>
      </c>
      <c r="C548" s="157">
        <v>35300</v>
      </c>
    </row>
    <row r="549" spans="2:3" hidden="1">
      <c r="B549" s="158" t="s">
        <v>241</v>
      </c>
      <c r="C549" s="157">
        <v>38300</v>
      </c>
    </row>
    <row r="550" spans="2:3" hidden="1">
      <c r="B550" s="158" t="s">
        <v>23</v>
      </c>
      <c r="C550" s="157">
        <v>13700</v>
      </c>
    </row>
    <row r="551" spans="2:3" hidden="1">
      <c r="B551" s="158" t="s">
        <v>468</v>
      </c>
      <c r="C551" s="157">
        <v>32420</v>
      </c>
    </row>
    <row r="552" spans="2:3" hidden="1">
      <c r="B552" s="158" t="s">
        <v>182</v>
      </c>
      <c r="C552" s="157">
        <v>36007</v>
      </c>
    </row>
    <row r="553" spans="2:3" hidden="1">
      <c r="B553" s="158" t="s">
        <v>62</v>
      </c>
      <c r="C553" s="157">
        <v>30405</v>
      </c>
    </row>
    <row r="554" spans="2:3" hidden="1">
      <c r="B554" s="158" t="s">
        <v>229</v>
      </c>
      <c r="C554" s="157">
        <v>37801</v>
      </c>
    </row>
    <row r="555" spans="2:3" hidden="1">
      <c r="B555" s="158" t="s">
        <v>101</v>
      </c>
      <c r="C555" s="157">
        <v>32405</v>
      </c>
    </row>
    <row r="556" spans="2:3" hidden="1">
      <c r="B556" s="158" t="s">
        <v>263</v>
      </c>
      <c r="C556" s="157">
        <v>39204</v>
      </c>
    </row>
    <row r="557" spans="2:3" hidden="1">
      <c r="B557" s="158" t="s">
        <v>158</v>
      </c>
      <c r="C557" s="157">
        <v>35005</v>
      </c>
    </row>
    <row r="558" spans="2:3" hidden="1">
      <c r="B558" s="158" t="s">
        <v>244</v>
      </c>
      <c r="C558" s="157">
        <v>38405</v>
      </c>
    </row>
    <row r="559" spans="2:3" hidden="1">
      <c r="B559" s="158" t="s">
        <v>242</v>
      </c>
      <c r="C559" s="157">
        <v>38400</v>
      </c>
    </row>
    <row r="560" spans="2:3" hidden="1">
      <c r="B560" s="158" t="s">
        <v>192</v>
      </c>
      <c r="C560" s="157">
        <v>36302</v>
      </c>
    </row>
    <row r="561" spans="2:3" hidden="1">
      <c r="B561" s="158" t="s">
        <v>2</v>
      </c>
      <c r="C561" s="157">
        <v>10500</v>
      </c>
    </row>
    <row r="562" spans="2:3" hidden="1">
      <c r="B562" s="158" t="s">
        <v>14</v>
      </c>
      <c r="C562" s="157">
        <v>11900</v>
      </c>
    </row>
    <row r="563" spans="2:3" hidden="1">
      <c r="B563" s="158" t="s">
        <v>283</v>
      </c>
      <c r="C563" s="157">
        <v>18670</v>
      </c>
    </row>
    <row r="564" spans="2:3" hidden="1">
      <c r="B564" s="158" t="s">
        <v>381</v>
      </c>
      <c r="C564" s="78" t="s">
        <v>457</v>
      </c>
    </row>
    <row r="565" spans="2:3" hidden="1">
      <c r="B565" s="158" t="s">
        <v>366</v>
      </c>
      <c r="C565" s="157">
        <v>14300.2</v>
      </c>
    </row>
    <row r="566" spans="2:3" hidden="1">
      <c r="B566" s="158" t="s">
        <v>365</v>
      </c>
      <c r="C566" s="157">
        <v>14300</v>
      </c>
    </row>
    <row r="567" spans="2:3" hidden="1">
      <c r="B567" s="158" t="s">
        <v>245</v>
      </c>
      <c r="C567" s="157">
        <v>38500</v>
      </c>
    </row>
    <row r="568" spans="2:3" hidden="1">
      <c r="B568" s="158" t="s">
        <v>154</v>
      </c>
      <c r="C568" s="157">
        <v>34903</v>
      </c>
    </row>
    <row r="569" spans="2:3" hidden="1">
      <c r="B569" s="158" t="s">
        <v>249</v>
      </c>
      <c r="C569" s="157">
        <v>38605</v>
      </c>
    </row>
    <row r="570" spans="2:3" hidden="1">
      <c r="B570" s="158" t="s">
        <v>246</v>
      </c>
      <c r="C570" s="157">
        <v>38600</v>
      </c>
    </row>
    <row r="571" spans="2:3" hidden="1">
      <c r="B571" s="158" t="s">
        <v>252</v>
      </c>
      <c r="C571" s="157">
        <v>38700</v>
      </c>
    </row>
    <row r="572" spans="2:3" hidden="1">
      <c r="B572" s="158" t="s">
        <v>57</v>
      </c>
      <c r="C572" s="157">
        <v>30104</v>
      </c>
    </row>
    <row r="573" spans="2:3" hidden="1">
      <c r="B573" s="197" t="s">
        <v>398</v>
      </c>
      <c r="C573" s="217">
        <v>36303</v>
      </c>
    </row>
    <row r="574" spans="2:3" hidden="1">
      <c r="B574" s="158" t="s">
        <v>113</v>
      </c>
      <c r="C574" s="157">
        <v>32920</v>
      </c>
    </row>
    <row r="575" spans="2:3" hidden="1">
      <c r="B575" s="158" t="s">
        <v>254</v>
      </c>
      <c r="C575" s="157">
        <v>38800</v>
      </c>
    </row>
    <row r="576" spans="2:3" hidden="1">
      <c r="B576" s="158" t="s">
        <v>95</v>
      </c>
      <c r="C576" s="157">
        <v>32005</v>
      </c>
    </row>
    <row r="577" spans="2:3" hidden="1">
      <c r="B577" s="158" t="s">
        <v>271</v>
      </c>
      <c r="C577" s="157">
        <v>39501</v>
      </c>
    </row>
    <row r="578" spans="2:3" hidden="1">
      <c r="B578" s="158" t="s">
        <v>256</v>
      </c>
      <c r="C578" s="157">
        <v>38900</v>
      </c>
    </row>
    <row r="579" spans="2:3" hidden="1">
      <c r="B579" s="158" t="s">
        <v>41</v>
      </c>
      <c r="C579" s="157">
        <v>21200</v>
      </c>
    </row>
    <row r="580" spans="2:3" hidden="1">
      <c r="B580" s="158" t="s">
        <v>45</v>
      </c>
      <c r="C580" s="157">
        <v>21550</v>
      </c>
    </row>
    <row r="581" spans="2:3" hidden="1">
      <c r="B581" s="158" t="s">
        <v>43</v>
      </c>
      <c r="C581" s="157">
        <v>21520</v>
      </c>
    </row>
    <row r="582" spans="2:3" hidden="1">
      <c r="B582" s="158" t="s">
        <v>368</v>
      </c>
      <c r="C582" s="157">
        <v>21525.200000000001</v>
      </c>
    </row>
    <row r="583" spans="2:3" hidden="1">
      <c r="B583" s="158" t="s">
        <v>367</v>
      </c>
      <c r="C583" s="157">
        <v>21525</v>
      </c>
    </row>
    <row r="584" spans="2:3" hidden="1">
      <c r="B584" s="158" t="s">
        <v>257</v>
      </c>
      <c r="C584" s="157">
        <v>39000</v>
      </c>
    </row>
    <row r="585" spans="2:3" hidden="1">
      <c r="B585" s="158" t="s">
        <v>50</v>
      </c>
      <c r="C585" s="157">
        <v>23000</v>
      </c>
    </row>
    <row r="586" spans="2:3" hidden="1">
      <c r="B586" s="158" t="s">
        <v>51</v>
      </c>
      <c r="C586" s="157">
        <v>23100</v>
      </c>
    </row>
    <row r="587" spans="2:3" hidden="1">
      <c r="B587" s="158" t="s">
        <v>40</v>
      </c>
      <c r="C587" s="157">
        <v>20900</v>
      </c>
    </row>
    <row r="588" spans="2:3" hidden="1">
      <c r="B588" s="158" t="s">
        <v>52</v>
      </c>
      <c r="C588" s="157">
        <v>23200</v>
      </c>
    </row>
    <row r="589" spans="2:3" hidden="1">
      <c r="B589" s="158" t="s">
        <v>46</v>
      </c>
      <c r="C589" s="157">
        <v>21570</v>
      </c>
    </row>
    <row r="590" spans="2:3" hidden="1">
      <c r="B590" s="158" t="s">
        <v>223</v>
      </c>
      <c r="C590" s="157">
        <v>37601</v>
      </c>
    </row>
    <row r="591" spans="2:3" hidden="1">
      <c r="B591" s="158" t="s">
        <v>259</v>
      </c>
      <c r="C591" s="157">
        <v>39101</v>
      </c>
    </row>
    <row r="592" spans="2:3" hidden="1">
      <c r="B592" s="158" t="s">
        <v>258</v>
      </c>
      <c r="C592" s="157">
        <v>39100</v>
      </c>
    </row>
    <row r="593" spans="2:3" hidden="1">
      <c r="B593" s="158" t="s">
        <v>260</v>
      </c>
      <c r="C593" s="157">
        <v>39105</v>
      </c>
    </row>
    <row r="594" spans="2:3" hidden="1">
      <c r="B594" s="158" t="s">
        <v>122</v>
      </c>
      <c r="C594" s="157">
        <v>33204</v>
      </c>
    </row>
    <row r="595" spans="2:3" hidden="1">
      <c r="B595" s="158" t="s">
        <v>261</v>
      </c>
      <c r="C595" s="157">
        <v>39200</v>
      </c>
    </row>
    <row r="596" spans="2:3" hidden="1">
      <c r="B596" s="158" t="s">
        <v>264</v>
      </c>
      <c r="C596" s="157">
        <v>39205</v>
      </c>
    </row>
    <row r="597" spans="2:3" hidden="1">
      <c r="B597" s="158" t="s">
        <v>266</v>
      </c>
      <c r="C597" s="157">
        <v>39300</v>
      </c>
    </row>
    <row r="598" spans="2:3" hidden="1">
      <c r="B598" s="158" t="s">
        <v>268</v>
      </c>
      <c r="C598" s="157">
        <v>39400</v>
      </c>
    </row>
    <row r="599" spans="2:3" hidden="1">
      <c r="B599" s="158" t="s">
        <v>270</v>
      </c>
      <c r="C599" s="157">
        <v>39500</v>
      </c>
    </row>
    <row r="600" spans="2:3" hidden="1">
      <c r="B600" s="158" t="s">
        <v>273</v>
      </c>
      <c r="C600" s="157">
        <v>39605</v>
      </c>
    </row>
    <row r="601" spans="2:3" hidden="1">
      <c r="B601" s="158" t="s">
        <v>272</v>
      </c>
      <c r="C601" s="157">
        <v>39600</v>
      </c>
    </row>
    <row r="602" spans="2:3" hidden="1">
      <c r="B602" s="158" t="s">
        <v>143</v>
      </c>
      <c r="C602" s="157">
        <v>34230</v>
      </c>
    </row>
    <row r="603" spans="2:3" hidden="1">
      <c r="B603" s="158" t="s">
        <v>47</v>
      </c>
      <c r="C603" s="157">
        <v>21800</v>
      </c>
    </row>
    <row r="604" spans="2:3" hidden="1">
      <c r="B604" s="158" t="s">
        <v>79</v>
      </c>
      <c r="C604" s="157">
        <v>31205</v>
      </c>
    </row>
    <row r="605" spans="2:3" hidden="1">
      <c r="B605" s="158" t="s">
        <v>102</v>
      </c>
      <c r="C605" s="157">
        <v>32410</v>
      </c>
    </row>
    <row r="606" spans="2:3" hidden="1">
      <c r="B606" s="158" t="s">
        <v>13</v>
      </c>
      <c r="C606" s="157">
        <v>11600</v>
      </c>
    </row>
    <row r="607" spans="2:3" hidden="1">
      <c r="B607" s="158" t="s">
        <v>276</v>
      </c>
      <c r="C607" s="157">
        <v>39705</v>
      </c>
    </row>
    <row r="608" spans="2:3" hidden="1">
      <c r="B608" s="158" t="s">
        <v>274</v>
      </c>
      <c r="C608" s="157">
        <v>39700</v>
      </c>
    </row>
    <row r="609" spans="2:3" hidden="1">
      <c r="B609" s="158" t="s">
        <v>198</v>
      </c>
      <c r="C609" s="157">
        <v>36502</v>
      </c>
    </row>
    <row r="610" spans="2:3" hidden="1">
      <c r="B610" s="158" t="s">
        <v>278</v>
      </c>
      <c r="C610" s="157">
        <v>39805</v>
      </c>
    </row>
    <row r="611" spans="2:3" hidden="1">
      <c r="B611" s="158" t="s">
        <v>277</v>
      </c>
      <c r="C611" s="157">
        <v>39800</v>
      </c>
    </row>
    <row r="612" spans="2:3" hidden="1">
      <c r="B612" s="158" t="s">
        <v>48</v>
      </c>
      <c r="C612" s="157">
        <v>21900</v>
      </c>
    </row>
    <row r="613" spans="2:3" hidden="1">
      <c r="B613" s="158" t="s">
        <v>127</v>
      </c>
      <c r="C613" s="157">
        <v>33400</v>
      </c>
    </row>
    <row r="614" spans="2:3" hidden="1">
      <c r="B614" s="158" t="s">
        <v>279</v>
      </c>
      <c r="C614" s="157">
        <v>39900</v>
      </c>
    </row>
    <row r="615" spans="2:3" hidden="1">
      <c r="B615" s="158" t="s">
        <v>53</v>
      </c>
      <c r="C615" s="157">
        <v>30000</v>
      </c>
    </row>
    <row r="616" spans="2:3" hidden="1">
      <c r="B616" s="158" t="s">
        <v>203</v>
      </c>
      <c r="C616" s="157">
        <v>36701</v>
      </c>
    </row>
    <row r="617" spans="2:3" hidden="1"/>
    <row r="618" spans="2:3" hidden="1"/>
    <row r="619" spans="2:3" hidden="1"/>
  </sheetData>
  <sortState ref="B312:C614">
    <sortCondition ref="B312:B614"/>
  </sortState>
  <pageMargins left="0.25" right="0.25" top="0.75" bottom="0.75" header="0.3" footer="0.3"/>
  <pageSetup scale="39" fitToHeight="0" orientation="landscape" r:id="rId1"/>
  <headerFooter>
    <oddHeader>&amp;C&amp;"-,Bold"&amp;28Appendix B: Allocation of Pension Expense</oddHeader>
    <oddFooter>&amp;R&amp;G</oddFoot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621"/>
  <sheetViews>
    <sheetView workbookViewId="0">
      <pane xSplit="2" ySplit="3" topLeftCell="C4" activePane="bottomRight" state="frozen"/>
      <selection pane="topRight" activeCell="C1" sqref="C1"/>
      <selection pane="bottomLeft" activeCell="A4" sqref="A4"/>
      <selection pane="bottomRight" activeCell="C4" sqref="C4"/>
    </sheetView>
  </sheetViews>
  <sheetFormatPr defaultRowHeight="15"/>
  <cols>
    <col min="1" max="1" width="13" style="2" customWidth="1"/>
    <col min="2" max="2" width="64.85546875" style="2" bestFit="1" customWidth="1"/>
    <col min="3" max="4" width="13.85546875" style="2" customWidth="1"/>
    <col min="5" max="5" width="18.85546875" style="2" customWidth="1"/>
    <col min="6" max="6" width="13.85546875" style="2" customWidth="1"/>
    <col min="7" max="7" width="18.28515625" style="2" customWidth="1"/>
    <col min="8" max="8" width="1.7109375" style="2" customWidth="1"/>
    <col min="9" max="9" width="12" style="2" customWidth="1"/>
    <col min="10" max="10" width="20" style="2" customWidth="1"/>
    <col min="11" max="11" width="15.140625" style="2" hidden="1" customWidth="1"/>
    <col min="12" max="12" width="19.42578125" style="2" hidden="1" customWidth="1"/>
    <col min="13" max="13" width="1.28515625" style="2" hidden="1" customWidth="1"/>
    <col min="14" max="14" width="18.28515625" style="2" hidden="1" customWidth="1"/>
    <col min="15" max="15" width="20" style="2" customWidth="1"/>
    <col min="16" max="16" width="12.42578125" style="2" customWidth="1"/>
    <col min="17" max="17" width="19.42578125" style="2" customWidth="1"/>
    <col min="18" max="18" width="2" style="2" customWidth="1"/>
    <col min="19" max="19" width="16.42578125" style="2" bestFit="1" customWidth="1"/>
    <col min="20" max="20" width="22.42578125" style="2" customWidth="1"/>
    <col min="21" max="21" width="16" style="2" bestFit="1" customWidth="1"/>
    <col min="22" max="16384" width="9.140625" style="2"/>
  </cols>
  <sheetData>
    <row r="1" spans="1:21" s="156" customFormat="1">
      <c r="A1" s="156" t="s">
        <v>430</v>
      </c>
    </row>
    <row r="2" spans="1:21">
      <c r="A2" s="67" t="s">
        <v>431</v>
      </c>
      <c r="I2" s="34" t="s">
        <v>292</v>
      </c>
      <c r="J2" s="34"/>
      <c r="K2" s="34"/>
      <c r="L2" s="34"/>
      <c r="N2" s="34" t="s">
        <v>293</v>
      </c>
      <c r="O2" s="34"/>
      <c r="P2" s="34"/>
      <c r="Q2" s="34"/>
      <c r="S2" s="34" t="s">
        <v>294</v>
      </c>
      <c r="T2" s="34"/>
      <c r="U2" s="34"/>
    </row>
    <row r="3" spans="1:21" ht="120">
      <c r="A3" s="6" t="s">
        <v>280</v>
      </c>
      <c r="B3" s="6" t="s">
        <v>281</v>
      </c>
      <c r="C3" s="6" t="s">
        <v>342</v>
      </c>
      <c r="D3" s="6" t="s">
        <v>343</v>
      </c>
      <c r="E3" s="6" t="s">
        <v>302</v>
      </c>
      <c r="F3" s="6" t="s">
        <v>348</v>
      </c>
      <c r="G3" s="6" t="s">
        <v>347</v>
      </c>
      <c r="H3" s="6"/>
      <c r="I3" s="6" t="s">
        <v>295</v>
      </c>
      <c r="J3" s="6" t="s">
        <v>296</v>
      </c>
      <c r="K3" s="6" t="s">
        <v>297</v>
      </c>
      <c r="L3" s="6" t="s">
        <v>298</v>
      </c>
      <c r="M3" s="6"/>
      <c r="N3" s="6" t="s">
        <v>295</v>
      </c>
      <c r="O3" s="6" t="s">
        <v>296</v>
      </c>
      <c r="P3" s="6" t="s">
        <v>297</v>
      </c>
      <c r="Q3" s="6" t="s">
        <v>298</v>
      </c>
      <c r="R3" s="6"/>
      <c r="S3" s="6" t="s">
        <v>299</v>
      </c>
      <c r="T3" s="6" t="s">
        <v>300</v>
      </c>
      <c r="U3" s="6" t="s">
        <v>301</v>
      </c>
    </row>
    <row r="4" spans="1:21" s="67" customFormat="1">
      <c r="A4" s="189" t="s">
        <v>433</v>
      </c>
      <c r="B4" s="158" t="s">
        <v>432</v>
      </c>
      <c r="C4" s="39">
        <v>0</v>
      </c>
      <c r="D4" s="39">
        <v>0</v>
      </c>
      <c r="E4" s="39">
        <v>0</v>
      </c>
      <c r="F4" s="39">
        <v>0</v>
      </c>
      <c r="G4" s="39">
        <v>0</v>
      </c>
      <c r="H4" s="189"/>
      <c r="I4" s="39">
        <v>0</v>
      </c>
      <c r="J4" s="39">
        <v>0</v>
      </c>
      <c r="K4" s="39">
        <v>0</v>
      </c>
      <c r="L4" s="39">
        <v>0</v>
      </c>
      <c r="M4" s="189"/>
      <c r="N4" s="39">
        <v>0</v>
      </c>
      <c r="O4" s="39">
        <v>0</v>
      </c>
      <c r="P4" s="39">
        <v>0</v>
      </c>
      <c r="Q4" s="39">
        <v>0</v>
      </c>
      <c r="R4" s="189"/>
      <c r="S4" s="39">
        <v>0</v>
      </c>
      <c r="T4" s="39">
        <v>0</v>
      </c>
      <c r="U4" s="39">
        <v>0</v>
      </c>
    </row>
    <row r="5" spans="1:21">
      <c r="A5" s="36">
        <v>10200</v>
      </c>
      <c r="B5" s="37" t="s">
        <v>0</v>
      </c>
      <c r="C5" s="42">
        <v>1.1054000000000001E-3</v>
      </c>
      <c r="D5" s="42">
        <v>1.1215000000000001E-3</v>
      </c>
      <c r="E5" s="38">
        <v>1368412.67</v>
      </c>
      <c r="F5" s="38">
        <v>4132950</v>
      </c>
      <c r="G5" s="38">
        <v>10159768</v>
      </c>
      <c r="H5" s="38"/>
      <c r="I5" s="39">
        <v>0</v>
      </c>
      <c r="J5" s="39">
        <v>5812643</v>
      </c>
      <c r="K5" s="39">
        <v>1498319</v>
      </c>
      <c r="L5" s="38">
        <v>87774</v>
      </c>
      <c r="M5" s="38"/>
      <c r="N5" s="39">
        <v>480165</v>
      </c>
      <c r="O5" s="39">
        <v>2189344</v>
      </c>
      <c r="P5" s="39">
        <v>0</v>
      </c>
      <c r="Q5" s="38">
        <v>127082</v>
      </c>
      <c r="R5" s="38"/>
      <c r="S5" s="39">
        <v>1946468</v>
      </c>
      <c r="T5" s="40">
        <v>8634</v>
      </c>
      <c r="U5" s="40">
        <v>1955102</v>
      </c>
    </row>
    <row r="6" spans="1:21">
      <c r="A6" s="36">
        <v>10400</v>
      </c>
      <c r="B6" s="37" t="s">
        <v>1</v>
      </c>
      <c r="C6" s="42">
        <v>3.2499999999999999E-3</v>
      </c>
      <c r="D6" s="42">
        <v>3.2226999999999998E-3</v>
      </c>
      <c r="E6" s="38">
        <v>4427732.9300000006</v>
      </c>
      <c r="F6" s="38">
        <v>11876288</v>
      </c>
      <c r="G6" s="38">
        <v>29870857</v>
      </c>
      <c r="H6" s="38"/>
      <c r="I6" s="39">
        <v>0</v>
      </c>
      <c r="J6" s="39">
        <v>17089823</v>
      </c>
      <c r="K6" s="39">
        <v>4405225.5</v>
      </c>
      <c r="L6" s="38">
        <v>323386</v>
      </c>
      <c r="M6" s="38"/>
      <c r="N6" s="39">
        <v>1411738.25</v>
      </c>
      <c r="O6" s="39">
        <v>6436918</v>
      </c>
      <c r="P6" s="39">
        <v>0</v>
      </c>
      <c r="Q6" s="38">
        <v>4527611</v>
      </c>
      <c r="R6" s="38"/>
      <c r="S6" s="39">
        <v>5722834</v>
      </c>
      <c r="T6" s="40">
        <v>-1642250</v>
      </c>
      <c r="U6" s="40">
        <v>4080584</v>
      </c>
    </row>
    <row r="7" spans="1:21">
      <c r="A7" s="36">
        <v>10500</v>
      </c>
      <c r="B7" s="37" t="s">
        <v>2</v>
      </c>
      <c r="C7" s="42">
        <v>7.2939999999999995E-4</v>
      </c>
      <c r="D7" s="42">
        <v>7.291E-4</v>
      </c>
      <c r="E7" s="38">
        <v>973166.72</v>
      </c>
      <c r="F7" s="38">
        <v>2686878</v>
      </c>
      <c r="G7" s="38">
        <v>6703939</v>
      </c>
      <c r="H7" s="38"/>
      <c r="I7" s="39">
        <v>0</v>
      </c>
      <c r="J7" s="39">
        <v>3835482</v>
      </c>
      <c r="K7" s="39">
        <v>988668</v>
      </c>
      <c r="L7" s="38">
        <v>44187</v>
      </c>
      <c r="M7" s="38"/>
      <c r="N7" s="39">
        <v>316838</v>
      </c>
      <c r="O7" s="39">
        <v>1444642</v>
      </c>
      <c r="P7" s="39">
        <v>0</v>
      </c>
      <c r="Q7" s="38">
        <v>56922</v>
      </c>
      <c r="R7" s="38"/>
      <c r="S7" s="39">
        <v>1284380</v>
      </c>
      <c r="T7" s="40">
        <v>-18368</v>
      </c>
      <c r="U7" s="40">
        <v>1266012</v>
      </c>
    </row>
    <row r="8" spans="1:21">
      <c r="A8" s="36">
        <v>10700</v>
      </c>
      <c r="B8" s="37" t="s">
        <v>3</v>
      </c>
      <c r="C8" s="42">
        <v>4.5304999999999998E-3</v>
      </c>
      <c r="D8" s="42">
        <v>1.854E-3</v>
      </c>
      <c r="E8" s="38">
        <v>5454042.5299999993</v>
      </c>
      <c r="F8" s="38">
        <v>6832357</v>
      </c>
      <c r="G8" s="38">
        <v>41639975</v>
      </c>
      <c r="H8" s="38"/>
      <c r="I8" s="39">
        <v>0</v>
      </c>
      <c r="J8" s="39">
        <v>23823213</v>
      </c>
      <c r="K8" s="39">
        <v>6140884</v>
      </c>
      <c r="L8" s="38">
        <v>9291283</v>
      </c>
      <c r="M8" s="38"/>
      <c r="N8" s="39">
        <v>1967963</v>
      </c>
      <c r="O8" s="39">
        <v>8973063</v>
      </c>
      <c r="P8" s="39">
        <v>0</v>
      </c>
      <c r="Q8" s="38">
        <v>0</v>
      </c>
      <c r="R8" s="38"/>
      <c r="S8" s="39">
        <v>7977631</v>
      </c>
      <c r="T8" s="40">
        <v>2692937</v>
      </c>
      <c r="U8" s="40">
        <v>10670568</v>
      </c>
    </row>
    <row r="9" spans="1:21">
      <c r="A9" s="36">
        <v>10800</v>
      </c>
      <c r="B9" s="37" t="s">
        <v>4</v>
      </c>
      <c r="C9" s="42">
        <v>1.9146300000000002E-2</v>
      </c>
      <c r="D9" s="42">
        <v>1.9480399999999998E-2</v>
      </c>
      <c r="E9" s="38">
        <v>26198397.030000001</v>
      </c>
      <c r="F9" s="38">
        <v>71789131</v>
      </c>
      <c r="G9" s="38">
        <v>175974275</v>
      </c>
      <c r="H9" s="38"/>
      <c r="I9" s="39">
        <v>0</v>
      </c>
      <c r="J9" s="39">
        <v>100679038</v>
      </c>
      <c r="K9" s="39">
        <v>25951929</v>
      </c>
      <c r="L9" s="38">
        <v>384557</v>
      </c>
      <c r="M9" s="38"/>
      <c r="N9" s="39">
        <v>8316789</v>
      </c>
      <c r="O9" s="39">
        <v>37920970</v>
      </c>
      <c r="P9" s="39">
        <v>0</v>
      </c>
      <c r="Q9" s="38">
        <v>397121</v>
      </c>
      <c r="R9" s="38"/>
      <c r="S9" s="39">
        <v>33714184</v>
      </c>
      <c r="T9" s="40">
        <v>-8384</v>
      </c>
      <c r="U9" s="40">
        <v>33705800</v>
      </c>
    </row>
    <row r="10" spans="1:21">
      <c r="A10" s="36">
        <v>10850</v>
      </c>
      <c r="B10" s="37" t="s">
        <v>5</v>
      </c>
      <c r="C10" s="42">
        <v>1.383E-4</v>
      </c>
      <c r="D10" s="42">
        <v>1.2410000000000001E-4</v>
      </c>
      <c r="E10" s="38">
        <v>267938.84000000003</v>
      </c>
      <c r="F10" s="38">
        <v>457333</v>
      </c>
      <c r="G10" s="38">
        <v>1271120</v>
      </c>
      <c r="H10" s="38"/>
      <c r="I10" s="39">
        <v>0</v>
      </c>
      <c r="J10" s="39">
        <v>727238</v>
      </c>
      <c r="K10" s="39">
        <v>187459</v>
      </c>
      <c r="L10" s="38">
        <v>264047</v>
      </c>
      <c r="M10" s="38"/>
      <c r="N10" s="39">
        <v>60075</v>
      </c>
      <c r="O10" s="39">
        <v>273916</v>
      </c>
      <c r="P10" s="39">
        <v>0</v>
      </c>
      <c r="Q10" s="38">
        <v>0</v>
      </c>
      <c r="R10" s="38"/>
      <c r="S10" s="39">
        <v>243529</v>
      </c>
      <c r="T10" s="40">
        <v>103484</v>
      </c>
      <c r="U10" s="40">
        <v>347013</v>
      </c>
    </row>
    <row r="11" spans="1:21">
      <c r="A11" s="36">
        <v>10900</v>
      </c>
      <c r="B11" s="37" t="s">
        <v>6</v>
      </c>
      <c r="C11" s="42">
        <v>1.9082000000000001E-3</v>
      </c>
      <c r="D11" s="42">
        <v>1.9277000000000001E-3</v>
      </c>
      <c r="E11" s="38">
        <v>3000627.11</v>
      </c>
      <c r="F11" s="38">
        <v>7103956</v>
      </c>
      <c r="G11" s="38">
        <v>17538329</v>
      </c>
      <c r="H11" s="38"/>
      <c r="I11" s="39">
        <v>0</v>
      </c>
      <c r="J11" s="39">
        <v>10034092</v>
      </c>
      <c r="K11" s="39">
        <v>2586477</v>
      </c>
      <c r="L11" s="38">
        <v>1355906</v>
      </c>
      <c r="M11" s="38"/>
      <c r="N11" s="39">
        <v>828886</v>
      </c>
      <c r="O11" s="39">
        <v>3779362</v>
      </c>
      <c r="P11" s="39">
        <v>0</v>
      </c>
      <c r="Q11" s="38">
        <v>0</v>
      </c>
      <c r="R11" s="38"/>
      <c r="S11" s="39">
        <v>3360096</v>
      </c>
      <c r="T11" s="40">
        <v>555722</v>
      </c>
      <c r="U11" s="40">
        <v>3915818</v>
      </c>
    </row>
    <row r="12" spans="1:21">
      <c r="A12" s="36">
        <v>10910</v>
      </c>
      <c r="B12" s="37" t="s">
        <v>7</v>
      </c>
      <c r="C12" s="42">
        <v>2.6919999999999998E-4</v>
      </c>
      <c r="D12" s="42">
        <v>3.3819999999999998E-4</v>
      </c>
      <c r="E12" s="38">
        <v>373715.86000000004</v>
      </c>
      <c r="F12" s="38">
        <v>1246334</v>
      </c>
      <c r="G12" s="38">
        <v>2474226</v>
      </c>
      <c r="H12" s="38"/>
      <c r="I12" s="39">
        <v>0</v>
      </c>
      <c r="J12" s="39">
        <v>1415563</v>
      </c>
      <c r="K12" s="39">
        <v>364888</v>
      </c>
      <c r="L12" s="38">
        <v>142463</v>
      </c>
      <c r="M12" s="38"/>
      <c r="N12" s="39">
        <v>116935</v>
      </c>
      <c r="O12" s="39">
        <v>533175</v>
      </c>
      <c r="P12" s="39">
        <v>0</v>
      </c>
      <c r="Q12" s="38">
        <v>248392</v>
      </c>
      <c r="R12" s="38"/>
      <c r="S12" s="39">
        <v>474027</v>
      </c>
      <c r="T12" s="40">
        <v>-25064</v>
      </c>
      <c r="U12" s="40">
        <v>448963</v>
      </c>
    </row>
    <row r="13" spans="1:21">
      <c r="A13" s="36">
        <v>10930</v>
      </c>
      <c r="B13" s="37" t="s">
        <v>8</v>
      </c>
      <c r="C13" s="42">
        <v>2.5428E-3</v>
      </c>
      <c r="D13" s="42">
        <v>2.6234000000000001E-3</v>
      </c>
      <c r="E13" s="38">
        <v>3811103.52</v>
      </c>
      <c r="F13" s="38">
        <v>9667748</v>
      </c>
      <c r="G13" s="38">
        <v>23370959</v>
      </c>
      <c r="H13" s="38"/>
      <c r="I13" s="39">
        <v>0</v>
      </c>
      <c r="J13" s="39">
        <v>13371077</v>
      </c>
      <c r="K13" s="39">
        <v>3446648</v>
      </c>
      <c r="L13" s="38">
        <v>1086418</v>
      </c>
      <c r="M13" s="38"/>
      <c r="N13" s="39">
        <v>1104544</v>
      </c>
      <c r="O13" s="39">
        <v>5036244</v>
      </c>
      <c r="P13" s="39">
        <v>0</v>
      </c>
      <c r="Q13" s="38">
        <v>139752</v>
      </c>
      <c r="R13" s="38"/>
      <c r="S13" s="39">
        <v>4477545</v>
      </c>
      <c r="T13" s="40">
        <v>322169</v>
      </c>
      <c r="U13" s="40">
        <v>4799715</v>
      </c>
    </row>
    <row r="14" spans="1:21">
      <c r="A14" s="36">
        <v>10940</v>
      </c>
      <c r="B14" s="37" t="s">
        <v>9</v>
      </c>
      <c r="C14" s="42">
        <v>6.9930000000000003E-4</v>
      </c>
      <c r="D14" s="42">
        <v>7.228E-4</v>
      </c>
      <c r="E14" s="38">
        <v>1046821.5700000001</v>
      </c>
      <c r="F14" s="38">
        <v>2663661</v>
      </c>
      <c r="G14" s="38">
        <v>6427289</v>
      </c>
      <c r="H14" s="38"/>
      <c r="I14" s="39">
        <v>0</v>
      </c>
      <c r="J14" s="39">
        <v>3677204</v>
      </c>
      <c r="K14" s="39">
        <v>947869</v>
      </c>
      <c r="L14" s="38">
        <v>39909</v>
      </c>
      <c r="M14" s="38"/>
      <c r="N14" s="39">
        <v>303763</v>
      </c>
      <c r="O14" s="39">
        <v>1385027</v>
      </c>
      <c r="P14" s="39">
        <v>0</v>
      </c>
      <c r="Q14" s="38">
        <v>358660</v>
      </c>
      <c r="R14" s="38"/>
      <c r="S14" s="39">
        <v>1231378</v>
      </c>
      <c r="T14" s="40">
        <v>-130950</v>
      </c>
      <c r="U14" s="40">
        <v>1100428</v>
      </c>
    </row>
    <row r="15" spans="1:21">
      <c r="A15" s="36">
        <v>10950</v>
      </c>
      <c r="B15" s="37" t="s">
        <v>10</v>
      </c>
      <c r="C15" s="42">
        <v>6.8150000000000003E-4</v>
      </c>
      <c r="D15" s="42">
        <v>6.7480000000000003E-4</v>
      </c>
      <c r="E15" s="38">
        <v>943659.91999999993</v>
      </c>
      <c r="F15" s="38">
        <v>2486772</v>
      </c>
      <c r="G15" s="38">
        <v>6263689</v>
      </c>
      <c r="H15" s="38"/>
      <c r="I15" s="39">
        <v>0</v>
      </c>
      <c r="J15" s="39">
        <v>3583604</v>
      </c>
      <c r="K15" s="39">
        <v>923742</v>
      </c>
      <c r="L15" s="38">
        <v>257180</v>
      </c>
      <c r="M15" s="38"/>
      <c r="N15" s="39">
        <v>296031</v>
      </c>
      <c r="O15" s="39">
        <v>1349772</v>
      </c>
      <c r="P15" s="39">
        <v>0</v>
      </c>
      <c r="Q15" s="38">
        <v>0</v>
      </c>
      <c r="R15" s="38"/>
      <c r="S15" s="39">
        <v>1200034</v>
      </c>
      <c r="T15" s="40">
        <v>110112</v>
      </c>
      <c r="U15" s="40">
        <v>1310146</v>
      </c>
    </row>
    <row r="16" spans="1:21" s="216" customFormat="1">
      <c r="A16" s="217">
        <v>11050</v>
      </c>
      <c r="B16" s="197" t="s">
        <v>436</v>
      </c>
      <c r="C16" s="207">
        <v>0</v>
      </c>
      <c r="D16" s="207">
        <v>0</v>
      </c>
      <c r="E16" s="203"/>
      <c r="F16" s="203"/>
      <c r="G16" s="203"/>
      <c r="H16" s="203"/>
      <c r="I16" s="208"/>
      <c r="J16" s="208"/>
      <c r="K16" s="208"/>
      <c r="L16" s="203"/>
      <c r="M16" s="203"/>
      <c r="N16" s="208"/>
      <c r="O16" s="208"/>
      <c r="P16" s="208"/>
      <c r="Q16" s="203"/>
      <c r="R16" s="203"/>
      <c r="S16" s="208"/>
      <c r="T16" s="209"/>
      <c r="U16" s="209"/>
    </row>
    <row r="17" spans="1:21">
      <c r="A17" s="36">
        <v>11300</v>
      </c>
      <c r="B17" s="37" t="s">
        <v>11</v>
      </c>
      <c r="C17" s="42">
        <v>5.2521E-3</v>
      </c>
      <c r="D17" s="42">
        <v>8.1285999999999997E-3</v>
      </c>
      <c r="E17" s="38">
        <v>8514289.7599999998</v>
      </c>
      <c r="F17" s="38">
        <v>29955500</v>
      </c>
      <c r="G17" s="38">
        <v>48272224</v>
      </c>
      <c r="H17" s="38"/>
      <c r="I17" s="39">
        <v>0</v>
      </c>
      <c r="J17" s="39">
        <v>27617679</v>
      </c>
      <c r="K17" s="39">
        <v>7118980</v>
      </c>
      <c r="L17" s="38">
        <v>0</v>
      </c>
      <c r="M17" s="38"/>
      <c r="N17" s="39">
        <v>2281412</v>
      </c>
      <c r="O17" s="39">
        <v>10402257</v>
      </c>
      <c r="P17" s="39">
        <v>0</v>
      </c>
      <c r="Q17" s="38">
        <v>9492954</v>
      </c>
      <c r="R17" s="38"/>
      <c r="S17" s="39">
        <v>9248276</v>
      </c>
      <c r="T17" s="40">
        <v>-2825960</v>
      </c>
      <c r="U17" s="40">
        <v>6422316</v>
      </c>
    </row>
    <row r="18" spans="1:21">
      <c r="A18" s="36">
        <v>11310</v>
      </c>
      <c r="B18" s="37" t="s">
        <v>12</v>
      </c>
      <c r="C18" s="42">
        <v>5.0109999999999998E-4</v>
      </c>
      <c r="D18" s="42">
        <v>5.1639999999999998E-4</v>
      </c>
      <c r="E18" s="38">
        <v>719213.91</v>
      </c>
      <c r="F18" s="38">
        <v>1903036</v>
      </c>
      <c r="G18" s="38">
        <v>4605627</v>
      </c>
      <c r="H18" s="38"/>
      <c r="I18" s="39">
        <v>0</v>
      </c>
      <c r="J18" s="39">
        <v>2634988</v>
      </c>
      <c r="K18" s="39">
        <v>679218</v>
      </c>
      <c r="L18" s="38">
        <v>56069</v>
      </c>
      <c r="M18" s="38"/>
      <c r="N18" s="39">
        <v>217668</v>
      </c>
      <c r="O18" s="39">
        <v>992474</v>
      </c>
      <c r="P18" s="39">
        <v>0</v>
      </c>
      <c r="Q18" s="38">
        <v>0</v>
      </c>
      <c r="R18" s="38"/>
      <c r="S18" s="39">
        <v>882373</v>
      </c>
      <c r="T18" s="40">
        <v>23055</v>
      </c>
      <c r="U18" s="40">
        <v>905428</v>
      </c>
    </row>
    <row r="19" spans="1:21">
      <c r="A19" s="36">
        <v>11600</v>
      </c>
      <c r="B19" s="37" t="s">
        <v>13</v>
      </c>
      <c r="C19" s="42">
        <v>2.1102E-3</v>
      </c>
      <c r="D19" s="42">
        <v>2.1665E-3</v>
      </c>
      <c r="E19" s="38">
        <v>2680079.3199999998</v>
      </c>
      <c r="F19" s="38">
        <v>7983981</v>
      </c>
      <c r="G19" s="38">
        <v>19394918</v>
      </c>
      <c r="H19" s="38"/>
      <c r="I19" s="39">
        <v>0</v>
      </c>
      <c r="J19" s="39">
        <v>11096290</v>
      </c>
      <c r="K19" s="39">
        <v>2860279</v>
      </c>
      <c r="L19" s="38">
        <v>98558</v>
      </c>
      <c r="M19" s="38"/>
      <c r="N19" s="39">
        <v>916631</v>
      </c>
      <c r="O19" s="39">
        <v>4179441</v>
      </c>
      <c r="P19" s="39">
        <v>0</v>
      </c>
      <c r="Q19" s="38">
        <v>408215</v>
      </c>
      <c r="R19" s="38"/>
      <c r="S19" s="39">
        <v>3715792</v>
      </c>
      <c r="T19" s="40">
        <v>-81966</v>
      </c>
      <c r="U19" s="40">
        <v>3633826</v>
      </c>
    </row>
    <row r="20" spans="1:21">
      <c r="A20" s="36">
        <v>11900</v>
      </c>
      <c r="B20" s="37" t="s">
        <v>14</v>
      </c>
      <c r="C20" s="42">
        <v>2.4699999999999999E-4</v>
      </c>
      <c r="D20" s="42">
        <v>2.474E-4</v>
      </c>
      <c r="E20" s="38">
        <v>297961.31999999995</v>
      </c>
      <c r="F20" s="38">
        <v>911718</v>
      </c>
      <c r="G20" s="38">
        <v>2270185</v>
      </c>
      <c r="H20" s="38"/>
      <c r="I20" s="39">
        <v>0</v>
      </c>
      <c r="J20" s="39">
        <v>1298827</v>
      </c>
      <c r="K20" s="39">
        <v>334797</v>
      </c>
      <c r="L20" s="38">
        <v>70027</v>
      </c>
      <c r="M20" s="38"/>
      <c r="N20" s="39">
        <v>107292</v>
      </c>
      <c r="O20" s="39">
        <v>489205.73</v>
      </c>
      <c r="P20" s="39">
        <v>0</v>
      </c>
      <c r="Q20" s="38">
        <v>42325</v>
      </c>
      <c r="R20" s="38"/>
      <c r="S20" s="39">
        <v>434935</v>
      </c>
      <c r="T20" s="40">
        <v>7007</v>
      </c>
      <c r="U20" s="40">
        <v>441943</v>
      </c>
    </row>
    <row r="21" spans="1:21">
      <c r="A21" s="36">
        <v>12100</v>
      </c>
      <c r="B21" s="37" t="s">
        <v>15</v>
      </c>
      <c r="C21" s="42">
        <v>2.6439999999999998E-4</v>
      </c>
      <c r="D21" s="42">
        <v>2.677E-4</v>
      </c>
      <c r="E21" s="38">
        <v>378243.38</v>
      </c>
      <c r="F21" s="38">
        <v>986528</v>
      </c>
      <c r="G21" s="38">
        <v>2430109</v>
      </c>
      <c r="H21" s="38"/>
      <c r="I21" s="39">
        <v>0</v>
      </c>
      <c r="J21" s="39">
        <v>1390323</v>
      </c>
      <c r="K21" s="39">
        <v>358382</v>
      </c>
      <c r="L21" s="38">
        <v>211401</v>
      </c>
      <c r="M21" s="38"/>
      <c r="N21" s="39">
        <v>114850</v>
      </c>
      <c r="O21" s="39">
        <v>523668</v>
      </c>
      <c r="P21" s="39">
        <v>0</v>
      </c>
      <c r="Q21" s="38">
        <v>0</v>
      </c>
      <c r="R21" s="38"/>
      <c r="S21" s="39">
        <v>465575</v>
      </c>
      <c r="T21" s="40">
        <v>100753</v>
      </c>
      <c r="U21" s="40">
        <v>566328</v>
      </c>
    </row>
    <row r="22" spans="1:21">
      <c r="A22" s="36">
        <v>12150</v>
      </c>
      <c r="B22" s="37" t="s">
        <v>16</v>
      </c>
      <c r="C22" s="42">
        <v>4.0200000000000001E-5</v>
      </c>
      <c r="D22" s="42">
        <v>4.3000000000000002E-5</v>
      </c>
      <c r="E22" s="38">
        <v>44062.060000000012</v>
      </c>
      <c r="F22" s="38">
        <v>158464</v>
      </c>
      <c r="G22" s="38">
        <v>369480</v>
      </c>
      <c r="H22" s="38"/>
      <c r="I22" s="39">
        <v>0</v>
      </c>
      <c r="J22" s="39">
        <v>211388</v>
      </c>
      <c r="K22" s="39">
        <v>54489</v>
      </c>
      <c r="L22" s="38">
        <v>28067</v>
      </c>
      <c r="M22" s="38"/>
      <c r="N22" s="39">
        <v>17462</v>
      </c>
      <c r="O22" s="39">
        <v>79620</v>
      </c>
      <c r="P22" s="39">
        <v>0</v>
      </c>
      <c r="Q22" s="38">
        <v>15305</v>
      </c>
      <c r="R22" s="38"/>
      <c r="S22" s="39">
        <v>70787</v>
      </c>
      <c r="T22" s="40">
        <v>7324</v>
      </c>
      <c r="U22" s="40">
        <v>78111</v>
      </c>
    </row>
    <row r="23" spans="1:21">
      <c r="A23" s="36">
        <v>12160</v>
      </c>
      <c r="B23" s="37" t="s">
        <v>17</v>
      </c>
      <c r="C23" s="42">
        <v>1.8841000000000001E-3</v>
      </c>
      <c r="D23" s="42">
        <v>1.8278000000000001E-3</v>
      </c>
      <c r="E23" s="38">
        <v>2668036.5100000002</v>
      </c>
      <c r="F23" s="38">
        <v>6735805</v>
      </c>
      <c r="G23" s="38">
        <v>17316825</v>
      </c>
      <c r="H23" s="38"/>
      <c r="I23" s="39">
        <v>0</v>
      </c>
      <c r="J23" s="39">
        <v>9907365</v>
      </c>
      <c r="K23" s="39">
        <v>2553811</v>
      </c>
      <c r="L23" s="38">
        <v>935381</v>
      </c>
      <c r="M23" s="38"/>
      <c r="N23" s="39">
        <v>818417</v>
      </c>
      <c r="O23" s="39">
        <v>3731630</v>
      </c>
      <c r="P23" s="39">
        <v>0</v>
      </c>
      <c r="Q23" s="38">
        <v>0</v>
      </c>
      <c r="R23" s="38"/>
      <c r="S23" s="39">
        <v>3317659</v>
      </c>
      <c r="T23" s="40">
        <v>385282</v>
      </c>
      <c r="U23" s="40">
        <v>3702941</v>
      </c>
    </row>
    <row r="24" spans="1:21" s="216" customFormat="1">
      <c r="A24" s="78" t="s">
        <v>457</v>
      </c>
      <c r="B24" s="206" t="s">
        <v>460</v>
      </c>
      <c r="C24" s="207">
        <v>0</v>
      </c>
      <c r="D24" s="207">
        <v>0</v>
      </c>
      <c r="E24" s="203"/>
      <c r="F24" s="203"/>
      <c r="G24" s="203"/>
      <c r="H24" s="203"/>
      <c r="I24" s="208"/>
      <c r="J24" s="208"/>
      <c r="K24" s="208"/>
      <c r="L24" s="203"/>
      <c r="M24" s="203"/>
      <c r="N24" s="208"/>
      <c r="O24" s="208"/>
      <c r="P24" s="208"/>
      <c r="Q24" s="203"/>
      <c r="R24" s="203"/>
      <c r="S24" s="208"/>
      <c r="T24" s="209"/>
      <c r="U24" s="209"/>
    </row>
    <row r="25" spans="1:21">
      <c r="A25" s="36">
        <v>12220</v>
      </c>
      <c r="B25" s="37" t="s">
        <v>18</v>
      </c>
      <c r="C25" s="42">
        <v>4.7691699999999997E-2</v>
      </c>
      <c r="D25" s="42">
        <v>4.9292900000000001E-2</v>
      </c>
      <c r="E25" s="38">
        <v>67600773.789999992</v>
      </c>
      <c r="F25" s="38">
        <v>181654096</v>
      </c>
      <c r="G25" s="38">
        <v>438335989</v>
      </c>
      <c r="H25" s="38"/>
      <c r="I25" s="39">
        <v>0</v>
      </c>
      <c r="J25" s="39">
        <v>250782369</v>
      </c>
      <c r="K25" s="39">
        <v>64643906</v>
      </c>
      <c r="L25" s="38">
        <v>4166992</v>
      </c>
      <c r="M25" s="38"/>
      <c r="N25" s="39">
        <v>20716368</v>
      </c>
      <c r="O25" s="39">
        <v>94457704</v>
      </c>
      <c r="P25" s="39">
        <v>0</v>
      </c>
      <c r="Q25" s="38">
        <v>220180</v>
      </c>
      <c r="R25" s="38"/>
      <c r="S25" s="39">
        <v>83978979</v>
      </c>
      <c r="T25" s="40">
        <v>1715732</v>
      </c>
      <c r="U25" s="40">
        <v>85694712</v>
      </c>
    </row>
    <row r="26" spans="1:21">
      <c r="A26" s="36">
        <v>12510</v>
      </c>
      <c r="B26" s="37" t="s">
        <v>19</v>
      </c>
      <c r="C26" s="42">
        <v>5.4278E-3</v>
      </c>
      <c r="D26" s="42">
        <v>5.705E-3</v>
      </c>
      <c r="E26" s="38">
        <v>8288804.7699999986</v>
      </c>
      <c r="F26" s="38">
        <v>21024055</v>
      </c>
      <c r="G26" s="38">
        <v>49887089</v>
      </c>
      <c r="H26" s="38"/>
      <c r="I26" s="39">
        <v>0</v>
      </c>
      <c r="J26" s="39">
        <v>28541582</v>
      </c>
      <c r="K26" s="39">
        <v>7357133</v>
      </c>
      <c r="L26" s="38">
        <v>266475</v>
      </c>
      <c r="M26" s="38"/>
      <c r="N26" s="39">
        <v>2357733</v>
      </c>
      <c r="O26" s="39">
        <v>10750246</v>
      </c>
      <c r="P26" s="39">
        <v>0</v>
      </c>
      <c r="Q26" s="38">
        <v>1031684</v>
      </c>
      <c r="R26" s="38"/>
      <c r="S26" s="39">
        <v>9557661</v>
      </c>
      <c r="T26" s="40">
        <v>-275016</v>
      </c>
      <c r="U26" s="40">
        <v>9282645</v>
      </c>
    </row>
    <row r="27" spans="1:21">
      <c r="A27" s="36">
        <v>12600</v>
      </c>
      <c r="B27" s="37" t="s">
        <v>20</v>
      </c>
      <c r="C27" s="42">
        <v>1.4882000000000001E-3</v>
      </c>
      <c r="D27" s="42">
        <v>1.5257000000000001E-3</v>
      </c>
      <c r="E27" s="38">
        <v>2245693.3999999994</v>
      </c>
      <c r="F27" s="38">
        <v>5622507</v>
      </c>
      <c r="G27" s="38">
        <v>13678095</v>
      </c>
      <c r="H27" s="38"/>
      <c r="I27" s="39">
        <v>0</v>
      </c>
      <c r="J27" s="39">
        <v>7825561</v>
      </c>
      <c r="K27" s="39">
        <v>2017187</v>
      </c>
      <c r="L27" s="38">
        <v>178502</v>
      </c>
      <c r="M27" s="38"/>
      <c r="N27" s="39">
        <v>646446</v>
      </c>
      <c r="O27" s="39">
        <v>2947514</v>
      </c>
      <c r="P27" s="39">
        <v>0</v>
      </c>
      <c r="Q27" s="38">
        <v>32241</v>
      </c>
      <c r="R27" s="38"/>
      <c r="S27" s="39">
        <v>2620530</v>
      </c>
      <c r="T27" s="40">
        <v>36597</v>
      </c>
      <c r="U27" s="40">
        <v>2657127</v>
      </c>
    </row>
    <row r="28" spans="1:21">
      <c r="A28" s="36">
        <v>12700</v>
      </c>
      <c r="B28" s="37" t="s">
        <v>21</v>
      </c>
      <c r="C28" s="42">
        <v>1.1444999999999999E-3</v>
      </c>
      <c r="D28" s="42">
        <v>1.1758000000000001E-3</v>
      </c>
      <c r="E28" s="38">
        <v>1696550.85</v>
      </c>
      <c r="F28" s="38">
        <v>4333056</v>
      </c>
      <c r="G28" s="38">
        <v>10519137</v>
      </c>
      <c r="H28" s="38"/>
      <c r="I28" s="39">
        <v>0</v>
      </c>
      <c r="J28" s="39">
        <v>6018247</v>
      </c>
      <c r="K28" s="39">
        <v>1551317</v>
      </c>
      <c r="L28" s="38">
        <v>77391</v>
      </c>
      <c r="M28" s="38"/>
      <c r="N28" s="39">
        <v>497149</v>
      </c>
      <c r="O28" s="39">
        <v>2266785</v>
      </c>
      <c r="P28" s="39">
        <v>0</v>
      </c>
      <c r="Q28" s="38">
        <v>45855</v>
      </c>
      <c r="R28" s="38"/>
      <c r="S28" s="39">
        <v>2015318</v>
      </c>
      <c r="T28" s="40">
        <v>3400</v>
      </c>
      <c r="U28" s="40">
        <v>2018718</v>
      </c>
    </row>
    <row r="29" spans="1:21">
      <c r="A29" s="36">
        <v>13500</v>
      </c>
      <c r="B29" s="37" t="s">
        <v>22</v>
      </c>
      <c r="C29" s="42">
        <v>4.3654999999999996E-3</v>
      </c>
      <c r="D29" s="42">
        <v>4.2383999999999998E-3</v>
      </c>
      <c r="E29" s="38">
        <v>6111936.2200000007</v>
      </c>
      <c r="F29" s="38">
        <v>15619343</v>
      </c>
      <c r="G29" s="38">
        <v>40123455</v>
      </c>
      <c r="H29" s="38"/>
      <c r="I29" s="39">
        <v>0</v>
      </c>
      <c r="J29" s="39">
        <v>22955576</v>
      </c>
      <c r="K29" s="39">
        <v>5917234</v>
      </c>
      <c r="L29" s="38">
        <v>1147174</v>
      </c>
      <c r="M29" s="38"/>
      <c r="N29" s="39">
        <v>1896290</v>
      </c>
      <c r="O29" s="39">
        <v>8646266</v>
      </c>
      <c r="P29" s="39">
        <v>0</v>
      </c>
      <c r="Q29" s="38">
        <v>0</v>
      </c>
      <c r="R29" s="38"/>
      <c r="S29" s="39">
        <v>7687087</v>
      </c>
      <c r="T29" s="40">
        <v>370257</v>
      </c>
      <c r="U29" s="40">
        <v>8057344</v>
      </c>
    </row>
    <row r="30" spans="1:21">
      <c r="A30" s="36">
        <v>13700</v>
      </c>
      <c r="B30" s="37" t="s">
        <v>23</v>
      </c>
      <c r="C30" s="42">
        <v>5.1610000000000002E-4</v>
      </c>
      <c r="D30" s="42">
        <v>5.3370000000000002E-4</v>
      </c>
      <c r="E30" s="38">
        <v>750673.48</v>
      </c>
      <c r="F30" s="38">
        <v>1966790</v>
      </c>
      <c r="G30" s="38">
        <v>4743492</v>
      </c>
      <c r="H30" s="38"/>
      <c r="I30" s="39">
        <v>0</v>
      </c>
      <c r="J30" s="39">
        <v>2713864</v>
      </c>
      <c r="K30" s="39">
        <v>699550</v>
      </c>
      <c r="L30" s="38">
        <v>29670</v>
      </c>
      <c r="M30" s="38"/>
      <c r="N30" s="39">
        <v>224184</v>
      </c>
      <c r="O30" s="39">
        <v>1022182</v>
      </c>
      <c r="P30" s="39">
        <v>0</v>
      </c>
      <c r="Q30" s="38">
        <v>74198</v>
      </c>
      <c r="R30" s="38"/>
      <c r="S30" s="39">
        <v>908786</v>
      </c>
      <c r="T30" s="40">
        <v>-14991</v>
      </c>
      <c r="U30" s="40">
        <v>893796</v>
      </c>
    </row>
    <row r="31" spans="1:21">
      <c r="A31" s="36">
        <v>14200</v>
      </c>
      <c r="B31" s="37" t="s">
        <v>282</v>
      </c>
      <c r="C31" s="42">
        <v>0</v>
      </c>
      <c r="D31" s="42">
        <v>0</v>
      </c>
      <c r="E31" s="38"/>
      <c r="F31" s="38">
        <v>0</v>
      </c>
      <c r="G31" s="38">
        <v>0</v>
      </c>
      <c r="H31" s="38"/>
      <c r="I31" s="39">
        <v>0</v>
      </c>
      <c r="J31" s="39">
        <v>0</v>
      </c>
      <c r="K31" s="39">
        <v>0</v>
      </c>
      <c r="L31" s="38">
        <v>0</v>
      </c>
      <c r="M31" s="38"/>
      <c r="N31" s="39">
        <v>0</v>
      </c>
      <c r="O31" s="39">
        <v>0</v>
      </c>
      <c r="P31" s="39">
        <v>0</v>
      </c>
      <c r="Q31" s="38">
        <v>4537</v>
      </c>
      <c r="R31" s="38"/>
      <c r="S31" s="39">
        <v>0</v>
      </c>
      <c r="T31" s="40">
        <v>-2535</v>
      </c>
      <c r="U31" s="40">
        <v>-2535</v>
      </c>
    </row>
    <row r="32" spans="1:21">
      <c r="A32" s="36">
        <v>14300</v>
      </c>
      <c r="B32" s="37" t="s">
        <v>365</v>
      </c>
      <c r="C32" s="42">
        <v>1.4986999999999999E-3</v>
      </c>
      <c r="D32" s="42">
        <v>1.3797E-3</v>
      </c>
      <c r="E32" s="38">
        <v>2263219.52</v>
      </c>
      <c r="F32" s="38">
        <v>5771389</v>
      </c>
      <c r="G32" s="38">
        <v>13774601</v>
      </c>
      <c r="H32" s="38"/>
      <c r="I32" s="39">
        <v>0</v>
      </c>
      <c r="J32" s="39">
        <v>7880775</v>
      </c>
      <c r="K32" s="39">
        <v>2031419</v>
      </c>
      <c r="L32" s="38">
        <v>560748</v>
      </c>
      <c r="M32" s="38"/>
      <c r="N32" s="39">
        <v>651007</v>
      </c>
      <c r="O32" s="39">
        <v>2968310</v>
      </c>
      <c r="P32" s="39">
        <v>0</v>
      </c>
      <c r="Q32" s="38">
        <v>31733</v>
      </c>
      <c r="R32" s="38"/>
      <c r="S32" s="39">
        <v>2639019</v>
      </c>
      <c r="T32" s="40">
        <v>148991</v>
      </c>
      <c r="U32" s="40">
        <v>2788010</v>
      </c>
    </row>
    <row r="33" spans="1:21">
      <c r="A33" s="36">
        <v>14300.2</v>
      </c>
      <c r="B33" s="37" t="s">
        <v>366</v>
      </c>
      <c r="C33" s="42">
        <v>1.694E-4</v>
      </c>
      <c r="D33" s="42">
        <v>1.864E-4</v>
      </c>
      <c r="E33" s="38"/>
      <c r="F33" s="38"/>
      <c r="G33" s="38">
        <v>1556961</v>
      </c>
      <c r="H33" s="38"/>
      <c r="I33" s="39">
        <v>0</v>
      </c>
      <c r="J33" s="39">
        <v>890774</v>
      </c>
      <c r="K33" s="39">
        <v>229614</v>
      </c>
      <c r="L33" s="38">
        <v>8453</v>
      </c>
      <c r="M33" s="38"/>
      <c r="N33" s="39">
        <v>73584</v>
      </c>
      <c r="O33" s="39">
        <v>335512</v>
      </c>
      <c r="P33" s="39">
        <v>0</v>
      </c>
      <c r="Q33" s="38">
        <v>35751</v>
      </c>
      <c r="R33" s="38"/>
      <c r="S33" s="39">
        <v>298292</v>
      </c>
      <c r="T33" s="40">
        <v>-8172</v>
      </c>
      <c r="U33" s="40">
        <v>290120</v>
      </c>
    </row>
    <row r="34" spans="1:21">
      <c r="A34" s="36">
        <v>18400</v>
      </c>
      <c r="B34" s="37" t="s">
        <v>25</v>
      </c>
      <c r="C34" s="42">
        <v>5.6007000000000001E-3</v>
      </c>
      <c r="D34" s="42">
        <v>5.7102999999999998E-3</v>
      </c>
      <c r="E34" s="38">
        <v>7896103.669999999</v>
      </c>
      <c r="F34" s="38">
        <v>21043586</v>
      </c>
      <c r="G34" s="38">
        <v>51476219</v>
      </c>
      <c r="H34" s="38"/>
      <c r="I34" s="39">
        <v>0</v>
      </c>
      <c r="J34" s="39">
        <v>29450760</v>
      </c>
      <c r="K34" s="39">
        <v>7591491</v>
      </c>
      <c r="L34" s="38">
        <v>886093</v>
      </c>
      <c r="M34" s="38"/>
      <c r="N34" s="39">
        <v>2432838</v>
      </c>
      <c r="O34" s="39">
        <v>11092690</v>
      </c>
      <c r="P34" s="39">
        <v>0</v>
      </c>
      <c r="Q34" s="38">
        <v>0</v>
      </c>
      <c r="R34" s="38"/>
      <c r="S34" s="39">
        <v>9862116</v>
      </c>
      <c r="T34" s="40">
        <v>386763</v>
      </c>
      <c r="U34" s="40">
        <v>10248879</v>
      </c>
    </row>
    <row r="35" spans="1:21">
      <c r="A35" s="36">
        <v>18600</v>
      </c>
      <c r="B35" s="37" t="s">
        <v>26</v>
      </c>
      <c r="C35" s="42">
        <v>2.19E-5</v>
      </c>
      <c r="D35" s="42">
        <v>1.8600000000000001E-5</v>
      </c>
      <c r="E35" s="38">
        <v>31180.090000000004</v>
      </c>
      <c r="F35" s="38">
        <v>68545</v>
      </c>
      <c r="G35" s="38">
        <v>201284</v>
      </c>
      <c r="H35" s="38"/>
      <c r="I35" s="39">
        <v>0</v>
      </c>
      <c r="J35" s="39">
        <v>115159</v>
      </c>
      <c r="K35" s="39">
        <v>29684</v>
      </c>
      <c r="L35" s="38">
        <v>16996</v>
      </c>
      <c r="M35" s="38"/>
      <c r="N35" s="39">
        <v>9513</v>
      </c>
      <c r="O35" s="39">
        <v>43375</v>
      </c>
      <c r="P35" s="39">
        <v>0</v>
      </c>
      <c r="Q35" s="38">
        <v>10775</v>
      </c>
      <c r="R35" s="38"/>
      <c r="S35" s="39">
        <v>38563</v>
      </c>
      <c r="T35" s="40">
        <v>1521</v>
      </c>
      <c r="U35" s="40">
        <v>40084</v>
      </c>
    </row>
    <row r="36" spans="1:21">
      <c r="A36" s="36">
        <v>18640</v>
      </c>
      <c r="B36" s="37" t="s">
        <v>27</v>
      </c>
      <c r="C36" s="42">
        <v>0</v>
      </c>
      <c r="D36" s="42">
        <v>0</v>
      </c>
      <c r="E36" s="38">
        <v>0</v>
      </c>
      <c r="F36" s="38">
        <v>0</v>
      </c>
      <c r="G36" s="38">
        <v>0</v>
      </c>
      <c r="H36" s="38"/>
      <c r="I36" s="39">
        <v>0</v>
      </c>
      <c r="J36" s="39">
        <v>0</v>
      </c>
      <c r="K36" s="39">
        <v>0</v>
      </c>
      <c r="L36" s="38">
        <v>0</v>
      </c>
      <c r="M36" s="38"/>
      <c r="N36" s="39">
        <v>0</v>
      </c>
      <c r="O36" s="39">
        <v>0</v>
      </c>
      <c r="P36" s="39">
        <v>0</v>
      </c>
      <c r="Q36" s="38">
        <v>10248</v>
      </c>
      <c r="R36" s="38"/>
      <c r="S36" s="39">
        <v>0</v>
      </c>
      <c r="T36" s="40">
        <v>-4758</v>
      </c>
      <c r="U36" s="40">
        <v>-4758</v>
      </c>
    </row>
    <row r="37" spans="1:21">
      <c r="A37" s="36">
        <v>18670</v>
      </c>
      <c r="B37" s="37" t="s">
        <v>283</v>
      </c>
      <c r="C37" s="42">
        <v>0</v>
      </c>
      <c r="D37" s="42">
        <v>0</v>
      </c>
      <c r="E37" s="38"/>
      <c r="F37" s="38">
        <v>0</v>
      </c>
      <c r="G37" s="38">
        <v>0</v>
      </c>
      <c r="H37" s="38"/>
      <c r="I37" s="39">
        <v>0</v>
      </c>
      <c r="J37" s="39">
        <v>0</v>
      </c>
      <c r="K37" s="39">
        <v>0</v>
      </c>
      <c r="L37" s="38">
        <v>0</v>
      </c>
      <c r="M37" s="38"/>
      <c r="N37" s="39">
        <v>0</v>
      </c>
      <c r="O37" s="39">
        <v>0</v>
      </c>
      <c r="P37" s="39">
        <v>0</v>
      </c>
      <c r="Q37" s="38">
        <v>13373</v>
      </c>
      <c r="R37" s="38"/>
      <c r="S37" s="39">
        <v>0</v>
      </c>
      <c r="T37" s="40">
        <v>-5591</v>
      </c>
      <c r="U37" s="40">
        <v>-5591</v>
      </c>
    </row>
    <row r="38" spans="1:21">
      <c r="A38" s="36">
        <v>18690</v>
      </c>
      <c r="B38" s="37" t="s">
        <v>28</v>
      </c>
      <c r="C38" s="42">
        <v>5.2000000000000002E-6</v>
      </c>
      <c r="D38" s="42">
        <v>8.6999999999999997E-6</v>
      </c>
      <c r="E38" s="38">
        <v>17512.64</v>
      </c>
      <c r="F38" s="38">
        <v>32061</v>
      </c>
      <c r="G38" s="38">
        <v>47793</v>
      </c>
      <c r="H38" s="38"/>
      <c r="I38" s="39">
        <v>0</v>
      </c>
      <c r="J38" s="39">
        <v>27344</v>
      </c>
      <c r="K38" s="39">
        <v>7048</v>
      </c>
      <c r="L38" s="38">
        <v>11143</v>
      </c>
      <c r="M38" s="38"/>
      <c r="N38" s="39">
        <v>2259</v>
      </c>
      <c r="O38" s="39">
        <v>10299</v>
      </c>
      <c r="P38" s="39">
        <v>0</v>
      </c>
      <c r="Q38" s="38">
        <v>5844</v>
      </c>
      <c r="R38" s="38"/>
      <c r="S38" s="39">
        <v>9157</v>
      </c>
      <c r="T38" s="40">
        <v>4351</v>
      </c>
      <c r="U38" s="40">
        <v>13508</v>
      </c>
    </row>
    <row r="39" spans="1:21">
      <c r="A39" s="36">
        <v>18740</v>
      </c>
      <c r="B39" s="37" t="s">
        <v>29</v>
      </c>
      <c r="C39" s="42">
        <v>7.7999999999999999E-6</v>
      </c>
      <c r="D39" s="42">
        <v>6.2999999999999998E-6</v>
      </c>
      <c r="E39" s="38">
        <v>9499.4600000000009</v>
      </c>
      <c r="F39" s="38">
        <v>23217</v>
      </c>
      <c r="G39" s="38">
        <v>71690</v>
      </c>
      <c r="H39" s="38"/>
      <c r="I39" s="39">
        <v>0</v>
      </c>
      <c r="J39" s="39">
        <v>41016</v>
      </c>
      <c r="K39" s="39">
        <v>10573</v>
      </c>
      <c r="L39" s="38">
        <v>5197</v>
      </c>
      <c r="M39" s="38"/>
      <c r="N39" s="39">
        <v>3388</v>
      </c>
      <c r="O39" s="39">
        <v>15449</v>
      </c>
      <c r="P39" s="39">
        <v>0</v>
      </c>
      <c r="Q39" s="38">
        <v>933</v>
      </c>
      <c r="R39" s="38"/>
      <c r="S39" s="39">
        <v>13735</v>
      </c>
      <c r="T39" s="40">
        <v>1206</v>
      </c>
      <c r="U39" s="40">
        <v>14941</v>
      </c>
    </row>
    <row r="40" spans="1:21">
      <c r="A40" s="36">
        <v>18780</v>
      </c>
      <c r="B40" s="37" t="s">
        <v>30</v>
      </c>
      <c r="C40" s="42">
        <v>1.5500000000000001E-5</v>
      </c>
      <c r="D40" s="42">
        <v>1.3200000000000001E-5</v>
      </c>
      <c r="E40" s="38">
        <v>22953.699999999997</v>
      </c>
      <c r="F40" s="38">
        <v>48645</v>
      </c>
      <c r="G40" s="38">
        <v>142461</v>
      </c>
      <c r="H40" s="38"/>
      <c r="I40" s="39">
        <v>0</v>
      </c>
      <c r="J40" s="39">
        <v>81505</v>
      </c>
      <c r="K40" s="39">
        <v>21010</v>
      </c>
      <c r="L40" s="38">
        <v>21003</v>
      </c>
      <c r="M40" s="38"/>
      <c r="N40" s="39">
        <v>6733</v>
      </c>
      <c r="O40" s="39">
        <v>30699</v>
      </c>
      <c r="P40" s="39">
        <v>0</v>
      </c>
      <c r="Q40" s="38">
        <v>0</v>
      </c>
      <c r="R40" s="38"/>
      <c r="S40" s="39">
        <v>27294</v>
      </c>
      <c r="T40" s="40">
        <v>8228</v>
      </c>
      <c r="U40" s="40">
        <v>35521</v>
      </c>
    </row>
    <row r="41" spans="1:21">
      <c r="A41" s="36">
        <v>19005</v>
      </c>
      <c r="B41" s="37" t="s">
        <v>31</v>
      </c>
      <c r="C41" s="42">
        <v>7.7099999999999998E-4</v>
      </c>
      <c r="D41" s="42">
        <v>8.0519999999999995E-4</v>
      </c>
      <c r="E41" s="38">
        <v>1180058.3</v>
      </c>
      <c r="F41" s="38">
        <v>2967321</v>
      </c>
      <c r="G41" s="38">
        <v>7086286</v>
      </c>
      <c r="H41" s="38"/>
      <c r="I41" s="39">
        <v>0</v>
      </c>
      <c r="J41" s="39">
        <v>4054232</v>
      </c>
      <c r="K41" s="39">
        <v>1045055</v>
      </c>
      <c r="L41" s="38">
        <v>159264</v>
      </c>
      <c r="M41" s="38"/>
      <c r="N41" s="39">
        <v>334908</v>
      </c>
      <c r="O41" s="39">
        <v>1527034.89</v>
      </c>
      <c r="P41" s="39">
        <v>0</v>
      </c>
      <c r="Q41" s="38">
        <v>0</v>
      </c>
      <c r="R41" s="38"/>
      <c r="S41" s="39">
        <v>1357632</v>
      </c>
      <c r="T41" s="40">
        <v>61818</v>
      </c>
      <c r="U41" s="40">
        <v>1419450</v>
      </c>
    </row>
    <row r="42" spans="1:21">
      <c r="A42" s="36">
        <v>19100</v>
      </c>
      <c r="B42" s="37" t="s">
        <v>32</v>
      </c>
      <c r="C42" s="42">
        <v>6.9063399999999997E-2</v>
      </c>
      <c r="D42" s="42">
        <v>7.0273699999999995E-2</v>
      </c>
      <c r="E42" s="38">
        <v>90973310.329999998</v>
      </c>
      <c r="F42" s="38">
        <v>258972499</v>
      </c>
      <c r="G42" s="38">
        <v>634763988</v>
      </c>
      <c r="H42" s="38"/>
      <c r="I42" s="39">
        <v>0</v>
      </c>
      <c r="J42" s="39">
        <v>363163466</v>
      </c>
      <c r="K42" s="39">
        <v>93612262</v>
      </c>
      <c r="L42" s="38">
        <v>2943403</v>
      </c>
      <c r="M42" s="38"/>
      <c r="N42" s="39">
        <v>29999829</v>
      </c>
      <c r="O42" s="39">
        <v>136786279</v>
      </c>
      <c r="P42" s="39">
        <v>0</v>
      </c>
      <c r="Q42" s="38">
        <v>4601332</v>
      </c>
      <c r="R42" s="38"/>
      <c r="S42" s="39">
        <v>121611807</v>
      </c>
      <c r="T42" s="40">
        <v>-948034</v>
      </c>
      <c r="U42" s="40">
        <v>120663773</v>
      </c>
    </row>
    <row r="43" spans="1:21">
      <c r="A43" s="36">
        <v>20100</v>
      </c>
      <c r="B43" s="37" t="s">
        <v>33</v>
      </c>
      <c r="C43" s="42">
        <v>5.9985000000000004E-3</v>
      </c>
      <c r="D43" s="42">
        <v>5.7920999999999997E-3</v>
      </c>
      <c r="E43" s="38">
        <v>7786600.6699999999</v>
      </c>
      <c r="F43" s="38">
        <v>21345035</v>
      </c>
      <c r="G43" s="38">
        <v>55132411</v>
      </c>
      <c r="H43" s="38"/>
      <c r="I43" s="39">
        <v>0</v>
      </c>
      <c r="J43" s="39">
        <v>31542554</v>
      </c>
      <c r="K43" s="39">
        <v>8130691</v>
      </c>
      <c r="L43" s="38">
        <v>1759842</v>
      </c>
      <c r="M43" s="38"/>
      <c r="N43" s="39">
        <v>2605634</v>
      </c>
      <c r="O43" s="39">
        <v>11880569</v>
      </c>
      <c r="P43" s="39">
        <v>0</v>
      </c>
      <c r="Q43" s="38">
        <v>0</v>
      </c>
      <c r="R43" s="38"/>
      <c r="S43" s="39">
        <v>10562591</v>
      </c>
      <c r="T43" s="40">
        <v>642093</v>
      </c>
      <c r="U43" s="40">
        <v>11204684</v>
      </c>
    </row>
    <row r="44" spans="1:21">
      <c r="A44" s="36">
        <v>20200</v>
      </c>
      <c r="B44" s="37" t="s">
        <v>34</v>
      </c>
      <c r="C44" s="42">
        <v>8.2930000000000005E-4</v>
      </c>
      <c r="D44" s="42">
        <v>8.0079999999999995E-4</v>
      </c>
      <c r="E44" s="38">
        <v>1198426.92</v>
      </c>
      <c r="F44" s="38">
        <v>2951107</v>
      </c>
      <c r="G44" s="38">
        <v>7622124</v>
      </c>
      <c r="H44" s="38"/>
      <c r="I44" s="39">
        <v>0</v>
      </c>
      <c r="J44" s="39">
        <v>4360797</v>
      </c>
      <c r="K44" s="39">
        <v>1124078</v>
      </c>
      <c r="L44" s="38">
        <v>314828</v>
      </c>
      <c r="M44" s="38"/>
      <c r="N44" s="39">
        <v>360232</v>
      </c>
      <c r="O44" s="39">
        <v>1642503</v>
      </c>
      <c r="P44" s="39">
        <v>0</v>
      </c>
      <c r="Q44" s="38">
        <v>0</v>
      </c>
      <c r="R44" s="38"/>
      <c r="S44" s="39">
        <v>1460291</v>
      </c>
      <c r="T44" s="40">
        <v>108975</v>
      </c>
      <c r="U44" s="40">
        <v>1569267</v>
      </c>
    </row>
    <row r="45" spans="1:21">
      <c r="A45" s="36">
        <v>20300</v>
      </c>
      <c r="B45" s="37" t="s">
        <v>35</v>
      </c>
      <c r="C45" s="42">
        <v>1.3350000000000001E-2</v>
      </c>
      <c r="D45" s="42">
        <v>1.34568E-2</v>
      </c>
      <c r="E45" s="38">
        <v>17641708.859999999</v>
      </c>
      <c r="F45" s="38">
        <v>49590972</v>
      </c>
      <c r="G45" s="38">
        <v>122700291</v>
      </c>
      <c r="H45" s="38"/>
      <c r="I45" s="39">
        <v>0</v>
      </c>
      <c r="J45" s="39">
        <v>70199733</v>
      </c>
      <c r="K45" s="39">
        <v>18095311</v>
      </c>
      <c r="L45" s="38">
        <v>1446477</v>
      </c>
      <c r="M45" s="38"/>
      <c r="N45" s="39">
        <v>5798986</v>
      </c>
      <c r="O45" s="39">
        <v>26440877</v>
      </c>
      <c r="P45" s="39">
        <v>0</v>
      </c>
      <c r="Q45" s="38">
        <v>582528</v>
      </c>
      <c r="R45" s="38"/>
      <c r="S45" s="39">
        <v>23507641</v>
      </c>
      <c r="T45" s="40">
        <v>547469</v>
      </c>
      <c r="U45" s="40">
        <v>24055110</v>
      </c>
    </row>
    <row r="46" spans="1:21">
      <c r="A46" s="36">
        <v>20400</v>
      </c>
      <c r="B46" s="37" t="s">
        <v>36</v>
      </c>
      <c r="C46" s="42">
        <v>1.0759999999999999E-3</v>
      </c>
      <c r="D46" s="42">
        <v>1.1751999999999999E-3</v>
      </c>
      <c r="E46" s="38">
        <v>1557395.6899999997</v>
      </c>
      <c r="F46" s="38">
        <v>4330845</v>
      </c>
      <c r="G46" s="38">
        <v>9889552</v>
      </c>
      <c r="H46" s="38"/>
      <c r="I46" s="39">
        <v>0</v>
      </c>
      <c r="J46" s="39">
        <v>5658046</v>
      </c>
      <c r="K46" s="39">
        <v>1458469</v>
      </c>
      <c r="L46" s="38">
        <v>0</v>
      </c>
      <c r="M46" s="38"/>
      <c r="N46" s="39">
        <v>467394</v>
      </c>
      <c r="O46" s="39">
        <v>2131114.84</v>
      </c>
      <c r="P46" s="39">
        <v>0</v>
      </c>
      <c r="Q46" s="38">
        <v>1447937</v>
      </c>
      <c r="R46" s="38"/>
      <c r="S46" s="39">
        <v>1894698</v>
      </c>
      <c r="T46" s="40">
        <v>-616117</v>
      </c>
      <c r="U46" s="40">
        <v>1278581</v>
      </c>
    </row>
    <row r="47" spans="1:21">
      <c r="A47" s="36">
        <v>20600</v>
      </c>
      <c r="B47" s="37" t="s">
        <v>37</v>
      </c>
      <c r="C47" s="42">
        <v>1.9053E-3</v>
      </c>
      <c r="D47" s="42">
        <v>1.9930999999999998E-3</v>
      </c>
      <c r="E47" s="38">
        <v>2715457.72</v>
      </c>
      <c r="F47" s="38">
        <v>7344968</v>
      </c>
      <c r="G47" s="38">
        <v>17511675</v>
      </c>
      <c r="H47" s="38"/>
      <c r="I47" s="39">
        <v>0</v>
      </c>
      <c r="J47" s="39">
        <v>10018843</v>
      </c>
      <c r="K47" s="39">
        <v>2582547</v>
      </c>
      <c r="L47" s="38">
        <v>5704</v>
      </c>
      <c r="M47" s="38"/>
      <c r="N47" s="39">
        <v>827626</v>
      </c>
      <c r="O47" s="39">
        <v>3773618</v>
      </c>
      <c r="P47" s="39">
        <v>0</v>
      </c>
      <c r="Q47" s="38">
        <v>296973</v>
      </c>
      <c r="R47" s="38"/>
      <c r="S47" s="39">
        <v>3354989</v>
      </c>
      <c r="T47" s="40">
        <v>-102797</v>
      </c>
      <c r="U47" s="40">
        <v>3252192</v>
      </c>
    </row>
    <row r="48" spans="1:21">
      <c r="A48" s="36">
        <v>20700</v>
      </c>
      <c r="B48" s="37" t="s">
        <v>38</v>
      </c>
      <c r="C48" s="42">
        <v>4.0360999999999999E-3</v>
      </c>
      <c r="D48" s="42">
        <v>3.9925000000000004E-3</v>
      </c>
      <c r="E48" s="38">
        <v>5852680.54</v>
      </c>
      <c r="F48" s="38">
        <v>14713153</v>
      </c>
      <c r="G48" s="38">
        <v>37095928</v>
      </c>
      <c r="H48" s="38"/>
      <c r="I48" s="39">
        <v>0</v>
      </c>
      <c r="J48" s="39">
        <v>21223456</v>
      </c>
      <c r="K48" s="39">
        <v>5470748</v>
      </c>
      <c r="L48" s="38">
        <v>845405</v>
      </c>
      <c r="M48" s="38"/>
      <c r="N48" s="39">
        <v>1753205</v>
      </c>
      <c r="O48" s="39">
        <v>7993859</v>
      </c>
      <c r="P48" s="39">
        <v>0</v>
      </c>
      <c r="Q48" s="38">
        <v>0</v>
      </c>
      <c r="R48" s="38"/>
      <c r="S48" s="39">
        <v>7107055</v>
      </c>
      <c r="T48" s="40">
        <v>272503</v>
      </c>
      <c r="U48" s="40">
        <v>7379559</v>
      </c>
    </row>
    <row r="49" spans="1:21">
      <c r="A49" s="36">
        <v>20800</v>
      </c>
      <c r="B49" s="37" t="s">
        <v>39</v>
      </c>
      <c r="C49" s="42">
        <v>3.6143E-3</v>
      </c>
      <c r="D49" s="42">
        <v>3.6311E-3</v>
      </c>
      <c r="E49" s="38">
        <v>4969461.5700000012</v>
      </c>
      <c r="F49" s="38">
        <v>13381322</v>
      </c>
      <c r="G49" s="38">
        <v>33219151</v>
      </c>
      <c r="H49" s="38"/>
      <c r="I49" s="39">
        <v>0</v>
      </c>
      <c r="J49" s="39">
        <v>19005460</v>
      </c>
      <c r="K49" s="39">
        <v>4899017</v>
      </c>
      <c r="L49" s="38">
        <v>321737</v>
      </c>
      <c r="M49" s="38"/>
      <c r="N49" s="39">
        <v>1569983</v>
      </c>
      <c r="O49" s="39">
        <v>7158446</v>
      </c>
      <c r="P49" s="39">
        <v>0</v>
      </c>
      <c r="Q49" s="38">
        <v>598392</v>
      </c>
      <c r="R49" s="38"/>
      <c r="S49" s="39">
        <v>6364320</v>
      </c>
      <c r="T49" s="40">
        <v>-112076</v>
      </c>
      <c r="U49" s="40">
        <v>6252243</v>
      </c>
    </row>
    <row r="50" spans="1:21">
      <c r="A50" s="36">
        <v>20900</v>
      </c>
      <c r="B50" s="37" t="s">
        <v>40</v>
      </c>
      <c r="C50" s="42">
        <v>4.7756999999999999E-3</v>
      </c>
      <c r="D50" s="42">
        <v>4.9801000000000003E-3</v>
      </c>
      <c r="E50" s="38">
        <v>6786867.4800000004</v>
      </c>
      <c r="F50" s="38">
        <v>18352655</v>
      </c>
      <c r="G50" s="38">
        <v>43893616</v>
      </c>
      <c r="H50" s="38"/>
      <c r="I50" s="39">
        <v>0</v>
      </c>
      <c r="J50" s="39">
        <v>25112574</v>
      </c>
      <c r="K50" s="39">
        <v>6473242</v>
      </c>
      <c r="L50" s="38">
        <v>0</v>
      </c>
      <c r="M50" s="38"/>
      <c r="N50" s="39">
        <v>2074473</v>
      </c>
      <c r="O50" s="39">
        <v>9458704</v>
      </c>
      <c r="P50" s="39">
        <v>0</v>
      </c>
      <c r="Q50" s="38">
        <v>1237001</v>
      </c>
      <c r="R50" s="38"/>
      <c r="S50" s="39">
        <v>8409396</v>
      </c>
      <c r="T50" s="40">
        <v>-520026</v>
      </c>
      <c r="U50" s="40">
        <v>7889371</v>
      </c>
    </row>
    <row r="51" spans="1:21">
      <c r="A51" s="36">
        <v>21200</v>
      </c>
      <c r="B51" s="37" t="s">
        <v>41</v>
      </c>
      <c r="C51" s="42">
        <v>1.7662000000000001E-3</v>
      </c>
      <c r="D51" s="42">
        <v>1.6559000000000001E-3</v>
      </c>
      <c r="E51" s="38">
        <v>2326806.46</v>
      </c>
      <c r="F51" s="38">
        <v>6102319</v>
      </c>
      <c r="G51" s="38">
        <v>16233202</v>
      </c>
      <c r="H51" s="38"/>
      <c r="I51" s="39">
        <v>0</v>
      </c>
      <c r="J51" s="39">
        <v>9287398</v>
      </c>
      <c r="K51" s="39">
        <v>2394003</v>
      </c>
      <c r="L51" s="38">
        <v>531802</v>
      </c>
      <c r="M51" s="38"/>
      <c r="N51" s="39">
        <v>767204</v>
      </c>
      <c r="O51" s="39">
        <v>3498118</v>
      </c>
      <c r="P51" s="39">
        <v>0</v>
      </c>
      <c r="Q51" s="38">
        <v>83285</v>
      </c>
      <c r="R51" s="38"/>
      <c r="S51" s="39">
        <v>3110052</v>
      </c>
      <c r="T51" s="40">
        <v>113930</v>
      </c>
      <c r="U51" s="40">
        <v>3223982</v>
      </c>
    </row>
    <row r="52" spans="1:21">
      <c r="A52" s="36">
        <v>21300</v>
      </c>
      <c r="B52" s="37" t="s">
        <v>42</v>
      </c>
      <c r="C52" s="42">
        <v>2.20202E-2</v>
      </c>
      <c r="D52" s="42">
        <v>2.1394E-2</v>
      </c>
      <c r="E52" s="38">
        <v>28792582.189999998</v>
      </c>
      <c r="F52" s="38">
        <v>78841126</v>
      </c>
      <c r="G52" s="38">
        <v>202388385</v>
      </c>
      <c r="H52" s="38"/>
      <c r="I52" s="39">
        <v>0</v>
      </c>
      <c r="J52" s="39">
        <v>115791174</v>
      </c>
      <c r="K52" s="39">
        <v>29847368</v>
      </c>
      <c r="L52" s="38">
        <v>4612434</v>
      </c>
      <c r="M52" s="38"/>
      <c r="N52" s="39">
        <v>9565156</v>
      </c>
      <c r="O52" s="39">
        <v>43612988</v>
      </c>
      <c r="P52" s="39">
        <v>0</v>
      </c>
      <c r="Q52" s="38">
        <v>0</v>
      </c>
      <c r="R52" s="38"/>
      <c r="S52" s="39">
        <v>38774754</v>
      </c>
      <c r="T52" s="40">
        <v>1709019</v>
      </c>
      <c r="U52" s="40">
        <v>40483773</v>
      </c>
    </row>
    <row r="53" spans="1:21">
      <c r="A53" s="36">
        <v>21520</v>
      </c>
      <c r="B53" s="37" t="s">
        <v>43</v>
      </c>
      <c r="C53" s="42">
        <v>3.0936100000000001E-2</v>
      </c>
      <c r="D53" s="42">
        <v>3.1222699999999999E-2</v>
      </c>
      <c r="E53" s="38">
        <v>41988703.839999989</v>
      </c>
      <c r="F53" s="38">
        <v>115061832</v>
      </c>
      <c r="G53" s="38">
        <v>284334716</v>
      </c>
      <c r="H53" s="38"/>
      <c r="I53" s="39">
        <v>0</v>
      </c>
      <c r="J53" s="39">
        <v>162674605</v>
      </c>
      <c r="K53" s="39">
        <v>41932460</v>
      </c>
      <c r="L53" s="38">
        <v>2354130</v>
      </c>
      <c r="M53" s="38"/>
      <c r="N53" s="39">
        <v>13438054</v>
      </c>
      <c r="O53" s="39">
        <v>61271730</v>
      </c>
      <c r="P53" s="39">
        <v>0</v>
      </c>
      <c r="Q53" s="38">
        <v>2031640</v>
      </c>
      <c r="R53" s="38"/>
      <c r="S53" s="39">
        <v>54474512</v>
      </c>
      <c r="T53" s="40">
        <v>253042</v>
      </c>
      <c r="U53" s="40">
        <v>54727554</v>
      </c>
    </row>
    <row r="54" spans="1:21">
      <c r="A54" s="36">
        <v>21525</v>
      </c>
      <c r="B54" s="37" t="s">
        <v>367</v>
      </c>
      <c r="C54" s="42">
        <v>1.2384E-3</v>
      </c>
      <c r="D54" s="42">
        <v>1.1854999999999999E-3</v>
      </c>
      <c r="E54" s="38">
        <v>1974156.6799999997</v>
      </c>
      <c r="F54" s="38">
        <v>4851195</v>
      </c>
      <c r="G54" s="38">
        <v>11382175</v>
      </c>
      <c r="H54" s="38"/>
      <c r="I54" s="39">
        <v>0</v>
      </c>
      <c r="J54" s="39">
        <v>6512011</v>
      </c>
      <c r="K54" s="39">
        <v>1678594</v>
      </c>
      <c r="L54" s="38">
        <v>428623</v>
      </c>
      <c r="M54" s="38"/>
      <c r="N54" s="39">
        <v>537937</v>
      </c>
      <c r="O54" s="39">
        <v>2452763</v>
      </c>
      <c r="P54" s="39">
        <v>0</v>
      </c>
      <c r="Q54" s="38">
        <v>23011</v>
      </c>
      <c r="R54" s="38"/>
      <c r="S54" s="39">
        <v>2180664</v>
      </c>
      <c r="T54" s="40">
        <v>135538</v>
      </c>
      <c r="U54" s="40">
        <v>2316202</v>
      </c>
    </row>
    <row r="55" spans="1:21">
      <c r="A55" s="36">
        <v>21525.200000000001</v>
      </c>
      <c r="B55" s="37" t="s">
        <v>368</v>
      </c>
      <c r="C55" s="42">
        <v>1.1459999999999999E-4</v>
      </c>
      <c r="D55" s="42">
        <v>1.3090000000000001E-4</v>
      </c>
      <c r="E55" s="38"/>
      <c r="F55" s="38"/>
      <c r="G55" s="38">
        <v>1053292</v>
      </c>
      <c r="H55" s="38"/>
      <c r="I55" s="39">
        <v>0</v>
      </c>
      <c r="J55" s="39">
        <v>602613</v>
      </c>
      <c r="K55" s="39">
        <v>155335</v>
      </c>
      <c r="L55" s="38">
        <v>8736</v>
      </c>
      <c r="M55" s="38"/>
      <c r="N55" s="39">
        <v>49780</v>
      </c>
      <c r="O55" s="39">
        <v>226976</v>
      </c>
      <c r="P55" s="39">
        <v>0</v>
      </c>
      <c r="Q55" s="38">
        <v>27335</v>
      </c>
      <c r="R55" s="38"/>
      <c r="S55" s="39">
        <v>201796</v>
      </c>
      <c r="T55" s="40">
        <v>-3197</v>
      </c>
      <c r="U55" s="40">
        <v>198599</v>
      </c>
    </row>
    <row r="56" spans="1:21">
      <c r="A56" s="36">
        <v>21550</v>
      </c>
      <c r="B56" s="37" t="s">
        <v>45</v>
      </c>
      <c r="C56" s="42">
        <v>3.5286900000000003E-2</v>
      </c>
      <c r="D56" s="42">
        <v>3.5722400000000001E-2</v>
      </c>
      <c r="E56" s="38">
        <v>46226676</v>
      </c>
      <c r="F56" s="38">
        <v>131644117</v>
      </c>
      <c r="G56" s="38">
        <v>324323062</v>
      </c>
      <c r="H56" s="38"/>
      <c r="I56" s="39">
        <v>0</v>
      </c>
      <c r="J56" s="39">
        <v>185552882</v>
      </c>
      <c r="K56" s="39">
        <v>47829770</v>
      </c>
      <c r="L56" s="38">
        <v>4630165</v>
      </c>
      <c r="M56" s="38"/>
      <c r="N56" s="39">
        <v>15327959</v>
      </c>
      <c r="O56" s="39">
        <v>69888881</v>
      </c>
      <c r="P56" s="39">
        <v>0</v>
      </c>
      <c r="Q56" s="38">
        <v>4601832</v>
      </c>
      <c r="R56" s="38"/>
      <c r="S56" s="39">
        <v>62135714</v>
      </c>
      <c r="T56" s="40">
        <v>870566</v>
      </c>
      <c r="U56" s="40">
        <v>63006280</v>
      </c>
    </row>
    <row r="57" spans="1:21">
      <c r="A57" s="36">
        <v>21570</v>
      </c>
      <c r="B57" s="37" t="s">
        <v>46</v>
      </c>
      <c r="C57" s="42">
        <v>1.895E-4</v>
      </c>
      <c r="D57" s="42">
        <v>1.7019999999999999E-4</v>
      </c>
      <c r="E57" s="38">
        <v>266936.26</v>
      </c>
      <c r="F57" s="38">
        <v>627221</v>
      </c>
      <c r="G57" s="38">
        <v>1741701</v>
      </c>
      <c r="H57" s="38"/>
      <c r="I57" s="39">
        <v>0</v>
      </c>
      <c r="J57" s="39">
        <v>996468</v>
      </c>
      <c r="K57" s="39">
        <v>256859</v>
      </c>
      <c r="L57" s="38">
        <v>87656</v>
      </c>
      <c r="M57" s="38"/>
      <c r="N57" s="39">
        <v>82315</v>
      </c>
      <c r="O57" s="39">
        <v>375322</v>
      </c>
      <c r="P57" s="39">
        <v>0</v>
      </c>
      <c r="Q57" s="38">
        <v>69938</v>
      </c>
      <c r="R57" s="38"/>
      <c r="S57" s="39">
        <v>333685</v>
      </c>
      <c r="T57" s="40">
        <v>-8311</v>
      </c>
      <c r="U57" s="40">
        <v>325374</v>
      </c>
    </row>
    <row r="58" spans="1:21">
      <c r="A58" s="36">
        <v>21800</v>
      </c>
      <c r="B58" s="37" t="s">
        <v>47</v>
      </c>
      <c r="C58" s="42">
        <v>3.0324000000000002E-3</v>
      </c>
      <c r="D58" s="42">
        <v>2.9962999999999999E-3</v>
      </c>
      <c r="E58" s="38">
        <v>4093880.15</v>
      </c>
      <c r="F58" s="38">
        <v>11041959</v>
      </c>
      <c r="G58" s="38">
        <v>27870888</v>
      </c>
      <c r="H58" s="38"/>
      <c r="I58" s="39">
        <v>0</v>
      </c>
      <c r="J58" s="39">
        <v>15945593</v>
      </c>
      <c r="K58" s="39">
        <v>4110279</v>
      </c>
      <c r="L58" s="38">
        <v>993383</v>
      </c>
      <c r="M58" s="38"/>
      <c r="N58" s="39">
        <v>1317217</v>
      </c>
      <c r="O58" s="39">
        <v>6005941</v>
      </c>
      <c r="P58" s="39">
        <v>0</v>
      </c>
      <c r="Q58" s="38">
        <v>0</v>
      </c>
      <c r="R58" s="38"/>
      <c r="S58" s="39">
        <v>5339668</v>
      </c>
      <c r="T58" s="40">
        <v>408328</v>
      </c>
      <c r="U58" s="40">
        <v>5747996</v>
      </c>
    </row>
    <row r="59" spans="1:21">
      <c r="A59" s="36">
        <v>21900</v>
      </c>
      <c r="B59" s="37" t="s">
        <v>48</v>
      </c>
      <c r="C59" s="42">
        <v>2.3151999999999999E-3</v>
      </c>
      <c r="D59" s="42">
        <v>2.3990999999999999E-3</v>
      </c>
      <c r="E59" s="38">
        <v>3221979.68</v>
      </c>
      <c r="F59" s="38">
        <v>8841159</v>
      </c>
      <c r="G59" s="38">
        <v>21279080</v>
      </c>
      <c r="H59" s="38"/>
      <c r="I59" s="39">
        <v>0</v>
      </c>
      <c r="J59" s="39">
        <v>12174264</v>
      </c>
      <c r="K59" s="39">
        <v>3138147</v>
      </c>
      <c r="L59" s="38">
        <v>194157</v>
      </c>
      <c r="M59" s="38"/>
      <c r="N59" s="39">
        <v>1005679</v>
      </c>
      <c r="O59" s="39">
        <v>4585462</v>
      </c>
      <c r="P59" s="39">
        <v>0</v>
      </c>
      <c r="Q59" s="38">
        <v>137999</v>
      </c>
      <c r="R59" s="38"/>
      <c r="S59" s="39">
        <v>4076771</v>
      </c>
      <c r="T59" s="40">
        <v>63197</v>
      </c>
      <c r="U59" s="40">
        <v>4139968</v>
      </c>
    </row>
    <row r="60" spans="1:21">
      <c r="A60" s="36">
        <v>22000</v>
      </c>
      <c r="B60" s="37" t="s">
        <v>49</v>
      </c>
      <c r="C60" s="42">
        <v>3.8665000000000001E-3</v>
      </c>
      <c r="D60" s="42">
        <v>4.1340999999999999E-3</v>
      </c>
      <c r="E60" s="38">
        <v>5790351.4700000007</v>
      </c>
      <c r="F60" s="38">
        <v>15234977</v>
      </c>
      <c r="G60" s="38">
        <v>35537129</v>
      </c>
      <c r="H60" s="38"/>
      <c r="I60" s="39">
        <v>0</v>
      </c>
      <c r="J60" s="39">
        <v>20331631</v>
      </c>
      <c r="K60" s="39">
        <v>5240863</v>
      </c>
      <c r="L60" s="38">
        <v>525345</v>
      </c>
      <c r="M60" s="38"/>
      <c r="N60" s="39">
        <v>1679534</v>
      </c>
      <c r="O60" s="39">
        <v>7657951</v>
      </c>
      <c r="P60" s="39">
        <v>0</v>
      </c>
      <c r="Q60" s="38">
        <v>710995</v>
      </c>
      <c r="R60" s="38"/>
      <c r="S60" s="39">
        <v>6808412</v>
      </c>
      <c r="T60" s="40">
        <v>46137</v>
      </c>
      <c r="U60" s="40">
        <v>6854548</v>
      </c>
    </row>
    <row r="61" spans="1:21">
      <c r="A61" s="36">
        <v>23000</v>
      </c>
      <c r="B61" s="37" t="s">
        <v>50</v>
      </c>
      <c r="C61" s="42">
        <v>1.1896000000000001E-3</v>
      </c>
      <c r="D61" s="42">
        <v>1.1814E-3</v>
      </c>
      <c r="E61" s="38">
        <v>1693791.54</v>
      </c>
      <c r="F61" s="38">
        <v>4353693</v>
      </c>
      <c r="G61" s="38">
        <v>10933653</v>
      </c>
      <c r="H61" s="38"/>
      <c r="I61" s="39">
        <v>0</v>
      </c>
      <c r="J61" s="39">
        <v>6255401</v>
      </c>
      <c r="K61" s="39">
        <v>1612448</v>
      </c>
      <c r="L61" s="38">
        <v>514641</v>
      </c>
      <c r="M61" s="38"/>
      <c r="N61" s="39">
        <v>516740</v>
      </c>
      <c r="O61" s="39">
        <v>2356110</v>
      </c>
      <c r="P61" s="39">
        <v>0</v>
      </c>
      <c r="Q61" s="38">
        <v>0</v>
      </c>
      <c r="R61" s="38"/>
      <c r="S61" s="39">
        <v>2094733</v>
      </c>
      <c r="T61" s="40">
        <v>224563</v>
      </c>
      <c r="U61" s="40">
        <v>2319296</v>
      </c>
    </row>
    <row r="62" spans="1:21">
      <c r="A62" s="36">
        <v>23100</v>
      </c>
      <c r="B62" s="37" t="s">
        <v>51</v>
      </c>
      <c r="C62" s="42">
        <v>6.6102000000000001E-3</v>
      </c>
      <c r="D62" s="42">
        <v>6.7044000000000001E-3</v>
      </c>
      <c r="E62" s="38">
        <v>9303817.6699999999</v>
      </c>
      <c r="F62" s="38">
        <v>24707041</v>
      </c>
      <c r="G62" s="38">
        <v>60754566</v>
      </c>
      <c r="H62" s="38"/>
      <c r="I62" s="39">
        <v>0</v>
      </c>
      <c r="J62" s="39">
        <v>34759122</v>
      </c>
      <c r="K62" s="39">
        <v>8959822</v>
      </c>
      <c r="L62" s="38">
        <v>949749</v>
      </c>
      <c r="M62" s="38"/>
      <c r="N62" s="39">
        <v>2871345</v>
      </c>
      <c r="O62" s="39">
        <v>13092096</v>
      </c>
      <c r="P62" s="39">
        <v>0</v>
      </c>
      <c r="Q62" s="38">
        <v>0</v>
      </c>
      <c r="R62" s="38"/>
      <c r="S62" s="39">
        <v>11639716</v>
      </c>
      <c r="T62" s="40">
        <v>426689</v>
      </c>
      <c r="U62" s="40">
        <v>12066405</v>
      </c>
    </row>
    <row r="63" spans="1:21">
      <c r="A63" s="36">
        <v>23200</v>
      </c>
      <c r="B63" s="37" t="s">
        <v>52</v>
      </c>
      <c r="C63" s="42">
        <v>3.5978E-3</v>
      </c>
      <c r="D63" s="42">
        <v>3.5723E-3</v>
      </c>
      <c r="E63" s="38">
        <v>4896074.54</v>
      </c>
      <c r="F63" s="38">
        <v>13164633</v>
      </c>
      <c r="G63" s="38">
        <v>33067499</v>
      </c>
      <c r="H63" s="38"/>
      <c r="I63" s="39">
        <v>0</v>
      </c>
      <c r="J63" s="39">
        <v>18918697</v>
      </c>
      <c r="K63" s="39">
        <v>4876652</v>
      </c>
      <c r="L63" s="38">
        <v>337196</v>
      </c>
      <c r="M63" s="38"/>
      <c r="N63" s="39">
        <v>1562816</v>
      </c>
      <c r="O63" s="39">
        <v>7125767</v>
      </c>
      <c r="P63" s="39">
        <v>0</v>
      </c>
      <c r="Q63" s="38">
        <v>304802</v>
      </c>
      <c r="R63" s="38"/>
      <c r="S63" s="39">
        <v>6335265</v>
      </c>
      <c r="T63" s="40">
        <v>-71938</v>
      </c>
      <c r="U63" s="40">
        <v>6263327</v>
      </c>
    </row>
    <row r="64" spans="1:21">
      <c r="A64" s="36">
        <v>30000</v>
      </c>
      <c r="B64" s="37" t="s">
        <v>53</v>
      </c>
      <c r="C64" s="42">
        <v>1.0038E-3</v>
      </c>
      <c r="D64" s="42">
        <v>1.0149E-3</v>
      </c>
      <c r="E64" s="38">
        <v>1219677.1400000001</v>
      </c>
      <c r="F64" s="38">
        <v>3740107</v>
      </c>
      <c r="G64" s="38">
        <v>9225959</v>
      </c>
      <c r="H64" s="38"/>
      <c r="I64" s="39">
        <v>0</v>
      </c>
      <c r="J64" s="39">
        <v>5278389</v>
      </c>
      <c r="K64" s="39">
        <v>1360605</v>
      </c>
      <c r="L64" s="38">
        <v>0</v>
      </c>
      <c r="M64" s="38"/>
      <c r="N64" s="39">
        <v>436032</v>
      </c>
      <c r="O64" s="39">
        <v>1988116</v>
      </c>
      <c r="P64" s="39">
        <v>0</v>
      </c>
      <c r="Q64" s="38">
        <v>213016</v>
      </c>
      <c r="R64" s="38"/>
      <c r="S64" s="39">
        <v>1767563</v>
      </c>
      <c r="T64" s="40">
        <v>-89518</v>
      </c>
      <c r="U64" s="40">
        <v>1678045</v>
      </c>
    </row>
    <row r="65" spans="1:21">
      <c r="A65" s="36">
        <v>30100</v>
      </c>
      <c r="B65" s="37" t="s">
        <v>54</v>
      </c>
      <c r="C65" s="42">
        <v>8.8232999999999992E-3</v>
      </c>
      <c r="D65" s="42">
        <v>8.5774000000000006E-3</v>
      </c>
      <c r="E65" s="38">
        <v>10432012.620000001</v>
      </c>
      <c r="F65" s="38">
        <v>31609417</v>
      </c>
      <c r="G65" s="38">
        <v>81095241</v>
      </c>
      <c r="H65" s="38"/>
      <c r="I65" s="39">
        <v>0</v>
      </c>
      <c r="J65" s="39">
        <v>46396502</v>
      </c>
      <c r="K65" s="39">
        <v>11959577</v>
      </c>
      <c r="L65" s="38">
        <v>373040</v>
      </c>
      <c r="M65" s="38"/>
      <c r="N65" s="39">
        <v>3832674</v>
      </c>
      <c r="O65" s="39">
        <v>17475340</v>
      </c>
      <c r="P65" s="39">
        <v>0</v>
      </c>
      <c r="Q65" s="38">
        <v>657861</v>
      </c>
      <c r="R65" s="38"/>
      <c r="S65" s="39">
        <v>15536702</v>
      </c>
      <c r="T65" s="40">
        <v>-248207</v>
      </c>
      <c r="U65" s="40">
        <v>15288495</v>
      </c>
    </row>
    <row r="66" spans="1:21">
      <c r="A66" s="36">
        <v>30102</v>
      </c>
      <c r="B66" s="37" t="s">
        <v>55</v>
      </c>
      <c r="C66" s="42">
        <v>1.5970000000000001E-4</v>
      </c>
      <c r="D66" s="42">
        <v>1.407E-4</v>
      </c>
      <c r="E66" s="38">
        <v>181617.28999999998</v>
      </c>
      <c r="F66" s="38">
        <v>518507</v>
      </c>
      <c r="G66" s="38">
        <v>1467808</v>
      </c>
      <c r="H66" s="38"/>
      <c r="I66" s="39">
        <v>0</v>
      </c>
      <c r="J66" s="39">
        <v>839768</v>
      </c>
      <c r="K66" s="39">
        <v>216466</v>
      </c>
      <c r="L66" s="38">
        <v>102898</v>
      </c>
      <c r="M66" s="38"/>
      <c r="N66" s="39">
        <v>69371</v>
      </c>
      <c r="O66" s="39">
        <v>316300</v>
      </c>
      <c r="P66" s="39">
        <v>0</v>
      </c>
      <c r="Q66" s="38">
        <v>0</v>
      </c>
      <c r="R66" s="38"/>
      <c r="S66" s="39">
        <v>281211</v>
      </c>
      <c r="T66" s="40">
        <v>36558</v>
      </c>
      <c r="U66" s="40">
        <v>317769</v>
      </c>
    </row>
    <row r="67" spans="1:21">
      <c r="A67" s="36">
        <v>30103</v>
      </c>
      <c r="B67" s="37" t="s">
        <v>56</v>
      </c>
      <c r="C67" s="42">
        <v>1.8699999999999999E-4</v>
      </c>
      <c r="D67" s="42">
        <v>1.8760000000000001E-4</v>
      </c>
      <c r="E67" s="38">
        <v>211589.10000000003</v>
      </c>
      <c r="F67" s="38">
        <v>691343</v>
      </c>
      <c r="G67" s="38">
        <v>1718723</v>
      </c>
      <c r="H67" s="38"/>
      <c r="I67" s="39">
        <v>0</v>
      </c>
      <c r="J67" s="39">
        <v>983322</v>
      </c>
      <c r="K67" s="39">
        <v>253470</v>
      </c>
      <c r="L67" s="38">
        <v>59739</v>
      </c>
      <c r="M67" s="38"/>
      <c r="N67" s="39">
        <v>81229</v>
      </c>
      <c r="O67" s="39">
        <v>370370</v>
      </c>
      <c r="P67" s="39">
        <v>0</v>
      </c>
      <c r="Q67" s="38">
        <v>22552</v>
      </c>
      <c r="R67" s="38"/>
      <c r="S67" s="39">
        <v>329283</v>
      </c>
      <c r="T67" s="40">
        <v>21929</v>
      </c>
      <c r="U67" s="40">
        <v>351212</v>
      </c>
    </row>
    <row r="68" spans="1:21">
      <c r="A68" s="36">
        <v>30104</v>
      </c>
      <c r="B68" s="37" t="s">
        <v>57</v>
      </c>
      <c r="C68" s="42">
        <v>1.081E-4</v>
      </c>
      <c r="D68" s="42">
        <v>8.6700000000000007E-5</v>
      </c>
      <c r="E68" s="38">
        <v>118103.81999999998</v>
      </c>
      <c r="F68" s="38">
        <v>319507</v>
      </c>
      <c r="G68" s="38">
        <v>993551</v>
      </c>
      <c r="H68" s="38"/>
      <c r="I68" s="39">
        <v>0</v>
      </c>
      <c r="J68" s="39">
        <v>568434</v>
      </c>
      <c r="K68" s="39">
        <v>146525</v>
      </c>
      <c r="L68" s="38">
        <v>137326</v>
      </c>
      <c r="M68" s="38"/>
      <c r="N68" s="39">
        <v>46957</v>
      </c>
      <c r="O68" s="39">
        <v>214102</v>
      </c>
      <c r="P68" s="39">
        <v>0</v>
      </c>
      <c r="Q68" s="38">
        <v>0</v>
      </c>
      <c r="R68" s="38"/>
      <c r="S68" s="39">
        <v>190350</v>
      </c>
      <c r="T68" s="40">
        <v>52746</v>
      </c>
      <c r="U68" s="40">
        <v>243097</v>
      </c>
    </row>
    <row r="69" spans="1:21">
      <c r="A69" s="36">
        <v>30105</v>
      </c>
      <c r="B69" s="37" t="s">
        <v>58</v>
      </c>
      <c r="C69" s="42">
        <v>8.5320000000000003E-4</v>
      </c>
      <c r="D69" s="42">
        <v>8.1840000000000005E-4</v>
      </c>
      <c r="E69" s="38">
        <v>1143841.04</v>
      </c>
      <c r="F69" s="38">
        <v>3015966</v>
      </c>
      <c r="G69" s="38">
        <v>7841789</v>
      </c>
      <c r="H69" s="38"/>
      <c r="I69" s="39">
        <v>0</v>
      </c>
      <c r="J69" s="39">
        <v>4486473</v>
      </c>
      <c r="K69" s="39">
        <v>1156473</v>
      </c>
      <c r="L69" s="38">
        <v>264743</v>
      </c>
      <c r="M69" s="38"/>
      <c r="N69" s="39">
        <v>370614</v>
      </c>
      <c r="O69" s="39">
        <v>1689839</v>
      </c>
      <c r="P69" s="39">
        <v>0</v>
      </c>
      <c r="Q69" s="38">
        <v>0</v>
      </c>
      <c r="R69" s="38"/>
      <c r="S69" s="39">
        <v>1502376</v>
      </c>
      <c r="T69" s="40">
        <v>98522</v>
      </c>
      <c r="U69" s="40">
        <v>1600898</v>
      </c>
    </row>
    <row r="70" spans="1:21">
      <c r="A70" s="36">
        <v>30200</v>
      </c>
      <c r="B70" s="37" t="s">
        <v>59</v>
      </c>
      <c r="C70" s="42">
        <v>1.9545000000000001E-3</v>
      </c>
      <c r="D70" s="42">
        <v>2.0178000000000001E-3</v>
      </c>
      <c r="E70" s="38">
        <v>2394754.19</v>
      </c>
      <c r="F70" s="38">
        <v>7435993</v>
      </c>
      <c r="G70" s="38">
        <v>17963874</v>
      </c>
      <c r="H70" s="38"/>
      <c r="I70" s="39">
        <v>0</v>
      </c>
      <c r="J70" s="39">
        <v>10277556</v>
      </c>
      <c r="K70" s="39">
        <v>2649235</v>
      </c>
      <c r="L70" s="38">
        <v>0</v>
      </c>
      <c r="M70" s="38"/>
      <c r="N70" s="39">
        <v>848998</v>
      </c>
      <c r="O70" s="39">
        <v>3871063</v>
      </c>
      <c r="P70" s="39">
        <v>0</v>
      </c>
      <c r="Q70" s="38">
        <v>523572</v>
      </c>
      <c r="R70" s="38"/>
      <c r="S70" s="39">
        <v>3441624</v>
      </c>
      <c r="T70" s="40">
        <v>-199493</v>
      </c>
      <c r="U70" s="40">
        <v>3242131</v>
      </c>
    </row>
    <row r="71" spans="1:21">
      <c r="A71" s="36">
        <v>30300</v>
      </c>
      <c r="B71" s="37" t="s">
        <v>60</v>
      </c>
      <c r="C71" s="42">
        <v>6.8050000000000001E-4</v>
      </c>
      <c r="D71" s="42">
        <v>6.734E-4</v>
      </c>
      <c r="E71" s="38">
        <v>839107.02</v>
      </c>
      <c r="F71" s="38">
        <v>2481612</v>
      </c>
      <c r="G71" s="38">
        <v>6254498</v>
      </c>
      <c r="H71" s="38"/>
      <c r="I71" s="39">
        <v>0</v>
      </c>
      <c r="J71" s="39">
        <v>3578346</v>
      </c>
      <c r="K71" s="39">
        <v>922386</v>
      </c>
      <c r="L71" s="38">
        <v>4161</v>
      </c>
      <c r="M71" s="38"/>
      <c r="N71" s="39">
        <v>295596</v>
      </c>
      <c r="O71" s="39">
        <v>1347791</v>
      </c>
      <c r="P71" s="39">
        <v>0</v>
      </c>
      <c r="Q71" s="38">
        <v>18103</v>
      </c>
      <c r="R71" s="38"/>
      <c r="S71" s="39">
        <v>1198273</v>
      </c>
      <c r="T71" s="40">
        <v>-8476</v>
      </c>
      <c r="U71" s="40">
        <v>1189797</v>
      </c>
    </row>
    <row r="72" spans="1:21">
      <c r="A72" s="36">
        <v>30400</v>
      </c>
      <c r="B72" s="37" t="s">
        <v>61</v>
      </c>
      <c r="C72" s="42">
        <v>1.2626E-3</v>
      </c>
      <c r="D72" s="42">
        <v>1.3213000000000001E-3</v>
      </c>
      <c r="E72" s="38">
        <v>1698373.8399999999</v>
      </c>
      <c r="F72" s="38">
        <v>4869252</v>
      </c>
      <c r="G72" s="38">
        <v>11604598</v>
      </c>
      <c r="H72" s="38"/>
      <c r="I72" s="39">
        <v>0</v>
      </c>
      <c r="J72" s="39">
        <v>6639265</v>
      </c>
      <c r="K72" s="39">
        <v>1711396</v>
      </c>
      <c r="L72" s="38">
        <v>187296</v>
      </c>
      <c r="M72" s="38"/>
      <c r="N72" s="39">
        <v>548449</v>
      </c>
      <c r="O72" s="39">
        <v>2500693</v>
      </c>
      <c r="P72" s="39">
        <v>0</v>
      </c>
      <c r="Q72" s="38">
        <v>273573</v>
      </c>
      <c r="R72" s="38"/>
      <c r="S72" s="39">
        <v>2223277</v>
      </c>
      <c r="T72" s="40">
        <v>-44639</v>
      </c>
      <c r="U72" s="40">
        <v>2178638</v>
      </c>
    </row>
    <row r="73" spans="1:21">
      <c r="A73" s="36">
        <v>30405</v>
      </c>
      <c r="B73" s="37" t="s">
        <v>62</v>
      </c>
      <c r="C73" s="42">
        <v>8.2660000000000003E-4</v>
      </c>
      <c r="D73" s="42">
        <v>8.0889999999999998E-4</v>
      </c>
      <c r="E73" s="38">
        <v>1030942.5799999998</v>
      </c>
      <c r="F73" s="38">
        <v>2980957</v>
      </c>
      <c r="G73" s="38">
        <v>7597308</v>
      </c>
      <c r="H73" s="38"/>
      <c r="I73" s="39">
        <v>0</v>
      </c>
      <c r="J73" s="39">
        <v>4346599</v>
      </c>
      <c r="K73" s="39">
        <v>1120418</v>
      </c>
      <c r="L73" s="38">
        <v>353578</v>
      </c>
      <c r="M73" s="38"/>
      <c r="N73" s="39">
        <v>359059</v>
      </c>
      <c r="O73" s="39">
        <v>1637156</v>
      </c>
      <c r="P73" s="39">
        <v>0</v>
      </c>
      <c r="Q73" s="38">
        <v>0</v>
      </c>
      <c r="R73" s="38"/>
      <c r="S73" s="39">
        <v>1455537</v>
      </c>
      <c r="T73" s="40">
        <v>154877</v>
      </c>
      <c r="U73" s="40">
        <v>1610414</v>
      </c>
    </row>
    <row r="74" spans="1:21">
      <c r="A74" s="36">
        <v>30500</v>
      </c>
      <c r="B74" s="37" t="s">
        <v>63</v>
      </c>
      <c r="C74" s="42">
        <v>1.3144000000000001E-3</v>
      </c>
      <c r="D74" s="42">
        <v>1.3231E-3</v>
      </c>
      <c r="E74" s="38">
        <v>1632441.9199999997</v>
      </c>
      <c r="F74" s="38">
        <v>4875885</v>
      </c>
      <c r="G74" s="38">
        <v>12080694</v>
      </c>
      <c r="H74" s="38"/>
      <c r="I74" s="39">
        <v>0</v>
      </c>
      <c r="J74" s="39">
        <v>6911650</v>
      </c>
      <c r="K74" s="39">
        <v>1781609</v>
      </c>
      <c r="L74" s="38">
        <v>38990</v>
      </c>
      <c r="M74" s="38"/>
      <c r="N74" s="39">
        <v>570950</v>
      </c>
      <c r="O74" s="39">
        <v>2603287</v>
      </c>
      <c r="P74" s="39">
        <v>0</v>
      </c>
      <c r="Q74" s="38">
        <v>150326</v>
      </c>
      <c r="R74" s="38"/>
      <c r="S74" s="39">
        <v>2314490</v>
      </c>
      <c r="T74" s="40">
        <v>-52351</v>
      </c>
      <c r="U74" s="40">
        <v>2262139</v>
      </c>
    </row>
    <row r="75" spans="1:21">
      <c r="A75" s="36">
        <v>30600</v>
      </c>
      <c r="B75" s="37" t="s">
        <v>64</v>
      </c>
      <c r="C75" s="42">
        <v>1.0258999999999999E-3</v>
      </c>
      <c r="D75" s="42">
        <v>1.0248E-3</v>
      </c>
      <c r="E75" s="38">
        <v>1274945.5900000001</v>
      </c>
      <c r="F75" s="38">
        <v>3776591</v>
      </c>
      <c r="G75" s="38">
        <v>9429081</v>
      </c>
      <c r="H75" s="38"/>
      <c r="I75" s="39">
        <v>0</v>
      </c>
      <c r="J75" s="39">
        <v>5394600</v>
      </c>
      <c r="K75" s="39">
        <v>1390560</v>
      </c>
      <c r="L75" s="38">
        <v>43081</v>
      </c>
      <c r="M75" s="38"/>
      <c r="N75" s="39">
        <v>445631</v>
      </c>
      <c r="O75" s="39">
        <v>2031887</v>
      </c>
      <c r="P75" s="39">
        <v>0</v>
      </c>
      <c r="Q75" s="38">
        <v>19622</v>
      </c>
      <c r="R75" s="38"/>
      <c r="S75" s="39">
        <v>1806479</v>
      </c>
      <c r="T75" s="40">
        <v>12199</v>
      </c>
      <c r="U75" s="40">
        <v>1818677</v>
      </c>
    </row>
    <row r="76" spans="1:21">
      <c r="A76" s="36">
        <v>30601</v>
      </c>
      <c r="B76" s="37" t="s">
        <v>65</v>
      </c>
      <c r="C76" s="42">
        <v>2.3099999999999999E-5</v>
      </c>
      <c r="D76" s="42">
        <v>2.51E-5</v>
      </c>
      <c r="E76" s="38">
        <v>27323.84</v>
      </c>
      <c r="F76" s="38">
        <v>92498</v>
      </c>
      <c r="G76" s="38">
        <v>212313</v>
      </c>
      <c r="H76" s="38"/>
      <c r="I76" s="39">
        <v>0</v>
      </c>
      <c r="J76" s="39">
        <v>121469</v>
      </c>
      <c r="K76" s="39">
        <v>31311</v>
      </c>
      <c r="L76" s="38">
        <v>9773</v>
      </c>
      <c r="M76" s="38"/>
      <c r="N76" s="39">
        <v>10034</v>
      </c>
      <c r="O76" s="39">
        <v>45752</v>
      </c>
      <c r="P76" s="39">
        <v>0</v>
      </c>
      <c r="Q76" s="38">
        <v>9199</v>
      </c>
      <c r="R76" s="38"/>
      <c r="S76" s="39">
        <v>40676</v>
      </c>
      <c r="T76" s="40">
        <v>947</v>
      </c>
      <c r="U76" s="40">
        <v>41623</v>
      </c>
    </row>
    <row r="77" spans="1:21">
      <c r="A77" s="36">
        <v>30700</v>
      </c>
      <c r="B77" s="37" t="s">
        <v>66</v>
      </c>
      <c r="C77" s="42">
        <v>2.6148999999999999E-3</v>
      </c>
      <c r="D77" s="42">
        <v>2.6264000000000001E-3</v>
      </c>
      <c r="E77" s="38">
        <v>3368691.9099999997</v>
      </c>
      <c r="F77" s="38">
        <v>9678804</v>
      </c>
      <c r="G77" s="38">
        <v>24033632</v>
      </c>
      <c r="H77" s="38"/>
      <c r="I77" s="39">
        <v>0</v>
      </c>
      <c r="J77" s="39">
        <v>13750208</v>
      </c>
      <c r="K77" s="39">
        <v>3544377</v>
      </c>
      <c r="L77" s="38">
        <v>171016</v>
      </c>
      <c r="M77" s="38"/>
      <c r="N77" s="39">
        <v>1135863</v>
      </c>
      <c r="O77" s="39">
        <v>5179045</v>
      </c>
      <c r="P77" s="39">
        <v>0</v>
      </c>
      <c r="Q77" s="38">
        <v>7585</v>
      </c>
      <c r="R77" s="38"/>
      <c r="S77" s="39">
        <v>4604504</v>
      </c>
      <c r="T77" s="40">
        <v>68464</v>
      </c>
      <c r="U77" s="40">
        <v>4672969</v>
      </c>
    </row>
    <row r="78" spans="1:21">
      <c r="A78" s="36">
        <v>30705</v>
      </c>
      <c r="B78" s="37" t="s">
        <v>67</v>
      </c>
      <c r="C78" s="42">
        <v>5.3589999999999996E-4</v>
      </c>
      <c r="D78" s="42">
        <v>4.9689999999999999E-4</v>
      </c>
      <c r="E78" s="38">
        <v>700449.64</v>
      </c>
      <c r="F78" s="38">
        <v>1831175</v>
      </c>
      <c r="G78" s="38">
        <v>4925475</v>
      </c>
      <c r="H78" s="38"/>
      <c r="I78" s="39">
        <v>0</v>
      </c>
      <c r="J78" s="39">
        <v>2817980</v>
      </c>
      <c r="K78" s="39">
        <v>726388</v>
      </c>
      <c r="L78" s="38">
        <v>220334</v>
      </c>
      <c r="M78" s="38"/>
      <c r="N78" s="39">
        <v>232785</v>
      </c>
      <c r="O78" s="39">
        <v>1061398</v>
      </c>
      <c r="P78" s="39">
        <v>0</v>
      </c>
      <c r="Q78" s="38">
        <v>5288</v>
      </c>
      <c r="R78" s="38"/>
      <c r="S78" s="39">
        <v>943651</v>
      </c>
      <c r="T78" s="40">
        <v>79964</v>
      </c>
      <c r="U78" s="40">
        <v>1023615</v>
      </c>
    </row>
    <row r="79" spans="1:21">
      <c r="A79" s="36">
        <v>30800</v>
      </c>
      <c r="B79" s="37" t="s">
        <v>68</v>
      </c>
      <c r="C79" s="42">
        <v>1.0441999999999999E-3</v>
      </c>
      <c r="D79" s="42">
        <v>1.1248E-3</v>
      </c>
      <c r="E79" s="38">
        <v>1371376.91</v>
      </c>
      <c r="F79" s="38">
        <v>4145111</v>
      </c>
      <c r="G79" s="38">
        <v>9597277</v>
      </c>
      <c r="H79" s="38"/>
      <c r="I79" s="39">
        <v>0</v>
      </c>
      <c r="J79" s="39">
        <v>5490829</v>
      </c>
      <c r="K79" s="39">
        <v>1415365</v>
      </c>
      <c r="L79" s="38">
        <v>129367</v>
      </c>
      <c r="M79" s="38"/>
      <c r="N79" s="39">
        <v>453581</v>
      </c>
      <c r="O79" s="39">
        <v>2068132</v>
      </c>
      <c r="P79" s="39">
        <v>0</v>
      </c>
      <c r="Q79" s="38">
        <v>304479</v>
      </c>
      <c r="R79" s="38"/>
      <c r="S79" s="39">
        <v>1838703</v>
      </c>
      <c r="T79" s="40">
        <v>-20355</v>
      </c>
      <c r="U79" s="40">
        <v>1818348</v>
      </c>
    </row>
    <row r="80" spans="1:21">
      <c r="A80" s="36">
        <v>30900</v>
      </c>
      <c r="B80" s="37" t="s">
        <v>69</v>
      </c>
      <c r="C80" s="42">
        <v>1.7328000000000001E-3</v>
      </c>
      <c r="D80" s="42">
        <v>1.7661E-3</v>
      </c>
      <c r="E80" s="38">
        <v>2245056.1</v>
      </c>
      <c r="F80" s="38">
        <v>6508428</v>
      </c>
      <c r="G80" s="38">
        <v>15926222</v>
      </c>
      <c r="H80" s="38"/>
      <c r="I80" s="39">
        <v>0</v>
      </c>
      <c r="J80" s="39">
        <v>9111768</v>
      </c>
      <c r="K80" s="39">
        <v>2348731</v>
      </c>
      <c r="L80" s="38">
        <v>0</v>
      </c>
      <c r="M80" s="38"/>
      <c r="N80" s="39">
        <v>752695</v>
      </c>
      <c r="O80" s="39">
        <v>3431966</v>
      </c>
      <c r="P80" s="39">
        <v>0</v>
      </c>
      <c r="Q80" s="38">
        <v>310651</v>
      </c>
      <c r="R80" s="38"/>
      <c r="S80" s="39">
        <v>3051239</v>
      </c>
      <c r="T80" s="40">
        <v>-122011</v>
      </c>
      <c r="U80" s="40">
        <v>2929228</v>
      </c>
    </row>
    <row r="81" spans="1:21">
      <c r="A81" s="36">
        <v>30905</v>
      </c>
      <c r="B81" s="37" t="s">
        <v>70</v>
      </c>
      <c r="C81" s="42">
        <v>3.5169999999999998E-4</v>
      </c>
      <c r="D81" s="42">
        <v>3.7520000000000001E-4</v>
      </c>
      <c r="E81" s="38">
        <v>515129.81000000006</v>
      </c>
      <c r="F81" s="38">
        <v>1382686</v>
      </c>
      <c r="G81" s="38">
        <v>3232486</v>
      </c>
      <c r="H81" s="38"/>
      <c r="I81" s="39">
        <v>0</v>
      </c>
      <c r="J81" s="39">
        <v>1849382</v>
      </c>
      <c r="K81" s="39">
        <v>476713</v>
      </c>
      <c r="L81" s="38">
        <v>871</v>
      </c>
      <c r="M81" s="38"/>
      <c r="N81" s="39">
        <v>152772</v>
      </c>
      <c r="O81" s="39">
        <v>696574</v>
      </c>
      <c r="P81" s="39">
        <v>0</v>
      </c>
      <c r="Q81" s="38">
        <v>90580</v>
      </c>
      <c r="R81" s="38"/>
      <c r="S81" s="39">
        <v>619299</v>
      </c>
      <c r="T81" s="40">
        <v>-31355</v>
      </c>
      <c r="U81" s="40">
        <v>587944</v>
      </c>
    </row>
    <row r="82" spans="1:21">
      <c r="A82" s="36">
        <v>31000</v>
      </c>
      <c r="B82" s="37" t="s">
        <v>71</v>
      </c>
      <c r="C82" s="42">
        <v>4.8155000000000003E-3</v>
      </c>
      <c r="D82" s="42">
        <v>4.8412000000000004E-3</v>
      </c>
      <c r="E82" s="38">
        <v>6024227.25</v>
      </c>
      <c r="F82" s="38">
        <v>17840781</v>
      </c>
      <c r="G82" s="38">
        <v>44259419</v>
      </c>
      <c r="H82" s="38"/>
      <c r="I82" s="39">
        <v>0</v>
      </c>
      <c r="J82" s="39">
        <v>25321859</v>
      </c>
      <c r="K82" s="39">
        <v>6527189</v>
      </c>
      <c r="L82" s="38">
        <v>516552</v>
      </c>
      <c r="M82" s="38"/>
      <c r="N82" s="39">
        <v>2091762</v>
      </c>
      <c r="O82" s="39">
        <v>9537531</v>
      </c>
      <c r="P82" s="39">
        <v>0</v>
      </c>
      <c r="Q82" s="38">
        <v>169263</v>
      </c>
      <c r="R82" s="38"/>
      <c r="S82" s="39">
        <v>8479479</v>
      </c>
      <c r="T82" s="40">
        <v>206780</v>
      </c>
      <c r="U82" s="40">
        <v>8686259</v>
      </c>
    </row>
    <row r="83" spans="1:21">
      <c r="A83" s="36">
        <v>31005</v>
      </c>
      <c r="B83" s="37" t="s">
        <v>72</v>
      </c>
      <c r="C83" s="42">
        <v>4.8200000000000001E-4</v>
      </c>
      <c r="D83" s="42">
        <v>4.6559999999999999E-4</v>
      </c>
      <c r="E83" s="38">
        <v>700886.58</v>
      </c>
      <c r="F83" s="38">
        <v>1715828</v>
      </c>
      <c r="G83" s="38">
        <v>4430078</v>
      </c>
      <c r="H83" s="38"/>
      <c r="I83" s="39">
        <v>0</v>
      </c>
      <c r="J83" s="39">
        <v>2534552</v>
      </c>
      <c r="K83" s="39">
        <v>653329</v>
      </c>
      <c r="L83" s="38">
        <v>138803</v>
      </c>
      <c r="M83" s="38"/>
      <c r="N83" s="39">
        <v>209372</v>
      </c>
      <c r="O83" s="39">
        <v>954644.38</v>
      </c>
      <c r="P83" s="39">
        <v>0</v>
      </c>
      <c r="Q83" s="38">
        <v>17553</v>
      </c>
      <c r="R83" s="38"/>
      <c r="S83" s="39">
        <v>848740</v>
      </c>
      <c r="T83" s="40">
        <v>31244</v>
      </c>
      <c r="U83" s="40">
        <v>879984</v>
      </c>
    </row>
    <row r="84" spans="1:21">
      <c r="A84" s="36">
        <v>31100</v>
      </c>
      <c r="B84" s="37" t="s">
        <v>73</v>
      </c>
      <c r="C84" s="42">
        <v>9.9386000000000006E-3</v>
      </c>
      <c r="D84" s="42">
        <v>9.9407000000000002E-3</v>
      </c>
      <c r="E84" s="38">
        <v>12146133.370000001</v>
      </c>
      <c r="F84" s="38">
        <v>36633448</v>
      </c>
      <c r="G84" s="38">
        <v>91346001</v>
      </c>
      <c r="H84" s="38"/>
      <c r="I84" s="39">
        <v>0</v>
      </c>
      <c r="J84" s="39">
        <v>52261204</v>
      </c>
      <c r="K84" s="39">
        <v>13471315</v>
      </c>
      <c r="L84" s="38">
        <v>0</v>
      </c>
      <c r="M84" s="38"/>
      <c r="N84" s="39">
        <v>4317139</v>
      </c>
      <c r="O84" s="39">
        <v>19684292</v>
      </c>
      <c r="P84" s="39">
        <v>0</v>
      </c>
      <c r="Q84" s="38">
        <v>797515</v>
      </c>
      <c r="R84" s="38"/>
      <c r="S84" s="39">
        <v>17500602</v>
      </c>
      <c r="T84" s="40">
        <v>-303786</v>
      </c>
      <c r="U84" s="40">
        <v>17196817</v>
      </c>
    </row>
    <row r="85" spans="1:21">
      <c r="A85" s="36">
        <v>31101</v>
      </c>
      <c r="B85" s="37" t="s">
        <v>74</v>
      </c>
      <c r="C85" s="42">
        <v>6.7299999999999996E-5</v>
      </c>
      <c r="D85" s="42">
        <v>6.86E-5</v>
      </c>
      <c r="E85" s="38">
        <v>71654.200000000012</v>
      </c>
      <c r="F85" s="38">
        <v>252805</v>
      </c>
      <c r="G85" s="38">
        <v>618557</v>
      </c>
      <c r="H85" s="38"/>
      <c r="I85" s="39">
        <v>0</v>
      </c>
      <c r="J85" s="39">
        <v>353891</v>
      </c>
      <c r="K85" s="39">
        <v>91222</v>
      </c>
      <c r="L85" s="38">
        <v>0</v>
      </c>
      <c r="M85" s="38"/>
      <c r="N85" s="39">
        <v>29234</v>
      </c>
      <c r="O85" s="39">
        <v>133294</v>
      </c>
      <c r="P85" s="39">
        <v>0</v>
      </c>
      <c r="Q85" s="38">
        <v>53374</v>
      </c>
      <c r="R85" s="38"/>
      <c r="S85" s="39">
        <v>118507</v>
      </c>
      <c r="T85" s="40">
        <v>-19578</v>
      </c>
      <c r="U85" s="40">
        <v>98929</v>
      </c>
    </row>
    <row r="86" spans="1:21">
      <c r="A86" s="36">
        <v>31102</v>
      </c>
      <c r="B86" s="37" t="s">
        <v>75</v>
      </c>
      <c r="C86" s="42">
        <v>1.5300000000000001E-4</v>
      </c>
      <c r="D86" s="42">
        <v>1.5589999999999999E-4</v>
      </c>
      <c r="E86" s="38">
        <v>164728.73000000001</v>
      </c>
      <c r="F86" s="38">
        <v>574522</v>
      </c>
      <c r="G86" s="38">
        <v>1406228</v>
      </c>
      <c r="H86" s="38"/>
      <c r="I86" s="39">
        <v>0</v>
      </c>
      <c r="J86" s="39">
        <v>804536</v>
      </c>
      <c r="K86" s="39">
        <v>207384</v>
      </c>
      <c r="L86" s="38">
        <v>0</v>
      </c>
      <c r="M86" s="38"/>
      <c r="N86" s="39">
        <v>66460</v>
      </c>
      <c r="O86" s="39">
        <v>303030.27</v>
      </c>
      <c r="P86" s="39">
        <v>0</v>
      </c>
      <c r="Q86" s="38">
        <v>114676</v>
      </c>
      <c r="R86" s="38"/>
      <c r="S86" s="39">
        <v>269413</v>
      </c>
      <c r="T86" s="40">
        <v>-51538</v>
      </c>
      <c r="U86" s="40">
        <v>217875</v>
      </c>
    </row>
    <row r="87" spans="1:21">
      <c r="A87" s="36">
        <v>31105</v>
      </c>
      <c r="B87" s="37" t="s">
        <v>76</v>
      </c>
      <c r="C87" s="42">
        <v>1.5401E-3</v>
      </c>
      <c r="D87" s="42">
        <v>1.6336E-3</v>
      </c>
      <c r="E87" s="38">
        <v>2068384.7399999998</v>
      </c>
      <c r="F87" s="38">
        <v>6020139</v>
      </c>
      <c r="G87" s="38">
        <v>14155110</v>
      </c>
      <c r="H87" s="38"/>
      <c r="I87" s="39">
        <v>0</v>
      </c>
      <c r="J87" s="39">
        <v>8098473</v>
      </c>
      <c r="K87" s="39">
        <v>2087535</v>
      </c>
      <c r="L87" s="38">
        <v>298531</v>
      </c>
      <c r="M87" s="38"/>
      <c r="N87" s="39">
        <v>668990</v>
      </c>
      <c r="O87" s="39">
        <v>3050307</v>
      </c>
      <c r="P87" s="39">
        <v>0</v>
      </c>
      <c r="Q87" s="38">
        <v>242509</v>
      </c>
      <c r="R87" s="38"/>
      <c r="S87" s="39">
        <v>2711919</v>
      </c>
      <c r="T87" s="40">
        <v>53333</v>
      </c>
      <c r="U87" s="40">
        <v>2765252</v>
      </c>
    </row>
    <row r="88" spans="1:21">
      <c r="A88" s="36">
        <v>31110</v>
      </c>
      <c r="B88" s="37" t="s">
        <v>77</v>
      </c>
      <c r="C88" s="42">
        <v>2.3018000000000001E-3</v>
      </c>
      <c r="D88" s="42">
        <v>2.3462000000000001E-3</v>
      </c>
      <c r="E88" s="38">
        <v>2663672.4600000004</v>
      </c>
      <c r="F88" s="38">
        <v>8646212</v>
      </c>
      <c r="G88" s="38">
        <v>21155920</v>
      </c>
      <c r="H88" s="38"/>
      <c r="I88" s="39">
        <v>0</v>
      </c>
      <c r="J88" s="39">
        <v>12103801</v>
      </c>
      <c r="K88" s="39">
        <v>3119984</v>
      </c>
      <c r="L88" s="38">
        <v>201088</v>
      </c>
      <c r="M88" s="38"/>
      <c r="N88" s="39">
        <v>999858</v>
      </c>
      <c r="O88" s="39">
        <v>4558922</v>
      </c>
      <c r="P88" s="39">
        <v>0</v>
      </c>
      <c r="Q88" s="38">
        <v>361139</v>
      </c>
      <c r="R88" s="38"/>
      <c r="S88" s="39">
        <v>4053175</v>
      </c>
      <c r="T88" s="40">
        <v>-22160</v>
      </c>
      <c r="U88" s="40">
        <v>4031015</v>
      </c>
    </row>
    <row r="89" spans="1:21">
      <c r="A89" s="36">
        <v>31200</v>
      </c>
      <c r="B89" s="37" t="s">
        <v>78</v>
      </c>
      <c r="C89" s="42">
        <v>4.7600000000000003E-3</v>
      </c>
      <c r="D89" s="42">
        <v>4.8599000000000003E-3</v>
      </c>
      <c r="E89" s="38">
        <v>5837120.2100000009</v>
      </c>
      <c r="F89" s="38">
        <v>17909694</v>
      </c>
      <c r="G89" s="38">
        <v>43749317</v>
      </c>
      <c r="H89" s="38"/>
      <c r="I89" s="39">
        <v>0</v>
      </c>
      <c r="J89" s="39">
        <v>25030017</v>
      </c>
      <c r="K89" s="39">
        <v>6451961</v>
      </c>
      <c r="L89" s="38">
        <v>0</v>
      </c>
      <c r="M89" s="38"/>
      <c r="N89" s="39">
        <v>2067653.56</v>
      </c>
      <c r="O89" s="39">
        <v>9427608</v>
      </c>
      <c r="P89" s="39">
        <v>0</v>
      </c>
      <c r="Q89" s="38">
        <v>1535883</v>
      </c>
      <c r="R89" s="38"/>
      <c r="S89" s="39">
        <v>8381751</v>
      </c>
      <c r="T89" s="40">
        <v>-584566</v>
      </c>
      <c r="U89" s="40">
        <v>7797185</v>
      </c>
    </row>
    <row r="90" spans="1:21">
      <c r="A90" s="36">
        <v>31205</v>
      </c>
      <c r="B90" s="37" t="s">
        <v>79</v>
      </c>
      <c r="C90" s="42">
        <v>5.8929999999999996E-4</v>
      </c>
      <c r="D90" s="42">
        <v>6.2350000000000003E-4</v>
      </c>
      <c r="E90" s="38">
        <v>815299.16</v>
      </c>
      <c r="F90" s="38">
        <v>2297721</v>
      </c>
      <c r="G90" s="38">
        <v>5416276</v>
      </c>
      <c r="H90" s="38"/>
      <c r="I90" s="39">
        <v>0</v>
      </c>
      <c r="J90" s="39">
        <v>3098779</v>
      </c>
      <c r="K90" s="39">
        <v>798769</v>
      </c>
      <c r="L90" s="38">
        <v>0</v>
      </c>
      <c r="M90" s="38"/>
      <c r="N90" s="39">
        <v>255981</v>
      </c>
      <c r="O90" s="39">
        <v>1167162</v>
      </c>
      <c r="P90" s="39">
        <v>0</v>
      </c>
      <c r="Q90" s="38">
        <v>312082</v>
      </c>
      <c r="R90" s="38"/>
      <c r="S90" s="39">
        <v>1037682</v>
      </c>
      <c r="T90" s="40">
        <v>-127738</v>
      </c>
      <c r="U90" s="40">
        <v>909943</v>
      </c>
    </row>
    <row r="91" spans="1:21">
      <c r="A91" s="36">
        <v>31300</v>
      </c>
      <c r="B91" s="37" t="s">
        <v>80</v>
      </c>
      <c r="C91" s="42">
        <v>1.1785500000000001E-2</v>
      </c>
      <c r="D91" s="42">
        <v>1.12263E-2</v>
      </c>
      <c r="E91" s="38">
        <v>13640746.890000001</v>
      </c>
      <c r="F91" s="38">
        <v>41371138</v>
      </c>
      <c r="G91" s="38">
        <v>108320919</v>
      </c>
      <c r="H91" s="38"/>
      <c r="I91" s="39">
        <v>0</v>
      </c>
      <c r="J91" s="39">
        <v>61972956</v>
      </c>
      <c r="K91" s="39">
        <v>15974703</v>
      </c>
      <c r="L91" s="38">
        <v>2044914</v>
      </c>
      <c r="M91" s="38"/>
      <c r="N91" s="39">
        <v>5119397</v>
      </c>
      <c r="O91" s="39">
        <v>23342243</v>
      </c>
      <c r="P91" s="39">
        <v>0</v>
      </c>
      <c r="Q91" s="38">
        <v>838689</v>
      </c>
      <c r="R91" s="38"/>
      <c r="S91" s="39">
        <v>20752757</v>
      </c>
      <c r="T91" s="40">
        <v>227420</v>
      </c>
      <c r="U91" s="40">
        <v>20980177</v>
      </c>
    </row>
    <row r="92" spans="1:21">
      <c r="A92" s="36">
        <v>31301</v>
      </c>
      <c r="B92" s="37" t="s">
        <v>81</v>
      </c>
      <c r="C92" s="42">
        <v>2.3729999999999999E-4</v>
      </c>
      <c r="D92" s="42">
        <v>1.9369999999999999E-4</v>
      </c>
      <c r="E92" s="38">
        <v>261806.38999999998</v>
      </c>
      <c r="F92" s="38">
        <v>713823</v>
      </c>
      <c r="G92" s="38">
        <v>2181032</v>
      </c>
      <c r="H92" s="38"/>
      <c r="I92" s="39">
        <v>0</v>
      </c>
      <c r="J92" s="39">
        <v>1247820</v>
      </c>
      <c r="K92" s="39">
        <v>321649</v>
      </c>
      <c r="L92" s="38">
        <v>166752</v>
      </c>
      <c r="M92" s="38"/>
      <c r="N92" s="39">
        <v>103079</v>
      </c>
      <c r="O92" s="39">
        <v>469994</v>
      </c>
      <c r="P92" s="39">
        <v>0</v>
      </c>
      <c r="Q92" s="38">
        <v>0</v>
      </c>
      <c r="R92" s="38"/>
      <c r="S92" s="39">
        <v>417855</v>
      </c>
      <c r="T92" s="40">
        <v>56215</v>
      </c>
      <c r="U92" s="40">
        <v>474070</v>
      </c>
    </row>
    <row r="93" spans="1:21">
      <c r="A93" s="36">
        <v>31320</v>
      </c>
      <c r="B93" s="37" t="s">
        <v>82</v>
      </c>
      <c r="C93" s="42">
        <v>2.2084000000000001E-3</v>
      </c>
      <c r="D93" s="42">
        <v>2.2095000000000001E-3</v>
      </c>
      <c r="E93" s="38">
        <v>2577748.19</v>
      </c>
      <c r="F93" s="38">
        <v>8142445</v>
      </c>
      <c r="G93" s="38">
        <v>20297477</v>
      </c>
      <c r="H93" s="38"/>
      <c r="I93" s="39">
        <v>0</v>
      </c>
      <c r="J93" s="39">
        <v>11612666</v>
      </c>
      <c r="K93" s="39">
        <v>2993385</v>
      </c>
      <c r="L93" s="38">
        <v>0</v>
      </c>
      <c r="M93" s="38"/>
      <c r="N93" s="39">
        <v>959287</v>
      </c>
      <c r="O93" s="39">
        <v>4373935</v>
      </c>
      <c r="P93" s="39">
        <v>0</v>
      </c>
      <c r="Q93" s="38">
        <v>538165</v>
      </c>
      <c r="R93" s="38"/>
      <c r="S93" s="39">
        <v>3888710</v>
      </c>
      <c r="T93" s="40">
        <v>-231373</v>
      </c>
      <c r="U93" s="40">
        <v>3657337</v>
      </c>
    </row>
    <row r="94" spans="1:21">
      <c r="A94" s="36">
        <v>31400</v>
      </c>
      <c r="B94" s="37" t="s">
        <v>83</v>
      </c>
      <c r="C94" s="42">
        <v>4.731E-3</v>
      </c>
      <c r="D94" s="42">
        <v>4.7343000000000003E-3</v>
      </c>
      <c r="E94" s="38">
        <v>5877573.2699999996</v>
      </c>
      <c r="F94" s="38">
        <v>17446833</v>
      </c>
      <c r="G94" s="38">
        <v>43482777</v>
      </c>
      <c r="H94" s="38"/>
      <c r="I94" s="39">
        <v>0</v>
      </c>
      <c r="J94" s="39">
        <v>24877524</v>
      </c>
      <c r="K94" s="39">
        <v>6412653</v>
      </c>
      <c r="L94" s="38">
        <v>0</v>
      </c>
      <c r="M94" s="38"/>
      <c r="N94" s="39">
        <v>2055057</v>
      </c>
      <c r="O94" s="39">
        <v>9370171</v>
      </c>
      <c r="P94" s="39">
        <v>0</v>
      </c>
      <c r="Q94" s="38">
        <v>422982</v>
      </c>
      <c r="R94" s="38"/>
      <c r="S94" s="39">
        <v>8330685</v>
      </c>
      <c r="T94" s="40">
        <v>-192193</v>
      </c>
      <c r="U94" s="40">
        <v>8138493</v>
      </c>
    </row>
    <row r="95" spans="1:21">
      <c r="A95" s="36">
        <v>31405</v>
      </c>
      <c r="B95" s="37" t="s">
        <v>84</v>
      </c>
      <c r="C95" s="42">
        <v>9.4410000000000002E-4</v>
      </c>
      <c r="D95" s="42">
        <v>9.8060000000000009E-4</v>
      </c>
      <c r="E95" s="38">
        <v>1348309.2700000003</v>
      </c>
      <c r="F95" s="38">
        <v>3613705</v>
      </c>
      <c r="G95" s="38">
        <v>8677254</v>
      </c>
      <c r="H95" s="38"/>
      <c r="I95" s="39">
        <v>0</v>
      </c>
      <c r="J95" s="39">
        <v>4964462</v>
      </c>
      <c r="K95" s="39">
        <v>1279684</v>
      </c>
      <c r="L95" s="38">
        <v>0</v>
      </c>
      <c r="M95" s="38"/>
      <c r="N95" s="39">
        <v>410099</v>
      </c>
      <c r="O95" s="39">
        <v>1869875</v>
      </c>
      <c r="P95" s="39">
        <v>0</v>
      </c>
      <c r="Q95" s="38">
        <v>227378</v>
      </c>
      <c r="R95" s="38"/>
      <c r="S95" s="39">
        <v>1662439</v>
      </c>
      <c r="T95" s="40">
        <v>-95727</v>
      </c>
      <c r="U95" s="40">
        <v>1566713</v>
      </c>
    </row>
    <row r="96" spans="1:21">
      <c r="A96" s="36">
        <v>31500</v>
      </c>
      <c r="B96" s="37" t="s">
        <v>85</v>
      </c>
      <c r="C96" s="42">
        <v>7.2920000000000005E-4</v>
      </c>
      <c r="D96" s="42">
        <v>7.4350000000000002E-4</v>
      </c>
      <c r="E96" s="38">
        <v>953251.6399999999</v>
      </c>
      <c r="F96" s="38">
        <v>2739945</v>
      </c>
      <c r="G96" s="38">
        <v>6702101</v>
      </c>
      <c r="H96" s="38"/>
      <c r="I96" s="39">
        <v>0</v>
      </c>
      <c r="J96" s="39">
        <v>3834430</v>
      </c>
      <c r="K96" s="39">
        <v>988397</v>
      </c>
      <c r="L96" s="38">
        <v>0</v>
      </c>
      <c r="M96" s="38"/>
      <c r="N96" s="39">
        <v>316751</v>
      </c>
      <c r="O96" s="39">
        <v>1444246</v>
      </c>
      <c r="P96" s="39">
        <v>0</v>
      </c>
      <c r="Q96" s="38">
        <v>126500</v>
      </c>
      <c r="R96" s="38"/>
      <c r="S96" s="39">
        <v>1284028</v>
      </c>
      <c r="T96" s="40">
        <v>-47532</v>
      </c>
      <c r="U96" s="40">
        <v>1236496</v>
      </c>
    </row>
    <row r="97" spans="1:21">
      <c r="A97" s="36">
        <v>31600</v>
      </c>
      <c r="B97" s="37" t="s">
        <v>86</v>
      </c>
      <c r="C97" s="42">
        <v>3.2935999999999998E-3</v>
      </c>
      <c r="D97" s="42">
        <v>3.2607000000000001E-3</v>
      </c>
      <c r="E97" s="38">
        <v>4145193.6500000004</v>
      </c>
      <c r="F97" s="38">
        <v>12016325</v>
      </c>
      <c r="G97" s="38">
        <v>30271586</v>
      </c>
      <c r="H97" s="38"/>
      <c r="I97" s="39">
        <v>0</v>
      </c>
      <c r="J97" s="39">
        <v>17319089</v>
      </c>
      <c r="K97" s="39">
        <v>4464323</v>
      </c>
      <c r="L97" s="38">
        <v>391819</v>
      </c>
      <c r="M97" s="38"/>
      <c r="N97" s="39">
        <v>1430677</v>
      </c>
      <c r="O97" s="39">
        <v>6523271</v>
      </c>
      <c r="P97" s="39">
        <v>0</v>
      </c>
      <c r="Q97" s="38">
        <v>0</v>
      </c>
      <c r="R97" s="38"/>
      <c r="S97" s="39">
        <v>5799608</v>
      </c>
      <c r="T97" s="40">
        <v>177894</v>
      </c>
      <c r="U97" s="40">
        <v>5977502</v>
      </c>
    </row>
    <row r="98" spans="1:21">
      <c r="A98" s="36">
        <v>31601</v>
      </c>
      <c r="B98" s="37" t="s">
        <v>284</v>
      </c>
      <c r="C98" s="42">
        <v>0</v>
      </c>
      <c r="D98" s="42">
        <v>0</v>
      </c>
      <c r="E98" s="38"/>
      <c r="F98" s="38">
        <v>0</v>
      </c>
      <c r="G98" s="38">
        <v>0</v>
      </c>
      <c r="H98" s="38"/>
      <c r="I98" s="39">
        <v>0</v>
      </c>
      <c r="J98" s="39">
        <v>0</v>
      </c>
      <c r="K98" s="39">
        <v>0</v>
      </c>
      <c r="L98" s="38">
        <v>0</v>
      </c>
      <c r="M98" s="38"/>
      <c r="N98" s="39">
        <v>0</v>
      </c>
      <c r="O98" s="39">
        <v>0</v>
      </c>
      <c r="P98" s="39">
        <v>0</v>
      </c>
      <c r="Q98" s="38">
        <v>31472</v>
      </c>
      <c r="R98" s="38"/>
      <c r="S98" s="39">
        <v>0</v>
      </c>
      <c r="T98" s="40">
        <v>-12747</v>
      </c>
      <c r="U98" s="40">
        <v>-12747</v>
      </c>
    </row>
    <row r="99" spans="1:21">
      <c r="A99" s="36">
        <v>31605</v>
      </c>
      <c r="B99" s="37" t="s">
        <v>87</v>
      </c>
      <c r="C99" s="42">
        <v>4.7249999999999999E-4</v>
      </c>
      <c r="D99" s="42">
        <v>4.7429999999999998E-4</v>
      </c>
      <c r="E99" s="38">
        <v>682594.32000000007</v>
      </c>
      <c r="F99" s="38">
        <v>1747889</v>
      </c>
      <c r="G99" s="38">
        <v>4342763</v>
      </c>
      <c r="H99" s="38"/>
      <c r="I99" s="39">
        <v>0</v>
      </c>
      <c r="J99" s="39">
        <v>2484597</v>
      </c>
      <c r="K99" s="39">
        <v>640452</v>
      </c>
      <c r="L99" s="38">
        <v>80559</v>
      </c>
      <c r="M99" s="38"/>
      <c r="N99" s="39">
        <v>205245</v>
      </c>
      <c r="O99" s="39">
        <v>935829</v>
      </c>
      <c r="P99" s="39">
        <v>0</v>
      </c>
      <c r="Q99" s="38">
        <v>9017</v>
      </c>
      <c r="R99" s="38"/>
      <c r="S99" s="39">
        <v>832012.02</v>
      </c>
      <c r="T99" s="40">
        <v>20318</v>
      </c>
      <c r="U99" s="40">
        <v>852330</v>
      </c>
    </row>
    <row r="100" spans="1:21">
      <c r="A100" s="36">
        <v>31700</v>
      </c>
      <c r="B100" s="37" t="s">
        <v>88</v>
      </c>
      <c r="C100" s="42">
        <v>9.8649999999999996E-4</v>
      </c>
      <c r="D100" s="42">
        <v>9.8630000000000007E-4</v>
      </c>
      <c r="E100" s="38">
        <v>1325133.3800000001</v>
      </c>
      <c r="F100" s="38">
        <v>3634711</v>
      </c>
      <c r="G100" s="38">
        <v>9066954</v>
      </c>
      <c r="H100" s="38"/>
      <c r="I100" s="39">
        <v>0</v>
      </c>
      <c r="J100" s="39">
        <v>5187419</v>
      </c>
      <c r="K100" s="39">
        <v>1337155</v>
      </c>
      <c r="L100" s="38">
        <v>205470</v>
      </c>
      <c r="M100" s="38"/>
      <c r="N100" s="39">
        <v>428517</v>
      </c>
      <c r="O100" s="39">
        <v>1953852</v>
      </c>
      <c r="P100" s="39">
        <v>0</v>
      </c>
      <c r="Q100" s="38">
        <v>43026</v>
      </c>
      <c r="R100" s="38"/>
      <c r="S100" s="39">
        <v>1737100</v>
      </c>
      <c r="T100" s="40">
        <v>49355</v>
      </c>
      <c r="U100" s="40">
        <v>1786455</v>
      </c>
    </row>
    <row r="101" spans="1:21">
      <c r="A101" s="36">
        <v>31800</v>
      </c>
      <c r="B101" s="37" t="s">
        <v>89</v>
      </c>
      <c r="C101" s="42">
        <v>6.1303E-3</v>
      </c>
      <c r="D101" s="42">
        <v>6.2585999999999996E-3</v>
      </c>
      <c r="E101" s="38">
        <v>7617114.8900000015</v>
      </c>
      <c r="F101" s="38">
        <v>23064180</v>
      </c>
      <c r="G101" s="38">
        <v>56343790</v>
      </c>
      <c r="H101" s="38"/>
      <c r="I101" s="39">
        <v>0</v>
      </c>
      <c r="J101" s="39">
        <v>32235612</v>
      </c>
      <c r="K101" s="39">
        <v>8309340</v>
      </c>
      <c r="L101" s="38">
        <v>41346</v>
      </c>
      <c r="M101" s="38"/>
      <c r="N101" s="39">
        <v>2662886</v>
      </c>
      <c r="O101" s="39">
        <v>12141611</v>
      </c>
      <c r="P101" s="39">
        <v>0</v>
      </c>
      <c r="Q101" s="38">
        <v>668257</v>
      </c>
      <c r="R101" s="38"/>
      <c r="S101" s="39">
        <v>10794674</v>
      </c>
      <c r="T101" s="40">
        <v>-196815</v>
      </c>
      <c r="U101" s="40">
        <v>10597859</v>
      </c>
    </row>
    <row r="102" spans="1:21">
      <c r="A102" s="36">
        <v>31805</v>
      </c>
      <c r="B102" s="37" t="s">
        <v>90</v>
      </c>
      <c r="C102" s="42">
        <v>1.1666999999999999E-3</v>
      </c>
      <c r="D102" s="42">
        <v>1.1642E-3</v>
      </c>
      <c r="E102" s="38">
        <v>1606789.14</v>
      </c>
      <c r="F102" s="38">
        <v>4290308</v>
      </c>
      <c r="G102" s="38">
        <v>10723178</v>
      </c>
      <c r="H102" s="38"/>
      <c r="I102" s="39">
        <v>0</v>
      </c>
      <c r="J102" s="39">
        <v>6134983</v>
      </c>
      <c r="K102" s="39">
        <v>1581408</v>
      </c>
      <c r="L102" s="38">
        <v>127717</v>
      </c>
      <c r="M102" s="38"/>
      <c r="N102" s="39">
        <v>506792</v>
      </c>
      <c r="O102" s="39">
        <v>2310754</v>
      </c>
      <c r="P102" s="39">
        <v>0</v>
      </c>
      <c r="Q102" s="38">
        <v>129796</v>
      </c>
      <c r="R102" s="38"/>
      <c r="S102" s="39">
        <v>2054409</v>
      </c>
      <c r="T102" s="40">
        <v>-6677</v>
      </c>
      <c r="U102" s="40">
        <v>2047733</v>
      </c>
    </row>
    <row r="103" spans="1:21">
      <c r="A103" s="36">
        <v>31810</v>
      </c>
      <c r="B103" s="37" t="s">
        <v>91</v>
      </c>
      <c r="C103" s="42">
        <v>1.5257999999999999E-3</v>
      </c>
      <c r="D103" s="42">
        <v>1.4873E-3</v>
      </c>
      <c r="E103" s="38">
        <v>1900263.9399999997</v>
      </c>
      <c r="F103" s="38">
        <v>5480995</v>
      </c>
      <c r="G103" s="38">
        <v>14023678</v>
      </c>
      <c r="H103" s="38"/>
      <c r="I103" s="39">
        <v>0</v>
      </c>
      <c r="J103" s="39">
        <v>8023277</v>
      </c>
      <c r="K103" s="39">
        <v>2068152</v>
      </c>
      <c r="L103" s="38">
        <v>103016</v>
      </c>
      <c r="M103" s="38"/>
      <c r="N103" s="39">
        <v>662779</v>
      </c>
      <c r="O103" s="39">
        <v>3021984</v>
      </c>
      <c r="P103" s="39">
        <v>0</v>
      </c>
      <c r="Q103" s="38">
        <v>249459</v>
      </c>
      <c r="R103" s="38"/>
      <c r="S103" s="39">
        <v>2686738</v>
      </c>
      <c r="T103" s="40">
        <v>-103973</v>
      </c>
      <c r="U103" s="40">
        <v>2582765</v>
      </c>
    </row>
    <row r="104" spans="1:21">
      <c r="A104" s="36">
        <v>31820</v>
      </c>
      <c r="B104" s="37" t="s">
        <v>92</v>
      </c>
      <c r="C104" s="42">
        <v>1.3676999999999999E-3</v>
      </c>
      <c r="D104" s="42">
        <v>1.2941999999999999E-3</v>
      </c>
      <c r="E104" s="38">
        <v>1579175.12</v>
      </c>
      <c r="F104" s="38">
        <v>4769383</v>
      </c>
      <c r="G104" s="38">
        <v>12570576</v>
      </c>
      <c r="H104" s="38"/>
      <c r="I104" s="39">
        <v>0</v>
      </c>
      <c r="J104" s="39">
        <v>7191923</v>
      </c>
      <c r="K104" s="39">
        <v>1853854</v>
      </c>
      <c r="L104" s="38">
        <v>187338</v>
      </c>
      <c r="M104" s="38"/>
      <c r="N104" s="39">
        <v>594103</v>
      </c>
      <c r="O104" s="39">
        <v>2708853</v>
      </c>
      <c r="P104" s="39">
        <v>0</v>
      </c>
      <c r="Q104" s="38">
        <v>22402</v>
      </c>
      <c r="R104" s="38"/>
      <c r="S104" s="39">
        <v>2408345</v>
      </c>
      <c r="T104" s="40">
        <v>46481</v>
      </c>
      <c r="U104" s="40">
        <v>2454826</v>
      </c>
    </row>
    <row r="105" spans="1:21">
      <c r="A105" s="36">
        <v>31900</v>
      </c>
      <c r="B105" s="37" t="s">
        <v>93</v>
      </c>
      <c r="C105" s="42">
        <v>3.5163999999999998E-3</v>
      </c>
      <c r="D105" s="42">
        <v>3.5747999999999999E-3</v>
      </c>
      <c r="E105" s="38">
        <v>4335787.4700000007</v>
      </c>
      <c r="F105" s="38">
        <v>13173846</v>
      </c>
      <c r="G105" s="38">
        <v>32319348</v>
      </c>
      <c r="H105" s="38"/>
      <c r="I105" s="39">
        <v>0</v>
      </c>
      <c r="J105" s="39">
        <v>18490662</v>
      </c>
      <c r="K105" s="39">
        <v>4766318</v>
      </c>
      <c r="L105" s="38">
        <v>207860</v>
      </c>
      <c r="M105" s="38"/>
      <c r="N105" s="39">
        <v>1527457</v>
      </c>
      <c r="O105" s="39">
        <v>6964547</v>
      </c>
      <c r="P105" s="39">
        <v>0</v>
      </c>
      <c r="Q105" s="38">
        <v>363990</v>
      </c>
      <c r="R105" s="38"/>
      <c r="S105" s="39">
        <v>6191930</v>
      </c>
      <c r="T105" s="40">
        <v>-38939</v>
      </c>
      <c r="U105" s="40">
        <v>6152992</v>
      </c>
    </row>
    <row r="106" spans="1:21">
      <c r="A106" s="36">
        <v>32000</v>
      </c>
      <c r="B106" s="37" t="s">
        <v>94</v>
      </c>
      <c r="C106" s="42">
        <v>1.4400999999999999E-3</v>
      </c>
      <c r="D106" s="42">
        <v>1.3655E-3</v>
      </c>
      <c r="E106" s="38">
        <v>1776395.42</v>
      </c>
      <c r="F106" s="38">
        <v>5032138</v>
      </c>
      <c r="G106" s="38">
        <v>13236007</v>
      </c>
      <c r="H106" s="38"/>
      <c r="I106" s="39">
        <v>0</v>
      </c>
      <c r="J106" s="39">
        <v>7572632</v>
      </c>
      <c r="K106" s="39">
        <v>1951989</v>
      </c>
      <c r="L106" s="38">
        <v>279209</v>
      </c>
      <c r="M106" s="38"/>
      <c r="N106" s="39">
        <v>625552</v>
      </c>
      <c r="O106" s="39">
        <v>2852248</v>
      </c>
      <c r="P106" s="39">
        <v>0</v>
      </c>
      <c r="Q106" s="38">
        <v>35013</v>
      </c>
      <c r="R106" s="38"/>
      <c r="S106" s="39">
        <v>2535832</v>
      </c>
      <c r="T106" s="40">
        <v>66370</v>
      </c>
      <c r="U106" s="40">
        <v>2602202</v>
      </c>
    </row>
    <row r="107" spans="1:21">
      <c r="A107" s="36">
        <v>32005</v>
      </c>
      <c r="B107" s="37" t="s">
        <v>95</v>
      </c>
      <c r="C107" s="42">
        <v>3.2870000000000002E-4</v>
      </c>
      <c r="D107" s="42">
        <v>3.4200000000000002E-4</v>
      </c>
      <c r="E107" s="38">
        <v>446094.88</v>
      </c>
      <c r="F107" s="38">
        <v>1260338</v>
      </c>
      <c r="G107" s="38">
        <v>3021093</v>
      </c>
      <c r="H107" s="38"/>
      <c r="I107" s="39">
        <v>0</v>
      </c>
      <c r="J107" s="39">
        <v>1728438</v>
      </c>
      <c r="K107" s="39">
        <v>445538</v>
      </c>
      <c r="L107" s="38">
        <v>116428</v>
      </c>
      <c r="M107" s="38"/>
      <c r="N107" s="39">
        <v>142781</v>
      </c>
      <c r="O107" s="39">
        <v>651020</v>
      </c>
      <c r="P107" s="39">
        <v>0</v>
      </c>
      <c r="Q107" s="38">
        <v>24851</v>
      </c>
      <c r="R107" s="38"/>
      <c r="S107" s="39">
        <v>578799</v>
      </c>
      <c r="T107" s="40">
        <v>45414</v>
      </c>
      <c r="U107" s="40">
        <v>624213</v>
      </c>
    </row>
    <row r="108" spans="1:21">
      <c r="A108" s="36">
        <v>32100</v>
      </c>
      <c r="B108" s="37" t="s">
        <v>96</v>
      </c>
      <c r="C108" s="42">
        <v>8.8730000000000005E-4</v>
      </c>
      <c r="D108" s="42">
        <v>9.3099999999999997E-4</v>
      </c>
      <c r="E108" s="38">
        <v>1144657.6499999999</v>
      </c>
      <c r="F108" s="38">
        <v>3430919</v>
      </c>
      <c r="G108" s="38">
        <v>8155204</v>
      </c>
      <c r="H108" s="38"/>
      <c r="I108" s="39">
        <v>0</v>
      </c>
      <c r="J108" s="39">
        <v>4665785</v>
      </c>
      <c r="K108" s="39">
        <v>1202694</v>
      </c>
      <c r="L108" s="38">
        <v>0</v>
      </c>
      <c r="M108" s="38"/>
      <c r="N108" s="39">
        <v>385426</v>
      </c>
      <c r="O108" s="39">
        <v>1757378</v>
      </c>
      <c r="P108" s="39">
        <v>0</v>
      </c>
      <c r="Q108" s="38">
        <v>265622</v>
      </c>
      <c r="R108" s="38"/>
      <c r="S108" s="39">
        <v>1562422</v>
      </c>
      <c r="T108" s="40">
        <v>-93209</v>
      </c>
      <c r="U108" s="40">
        <v>1469213</v>
      </c>
    </row>
    <row r="109" spans="1:21">
      <c r="A109" s="36">
        <v>32200</v>
      </c>
      <c r="B109" s="37" t="s">
        <v>97</v>
      </c>
      <c r="C109" s="42">
        <v>5.4869999999999995E-4</v>
      </c>
      <c r="D109" s="42">
        <v>5.4440000000000001E-4</v>
      </c>
      <c r="E109" s="38">
        <v>690658.81</v>
      </c>
      <c r="F109" s="38">
        <v>2006222</v>
      </c>
      <c r="G109" s="38">
        <v>5043120</v>
      </c>
      <c r="H109" s="38"/>
      <c r="I109" s="39">
        <v>0</v>
      </c>
      <c r="J109" s="39">
        <v>2885288</v>
      </c>
      <c r="K109" s="39">
        <v>743738</v>
      </c>
      <c r="L109" s="38">
        <v>76014</v>
      </c>
      <c r="M109" s="38"/>
      <c r="N109" s="39">
        <v>238345</v>
      </c>
      <c r="O109" s="39">
        <v>1086750</v>
      </c>
      <c r="P109" s="39">
        <v>0</v>
      </c>
      <c r="Q109" s="38">
        <v>0</v>
      </c>
      <c r="R109" s="38"/>
      <c r="S109" s="39">
        <v>966190</v>
      </c>
      <c r="T109" s="40">
        <v>34493</v>
      </c>
      <c r="U109" s="40">
        <v>1000684</v>
      </c>
    </row>
    <row r="110" spans="1:21">
      <c r="A110" s="36">
        <v>32300</v>
      </c>
      <c r="B110" s="37" t="s">
        <v>98</v>
      </c>
      <c r="C110" s="42">
        <v>6.2827999999999998E-3</v>
      </c>
      <c r="D110" s="42">
        <v>6.3115999999999997E-3</v>
      </c>
      <c r="E110" s="38">
        <v>7508107.1500000004</v>
      </c>
      <c r="F110" s="38">
        <v>23259496</v>
      </c>
      <c r="G110" s="38">
        <v>57745422</v>
      </c>
      <c r="H110" s="38"/>
      <c r="I110" s="39">
        <v>0</v>
      </c>
      <c r="J110" s="39">
        <v>33037519</v>
      </c>
      <c r="K110" s="39">
        <v>8516046</v>
      </c>
      <c r="L110" s="38">
        <v>0</v>
      </c>
      <c r="M110" s="38"/>
      <c r="N110" s="39">
        <v>2729129</v>
      </c>
      <c r="O110" s="39">
        <v>12443651</v>
      </c>
      <c r="P110" s="39">
        <v>0</v>
      </c>
      <c r="Q110" s="38">
        <v>1075020</v>
      </c>
      <c r="R110" s="38"/>
      <c r="S110" s="39">
        <v>11063207</v>
      </c>
      <c r="T110" s="40">
        <v>-433060</v>
      </c>
      <c r="U110" s="40">
        <v>10630146</v>
      </c>
    </row>
    <row r="111" spans="1:21">
      <c r="A111" s="36">
        <v>32305</v>
      </c>
      <c r="B111" s="37" t="s">
        <v>99</v>
      </c>
      <c r="C111" s="42">
        <v>6.2580000000000003E-4</v>
      </c>
      <c r="D111" s="42">
        <v>6.3920000000000003E-4</v>
      </c>
      <c r="E111" s="38">
        <v>918561.46999999986</v>
      </c>
      <c r="F111" s="38">
        <v>2355579</v>
      </c>
      <c r="G111" s="38">
        <v>5751748</v>
      </c>
      <c r="H111" s="38"/>
      <c r="I111" s="39">
        <v>0</v>
      </c>
      <c r="J111" s="39">
        <v>3290711</v>
      </c>
      <c r="K111" s="39">
        <v>848243</v>
      </c>
      <c r="L111" s="38">
        <v>286194</v>
      </c>
      <c r="M111" s="38"/>
      <c r="N111" s="39">
        <v>271836</v>
      </c>
      <c r="O111" s="39">
        <v>1239453</v>
      </c>
      <c r="P111" s="39">
        <v>0</v>
      </c>
      <c r="Q111" s="38">
        <v>0</v>
      </c>
      <c r="R111" s="38"/>
      <c r="S111" s="39">
        <v>1101954</v>
      </c>
      <c r="T111" s="40">
        <v>120157</v>
      </c>
      <c r="U111" s="40">
        <v>1222110</v>
      </c>
    </row>
    <row r="112" spans="1:21">
      <c r="A112" s="36">
        <v>32400</v>
      </c>
      <c r="B112" s="37" t="s">
        <v>100</v>
      </c>
      <c r="C112" s="42">
        <v>2.2591999999999998E-3</v>
      </c>
      <c r="D112" s="42">
        <v>2.2606000000000002E-3</v>
      </c>
      <c r="E112" s="38">
        <v>2943165.73</v>
      </c>
      <c r="F112" s="38">
        <v>8330759</v>
      </c>
      <c r="G112" s="38">
        <v>20764382</v>
      </c>
      <c r="H112" s="38"/>
      <c r="I112" s="39">
        <v>0</v>
      </c>
      <c r="J112" s="39">
        <v>11879793</v>
      </c>
      <c r="K112" s="39">
        <v>3062242</v>
      </c>
      <c r="L112" s="38">
        <v>299023</v>
      </c>
      <c r="M112" s="38"/>
      <c r="N112" s="39">
        <v>981354</v>
      </c>
      <c r="O112" s="39">
        <v>4474549</v>
      </c>
      <c r="P112" s="39">
        <v>0</v>
      </c>
      <c r="Q112" s="38">
        <v>212188</v>
      </c>
      <c r="R112" s="38"/>
      <c r="S112" s="39">
        <v>3978162</v>
      </c>
      <c r="T112" s="40">
        <v>-8682</v>
      </c>
      <c r="U112" s="40">
        <v>3969480</v>
      </c>
    </row>
    <row r="113" spans="1:21">
      <c r="A113" s="36">
        <v>32405</v>
      </c>
      <c r="B113" s="37" t="s">
        <v>101</v>
      </c>
      <c r="C113" s="42">
        <v>5.6479999999999996E-4</v>
      </c>
      <c r="D113" s="42">
        <v>5.7660000000000003E-4</v>
      </c>
      <c r="E113" s="38">
        <v>797184.42</v>
      </c>
      <c r="F113" s="38">
        <v>2124885</v>
      </c>
      <c r="G113" s="38">
        <v>5191095</v>
      </c>
      <c r="H113" s="38"/>
      <c r="I113" s="39">
        <v>0</v>
      </c>
      <c r="J113" s="39">
        <v>2969948</v>
      </c>
      <c r="K113" s="39">
        <v>765560</v>
      </c>
      <c r="L113" s="38">
        <v>19827</v>
      </c>
      <c r="M113" s="38"/>
      <c r="N113" s="39">
        <v>245338</v>
      </c>
      <c r="O113" s="39">
        <v>1118637</v>
      </c>
      <c r="P113" s="39">
        <v>0</v>
      </c>
      <c r="Q113" s="38">
        <v>105824</v>
      </c>
      <c r="R113" s="38"/>
      <c r="S113" s="39">
        <v>994541</v>
      </c>
      <c r="T113" s="40">
        <v>-39643</v>
      </c>
      <c r="U113" s="40">
        <v>954898</v>
      </c>
    </row>
    <row r="114" spans="1:21">
      <c r="A114" s="36">
        <v>32410</v>
      </c>
      <c r="B114" s="37" t="s">
        <v>102</v>
      </c>
      <c r="C114" s="42">
        <v>8.92E-4</v>
      </c>
      <c r="D114" s="42">
        <v>8.9840000000000004E-4</v>
      </c>
      <c r="E114" s="38">
        <v>1182060.2000000002</v>
      </c>
      <c r="F114" s="38">
        <v>3310782</v>
      </c>
      <c r="G114" s="38">
        <v>8198401</v>
      </c>
      <c r="H114" s="38"/>
      <c r="I114" s="39">
        <v>0</v>
      </c>
      <c r="J114" s="39">
        <v>4690499</v>
      </c>
      <c r="K114" s="39">
        <v>1209065</v>
      </c>
      <c r="L114" s="38">
        <v>219046</v>
      </c>
      <c r="M114" s="38"/>
      <c r="N114" s="39">
        <v>387468</v>
      </c>
      <c r="O114" s="39">
        <v>1766686.28</v>
      </c>
      <c r="P114" s="39">
        <v>0</v>
      </c>
      <c r="Q114" s="38">
        <v>0</v>
      </c>
      <c r="R114" s="38"/>
      <c r="S114" s="39">
        <v>1570698</v>
      </c>
      <c r="T114" s="40">
        <v>94446</v>
      </c>
      <c r="U114" s="40">
        <v>1665144</v>
      </c>
    </row>
    <row r="115" spans="1:21">
      <c r="A115" s="36">
        <v>32420</v>
      </c>
      <c r="B115" s="37" t="s">
        <v>103</v>
      </c>
      <c r="C115" s="42">
        <v>0</v>
      </c>
      <c r="D115" s="42">
        <v>2.69E-5</v>
      </c>
      <c r="E115" s="38"/>
      <c r="F115" s="38">
        <v>99132</v>
      </c>
      <c r="G115" s="38">
        <v>0</v>
      </c>
      <c r="H115" s="38"/>
      <c r="I115" s="39">
        <v>0</v>
      </c>
      <c r="J115" s="39">
        <v>0</v>
      </c>
      <c r="K115" s="39">
        <v>0</v>
      </c>
      <c r="L115" s="38">
        <v>46024</v>
      </c>
      <c r="M115" s="38"/>
      <c r="N115" s="39">
        <v>0</v>
      </c>
      <c r="O115" s="39">
        <v>0</v>
      </c>
      <c r="P115" s="39">
        <v>0</v>
      </c>
      <c r="Q115" s="38">
        <v>98697</v>
      </c>
      <c r="R115" s="38"/>
      <c r="S115" s="39">
        <v>0</v>
      </c>
      <c r="T115" s="40">
        <v>-3006</v>
      </c>
      <c r="U115" s="40">
        <v>-3006</v>
      </c>
    </row>
    <row r="116" spans="1:21">
      <c r="A116" s="36">
        <v>32500</v>
      </c>
      <c r="B116" s="37" t="s">
        <v>104</v>
      </c>
      <c r="C116" s="42">
        <v>5.0733000000000002E-3</v>
      </c>
      <c r="D116" s="42">
        <v>5.0863999999999996E-3</v>
      </c>
      <c r="E116" s="38">
        <v>6297867.6799999997</v>
      </c>
      <c r="F116" s="38">
        <v>18744391</v>
      </c>
      <c r="G116" s="38">
        <v>46628868</v>
      </c>
      <c r="H116" s="38"/>
      <c r="I116" s="39">
        <v>0</v>
      </c>
      <c r="J116" s="39">
        <v>26677476</v>
      </c>
      <c r="K116" s="39">
        <v>6876625</v>
      </c>
      <c r="L116" s="38">
        <v>0</v>
      </c>
      <c r="M116" s="38"/>
      <c r="N116" s="39">
        <v>2203745</v>
      </c>
      <c r="O116" s="39">
        <v>10048127</v>
      </c>
      <c r="P116" s="39">
        <v>0</v>
      </c>
      <c r="Q116" s="38">
        <v>311856</v>
      </c>
      <c r="R116" s="38"/>
      <c r="S116" s="39">
        <v>8933432</v>
      </c>
      <c r="T116" s="40">
        <v>-121508</v>
      </c>
      <c r="U116" s="40">
        <v>8811924</v>
      </c>
    </row>
    <row r="117" spans="1:21">
      <c r="A117" s="36">
        <v>32505</v>
      </c>
      <c r="B117" s="37" t="s">
        <v>105</v>
      </c>
      <c r="C117" s="42">
        <v>7.2650000000000004E-4</v>
      </c>
      <c r="D117" s="42">
        <v>7.4890000000000004E-4</v>
      </c>
      <c r="E117" s="38">
        <v>938171.16999999993</v>
      </c>
      <c r="F117" s="38">
        <v>2759845</v>
      </c>
      <c r="G117" s="38">
        <v>6677285</v>
      </c>
      <c r="H117" s="38"/>
      <c r="I117" s="39">
        <v>0</v>
      </c>
      <c r="J117" s="39">
        <v>3820233</v>
      </c>
      <c r="K117" s="39">
        <v>984737</v>
      </c>
      <c r="L117" s="38">
        <v>92322</v>
      </c>
      <c r="M117" s="38"/>
      <c r="N117" s="39">
        <v>315578</v>
      </c>
      <c r="O117" s="39">
        <v>1438899</v>
      </c>
      <c r="P117" s="39">
        <v>0</v>
      </c>
      <c r="Q117" s="38">
        <v>122957</v>
      </c>
      <c r="R117" s="38"/>
      <c r="S117" s="39">
        <v>1279274</v>
      </c>
      <c r="T117" s="40">
        <v>-14926</v>
      </c>
      <c r="U117" s="40">
        <v>1264348</v>
      </c>
    </row>
    <row r="118" spans="1:21">
      <c r="A118" s="36">
        <v>32600</v>
      </c>
      <c r="B118" s="37" t="s">
        <v>106</v>
      </c>
      <c r="C118" s="42">
        <v>1.77521E-2</v>
      </c>
      <c r="D118" s="42">
        <v>1.8608900000000001E-2</v>
      </c>
      <c r="E118" s="38">
        <v>22076842.57</v>
      </c>
      <c r="F118" s="38">
        <v>68577481</v>
      </c>
      <c r="G118" s="38">
        <v>163160137</v>
      </c>
      <c r="H118" s="38"/>
      <c r="I118" s="39">
        <v>0</v>
      </c>
      <c r="J118" s="39">
        <v>93347767</v>
      </c>
      <c r="K118" s="39">
        <v>24062155</v>
      </c>
      <c r="L118" s="38">
        <v>0</v>
      </c>
      <c r="M118" s="38"/>
      <c r="N118" s="39">
        <v>7711175</v>
      </c>
      <c r="O118" s="39">
        <v>35159632</v>
      </c>
      <c r="P118" s="39">
        <v>0</v>
      </c>
      <c r="Q118" s="38">
        <v>5883524</v>
      </c>
      <c r="R118" s="38"/>
      <c r="S118" s="39">
        <v>31259176</v>
      </c>
      <c r="T118" s="40">
        <v>-2193616</v>
      </c>
      <c r="U118" s="40">
        <v>29065559</v>
      </c>
    </row>
    <row r="119" spans="1:21">
      <c r="A119" s="36">
        <v>32605</v>
      </c>
      <c r="B119" s="37" t="s">
        <v>107</v>
      </c>
      <c r="C119" s="42">
        <v>2.5571999999999999E-3</v>
      </c>
      <c r="D119" s="42">
        <v>2.5182E-3</v>
      </c>
      <c r="E119" s="38">
        <v>3480031.61</v>
      </c>
      <c r="F119" s="38">
        <v>9280066</v>
      </c>
      <c r="G119" s="38">
        <v>23503310</v>
      </c>
      <c r="H119" s="38"/>
      <c r="I119" s="39">
        <v>0</v>
      </c>
      <c r="J119" s="39">
        <v>13446798</v>
      </c>
      <c r="K119" s="39">
        <v>3466167</v>
      </c>
      <c r="L119" s="38">
        <v>595896</v>
      </c>
      <c r="M119" s="38"/>
      <c r="N119" s="39">
        <v>1110799</v>
      </c>
      <c r="O119" s="39">
        <v>5064765</v>
      </c>
      <c r="P119" s="39">
        <v>0</v>
      </c>
      <c r="Q119" s="38">
        <v>0</v>
      </c>
      <c r="R119" s="38"/>
      <c r="S119" s="39">
        <v>4502902</v>
      </c>
      <c r="T119" s="40">
        <v>217107</v>
      </c>
      <c r="U119" s="40">
        <v>4720009</v>
      </c>
    </row>
    <row r="120" spans="1:21">
      <c r="A120" s="36">
        <v>32700</v>
      </c>
      <c r="B120" s="37" t="s">
        <v>108</v>
      </c>
      <c r="C120" s="42">
        <v>1.5617999999999999E-3</v>
      </c>
      <c r="D120" s="42">
        <v>1.5299000000000001E-3</v>
      </c>
      <c r="E120" s="38">
        <v>1971249.8299999996</v>
      </c>
      <c r="F120" s="38">
        <v>5637984</v>
      </c>
      <c r="G120" s="38">
        <v>14354555</v>
      </c>
      <c r="H120" s="38"/>
      <c r="I120" s="39">
        <v>0</v>
      </c>
      <c r="J120" s="39">
        <v>8212580</v>
      </c>
      <c r="K120" s="39">
        <v>2116948</v>
      </c>
      <c r="L120" s="38">
        <v>335246</v>
      </c>
      <c r="M120" s="38"/>
      <c r="N120" s="39">
        <v>678416</v>
      </c>
      <c r="O120" s="39">
        <v>3093285</v>
      </c>
      <c r="P120" s="39">
        <v>0</v>
      </c>
      <c r="Q120" s="38">
        <v>0</v>
      </c>
      <c r="R120" s="38"/>
      <c r="S120" s="39">
        <v>2750130</v>
      </c>
      <c r="T120" s="40">
        <v>125234</v>
      </c>
      <c r="U120" s="40">
        <v>2875364</v>
      </c>
    </row>
    <row r="121" spans="1:21">
      <c r="A121" s="36">
        <v>32800</v>
      </c>
      <c r="B121" s="37" t="s">
        <v>109</v>
      </c>
      <c r="C121" s="42">
        <v>2.1503999999999998E-3</v>
      </c>
      <c r="D121" s="42">
        <v>2.1009000000000002E-3</v>
      </c>
      <c r="E121" s="38">
        <v>2958483.7099999995</v>
      </c>
      <c r="F121" s="38">
        <v>7742232</v>
      </c>
      <c r="G121" s="38">
        <v>19764397</v>
      </c>
      <c r="H121" s="38"/>
      <c r="I121" s="39">
        <v>0</v>
      </c>
      <c r="J121" s="39">
        <v>11307678</v>
      </c>
      <c r="K121" s="39">
        <v>2914768</v>
      </c>
      <c r="L121" s="38">
        <v>519677</v>
      </c>
      <c r="M121" s="38"/>
      <c r="N121" s="39">
        <v>934093</v>
      </c>
      <c r="O121" s="39">
        <v>4259061</v>
      </c>
      <c r="P121" s="39">
        <v>0</v>
      </c>
      <c r="Q121" s="38">
        <v>0</v>
      </c>
      <c r="R121" s="38"/>
      <c r="S121" s="39">
        <v>3786579</v>
      </c>
      <c r="T121" s="40">
        <v>174785</v>
      </c>
      <c r="U121" s="40">
        <v>3961364</v>
      </c>
    </row>
    <row r="122" spans="1:21">
      <c r="A122" s="36">
        <v>32900</v>
      </c>
      <c r="B122" s="37" t="s">
        <v>110</v>
      </c>
      <c r="C122" s="42">
        <v>6.633E-3</v>
      </c>
      <c r="D122" s="42">
        <v>6.5848E-3</v>
      </c>
      <c r="E122" s="38">
        <v>8107247.4899999984</v>
      </c>
      <c r="F122" s="38">
        <v>24266292</v>
      </c>
      <c r="G122" s="38">
        <v>60964122</v>
      </c>
      <c r="H122" s="38"/>
      <c r="I122" s="39">
        <v>0</v>
      </c>
      <c r="J122" s="39">
        <v>34879014</v>
      </c>
      <c r="K122" s="39">
        <v>8990726</v>
      </c>
      <c r="L122" s="38">
        <v>32332</v>
      </c>
      <c r="M122" s="38"/>
      <c r="N122" s="39">
        <v>2881249</v>
      </c>
      <c r="O122" s="39">
        <v>13137253</v>
      </c>
      <c r="P122" s="39">
        <v>0</v>
      </c>
      <c r="Q122" s="38">
        <v>379780</v>
      </c>
      <c r="R122" s="38"/>
      <c r="S122" s="39">
        <v>11679864</v>
      </c>
      <c r="T122" s="40">
        <v>-175635</v>
      </c>
      <c r="U122" s="40">
        <v>11504229</v>
      </c>
    </row>
    <row r="123" spans="1:21">
      <c r="A123" s="36">
        <v>32901</v>
      </c>
      <c r="B123" s="37" t="s">
        <v>285</v>
      </c>
      <c r="C123" s="42">
        <v>1.9560000000000001E-4</v>
      </c>
      <c r="D123" s="42">
        <v>1.707E-4</v>
      </c>
      <c r="E123" s="38">
        <v>201794.83999999997</v>
      </c>
      <c r="F123" s="38">
        <v>629063</v>
      </c>
      <c r="G123" s="38">
        <v>1797766</v>
      </c>
      <c r="H123" s="38"/>
      <c r="I123" s="39">
        <v>0</v>
      </c>
      <c r="J123" s="39">
        <v>1028544</v>
      </c>
      <c r="K123" s="39">
        <v>265127</v>
      </c>
      <c r="L123" s="38">
        <v>537559</v>
      </c>
      <c r="M123" s="38"/>
      <c r="N123" s="39">
        <v>84965</v>
      </c>
      <c r="O123" s="39">
        <v>387403</v>
      </c>
      <c r="P123" s="39">
        <v>0</v>
      </c>
      <c r="Q123" s="38">
        <v>0</v>
      </c>
      <c r="R123" s="38"/>
      <c r="S123" s="39">
        <v>344427</v>
      </c>
      <c r="T123" s="40">
        <v>208399</v>
      </c>
      <c r="U123" s="40">
        <v>552826</v>
      </c>
    </row>
    <row r="124" spans="1:21">
      <c r="A124" s="36">
        <v>32905</v>
      </c>
      <c r="B124" s="37" t="s">
        <v>111</v>
      </c>
      <c r="C124" s="42">
        <v>9.3849999999999999E-4</v>
      </c>
      <c r="D124" s="42">
        <v>9.433E-4</v>
      </c>
      <c r="E124" s="38">
        <v>1254575.6900000002</v>
      </c>
      <c r="F124" s="38">
        <v>3476247</v>
      </c>
      <c r="G124" s="38">
        <v>8625784</v>
      </c>
      <c r="H124" s="38"/>
      <c r="I124" s="39">
        <v>0</v>
      </c>
      <c r="J124" s="39">
        <v>4935015</v>
      </c>
      <c r="K124" s="39">
        <v>1272094</v>
      </c>
      <c r="L124" s="38">
        <v>30318</v>
      </c>
      <c r="M124" s="38"/>
      <c r="N124" s="39">
        <v>407667</v>
      </c>
      <c r="O124" s="39">
        <v>1858784</v>
      </c>
      <c r="P124" s="39">
        <v>0</v>
      </c>
      <c r="Q124" s="38">
        <v>254259</v>
      </c>
      <c r="R124" s="38"/>
      <c r="S124" s="39">
        <v>1652578</v>
      </c>
      <c r="T124" s="40">
        <v>-95614</v>
      </c>
      <c r="U124" s="40">
        <v>1556964</v>
      </c>
    </row>
    <row r="125" spans="1:21">
      <c r="A125" s="36">
        <v>32910</v>
      </c>
      <c r="B125" s="37" t="s">
        <v>112</v>
      </c>
      <c r="C125" s="42">
        <v>1.2221000000000001E-3</v>
      </c>
      <c r="D125" s="42">
        <v>1.2444999999999999E-3</v>
      </c>
      <c r="E125" s="38">
        <v>1563319.5600000003</v>
      </c>
      <c r="F125" s="38">
        <v>4586229</v>
      </c>
      <c r="G125" s="38">
        <v>11232361</v>
      </c>
      <c r="H125" s="38"/>
      <c r="I125" s="39">
        <v>0</v>
      </c>
      <c r="J125" s="39">
        <v>6426299</v>
      </c>
      <c r="K125" s="39">
        <v>1656500</v>
      </c>
      <c r="L125" s="38">
        <v>0</v>
      </c>
      <c r="M125" s="38"/>
      <c r="N125" s="39">
        <v>530857</v>
      </c>
      <c r="O125" s="39">
        <v>2420479</v>
      </c>
      <c r="P125" s="39">
        <v>0</v>
      </c>
      <c r="Q125" s="38">
        <v>266053</v>
      </c>
      <c r="R125" s="38"/>
      <c r="S125" s="39">
        <v>2151962</v>
      </c>
      <c r="T125" s="40">
        <v>-100976</v>
      </c>
      <c r="U125" s="40">
        <v>2050986</v>
      </c>
    </row>
    <row r="126" spans="1:21">
      <c r="A126" s="36">
        <v>32920</v>
      </c>
      <c r="B126" s="37" t="s">
        <v>113</v>
      </c>
      <c r="C126" s="42">
        <v>1.0083E-3</v>
      </c>
      <c r="D126" s="42">
        <v>1.0342000000000001E-3</v>
      </c>
      <c r="E126" s="38">
        <v>1250999.8600000001</v>
      </c>
      <c r="F126" s="38">
        <v>3811232</v>
      </c>
      <c r="G126" s="38">
        <v>9267319</v>
      </c>
      <c r="H126" s="38"/>
      <c r="I126" s="39">
        <v>0</v>
      </c>
      <c r="J126" s="39">
        <v>5302052</v>
      </c>
      <c r="K126" s="39">
        <v>1366704</v>
      </c>
      <c r="L126" s="38">
        <v>56423</v>
      </c>
      <c r="M126" s="38"/>
      <c r="N126" s="39">
        <v>437986</v>
      </c>
      <c r="O126" s="39">
        <v>1997029</v>
      </c>
      <c r="P126" s="39">
        <v>0</v>
      </c>
      <c r="Q126" s="38">
        <v>245712</v>
      </c>
      <c r="R126" s="38"/>
      <c r="S126" s="39">
        <v>1775487</v>
      </c>
      <c r="T126" s="40">
        <v>-84263</v>
      </c>
      <c r="U126" s="40">
        <v>1691224</v>
      </c>
    </row>
    <row r="127" spans="1:21">
      <c r="A127" s="36">
        <v>33000</v>
      </c>
      <c r="B127" s="37" t="s">
        <v>114</v>
      </c>
      <c r="C127" s="42">
        <v>2.5539E-3</v>
      </c>
      <c r="D127" s="42">
        <v>2.5566999999999999E-3</v>
      </c>
      <c r="E127" s="38">
        <v>3038235.93</v>
      </c>
      <c r="F127" s="38">
        <v>9421946</v>
      </c>
      <c r="G127" s="38">
        <v>23472979</v>
      </c>
      <c r="H127" s="38"/>
      <c r="I127" s="39">
        <v>0</v>
      </c>
      <c r="J127" s="39">
        <v>13429446</v>
      </c>
      <c r="K127" s="39">
        <v>3461694</v>
      </c>
      <c r="L127" s="38">
        <v>0</v>
      </c>
      <c r="M127" s="38"/>
      <c r="N127" s="39">
        <v>1109366</v>
      </c>
      <c r="O127" s="39">
        <v>5058229</v>
      </c>
      <c r="P127" s="39">
        <v>0</v>
      </c>
      <c r="Q127" s="38">
        <v>374154</v>
      </c>
      <c r="R127" s="38"/>
      <c r="S127" s="39">
        <v>4497091</v>
      </c>
      <c r="T127" s="40">
        <v>-143725</v>
      </c>
      <c r="U127" s="40">
        <v>4353366</v>
      </c>
    </row>
    <row r="128" spans="1:21">
      <c r="A128" s="36">
        <v>33001</v>
      </c>
      <c r="B128" s="37" t="s">
        <v>115</v>
      </c>
      <c r="C128" s="42">
        <v>7.1699999999999995E-5</v>
      </c>
      <c r="D128" s="42">
        <v>6.0399999999999998E-5</v>
      </c>
      <c r="E128" s="38">
        <v>81123.91</v>
      </c>
      <c r="F128" s="38">
        <v>222586</v>
      </c>
      <c r="G128" s="38">
        <v>658997</v>
      </c>
      <c r="H128" s="38"/>
      <c r="I128" s="39">
        <v>0</v>
      </c>
      <c r="J128" s="39">
        <v>377028</v>
      </c>
      <c r="K128" s="39">
        <v>97186</v>
      </c>
      <c r="L128" s="38">
        <v>127277</v>
      </c>
      <c r="M128" s="38"/>
      <c r="N128" s="39">
        <v>31145</v>
      </c>
      <c r="O128" s="39">
        <v>142008</v>
      </c>
      <c r="P128" s="39">
        <v>0</v>
      </c>
      <c r="Q128" s="38">
        <v>0</v>
      </c>
      <c r="R128" s="38"/>
      <c r="S128" s="39">
        <v>126255</v>
      </c>
      <c r="T128" s="40">
        <v>54629</v>
      </c>
      <c r="U128" s="40">
        <v>180883</v>
      </c>
    </row>
    <row r="129" spans="1:21">
      <c r="A129" s="36">
        <v>33027</v>
      </c>
      <c r="B129" s="37" t="s">
        <v>116</v>
      </c>
      <c r="C129" s="42">
        <v>2.377E-4</v>
      </c>
      <c r="D129" s="42">
        <v>1.9379999999999999E-4</v>
      </c>
      <c r="E129" s="38">
        <v>250770.05</v>
      </c>
      <c r="F129" s="38">
        <v>714191</v>
      </c>
      <c r="G129" s="38">
        <v>2184709</v>
      </c>
      <c r="H129" s="38"/>
      <c r="I129" s="39">
        <v>0</v>
      </c>
      <c r="J129" s="39">
        <v>1249923</v>
      </c>
      <c r="K129" s="39">
        <v>322191</v>
      </c>
      <c r="L129" s="38">
        <v>322789</v>
      </c>
      <c r="M129" s="38"/>
      <c r="N129" s="39">
        <v>103252</v>
      </c>
      <c r="O129" s="39">
        <v>470786</v>
      </c>
      <c r="P129" s="39">
        <v>0</v>
      </c>
      <c r="Q129" s="38">
        <v>0</v>
      </c>
      <c r="R129" s="38"/>
      <c r="S129" s="39">
        <v>418559</v>
      </c>
      <c r="T129" s="40">
        <v>125184</v>
      </c>
      <c r="U129" s="40">
        <v>543743</v>
      </c>
    </row>
    <row r="130" spans="1:21">
      <c r="A130" s="36">
        <v>33100</v>
      </c>
      <c r="B130" s="37" t="s">
        <v>117</v>
      </c>
      <c r="C130" s="42">
        <v>3.6789000000000001E-3</v>
      </c>
      <c r="D130" s="42">
        <v>3.6050000000000001E-3</v>
      </c>
      <c r="E130" s="38">
        <v>4595070.8599999994</v>
      </c>
      <c r="F130" s="38">
        <v>13285139</v>
      </c>
      <c r="G130" s="38">
        <v>33812891</v>
      </c>
      <c r="H130" s="38"/>
      <c r="I130" s="39">
        <v>0</v>
      </c>
      <c r="J130" s="39">
        <v>19345154</v>
      </c>
      <c r="K130" s="39">
        <v>4986580</v>
      </c>
      <c r="L130" s="38">
        <v>994968</v>
      </c>
      <c r="M130" s="38"/>
      <c r="N130" s="39">
        <v>1598044</v>
      </c>
      <c r="O130" s="39">
        <v>7286393</v>
      </c>
      <c r="P130" s="39">
        <v>0</v>
      </c>
      <c r="Q130" s="38">
        <v>0</v>
      </c>
      <c r="R130" s="38"/>
      <c r="S130" s="39">
        <v>6478072</v>
      </c>
      <c r="T130" s="40">
        <v>421432</v>
      </c>
      <c r="U130" s="40">
        <v>6899504</v>
      </c>
    </row>
    <row r="131" spans="1:21">
      <c r="A131" s="36">
        <v>33105</v>
      </c>
      <c r="B131" s="37" t="s">
        <v>118</v>
      </c>
      <c r="C131" s="42">
        <v>3.9419999999999999E-4</v>
      </c>
      <c r="D131" s="42">
        <v>4.281E-4</v>
      </c>
      <c r="E131" s="38">
        <v>531748.04</v>
      </c>
      <c r="F131" s="38">
        <v>1577633</v>
      </c>
      <c r="G131" s="38">
        <v>3623105</v>
      </c>
      <c r="H131" s="38"/>
      <c r="I131" s="39">
        <v>0</v>
      </c>
      <c r="J131" s="39">
        <v>2072864</v>
      </c>
      <c r="K131" s="39">
        <v>534320</v>
      </c>
      <c r="L131" s="38">
        <v>0</v>
      </c>
      <c r="M131" s="38"/>
      <c r="N131" s="39">
        <v>171233</v>
      </c>
      <c r="O131" s="39">
        <v>780749</v>
      </c>
      <c r="P131" s="39">
        <v>0</v>
      </c>
      <c r="Q131" s="38">
        <v>187955</v>
      </c>
      <c r="R131" s="38"/>
      <c r="S131" s="39">
        <v>694136</v>
      </c>
      <c r="T131" s="40">
        <v>-65525</v>
      </c>
      <c r="U131" s="40">
        <v>628610</v>
      </c>
    </row>
    <row r="132" spans="1:21">
      <c r="A132" s="36">
        <v>33200</v>
      </c>
      <c r="B132" s="37" t="s">
        <v>119</v>
      </c>
      <c r="C132" s="42">
        <v>1.57856E-2</v>
      </c>
      <c r="D132" s="42">
        <v>1.54092E-2</v>
      </c>
      <c r="E132" s="38">
        <v>18831502.330000002</v>
      </c>
      <c r="F132" s="38">
        <v>56785953</v>
      </c>
      <c r="G132" s="38">
        <v>145085971</v>
      </c>
      <c r="H132" s="38"/>
      <c r="I132" s="39">
        <v>0</v>
      </c>
      <c r="J132" s="39">
        <v>83007110</v>
      </c>
      <c r="K132" s="39">
        <v>21396655</v>
      </c>
      <c r="L132" s="38">
        <v>1631592</v>
      </c>
      <c r="M132" s="38"/>
      <c r="N132" s="39">
        <v>6856965</v>
      </c>
      <c r="O132" s="39">
        <v>31264802</v>
      </c>
      <c r="P132" s="39">
        <v>0</v>
      </c>
      <c r="Q132" s="38">
        <v>683251</v>
      </c>
      <c r="R132" s="38"/>
      <c r="S132" s="39">
        <v>27796421</v>
      </c>
      <c r="T132" s="40">
        <v>210066</v>
      </c>
      <c r="U132" s="40">
        <v>28006487</v>
      </c>
    </row>
    <row r="133" spans="1:21">
      <c r="A133" s="36">
        <v>33202</v>
      </c>
      <c r="B133" s="37" t="s">
        <v>120</v>
      </c>
      <c r="C133" s="42">
        <v>1.8359999999999999E-4</v>
      </c>
      <c r="D133" s="42">
        <v>1.5779999999999999E-4</v>
      </c>
      <c r="E133" s="38">
        <v>211201.21000000002</v>
      </c>
      <c r="F133" s="38">
        <v>581524</v>
      </c>
      <c r="G133" s="38">
        <v>1687474</v>
      </c>
      <c r="H133" s="38"/>
      <c r="I133" s="39">
        <v>0</v>
      </c>
      <c r="J133" s="39">
        <v>965444</v>
      </c>
      <c r="K133" s="39">
        <v>248861</v>
      </c>
      <c r="L133" s="38">
        <v>114579</v>
      </c>
      <c r="M133" s="38"/>
      <c r="N133" s="39">
        <v>79752</v>
      </c>
      <c r="O133" s="39">
        <v>363636</v>
      </c>
      <c r="P133" s="39">
        <v>0</v>
      </c>
      <c r="Q133" s="38">
        <v>0</v>
      </c>
      <c r="R133" s="38"/>
      <c r="S133" s="39">
        <v>323296</v>
      </c>
      <c r="T133" s="40">
        <v>41498</v>
      </c>
      <c r="U133" s="40">
        <v>364794</v>
      </c>
    </row>
    <row r="134" spans="1:21">
      <c r="A134" s="36">
        <v>33203</v>
      </c>
      <c r="B134" s="37" t="s">
        <v>121</v>
      </c>
      <c r="C134" s="42">
        <v>1.3540000000000001E-4</v>
      </c>
      <c r="D134" s="42">
        <v>1.3689999999999999E-4</v>
      </c>
      <c r="E134" s="38">
        <v>129371.63</v>
      </c>
      <c r="F134" s="38">
        <v>504504</v>
      </c>
      <c r="G134" s="38">
        <v>1244466</v>
      </c>
      <c r="H134" s="38"/>
      <c r="I134" s="39">
        <v>0</v>
      </c>
      <c r="J134" s="39">
        <v>711988</v>
      </c>
      <c r="K134" s="39">
        <v>183528</v>
      </c>
      <c r="L134" s="38">
        <v>38777</v>
      </c>
      <c r="M134" s="38"/>
      <c r="N134" s="39">
        <v>58815</v>
      </c>
      <c r="O134" s="39">
        <v>268172</v>
      </c>
      <c r="P134" s="39">
        <v>0</v>
      </c>
      <c r="Q134" s="38">
        <v>38583</v>
      </c>
      <c r="R134" s="38"/>
      <c r="S134" s="39">
        <v>238422</v>
      </c>
      <c r="T134" s="40">
        <v>4244</v>
      </c>
      <c r="U134" s="40">
        <v>242666</v>
      </c>
    </row>
    <row r="135" spans="1:21">
      <c r="A135" s="36">
        <v>33204</v>
      </c>
      <c r="B135" s="37" t="s">
        <v>122</v>
      </c>
      <c r="C135" s="42">
        <v>4.4210000000000001E-4</v>
      </c>
      <c r="D135" s="42">
        <v>4.1550000000000002E-4</v>
      </c>
      <c r="E135" s="38">
        <v>463866.53</v>
      </c>
      <c r="F135" s="38">
        <v>1531200</v>
      </c>
      <c r="G135" s="38">
        <v>4063356</v>
      </c>
      <c r="H135" s="38"/>
      <c r="I135" s="39">
        <v>0</v>
      </c>
      <c r="J135" s="39">
        <v>2324742</v>
      </c>
      <c r="K135" s="39">
        <v>599246</v>
      </c>
      <c r="L135" s="38">
        <v>16495</v>
      </c>
      <c r="M135" s="38"/>
      <c r="N135" s="39">
        <v>192040</v>
      </c>
      <c r="O135" s="39">
        <v>875619</v>
      </c>
      <c r="P135" s="39">
        <v>0</v>
      </c>
      <c r="Q135" s="38">
        <v>34590</v>
      </c>
      <c r="R135" s="38"/>
      <c r="S135" s="39">
        <v>778482</v>
      </c>
      <c r="T135" s="40">
        <v>-13666</v>
      </c>
      <c r="U135" s="40">
        <v>764816</v>
      </c>
    </row>
    <row r="136" spans="1:21">
      <c r="A136" s="36">
        <v>33205</v>
      </c>
      <c r="B136" s="37" t="s">
        <v>123</v>
      </c>
      <c r="C136" s="42">
        <v>1.2955E-3</v>
      </c>
      <c r="D136" s="42">
        <v>1.2324E-3</v>
      </c>
      <c r="E136" s="38">
        <v>1674309.3800000001</v>
      </c>
      <c r="F136" s="38">
        <v>4541638</v>
      </c>
      <c r="G136" s="38">
        <v>11906983</v>
      </c>
      <c r="H136" s="38"/>
      <c r="I136" s="39">
        <v>0</v>
      </c>
      <c r="J136" s="39">
        <v>6812266</v>
      </c>
      <c r="K136" s="39">
        <v>1755991</v>
      </c>
      <c r="L136" s="38">
        <v>307018</v>
      </c>
      <c r="M136" s="38"/>
      <c r="N136" s="39">
        <v>562741</v>
      </c>
      <c r="O136" s="39">
        <v>2565854</v>
      </c>
      <c r="P136" s="39">
        <v>0</v>
      </c>
      <c r="Q136" s="38">
        <v>0</v>
      </c>
      <c r="R136" s="38"/>
      <c r="S136" s="39">
        <v>2281210</v>
      </c>
      <c r="T136" s="40">
        <v>97447</v>
      </c>
      <c r="U136" s="40">
        <v>2378656</v>
      </c>
    </row>
    <row r="137" spans="1:21">
      <c r="A137" s="36">
        <v>33206</v>
      </c>
      <c r="B137" s="37" t="s">
        <v>124</v>
      </c>
      <c r="C137" s="42">
        <v>1.032E-4</v>
      </c>
      <c r="D137" s="42">
        <v>1.032E-4</v>
      </c>
      <c r="E137" s="38">
        <v>117887.69</v>
      </c>
      <c r="F137" s="38">
        <v>380312</v>
      </c>
      <c r="G137" s="38">
        <v>948515</v>
      </c>
      <c r="H137" s="38"/>
      <c r="I137" s="39">
        <v>0</v>
      </c>
      <c r="J137" s="39">
        <v>542668</v>
      </c>
      <c r="K137" s="39">
        <v>139883</v>
      </c>
      <c r="L137" s="38">
        <v>25894</v>
      </c>
      <c r="M137" s="38"/>
      <c r="N137" s="39">
        <v>44828</v>
      </c>
      <c r="O137" s="39">
        <v>204397</v>
      </c>
      <c r="P137" s="39">
        <v>0</v>
      </c>
      <c r="Q137" s="38">
        <v>10418</v>
      </c>
      <c r="R137" s="38"/>
      <c r="S137" s="39">
        <v>181722</v>
      </c>
      <c r="T137" s="40">
        <v>10105</v>
      </c>
      <c r="U137" s="40">
        <v>191827</v>
      </c>
    </row>
    <row r="138" spans="1:21">
      <c r="A138" s="36">
        <v>33207</v>
      </c>
      <c r="B138" s="37" t="s">
        <v>344</v>
      </c>
      <c r="C138" s="42">
        <v>2.231E-4</v>
      </c>
      <c r="D138" s="42">
        <v>1.02E-4</v>
      </c>
      <c r="E138" s="38">
        <v>224821.17</v>
      </c>
      <c r="F138" s="38">
        <v>375890</v>
      </c>
      <c r="G138" s="38">
        <v>2050519</v>
      </c>
      <c r="H138" s="38"/>
      <c r="I138" s="39">
        <v>0</v>
      </c>
      <c r="J138" s="39">
        <v>1173151</v>
      </c>
      <c r="K138" s="39">
        <v>302402</v>
      </c>
      <c r="L138" s="38">
        <v>672464</v>
      </c>
      <c r="M138" s="38"/>
      <c r="N138" s="39">
        <v>96910</v>
      </c>
      <c r="O138" s="39">
        <v>441870</v>
      </c>
      <c r="P138" s="39">
        <v>0</v>
      </c>
      <c r="Q138" s="38">
        <v>0</v>
      </c>
      <c r="R138" s="38"/>
      <c r="S138" s="39">
        <v>392851</v>
      </c>
      <c r="T138" s="40">
        <v>221127</v>
      </c>
      <c r="U138" s="40">
        <v>613977</v>
      </c>
    </row>
    <row r="139" spans="1:21">
      <c r="A139" s="36">
        <v>33208</v>
      </c>
      <c r="B139" s="37" t="s">
        <v>345</v>
      </c>
      <c r="C139" s="42">
        <v>3.6999999999999998E-5</v>
      </c>
      <c r="D139" s="42">
        <v>3.2299999999999999E-5</v>
      </c>
      <c r="E139" s="38"/>
      <c r="F139" s="38">
        <v>119032</v>
      </c>
      <c r="G139" s="38">
        <v>340068</v>
      </c>
      <c r="H139" s="38"/>
      <c r="I139" s="39">
        <v>0</v>
      </c>
      <c r="J139" s="39">
        <v>194561</v>
      </c>
      <c r="K139" s="39">
        <v>50152</v>
      </c>
      <c r="L139" s="38">
        <v>94103</v>
      </c>
      <c r="M139" s="38"/>
      <c r="N139" s="39">
        <v>16072</v>
      </c>
      <c r="O139" s="39">
        <v>73281.83</v>
      </c>
      <c r="P139" s="39">
        <v>0</v>
      </c>
      <c r="Q139" s="38">
        <v>20135</v>
      </c>
      <c r="R139" s="38"/>
      <c r="S139" s="39">
        <v>65152</v>
      </c>
      <c r="T139" s="40">
        <v>30285</v>
      </c>
      <c r="U139" s="40">
        <v>95438</v>
      </c>
    </row>
    <row r="140" spans="1:21">
      <c r="A140" s="36">
        <v>33209</v>
      </c>
      <c r="B140" s="37" t="s">
        <v>346</v>
      </c>
      <c r="C140" s="42">
        <v>6.5599999999999995E-5</v>
      </c>
      <c r="D140" s="42">
        <v>5.7000000000000003E-5</v>
      </c>
      <c r="E140" s="38">
        <v>73590.16</v>
      </c>
      <c r="F140" s="38">
        <v>210056</v>
      </c>
      <c r="G140" s="38">
        <v>602932</v>
      </c>
      <c r="H140" s="38"/>
      <c r="I140" s="39">
        <v>0</v>
      </c>
      <c r="J140" s="39">
        <v>344951</v>
      </c>
      <c r="K140" s="39">
        <v>88918</v>
      </c>
      <c r="L140" s="38">
        <v>187728</v>
      </c>
      <c r="M140" s="38"/>
      <c r="N140" s="39">
        <v>28495</v>
      </c>
      <c r="O140" s="39">
        <v>129927</v>
      </c>
      <c r="P140" s="39">
        <v>0</v>
      </c>
      <c r="Q140" s="38">
        <v>0</v>
      </c>
      <c r="R140" s="38"/>
      <c r="S140" s="39">
        <v>115513</v>
      </c>
      <c r="T140" s="40">
        <v>69759</v>
      </c>
      <c r="U140" s="40">
        <v>185272</v>
      </c>
    </row>
    <row r="141" spans="1:21">
      <c r="A141" s="36">
        <v>33300</v>
      </c>
      <c r="B141" s="37" t="s">
        <v>125</v>
      </c>
      <c r="C141" s="42">
        <v>2.2869000000000001E-3</v>
      </c>
      <c r="D141" s="42">
        <v>2.2807000000000001E-3</v>
      </c>
      <c r="E141" s="38">
        <v>2814395.46</v>
      </c>
      <c r="F141" s="38">
        <v>8404831</v>
      </c>
      <c r="G141" s="38">
        <v>21018973</v>
      </c>
      <c r="H141" s="38"/>
      <c r="I141" s="39">
        <v>0</v>
      </c>
      <c r="J141" s="39">
        <v>12025451</v>
      </c>
      <c r="K141" s="39">
        <v>3099788</v>
      </c>
      <c r="L141" s="38">
        <v>0</v>
      </c>
      <c r="M141" s="38"/>
      <c r="N141" s="39">
        <v>993386</v>
      </c>
      <c r="O141" s="39">
        <v>4529411</v>
      </c>
      <c r="P141" s="39">
        <v>0</v>
      </c>
      <c r="Q141" s="38">
        <v>355175</v>
      </c>
      <c r="R141" s="38"/>
      <c r="S141" s="39">
        <v>4026938</v>
      </c>
      <c r="T141" s="40">
        <v>-181238</v>
      </c>
      <c r="U141" s="40">
        <v>3845700</v>
      </c>
    </row>
    <row r="142" spans="1:21">
      <c r="A142" s="36">
        <v>33305</v>
      </c>
      <c r="B142" s="37" t="s">
        <v>126</v>
      </c>
      <c r="C142" s="42">
        <v>6.0360000000000003E-4</v>
      </c>
      <c r="D142" s="42">
        <v>6.2299999999999996E-4</v>
      </c>
      <c r="E142" s="38">
        <v>903728.02999999991</v>
      </c>
      <c r="F142" s="38">
        <v>2295878</v>
      </c>
      <c r="G142" s="38">
        <v>5547708</v>
      </c>
      <c r="H142" s="38"/>
      <c r="I142" s="39">
        <v>0</v>
      </c>
      <c r="J142" s="39">
        <v>3173974</v>
      </c>
      <c r="K142" s="39">
        <v>818152</v>
      </c>
      <c r="L142" s="38">
        <v>37671</v>
      </c>
      <c r="M142" s="38"/>
      <c r="N142" s="39">
        <v>262192</v>
      </c>
      <c r="O142" s="39">
        <v>1195484</v>
      </c>
      <c r="P142" s="39">
        <v>0</v>
      </c>
      <c r="Q142" s="38">
        <v>80010</v>
      </c>
      <c r="R142" s="38"/>
      <c r="S142" s="39">
        <v>1062862</v>
      </c>
      <c r="T142" s="40">
        <v>-32495</v>
      </c>
      <c r="U142" s="40">
        <v>1030368</v>
      </c>
    </row>
    <row r="143" spans="1:21">
      <c r="A143" s="36">
        <v>33400</v>
      </c>
      <c r="B143" s="37" t="s">
        <v>127</v>
      </c>
      <c r="C143" s="42">
        <v>2.05119E-2</v>
      </c>
      <c r="D143" s="42">
        <v>2.0228599999999999E-2</v>
      </c>
      <c r="E143" s="38">
        <v>25648363.949999999</v>
      </c>
      <c r="F143" s="38">
        <v>74546396</v>
      </c>
      <c r="G143" s="38">
        <v>188525550</v>
      </c>
      <c r="H143" s="38"/>
      <c r="I143" s="39">
        <v>0</v>
      </c>
      <c r="J143" s="39">
        <v>107859919</v>
      </c>
      <c r="K143" s="39">
        <v>27802937</v>
      </c>
      <c r="L143" s="38">
        <v>1992776</v>
      </c>
      <c r="M143" s="38"/>
      <c r="N143" s="39">
        <v>8909980</v>
      </c>
      <c r="O143" s="39">
        <v>40625664</v>
      </c>
      <c r="P143" s="39">
        <v>0</v>
      </c>
      <c r="Q143" s="38">
        <v>0</v>
      </c>
      <c r="R143" s="38"/>
      <c r="S143" s="39">
        <v>36118830</v>
      </c>
      <c r="T143" s="40">
        <v>789457</v>
      </c>
      <c r="U143" s="40">
        <v>36908287</v>
      </c>
    </row>
    <row r="144" spans="1:21">
      <c r="A144" s="36">
        <v>33402</v>
      </c>
      <c r="B144" s="37" t="s">
        <v>128</v>
      </c>
      <c r="C144" s="42">
        <v>1.585E-4</v>
      </c>
      <c r="D144" s="42">
        <v>1.459E-4</v>
      </c>
      <c r="E144" s="38">
        <v>168912.39</v>
      </c>
      <c r="F144" s="38">
        <v>537670</v>
      </c>
      <c r="G144" s="38">
        <v>1456779</v>
      </c>
      <c r="H144" s="38"/>
      <c r="I144" s="39">
        <v>0</v>
      </c>
      <c r="J144" s="39">
        <v>833458</v>
      </c>
      <c r="K144" s="39">
        <v>214839</v>
      </c>
      <c r="L144" s="38">
        <v>45067</v>
      </c>
      <c r="M144" s="38"/>
      <c r="N144" s="39">
        <v>68849</v>
      </c>
      <c r="O144" s="39">
        <v>313924</v>
      </c>
      <c r="P144" s="39">
        <v>0</v>
      </c>
      <c r="Q144" s="38">
        <v>3136</v>
      </c>
      <c r="R144" s="38"/>
      <c r="S144" s="39">
        <v>279098</v>
      </c>
      <c r="T144" s="40">
        <v>18897</v>
      </c>
      <c r="U144" s="40">
        <v>297995</v>
      </c>
    </row>
    <row r="145" spans="1:21">
      <c r="A145" s="43">
        <v>33403</v>
      </c>
      <c r="B145" s="37" t="s">
        <v>286</v>
      </c>
      <c r="C145" s="42">
        <v>0</v>
      </c>
      <c r="D145" s="42">
        <v>0</v>
      </c>
      <c r="E145" s="38"/>
      <c r="F145" s="38">
        <v>0</v>
      </c>
      <c r="G145" s="38">
        <v>0</v>
      </c>
      <c r="H145" s="38"/>
      <c r="I145" s="39">
        <v>0</v>
      </c>
      <c r="J145" s="39">
        <v>0</v>
      </c>
      <c r="K145" s="39">
        <v>0</v>
      </c>
      <c r="L145" s="38">
        <v>0</v>
      </c>
      <c r="M145" s="38"/>
      <c r="N145" s="39">
        <v>0</v>
      </c>
      <c r="O145" s="39">
        <v>0</v>
      </c>
      <c r="P145" s="39">
        <v>0</v>
      </c>
      <c r="Q145" s="38">
        <v>90748</v>
      </c>
      <c r="R145" s="38"/>
      <c r="S145" s="39">
        <v>0</v>
      </c>
      <c r="T145" s="40">
        <v>-50697</v>
      </c>
      <c r="U145" s="40">
        <v>-50697</v>
      </c>
    </row>
    <row r="146" spans="1:21">
      <c r="A146" s="43">
        <v>33405</v>
      </c>
      <c r="B146" s="37" t="s">
        <v>129</v>
      </c>
      <c r="C146" s="42">
        <v>2.0352E-3</v>
      </c>
      <c r="D146" s="42">
        <v>2.0105000000000001E-3</v>
      </c>
      <c r="E146" s="38">
        <v>2740410.83</v>
      </c>
      <c r="F146" s="38">
        <v>7409091</v>
      </c>
      <c r="G146" s="38">
        <v>18705590</v>
      </c>
      <c r="H146" s="38"/>
      <c r="I146" s="39">
        <v>0</v>
      </c>
      <c r="J146" s="39">
        <v>10701910</v>
      </c>
      <c r="K146" s="39">
        <v>2758620</v>
      </c>
      <c r="L146" s="38">
        <v>601289</v>
      </c>
      <c r="M146" s="38"/>
      <c r="N146" s="39">
        <v>884052</v>
      </c>
      <c r="O146" s="39">
        <v>4030897</v>
      </c>
      <c r="P146" s="39">
        <v>0</v>
      </c>
      <c r="Q146" s="38">
        <v>28655</v>
      </c>
      <c r="R146" s="38"/>
      <c r="S146" s="39">
        <v>3583727</v>
      </c>
      <c r="T146" s="40">
        <v>269418</v>
      </c>
      <c r="U146" s="40">
        <v>3853145</v>
      </c>
    </row>
    <row r="147" spans="1:21">
      <c r="A147" s="43">
        <v>33500</v>
      </c>
      <c r="B147" s="37" t="s">
        <v>130</v>
      </c>
      <c r="C147" s="42">
        <v>3.3923E-3</v>
      </c>
      <c r="D147" s="42">
        <v>3.3027E-3</v>
      </c>
      <c r="E147" s="38">
        <v>4126368.2399999998</v>
      </c>
      <c r="F147" s="38">
        <v>12171103</v>
      </c>
      <c r="G147" s="38">
        <v>31178741</v>
      </c>
      <c r="H147" s="38"/>
      <c r="I147" s="39">
        <v>0</v>
      </c>
      <c r="J147" s="39">
        <v>17838094</v>
      </c>
      <c r="K147" s="39">
        <v>4598107</v>
      </c>
      <c r="L147" s="38">
        <v>524838</v>
      </c>
      <c r="M147" s="38"/>
      <c r="N147" s="39">
        <v>1473551</v>
      </c>
      <c r="O147" s="39">
        <v>6718755</v>
      </c>
      <c r="P147" s="39">
        <v>0</v>
      </c>
      <c r="Q147" s="38">
        <v>0</v>
      </c>
      <c r="R147" s="38"/>
      <c r="S147" s="39">
        <v>5973406</v>
      </c>
      <c r="T147" s="40">
        <v>223143</v>
      </c>
      <c r="U147" s="40">
        <v>6196549</v>
      </c>
    </row>
    <row r="148" spans="1:21">
      <c r="A148" s="36">
        <v>33501</v>
      </c>
      <c r="B148" s="37" t="s">
        <v>131</v>
      </c>
      <c r="C148" s="42">
        <v>7.0699999999999997E-5</v>
      </c>
      <c r="D148" s="42">
        <v>6.86E-5</v>
      </c>
      <c r="E148" s="38">
        <v>80075.009999999995</v>
      </c>
      <c r="F148" s="38">
        <v>252805</v>
      </c>
      <c r="G148" s="38">
        <v>649806</v>
      </c>
      <c r="H148" s="38"/>
      <c r="I148" s="39">
        <v>0</v>
      </c>
      <c r="J148" s="39">
        <v>371769</v>
      </c>
      <c r="K148" s="39">
        <v>95831</v>
      </c>
      <c r="L148" s="38">
        <v>15156</v>
      </c>
      <c r="M148" s="38"/>
      <c r="N148" s="39">
        <v>30711</v>
      </c>
      <c r="O148" s="39">
        <v>140028</v>
      </c>
      <c r="P148" s="39">
        <v>0</v>
      </c>
      <c r="Q148" s="38">
        <v>10890</v>
      </c>
      <c r="R148" s="38"/>
      <c r="S148" s="39">
        <v>124494</v>
      </c>
      <c r="T148" s="40">
        <v>-190</v>
      </c>
      <c r="U148" s="40">
        <v>124304</v>
      </c>
    </row>
    <row r="149" spans="1:21">
      <c r="A149" s="36">
        <v>33600</v>
      </c>
      <c r="B149" s="37" t="s">
        <v>132</v>
      </c>
      <c r="C149" s="42">
        <v>1.0871499999999999E-2</v>
      </c>
      <c r="D149" s="42">
        <v>1.0561299999999999E-2</v>
      </c>
      <c r="E149" s="38">
        <v>13148406.130000001</v>
      </c>
      <c r="F149" s="38">
        <v>38920482</v>
      </c>
      <c r="G149" s="38">
        <v>99920315</v>
      </c>
      <c r="H149" s="38"/>
      <c r="I149" s="39">
        <v>0</v>
      </c>
      <c r="J149" s="39">
        <v>57166772</v>
      </c>
      <c r="K149" s="39">
        <v>14735818</v>
      </c>
      <c r="L149" s="38">
        <v>1020271</v>
      </c>
      <c r="M149" s="38"/>
      <c r="N149" s="39">
        <v>4722373</v>
      </c>
      <c r="O149" s="39">
        <v>21531984</v>
      </c>
      <c r="P149" s="39">
        <v>0</v>
      </c>
      <c r="Q149" s="38">
        <v>387970</v>
      </c>
      <c r="R149" s="38"/>
      <c r="S149" s="39">
        <v>19143320</v>
      </c>
      <c r="T149" s="40">
        <v>120495</v>
      </c>
      <c r="U149" s="40">
        <v>19263815</v>
      </c>
    </row>
    <row r="150" spans="1:21">
      <c r="A150" s="36">
        <v>33605</v>
      </c>
      <c r="B150" s="37" t="s">
        <v>133</v>
      </c>
      <c r="C150" s="42">
        <v>1.4801E-3</v>
      </c>
      <c r="D150" s="42">
        <v>1.4997000000000001E-3</v>
      </c>
      <c r="E150" s="38">
        <v>2087359.0799999998</v>
      </c>
      <c r="F150" s="38">
        <v>5526691</v>
      </c>
      <c r="G150" s="38">
        <v>13603648</v>
      </c>
      <c r="H150" s="38"/>
      <c r="I150" s="39">
        <v>0</v>
      </c>
      <c r="J150" s="39">
        <v>7782968</v>
      </c>
      <c r="K150" s="39">
        <v>2006207</v>
      </c>
      <c r="L150" s="38">
        <v>180059</v>
      </c>
      <c r="M150" s="38"/>
      <c r="N150" s="39">
        <v>642927</v>
      </c>
      <c r="O150" s="39">
        <v>2931471</v>
      </c>
      <c r="P150" s="39">
        <v>0</v>
      </c>
      <c r="Q150" s="38">
        <v>0</v>
      </c>
      <c r="R150" s="38"/>
      <c r="S150" s="39">
        <v>2606267</v>
      </c>
      <c r="T150" s="40">
        <v>66361</v>
      </c>
      <c r="U150" s="40">
        <v>2672627</v>
      </c>
    </row>
    <row r="151" spans="1:21">
      <c r="A151" s="36">
        <v>33700</v>
      </c>
      <c r="B151" s="37" t="s">
        <v>134</v>
      </c>
      <c r="C151" s="42">
        <v>7.9049999999999997E-4</v>
      </c>
      <c r="D151" s="42">
        <v>8.1840000000000005E-4</v>
      </c>
      <c r="E151" s="38">
        <v>949580.70000000007</v>
      </c>
      <c r="F151" s="38">
        <v>3015966</v>
      </c>
      <c r="G151" s="38">
        <v>7265512</v>
      </c>
      <c r="H151" s="38"/>
      <c r="I151" s="39">
        <v>0</v>
      </c>
      <c r="J151" s="39">
        <v>4156771</v>
      </c>
      <c r="K151" s="39">
        <v>1071486</v>
      </c>
      <c r="L151" s="38">
        <v>28615</v>
      </c>
      <c r="M151" s="38"/>
      <c r="N151" s="39">
        <v>343378</v>
      </c>
      <c r="O151" s="39">
        <v>1565656</v>
      </c>
      <c r="P151" s="39">
        <v>0</v>
      </c>
      <c r="Q151" s="38">
        <v>141260</v>
      </c>
      <c r="R151" s="38"/>
      <c r="S151" s="39">
        <v>1391969</v>
      </c>
      <c r="T151" s="40">
        <v>-26311</v>
      </c>
      <c r="U151" s="40">
        <v>1365658</v>
      </c>
    </row>
    <row r="152" spans="1:21">
      <c r="A152" s="36">
        <v>33800</v>
      </c>
      <c r="B152" s="37" t="s">
        <v>135</v>
      </c>
      <c r="C152" s="42">
        <v>5.8219999999999995E-4</v>
      </c>
      <c r="D152" s="42">
        <v>5.754E-4</v>
      </c>
      <c r="E152" s="38">
        <v>731235.97</v>
      </c>
      <c r="F152" s="38">
        <v>2120463</v>
      </c>
      <c r="G152" s="38">
        <v>5351019</v>
      </c>
      <c r="H152" s="38"/>
      <c r="I152" s="39">
        <v>0</v>
      </c>
      <c r="J152" s="39">
        <v>3061445</v>
      </c>
      <c r="K152" s="39">
        <v>789145</v>
      </c>
      <c r="L152" s="38">
        <v>67842</v>
      </c>
      <c r="M152" s="38"/>
      <c r="N152" s="39">
        <v>252897</v>
      </c>
      <c r="O152" s="39">
        <v>1153099</v>
      </c>
      <c r="P152" s="39">
        <v>0</v>
      </c>
      <c r="Q152" s="38">
        <v>18448</v>
      </c>
      <c r="R152" s="38"/>
      <c r="S152" s="39">
        <v>1025180</v>
      </c>
      <c r="T152" s="40">
        <v>14096</v>
      </c>
      <c r="U152" s="40">
        <v>1039275</v>
      </c>
    </row>
    <row r="153" spans="1:21">
      <c r="A153" s="36">
        <v>33900</v>
      </c>
      <c r="B153" s="37" t="s">
        <v>136</v>
      </c>
      <c r="C153" s="42">
        <v>3.0546000000000002E-3</v>
      </c>
      <c r="D153" s="42">
        <v>2.9675999999999999E-3</v>
      </c>
      <c r="E153" s="38">
        <v>3789538.45</v>
      </c>
      <c r="F153" s="38">
        <v>10936194</v>
      </c>
      <c r="G153" s="38">
        <v>28074929</v>
      </c>
      <c r="H153" s="38"/>
      <c r="I153" s="39">
        <v>0</v>
      </c>
      <c r="J153" s="39">
        <v>16062330</v>
      </c>
      <c r="K153" s="39">
        <v>4140370</v>
      </c>
      <c r="L153" s="38">
        <v>229529</v>
      </c>
      <c r="M153" s="38"/>
      <c r="N153" s="39">
        <v>1326860</v>
      </c>
      <c r="O153" s="39">
        <v>6049910</v>
      </c>
      <c r="P153" s="39">
        <v>0</v>
      </c>
      <c r="Q153" s="38">
        <v>338961</v>
      </c>
      <c r="R153" s="38"/>
      <c r="S153" s="39">
        <v>5378760</v>
      </c>
      <c r="T153" s="40">
        <v>-83002</v>
      </c>
      <c r="U153" s="40">
        <v>5295757</v>
      </c>
    </row>
    <row r="154" spans="1:21">
      <c r="A154" s="36">
        <v>34000</v>
      </c>
      <c r="B154" s="37" t="s">
        <v>137</v>
      </c>
      <c r="C154" s="42">
        <v>1.3045000000000001E-3</v>
      </c>
      <c r="D154" s="42">
        <v>1.3382999999999999E-3</v>
      </c>
      <c r="E154" s="38">
        <v>1569651.7099999997</v>
      </c>
      <c r="F154" s="38">
        <v>4931900</v>
      </c>
      <c r="G154" s="38">
        <v>11989703</v>
      </c>
      <c r="H154" s="38"/>
      <c r="I154" s="39">
        <v>0</v>
      </c>
      <c r="J154" s="39">
        <v>6859592</v>
      </c>
      <c r="K154" s="39">
        <v>1768190</v>
      </c>
      <c r="L154" s="38">
        <v>0</v>
      </c>
      <c r="M154" s="38"/>
      <c r="N154" s="39">
        <v>566650</v>
      </c>
      <c r="O154" s="39">
        <v>2583680</v>
      </c>
      <c r="P154" s="39">
        <v>0</v>
      </c>
      <c r="Q154" s="38">
        <v>450003</v>
      </c>
      <c r="R154" s="38"/>
      <c r="S154" s="39">
        <v>2297058</v>
      </c>
      <c r="T154" s="40">
        <v>-174317</v>
      </c>
      <c r="U154" s="40">
        <v>2122740</v>
      </c>
    </row>
    <row r="155" spans="1:21">
      <c r="A155" s="36">
        <v>34100</v>
      </c>
      <c r="B155" s="37" t="s">
        <v>138</v>
      </c>
      <c r="C155" s="42">
        <v>2.9814299999999998E-2</v>
      </c>
      <c r="D155" s="42">
        <v>3.0440399999999999E-2</v>
      </c>
      <c r="E155" s="38">
        <v>35353748.640000008</v>
      </c>
      <c r="F155" s="38">
        <v>112178901</v>
      </c>
      <c r="G155" s="38">
        <v>274024215</v>
      </c>
      <c r="H155" s="38"/>
      <c r="I155" s="39">
        <v>0</v>
      </c>
      <c r="J155" s="39">
        <v>156775724</v>
      </c>
      <c r="K155" s="39">
        <v>40411912</v>
      </c>
      <c r="L155" s="38">
        <v>345334</v>
      </c>
      <c r="M155" s="38"/>
      <c r="N155" s="39">
        <v>12950765</v>
      </c>
      <c r="O155" s="39">
        <v>59049904</v>
      </c>
      <c r="P155" s="39">
        <v>0</v>
      </c>
      <c r="Q155" s="38">
        <v>5583362</v>
      </c>
      <c r="R155" s="38"/>
      <c r="S155" s="39">
        <v>52499166</v>
      </c>
      <c r="T155" s="40">
        <v>-1541138</v>
      </c>
      <c r="U155" s="40">
        <v>50958028</v>
      </c>
    </row>
    <row r="156" spans="1:21">
      <c r="A156" s="36">
        <v>34105</v>
      </c>
      <c r="B156" s="37" t="s">
        <v>139</v>
      </c>
      <c r="C156" s="42">
        <v>2.5124000000000001E-3</v>
      </c>
      <c r="D156" s="42">
        <v>2.6684E-3</v>
      </c>
      <c r="E156" s="38">
        <v>3317964.6499999994</v>
      </c>
      <c r="F156" s="38">
        <v>9833582</v>
      </c>
      <c r="G156" s="38">
        <v>23091551</v>
      </c>
      <c r="H156" s="38"/>
      <c r="I156" s="39">
        <v>0</v>
      </c>
      <c r="J156" s="39">
        <v>13211222</v>
      </c>
      <c r="K156" s="39">
        <v>3405443</v>
      </c>
      <c r="L156" s="38">
        <v>0</v>
      </c>
      <c r="M156" s="38"/>
      <c r="N156" s="39">
        <v>1091339</v>
      </c>
      <c r="O156" s="39">
        <v>4976034</v>
      </c>
      <c r="P156" s="39">
        <v>0</v>
      </c>
      <c r="Q156" s="38">
        <v>542902</v>
      </c>
      <c r="R156" s="38"/>
      <c r="S156" s="39">
        <v>4424015</v>
      </c>
      <c r="T156" s="40">
        <v>-172058</v>
      </c>
      <c r="U156" s="40">
        <v>4251957</v>
      </c>
    </row>
    <row r="157" spans="1:21">
      <c r="A157" s="36">
        <v>34200</v>
      </c>
      <c r="B157" s="37" t="s">
        <v>140</v>
      </c>
      <c r="C157" s="42">
        <v>1.1073999999999999E-3</v>
      </c>
      <c r="D157" s="42">
        <v>1.3571E-3</v>
      </c>
      <c r="E157" s="38">
        <v>1460986.2899999998</v>
      </c>
      <c r="F157" s="38">
        <v>5001182</v>
      </c>
      <c r="G157" s="38">
        <v>10178150</v>
      </c>
      <c r="H157" s="38"/>
      <c r="I157" s="39">
        <v>0</v>
      </c>
      <c r="J157" s="39">
        <v>5823160</v>
      </c>
      <c r="K157" s="39">
        <v>1501030</v>
      </c>
      <c r="L157" s="38">
        <v>0</v>
      </c>
      <c r="M157" s="38"/>
      <c r="N157" s="39">
        <v>481034</v>
      </c>
      <c r="O157" s="39">
        <v>2193305</v>
      </c>
      <c r="P157" s="39">
        <v>0</v>
      </c>
      <c r="Q157" s="38">
        <v>1364810</v>
      </c>
      <c r="R157" s="38"/>
      <c r="S157" s="39">
        <v>1949990</v>
      </c>
      <c r="T157" s="40">
        <v>-480769</v>
      </c>
      <c r="U157" s="40">
        <v>1469221</v>
      </c>
    </row>
    <row r="158" spans="1:21">
      <c r="A158" s="36">
        <v>34205</v>
      </c>
      <c r="B158" s="37" t="s">
        <v>141</v>
      </c>
      <c r="C158" s="42">
        <v>4.4920000000000002E-4</v>
      </c>
      <c r="D158" s="42">
        <v>4.8720000000000002E-4</v>
      </c>
      <c r="E158" s="38">
        <v>649935.43000000005</v>
      </c>
      <c r="F158" s="38">
        <v>1795428</v>
      </c>
      <c r="G158" s="38">
        <v>4128612</v>
      </c>
      <c r="H158" s="38"/>
      <c r="I158" s="39">
        <v>0</v>
      </c>
      <c r="J158" s="39">
        <v>2362076</v>
      </c>
      <c r="K158" s="39">
        <v>608870</v>
      </c>
      <c r="L158" s="38">
        <v>0</v>
      </c>
      <c r="M158" s="38"/>
      <c r="N158" s="39">
        <v>195124</v>
      </c>
      <c r="O158" s="39">
        <v>889681</v>
      </c>
      <c r="P158" s="39">
        <v>0</v>
      </c>
      <c r="Q158" s="38">
        <v>113846</v>
      </c>
      <c r="R158" s="38"/>
      <c r="S158" s="39">
        <v>790984</v>
      </c>
      <c r="T158" s="40">
        <v>-37805</v>
      </c>
      <c r="U158" s="40">
        <v>753179</v>
      </c>
    </row>
    <row r="159" spans="1:21">
      <c r="A159" s="36">
        <v>34220</v>
      </c>
      <c r="B159" s="37" t="s">
        <v>142</v>
      </c>
      <c r="C159" s="42">
        <v>1.0677E-3</v>
      </c>
      <c r="D159" s="42">
        <v>1.0639E-3</v>
      </c>
      <c r="E159" s="38">
        <v>1429741.4999999998</v>
      </c>
      <c r="F159" s="38">
        <v>3920682</v>
      </c>
      <c r="G159" s="38">
        <v>9813266</v>
      </c>
      <c r="H159" s="38"/>
      <c r="I159" s="39">
        <v>0</v>
      </c>
      <c r="J159" s="39">
        <v>5614401</v>
      </c>
      <c r="K159" s="39">
        <v>1447218</v>
      </c>
      <c r="L159" s="38">
        <v>84567</v>
      </c>
      <c r="M159" s="38"/>
      <c r="N159" s="39">
        <v>463789</v>
      </c>
      <c r="O159" s="39">
        <v>2114676</v>
      </c>
      <c r="P159" s="39">
        <v>0</v>
      </c>
      <c r="Q159" s="38">
        <v>12273</v>
      </c>
      <c r="R159" s="38"/>
      <c r="S159" s="39">
        <v>1880083</v>
      </c>
      <c r="T159" s="40">
        <v>18897</v>
      </c>
      <c r="U159" s="40">
        <v>1898980</v>
      </c>
    </row>
    <row r="160" spans="1:21">
      <c r="A160" s="36">
        <v>34230</v>
      </c>
      <c r="B160" s="37" t="s">
        <v>143</v>
      </c>
      <c r="C160" s="42">
        <v>4.9019999999999999E-4</v>
      </c>
      <c r="D160" s="42">
        <v>4.9819999999999997E-4</v>
      </c>
      <c r="E160" s="38">
        <v>625777.5</v>
      </c>
      <c r="F160" s="38">
        <v>1835966</v>
      </c>
      <c r="G160" s="38">
        <v>4505444</v>
      </c>
      <c r="H160" s="38"/>
      <c r="I160" s="39">
        <v>0</v>
      </c>
      <c r="J160" s="39">
        <v>2577671</v>
      </c>
      <c r="K160" s="39">
        <v>664444</v>
      </c>
      <c r="L160" s="38">
        <v>1190</v>
      </c>
      <c r="M160" s="38"/>
      <c r="N160" s="39">
        <v>212934</v>
      </c>
      <c r="O160" s="39">
        <v>970885</v>
      </c>
      <c r="P160" s="39">
        <v>0</v>
      </c>
      <c r="Q160" s="38">
        <v>34910</v>
      </c>
      <c r="R160" s="38"/>
      <c r="S160" s="39">
        <v>863179</v>
      </c>
      <c r="T160" s="40">
        <v>-10167</v>
      </c>
      <c r="U160" s="40">
        <v>853013</v>
      </c>
    </row>
    <row r="161" spans="1:21">
      <c r="A161" s="36">
        <v>34300</v>
      </c>
      <c r="B161" s="37" t="s">
        <v>144</v>
      </c>
      <c r="C161" s="42">
        <v>7.0816000000000004E-3</v>
      </c>
      <c r="D161" s="42">
        <v>7.0587000000000002E-3</v>
      </c>
      <c r="E161" s="38">
        <v>8398819.2200000007</v>
      </c>
      <c r="F161" s="38">
        <v>26012707</v>
      </c>
      <c r="G161" s="38">
        <v>65087219</v>
      </c>
      <c r="H161" s="38"/>
      <c r="I161" s="39">
        <v>0</v>
      </c>
      <c r="J161" s="39">
        <v>37237935</v>
      </c>
      <c r="K161" s="39">
        <v>9598783</v>
      </c>
      <c r="L161" s="38">
        <v>769878</v>
      </c>
      <c r="M161" s="38"/>
      <c r="N161" s="39">
        <v>3076112</v>
      </c>
      <c r="O161" s="39">
        <v>14025746</v>
      </c>
      <c r="P161" s="39">
        <v>0</v>
      </c>
      <c r="Q161" s="38">
        <v>1531401</v>
      </c>
      <c r="R161" s="38"/>
      <c r="S161" s="39">
        <v>12469791</v>
      </c>
      <c r="T161" s="40">
        <v>-118556</v>
      </c>
      <c r="U161" s="40">
        <v>12351235</v>
      </c>
    </row>
    <row r="162" spans="1:21">
      <c r="A162" s="36">
        <v>34400</v>
      </c>
      <c r="B162" s="37" t="s">
        <v>145</v>
      </c>
      <c r="C162" s="42">
        <v>2.9927E-3</v>
      </c>
      <c r="D162" s="42">
        <v>2.9892E-3</v>
      </c>
      <c r="E162" s="38">
        <v>3592331.59</v>
      </c>
      <c r="F162" s="38">
        <v>11015794</v>
      </c>
      <c r="G162" s="38">
        <v>27506004</v>
      </c>
      <c r="H162" s="38"/>
      <c r="I162" s="39">
        <v>0</v>
      </c>
      <c r="J162" s="39">
        <v>15736835</v>
      </c>
      <c r="K162" s="39">
        <v>4056467</v>
      </c>
      <c r="L162" s="38">
        <v>84697</v>
      </c>
      <c r="M162" s="38"/>
      <c r="N162" s="39">
        <v>1299972</v>
      </c>
      <c r="O162" s="39">
        <v>5927312</v>
      </c>
      <c r="P162" s="39">
        <v>0</v>
      </c>
      <c r="Q162" s="38">
        <v>251731</v>
      </c>
      <c r="R162" s="38"/>
      <c r="S162" s="39">
        <v>5269762</v>
      </c>
      <c r="T162" s="40">
        <v>-66046</v>
      </c>
      <c r="U162" s="40">
        <v>5203715</v>
      </c>
    </row>
    <row r="163" spans="1:21">
      <c r="A163" s="36">
        <v>34405</v>
      </c>
      <c r="B163" s="37" t="s">
        <v>146</v>
      </c>
      <c r="C163" s="42">
        <v>5.9949999999999999E-4</v>
      </c>
      <c r="D163" s="42">
        <v>6.3489999999999998E-4</v>
      </c>
      <c r="E163" s="38">
        <v>768545.36</v>
      </c>
      <c r="F163" s="38">
        <v>2339732</v>
      </c>
      <c r="G163" s="38">
        <v>5510024</v>
      </c>
      <c r="H163" s="38"/>
      <c r="I163" s="39">
        <v>0</v>
      </c>
      <c r="J163" s="39">
        <v>3152415</v>
      </c>
      <c r="K163" s="39">
        <v>812595</v>
      </c>
      <c r="L163" s="38">
        <v>6190</v>
      </c>
      <c r="M163" s="38"/>
      <c r="N163" s="39">
        <v>260411</v>
      </c>
      <c r="O163" s="39">
        <v>1187364</v>
      </c>
      <c r="P163" s="39">
        <v>0</v>
      </c>
      <c r="Q163" s="38">
        <v>144133</v>
      </c>
      <c r="R163" s="38"/>
      <c r="S163" s="39">
        <v>1055643</v>
      </c>
      <c r="T163" s="40">
        <v>-45669</v>
      </c>
      <c r="U163" s="40">
        <v>1009974</v>
      </c>
    </row>
    <row r="164" spans="1:21">
      <c r="A164" s="36">
        <v>34500</v>
      </c>
      <c r="B164" s="37" t="s">
        <v>147</v>
      </c>
      <c r="C164" s="42">
        <v>5.1397999999999999E-3</v>
      </c>
      <c r="D164" s="42">
        <v>5.0030999999999999E-3</v>
      </c>
      <c r="E164" s="38">
        <v>6236681.1900000004</v>
      </c>
      <c r="F164" s="38">
        <v>18437414</v>
      </c>
      <c r="G164" s="38">
        <v>47240071</v>
      </c>
      <c r="H164" s="38"/>
      <c r="I164" s="39">
        <v>0</v>
      </c>
      <c r="J164" s="39">
        <v>27027160</v>
      </c>
      <c r="K164" s="39">
        <v>6966762</v>
      </c>
      <c r="L164" s="38">
        <v>389011</v>
      </c>
      <c r="M164" s="38"/>
      <c r="N164" s="39">
        <v>2232631</v>
      </c>
      <c r="O164" s="39">
        <v>10179836</v>
      </c>
      <c r="P164" s="39">
        <v>0</v>
      </c>
      <c r="Q164" s="38">
        <v>104571</v>
      </c>
      <c r="R164" s="38"/>
      <c r="S164" s="39">
        <v>9050530</v>
      </c>
      <c r="T164" s="40">
        <v>67087</v>
      </c>
      <c r="U164" s="40">
        <v>9117617</v>
      </c>
    </row>
    <row r="165" spans="1:21">
      <c r="A165" s="36">
        <v>34501</v>
      </c>
      <c r="B165" s="37" t="s">
        <v>148</v>
      </c>
      <c r="C165" s="42">
        <v>6.19E-5</v>
      </c>
      <c r="D165" s="42">
        <v>6.2399999999999999E-5</v>
      </c>
      <c r="E165" s="38">
        <v>71406.880000000005</v>
      </c>
      <c r="F165" s="38">
        <v>229956</v>
      </c>
      <c r="G165" s="38">
        <v>568925</v>
      </c>
      <c r="H165" s="38"/>
      <c r="I165" s="39">
        <v>0</v>
      </c>
      <c r="J165" s="39">
        <v>325495</v>
      </c>
      <c r="K165" s="39">
        <v>83903</v>
      </c>
      <c r="L165" s="38">
        <v>12325</v>
      </c>
      <c r="M165" s="38"/>
      <c r="N165" s="39">
        <v>26888</v>
      </c>
      <c r="O165" s="39">
        <v>122599</v>
      </c>
      <c r="P165" s="39">
        <v>0</v>
      </c>
      <c r="Q165" s="38">
        <v>7457</v>
      </c>
      <c r="R165" s="38"/>
      <c r="S165" s="39">
        <v>108998</v>
      </c>
      <c r="T165" s="40">
        <v>2591</v>
      </c>
      <c r="U165" s="40">
        <v>111589</v>
      </c>
    </row>
    <row r="166" spans="1:21">
      <c r="A166" s="36">
        <v>34505</v>
      </c>
      <c r="B166" s="37" t="s">
        <v>149</v>
      </c>
      <c r="C166" s="42">
        <v>6.3159999999999996E-4</v>
      </c>
      <c r="D166" s="42">
        <v>6.1439999999999997E-4</v>
      </c>
      <c r="E166" s="38">
        <v>899053.49</v>
      </c>
      <c r="F166" s="38">
        <v>2264186</v>
      </c>
      <c r="G166" s="38">
        <v>5805056</v>
      </c>
      <c r="H166" s="38"/>
      <c r="I166" s="39">
        <v>0</v>
      </c>
      <c r="J166" s="39">
        <v>3321210</v>
      </c>
      <c r="K166" s="39">
        <v>856105</v>
      </c>
      <c r="L166" s="38">
        <v>216794</v>
      </c>
      <c r="M166" s="38"/>
      <c r="N166" s="39">
        <v>274355</v>
      </c>
      <c r="O166" s="39">
        <v>1250941</v>
      </c>
      <c r="P166" s="39">
        <v>0</v>
      </c>
      <c r="Q166" s="38">
        <v>23456</v>
      </c>
      <c r="R166" s="38"/>
      <c r="S166" s="39">
        <v>1112167</v>
      </c>
      <c r="T166" s="40">
        <v>75535</v>
      </c>
      <c r="U166" s="40">
        <v>1187702</v>
      </c>
    </row>
    <row r="167" spans="1:21">
      <c r="A167" s="36">
        <v>34600</v>
      </c>
      <c r="B167" s="37" t="s">
        <v>150</v>
      </c>
      <c r="C167" s="42">
        <v>1.2158E-3</v>
      </c>
      <c r="D167" s="42">
        <v>1.2436000000000001E-3</v>
      </c>
      <c r="E167" s="38">
        <v>1584755.27</v>
      </c>
      <c r="F167" s="38">
        <v>4582912</v>
      </c>
      <c r="G167" s="38">
        <v>11174458</v>
      </c>
      <c r="H167" s="38"/>
      <c r="I167" s="39">
        <v>0</v>
      </c>
      <c r="J167" s="39">
        <v>6393171</v>
      </c>
      <c r="K167" s="39">
        <v>1647961</v>
      </c>
      <c r="L167" s="38">
        <v>0</v>
      </c>
      <c r="M167" s="38"/>
      <c r="N167" s="39">
        <v>528120</v>
      </c>
      <c r="O167" s="39">
        <v>2408001</v>
      </c>
      <c r="P167" s="39">
        <v>0</v>
      </c>
      <c r="Q167" s="38">
        <v>248265</v>
      </c>
      <c r="R167" s="38"/>
      <c r="S167" s="39">
        <v>2140868</v>
      </c>
      <c r="T167" s="40">
        <v>-105690</v>
      </c>
      <c r="U167" s="40">
        <v>2035179</v>
      </c>
    </row>
    <row r="168" spans="1:21">
      <c r="A168" s="36">
        <v>34605</v>
      </c>
      <c r="B168" s="37" t="s">
        <v>151</v>
      </c>
      <c r="C168" s="42">
        <v>2.766E-4</v>
      </c>
      <c r="D168" s="42">
        <v>2.7379999999999999E-4</v>
      </c>
      <c r="E168" s="38">
        <v>394145.82999999996</v>
      </c>
      <c r="F168" s="38">
        <v>1009007</v>
      </c>
      <c r="G168" s="38">
        <v>2542240</v>
      </c>
      <c r="H168" s="38"/>
      <c r="I168" s="39">
        <v>0</v>
      </c>
      <c r="J168" s="39">
        <v>1454475</v>
      </c>
      <c r="K168" s="39">
        <v>374919</v>
      </c>
      <c r="L168" s="38">
        <v>53242</v>
      </c>
      <c r="M168" s="38"/>
      <c r="N168" s="39">
        <v>120150</v>
      </c>
      <c r="O168" s="39">
        <v>547831</v>
      </c>
      <c r="P168" s="39">
        <v>0</v>
      </c>
      <c r="Q168" s="38">
        <v>24363</v>
      </c>
      <c r="R168" s="38"/>
      <c r="S168" s="39">
        <v>487057</v>
      </c>
      <c r="T168" s="40">
        <v>8804</v>
      </c>
      <c r="U168" s="40">
        <v>495861</v>
      </c>
    </row>
    <row r="169" spans="1:21">
      <c r="A169" s="36">
        <v>34700</v>
      </c>
      <c r="B169" s="37" t="s">
        <v>152</v>
      </c>
      <c r="C169" s="42">
        <v>3.3E-3</v>
      </c>
      <c r="D169" s="42">
        <v>3.3221000000000001E-3</v>
      </c>
      <c r="E169" s="38">
        <v>3726768.48</v>
      </c>
      <c r="F169" s="38">
        <v>12242596</v>
      </c>
      <c r="G169" s="38">
        <v>30330409</v>
      </c>
      <c r="H169" s="38"/>
      <c r="I169" s="39">
        <v>0</v>
      </c>
      <c r="J169" s="39">
        <v>17352743</v>
      </c>
      <c r="K169" s="39">
        <v>4472998.2</v>
      </c>
      <c r="L169" s="38">
        <v>214101</v>
      </c>
      <c r="M169" s="38"/>
      <c r="N169" s="39">
        <v>1433457.3</v>
      </c>
      <c r="O169" s="39">
        <v>6535947</v>
      </c>
      <c r="P169" s="39">
        <v>0</v>
      </c>
      <c r="Q169" s="38">
        <v>443827</v>
      </c>
      <c r="R169" s="38"/>
      <c r="S169" s="39">
        <v>5810878</v>
      </c>
      <c r="T169" s="40">
        <v>-33151</v>
      </c>
      <c r="U169" s="40">
        <v>5777727</v>
      </c>
    </row>
    <row r="170" spans="1:21">
      <c r="A170" s="36">
        <v>34800</v>
      </c>
      <c r="B170" s="37" t="s">
        <v>153</v>
      </c>
      <c r="C170" s="42">
        <v>3.6390000000000001E-4</v>
      </c>
      <c r="D170" s="42">
        <v>3.2420000000000002E-4</v>
      </c>
      <c r="E170" s="38">
        <v>494524.79</v>
      </c>
      <c r="F170" s="38">
        <v>1194741</v>
      </c>
      <c r="G170" s="38">
        <v>3344617</v>
      </c>
      <c r="H170" s="38"/>
      <c r="I170" s="39">
        <v>0</v>
      </c>
      <c r="J170" s="39">
        <v>1913534</v>
      </c>
      <c r="K170" s="39">
        <v>493250</v>
      </c>
      <c r="L170" s="38">
        <v>192965</v>
      </c>
      <c r="M170" s="38"/>
      <c r="N170" s="39">
        <v>158071</v>
      </c>
      <c r="O170" s="39">
        <v>720737</v>
      </c>
      <c r="P170" s="39">
        <v>0</v>
      </c>
      <c r="Q170" s="38">
        <v>25591</v>
      </c>
      <c r="R170" s="38"/>
      <c r="S170" s="39">
        <v>640781</v>
      </c>
      <c r="T170" s="40">
        <v>53501</v>
      </c>
      <c r="U170" s="40">
        <v>694282</v>
      </c>
    </row>
    <row r="171" spans="1:21">
      <c r="A171" s="36">
        <v>34900</v>
      </c>
      <c r="B171" s="37" t="s">
        <v>287</v>
      </c>
      <c r="C171" s="42">
        <v>7.3692000000000002E-3</v>
      </c>
      <c r="D171" s="42">
        <v>7.5664E-3</v>
      </c>
      <c r="E171" s="38">
        <v>9002722.3800000027</v>
      </c>
      <c r="F171" s="38">
        <v>27883682</v>
      </c>
      <c r="G171" s="38">
        <v>67730560</v>
      </c>
      <c r="H171" s="38"/>
      <c r="I171" s="39">
        <v>0</v>
      </c>
      <c r="J171" s="39">
        <v>38750253</v>
      </c>
      <c r="K171" s="39">
        <v>9988612</v>
      </c>
      <c r="L171" s="38">
        <v>0</v>
      </c>
      <c r="M171" s="38"/>
      <c r="N171" s="39">
        <v>3201040</v>
      </c>
      <c r="O171" s="39">
        <v>14595364</v>
      </c>
      <c r="P171" s="39">
        <v>0</v>
      </c>
      <c r="Q171" s="38">
        <v>1710518</v>
      </c>
      <c r="R171" s="38"/>
      <c r="S171" s="39">
        <v>12976218</v>
      </c>
      <c r="T171" s="40">
        <v>-670298</v>
      </c>
      <c r="U171" s="40">
        <v>12305920</v>
      </c>
    </row>
    <row r="172" spans="1:21">
      <c r="A172" s="36">
        <v>34901</v>
      </c>
      <c r="B172" s="37" t="s">
        <v>288</v>
      </c>
      <c r="C172" s="42">
        <v>1.8909999999999999E-4</v>
      </c>
      <c r="D172" s="42">
        <v>1.8100000000000001E-4</v>
      </c>
      <c r="E172" s="38">
        <v>200083.26</v>
      </c>
      <c r="F172" s="38">
        <v>667021</v>
      </c>
      <c r="G172" s="38">
        <v>1738024</v>
      </c>
      <c r="H172" s="38"/>
      <c r="I172" s="39">
        <v>0</v>
      </c>
      <c r="J172" s="39">
        <v>994365</v>
      </c>
      <c r="K172" s="39">
        <v>256316</v>
      </c>
      <c r="L172" s="38">
        <v>10228</v>
      </c>
      <c r="M172" s="38"/>
      <c r="N172" s="39">
        <v>82141</v>
      </c>
      <c r="O172" s="39">
        <v>374530</v>
      </c>
      <c r="P172" s="39">
        <v>0</v>
      </c>
      <c r="Q172" s="38">
        <v>60342</v>
      </c>
      <c r="R172" s="38"/>
      <c r="S172" s="39">
        <v>332981</v>
      </c>
      <c r="T172" s="40">
        <v>-17104</v>
      </c>
      <c r="U172" s="40">
        <v>315876</v>
      </c>
    </row>
    <row r="173" spans="1:21">
      <c r="A173" s="36">
        <v>34903</v>
      </c>
      <c r="B173" s="37" t="s">
        <v>154</v>
      </c>
      <c r="C173" s="42">
        <v>1.34E-5</v>
      </c>
      <c r="D173" s="42">
        <v>2.02E-5</v>
      </c>
      <c r="E173" s="38">
        <v>24821.279999999995</v>
      </c>
      <c r="F173" s="38">
        <v>74441</v>
      </c>
      <c r="G173" s="38">
        <v>123160</v>
      </c>
      <c r="H173" s="38"/>
      <c r="I173" s="39">
        <v>0</v>
      </c>
      <c r="J173" s="39">
        <v>70463</v>
      </c>
      <c r="K173" s="39">
        <v>18163</v>
      </c>
      <c r="L173" s="38">
        <v>0</v>
      </c>
      <c r="M173" s="38"/>
      <c r="N173" s="39">
        <v>5821</v>
      </c>
      <c r="O173" s="39">
        <v>26540</v>
      </c>
      <c r="P173" s="39">
        <v>0</v>
      </c>
      <c r="Q173" s="38">
        <v>21256</v>
      </c>
      <c r="R173" s="38"/>
      <c r="S173" s="39">
        <v>23596</v>
      </c>
      <c r="T173" s="40">
        <v>-6784</v>
      </c>
      <c r="U173" s="40">
        <v>16812</v>
      </c>
    </row>
    <row r="174" spans="1:21">
      <c r="A174" s="36">
        <v>34905</v>
      </c>
      <c r="B174" s="37" t="s">
        <v>155</v>
      </c>
      <c r="C174" s="42">
        <v>7.2610000000000003E-4</v>
      </c>
      <c r="D174" s="42">
        <v>7.8080000000000001E-4</v>
      </c>
      <c r="E174" s="38">
        <v>938318.62999999966</v>
      </c>
      <c r="F174" s="38">
        <v>2877403</v>
      </c>
      <c r="G174" s="38">
        <v>6673609</v>
      </c>
      <c r="H174" s="38"/>
      <c r="I174" s="39">
        <v>0</v>
      </c>
      <c r="J174" s="39">
        <v>3818129</v>
      </c>
      <c r="K174" s="39">
        <v>984195</v>
      </c>
      <c r="L174" s="38">
        <v>31978</v>
      </c>
      <c r="M174" s="38"/>
      <c r="N174" s="39">
        <v>315404</v>
      </c>
      <c r="O174" s="39">
        <v>1438106</v>
      </c>
      <c r="P174" s="39">
        <v>0</v>
      </c>
      <c r="Q174" s="38">
        <v>187277</v>
      </c>
      <c r="R174" s="38"/>
      <c r="S174" s="39">
        <v>1278569</v>
      </c>
      <c r="T174" s="40">
        <v>-43350</v>
      </c>
      <c r="U174" s="40">
        <v>1235219</v>
      </c>
    </row>
    <row r="175" spans="1:21">
      <c r="A175" s="36">
        <v>34910</v>
      </c>
      <c r="B175" s="37" t="s">
        <v>156</v>
      </c>
      <c r="C175" s="42">
        <v>2.3143E-3</v>
      </c>
      <c r="D175" s="42">
        <v>2.2087999999999999E-3</v>
      </c>
      <c r="E175" s="38">
        <v>2713830.5099999993</v>
      </c>
      <c r="F175" s="38">
        <v>8139865</v>
      </c>
      <c r="G175" s="38">
        <v>21270808</v>
      </c>
      <c r="H175" s="38"/>
      <c r="I175" s="39">
        <v>0</v>
      </c>
      <c r="J175" s="39">
        <v>12169531</v>
      </c>
      <c r="K175" s="39">
        <v>3136927</v>
      </c>
      <c r="L175" s="38">
        <v>470343</v>
      </c>
      <c r="M175" s="38"/>
      <c r="N175" s="39">
        <v>1005288</v>
      </c>
      <c r="O175" s="39">
        <v>4583679</v>
      </c>
      <c r="P175" s="39">
        <v>0</v>
      </c>
      <c r="Q175" s="38">
        <v>0</v>
      </c>
      <c r="R175" s="38"/>
      <c r="S175" s="39">
        <v>4075186</v>
      </c>
      <c r="T175" s="40">
        <v>171108</v>
      </c>
      <c r="U175" s="40">
        <v>4246294</v>
      </c>
    </row>
    <row r="176" spans="1:21">
      <c r="A176" s="36">
        <v>35000</v>
      </c>
      <c r="B176" s="37" t="s">
        <v>157</v>
      </c>
      <c r="C176" s="42">
        <v>1.5556999999999999E-3</v>
      </c>
      <c r="D176" s="42">
        <v>1.5065E-3</v>
      </c>
      <c r="E176" s="38">
        <v>1833578.5599999996</v>
      </c>
      <c r="F176" s="38">
        <v>5551751</v>
      </c>
      <c r="G176" s="38">
        <v>14298490</v>
      </c>
      <c r="H176" s="38"/>
      <c r="I176" s="39">
        <v>0</v>
      </c>
      <c r="J176" s="39">
        <v>8180504</v>
      </c>
      <c r="K176" s="39">
        <v>2108680</v>
      </c>
      <c r="L176" s="38">
        <v>227205</v>
      </c>
      <c r="M176" s="38"/>
      <c r="N176" s="39">
        <v>675767</v>
      </c>
      <c r="O176" s="39">
        <v>3081204</v>
      </c>
      <c r="P176" s="39">
        <v>0</v>
      </c>
      <c r="Q176" s="38">
        <v>0</v>
      </c>
      <c r="R176" s="38"/>
      <c r="S176" s="39">
        <v>2739389</v>
      </c>
      <c r="T176" s="40">
        <v>81578</v>
      </c>
      <c r="U176" s="40">
        <v>2820966</v>
      </c>
    </row>
    <row r="177" spans="1:21">
      <c r="A177" s="36">
        <v>35005</v>
      </c>
      <c r="B177" s="37" t="s">
        <v>158</v>
      </c>
      <c r="C177" s="42">
        <v>7.0509999999999995E-4</v>
      </c>
      <c r="D177" s="42">
        <v>7.2009999999999999E-4</v>
      </c>
      <c r="E177" s="38">
        <v>892704.05999999994</v>
      </c>
      <c r="F177" s="38">
        <v>2653711</v>
      </c>
      <c r="G177" s="38">
        <v>6480597</v>
      </c>
      <c r="H177" s="38"/>
      <c r="I177" s="39">
        <v>0</v>
      </c>
      <c r="J177" s="39">
        <v>3707703</v>
      </c>
      <c r="K177" s="39">
        <v>955731</v>
      </c>
      <c r="L177" s="38">
        <v>113888</v>
      </c>
      <c r="M177" s="38"/>
      <c r="N177" s="39">
        <v>306282</v>
      </c>
      <c r="O177" s="39">
        <v>1396514</v>
      </c>
      <c r="P177" s="39">
        <v>0</v>
      </c>
      <c r="Q177" s="38">
        <v>55865</v>
      </c>
      <c r="R177" s="38"/>
      <c r="S177" s="39">
        <v>1241591</v>
      </c>
      <c r="T177" s="40">
        <v>42601</v>
      </c>
      <c r="U177" s="40">
        <v>1284192</v>
      </c>
    </row>
    <row r="178" spans="1:21">
      <c r="A178" s="36">
        <v>35100</v>
      </c>
      <c r="B178" s="37" t="s">
        <v>159</v>
      </c>
      <c r="C178" s="42">
        <v>1.29987E-2</v>
      </c>
      <c r="D178" s="42">
        <v>1.2978699999999999E-2</v>
      </c>
      <c r="E178" s="38">
        <v>15145032.690000001</v>
      </c>
      <c r="F178" s="38">
        <v>47829079</v>
      </c>
      <c r="G178" s="38">
        <v>119471481</v>
      </c>
      <c r="H178" s="38"/>
      <c r="I178" s="39">
        <v>0</v>
      </c>
      <c r="J178" s="39">
        <v>68352455</v>
      </c>
      <c r="K178" s="39">
        <v>17619140</v>
      </c>
      <c r="L178" s="38">
        <v>666082</v>
      </c>
      <c r="M178" s="38"/>
      <c r="N178" s="39">
        <v>5646388</v>
      </c>
      <c r="O178" s="39">
        <v>25745095</v>
      </c>
      <c r="P178" s="39">
        <v>0</v>
      </c>
      <c r="Q178" s="38">
        <v>2523009</v>
      </c>
      <c r="R178" s="38"/>
      <c r="S178" s="39">
        <v>22889047</v>
      </c>
      <c r="T178" s="40">
        <v>-878950</v>
      </c>
      <c r="U178" s="40">
        <v>22010097</v>
      </c>
    </row>
    <row r="179" spans="1:21">
      <c r="A179" s="36">
        <v>35105</v>
      </c>
      <c r="B179" s="37" t="s">
        <v>160</v>
      </c>
      <c r="C179" s="42">
        <v>1.1724999999999999E-3</v>
      </c>
      <c r="D179" s="42">
        <v>1.2034000000000001E-3</v>
      </c>
      <c r="E179" s="38">
        <v>1448372.9400000002</v>
      </c>
      <c r="F179" s="38">
        <v>4434767</v>
      </c>
      <c r="G179" s="38">
        <v>10776486</v>
      </c>
      <c r="H179" s="38"/>
      <c r="I179" s="39">
        <v>0</v>
      </c>
      <c r="J179" s="39">
        <v>6165482</v>
      </c>
      <c r="K179" s="39">
        <v>1589270</v>
      </c>
      <c r="L179" s="38">
        <v>94413</v>
      </c>
      <c r="M179" s="38"/>
      <c r="N179" s="39">
        <v>509312</v>
      </c>
      <c r="O179" s="39">
        <v>2322242</v>
      </c>
      <c r="P179" s="39">
        <v>0</v>
      </c>
      <c r="Q179" s="38">
        <v>203439</v>
      </c>
      <c r="R179" s="38"/>
      <c r="S179" s="39">
        <v>2064622.42</v>
      </c>
      <c r="T179" s="40">
        <v>-11502</v>
      </c>
      <c r="U179" s="40">
        <v>2053121</v>
      </c>
    </row>
    <row r="180" spans="1:21">
      <c r="A180" s="36">
        <v>35106</v>
      </c>
      <c r="B180" s="37" t="s">
        <v>161</v>
      </c>
      <c r="C180" s="42">
        <v>2.9930000000000001E-4</v>
      </c>
      <c r="D180" s="42">
        <v>2.6420000000000003E-4</v>
      </c>
      <c r="E180" s="38">
        <v>313261.80000000005</v>
      </c>
      <c r="F180" s="38">
        <v>973629</v>
      </c>
      <c r="G180" s="38">
        <v>2750876</v>
      </c>
      <c r="H180" s="38"/>
      <c r="I180" s="39">
        <v>0</v>
      </c>
      <c r="J180" s="39">
        <v>1573841</v>
      </c>
      <c r="K180" s="39">
        <v>405687</v>
      </c>
      <c r="L180" s="38">
        <v>223940</v>
      </c>
      <c r="M180" s="38"/>
      <c r="N180" s="39">
        <v>130010</v>
      </c>
      <c r="O180" s="39">
        <v>592791</v>
      </c>
      <c r="P180" s="39">
        <v>0</v>
      </c>
      <c r="Q180" s="38">
        <v>0</v>
      </c>
      <c r="R180" s="38"/>
      <c r="S180" s="39">
        <v>527029</v>
      </c>
      <c r="T180" s="40">
        <v>90741</v>
      </c>
      <c r="U180" s="40">
        <v>617770</v>
      </c>
    </row>
    <row r="181" spans="1:21">
      <c r="A181" s="36">
        <v>35200</v>
      </c>
      <c r="B181" s="37" t="s">
        <v>162</v>
      </c>
      <c r="C181" s="42">
        <v>5.8060000000000002E-4</v>
      </c>
      <c r="D181" s="42">
        <v>5.6170000000000005E-4</v>
      </c>
      <c r="E181" s="38">
        <v>777969.94</v>
      </c>
      <c r="F181" s="38">
        <v>2069976</v>
      </c>
      <c r="G181" s="38">
        <v>5336314</v>
      </c>
      <c r="H181" s="38"/>
      <c r="I181" s="39">
        <v>0</v>
      </c>
      <c r="J181" s="39">
        <v>3053031</v>
      </c>
      <c r="K181" s="39">
        <v>786977</v>
      </c>
      <c r="L181" s="38">
        <v>201070</v>
      </c>
      <c r="M181" s="38"/>
      <c r="N181" s="39">
        <v>252202</v>
      </c>
      <c r="O181" s="39">
        <v>1149931</v>
      </c>
      <c r="P181" s="39">
        <v>0</v>
      </c>
      <c r="Q181" s="38">
        <v>0</v>
      </c>
      <c r="R181" s="38"/>
      <c r="S181" s="39">
        <v>1022362</v>
      </c>
      <c r="T181" s="40">
        <v>77930</v>
      </c>
      <c r="U181" s="40">
        <v>1100292</v>
      </c>
    </row>
    <row r="182" spans="1:21">
      <c r="A182" s="36">
        <v>35300</v>
      </c>
      <c r="B182" s="37" t="s">
        <v>163</v>
      </c>
      <c r="C182" s="42">
        <v>3.8329000000000002E-3</v>
      </c>
      <c r="D182" s="42">
        <v>3.6911000000000001E-3</v>
      </c>
      <c r="E182" s="38">
        <v>4617867.83</v>
      </c>
      <c r="F182" s="38">
        <v>13602434</v>
      </c>
      <c r="G182" s="38">
        <v>35228310</v>
      </c>
      <c r="H182" s="38"/>
      <c r="I182" s="39">
        <v>0</v>
      </c>
      <c r="J182" s="39">
        <v>20154948</v>
      </c>
      <c r="K182" s="39">
        <v>5195320</v>
      </c>
      <c r="L182" s="38">
        <v>499060</v>
      </c>
      <c r="M182" s="38"/>
      <c r="N182" s="39">
        <v>1664939</v>
      </c>
      <c r="O182" s="39">
        <v>7591403</v>
      </c>
      <c r="P182" s="39">
        <v>0</v>
      </c>
      <c r="Q182" s="38">
        <v>246296</v>
      </c>
      <c r="R182" s="38"/>
      <c r="S182" s="39">
        <v>6749246</v>
      </c>
      <c r="T182" s="40">
        <v>25060</v>
      </c>
      <c r="U182" s="40">
        <v>6774306</v>
      </c>
    </row>
    <row r="183" spans="1:21">
      <c r="A183" s="36">
        <v>35305</v>
      </c>
      <c r="B183" s="37" t="s">
        <v>164</v>
      </c>
      <c r="C183" s="42">
        <v>1.42E-3</v>
      </c>
      <c r="D183" s="42">
        <v>1.3343999999999999E-3</v>
      </c>
      <c r="E183" s="38">
        <v>1830820.2000000002</v>
      </c>
      <c r="F183" s="38">
        <v>4917528</v>
      </c>
      <c r="G183" s="38">
        <v>13051267</v>
      </c>
      <c r="H183" s="38"/>
      <c r="I183" s="39">
        <v>0</v>
      </c>
      <c r="J183" s="39">
        <v>7466938</v>
      </c>
      <c r="K183" s="39">
        <v>1924745</v>
      </c>
      <c r="L183" s="38">
        <v>729730</v>
      </c>
      <c r="M183" s="38"/>
      <c r="N183" s="39">
        <v>616821.02</v>
      </c>
      <c r="O183" s="39">
        <v>2812438</v>
      </c>
      <c r="P183" s="39">
        <v>0</v>
      </c>
      <c r="Q183" s="38">
        <v>0</v>
      </c>
      <c r="R183" s="38"/>
      <c r="S183" s="39">
        <v>2500438</v>
      </c>
      <c r="T183" s="40">
        <v>261668</v>
      </c>
      <c r="U183" s="40">
        <v>2762106</v>
      </c>
    </row>
    <row r="184" spans="1:21">
      <c r="A184" s="36">
        <v>35400</v>
      </c>
      <c r="B184" s="37" t="s">
        <v>165</v>
      </c>
      <c r="C184" s="42">
        <v>3.0752000000000002E-3</v>
      </c>
      <c r="D184" s="42">
        <v>3.1616999999999999E-3</v>
      </c>
      <c r="E184" s="38">
        <v>3945927.1199999996</v>
      </c>
      <c r="F184" s="38">
        <v>11651491</v>
      </c>
      <c r="G184" s="38">
        <v>28264265</v>
      </c>
      <c r="H184" s="38"/>
      <c r="I184" s="39">
        <v>0</v>
      </c>
      <c r="J184" s="39">
        <v>16170653</v>
      </c>
      <c r="K184" s="39">
        <v>4168292</v>
      </c>
      <c r="L184" s="38">
        <v>28955</v>
      </c>
      <c r="M184" s="38"/>
      <c r="N184" s="39">
        <v>1335808</v>
      </c>
      <c r="O184" s="39">
        <v>6090710</v>
      </c>
      <c r="P184" s="39">
        <v>0</v>
      </c>
      <c r="Q184" s="38">
        <v>315819</v>
      </c>
      <c r="R184" s="38"/>
      <c r="S184" s="39">
        <v>5415034</v>
      </c>
      <c r="T184" s="40">
        <v>-90068</v>
      </c>
      <c r="U184" s="40">
        <v>5324966</v>
      </c>
    </row>
    <row r="185" spans="1:21">
      <c r="A185" s="36">
        <v>35401</v>
      </c>
      <c r="B185" s="37" t="s">
        <v>166</v>
      </c>
      <c r="C185" s="42">
        <v>2.7900000000000001E-5</v>
      </c>
      <c r="D185" s="42">
        <v>3.29E-5</v>
      </c>
      <c r="E185" s="38">
        <v>37047.659999999996</v>
      </c>
      <c r="F185" s="38">
        <v>121243</v>
      </c>
      <c r="G185" s="38">
        <v>256430</v>
      </c>
      <c r="H185" s="38"/>
      <c r="I185" s="39">
        <v>0</v>
      </c>
      <c r="J185" s="39">
        <v>146710</v>
      </c>
      <c r="K185" s="39">
        <v>37817</v>
      </c>
      <c r="L185" s="38">
        <v>27208</v>
      </c>
      <c r="M185" s="38"/>
      <c r="N185" s="39">
        <v>12119</v>
      </c>
      <c r="O185" s="39">
        <v>55258</v>
      </c>
      <c r="P185" s="39">
        <v>0</v>
      </c>
      <c r="Q185" s="38">
        <v>35444</v>
      </c>
      <c r="R185" s="38"/>
      <c r="S185" s="39">
        <v>49128</v>
      </c>
      <c r="T185" s="40">
        <v>-4942</v>
      </c>
      <c r="U185" s="40">
        <v>44186</v>
      </c>
    </row>
    <row r="186" spans="1:21">
      <c r="A186" s="36">
        <v>35402</v>
      </c>
      <c r="B186" s="37" t="s">
        <v>167</v>
      </c>
      <c r="C186" s="42">
        <v>0</v>
      </c>
      <c r="D186" s="42">
        <v>0</v>
      </c>
      <c r="E186" s="38">
        <v>0</v>
      </c>
      <c r="F186" s="38">
        <v>0</v>
      </c>
      <c r="G186" s="38">
        <v>0</v>
      </c>
      <c r="H186" s="38"/>
      <c r="I186" s="39">
        <v>0</v>
      </c>
      <c r="J186" s="39">
        <v>0</v>
      </c>
      <c r="K186" s="39">
        <v>0</v>
      </c>
      <c r="L186" s="38">
        <v>0</v>
      </c>
      <c r="M186" s="38"/>
      <c r="N186" s="39">
        <v>0</v>
      </c>
      <c r="O186" s="39">
        <v>0</v>
      </c>
      <c r="P186" s="39">
        <v>0</v>
      </c>
      <c r="Q186" s="38">
        <v>224602</v>
      </c>
      <c r="R186" s="38"/>
      <c r="S186" s="39">
        <v>0</v>
      </c>
      <c r="T186" s="40">
        <v>-125476</v>
      </c>
      <c r="U186" s="40">
        <v>-125476</v>
      </c>
    </row>
    <row r="187" spans="1:21">
      <c r="A187" s="36">
        <v>35405</v>
      </c>
      <c r="B187" s="37" t="s">
        <v>168</v>
      </c>
      <c r="C187" s="42">
        <v>1.0782999999999999E-3</v>
      </c>
      <c r="D187" s="42">
        <v>1.0586E-3</v>
      </c>
      <c r="E187" s="38">
        <v>1332448.4099999999</v>
      </c>
      <c r="F187" s="38">
        <v>3901151</v>
      </c>
      <c r="G187" s="38">
        <v>9910691</v>
      </c>
      <c r="H187" s="38"/>
      <c r="I187" s="39">
        <v>0</v>
      </c>
      <c r="J187" s="39">
        <v>5670140</v>
      </c>
      <c r="K187" s="39">
        <v>1461586</v>
      </c>
      <c r="L187" s="38">
        <v>60701</v>
      </c>
      <c r="M187" s="38"/>
      <c r="N187" s="39">
        <v>468393</v>
      </c>
      <c r="O187" s="39">
        <v>2135670</v>
      </c>
      <c r="P187" s="39">
        <v>0</v>
      </c>
      <c r="Q187" s="38">
        <v>84207</v>
      </c>
      <c r="R187" s="38"/>
      <c r="S187" s="39">
        <v>1898748</v>
      </c>
      <c r="T187" s="40">
        <v>-8792</v>
      </c>
      <c r="U187" s="40">
        <v>1889956</v>
      </c>
    </row>
    <row r="188" spans="1:21">
      <c r="A188" s="36">
        <v>35500</v>
      </c>
      <c r="B188" s="37" t="s">
        <v>169</v>
      </c>
      <c r="C188" s="42">
        <v>4.3315999999999997E-3</v>
      </c>
      <c r="D188" s="42">
        <v>4.3539E-3</v>
      </c>
      <c r="E188" s="38">
        <v>5186816.7299999995</v>
      </c>
      <c r="F188" s="38">
        <v>16044984</v>
      </c>
      <c r="G188" s="38">
        <v>39811879</v>
      </c>
      <c r="H188" s="38"/>
      <c r="I188" s="39">
        <v>0</v>
      </c>
      <c r="J188" s="39">
        <v>22777316</v>
      </c>
      <c r="K188" s="39">
        <v>5871285</v>
      </c>
      <c r="L188" s="38">
        <v>241768</v>
      </c>
      <c r="M188" s="38"/>
      <c r="N188" s="39">
        <v>1881565</v>
      </c>
      <c r="O188" s="39">
        <v>8579124</v>
      </c>
      <c r="P188" s="39">
        <v>0</v>
      </c>
      <c r="Q188" s="38">
        <v>554445</v>
      </c>
      <c r="R188" s="38"/>
      <c r="S188" s="39">
        <v>7627393</v>
      </c>
      <c r="T188" s="40">
        <v>-127378</v>
      </c>
      <c r="U188" s="40">
        <v>7500015</v>
      </c>
    </row>
    <row r="189" spans="1:21">
      <c r="A189" s="36">
        <v>35600</v>
      </c>
      <c r="B189" s="37" t="s">
        <v>170</v>
      </c>
      <c r="C189" s="42">
        <v>1.7164999999999999E-3</v>
      </c>
      <c r="D189" s="42">
        <v>1.6930999999999999E-3</v>
      </c>
      <c r="E189" s="38">
        <v>2130102.0100000002</v>
      </c>
      <c r="F189" s="38">
        <v>6239409</v>
      </c>
      <c r="G189" s="38">
        <v>15776408</v>
      </c>
      <c r="H189" s="38"/>
      <c r="I189" s="39">
        <v>0</v>
      </c>
      <c r="J189" s="39">
        <v>9026056</v>
      </c>
      <c r="K189" s="39">
        <v>2326637</v>
      </c>
      <c r="L189" s="38">
        <v>40234</v>
      </c>
      <c r="M189" s="38"/>
      <c r="N189" s="39">
        <v>745615</v>
      </c>
      <c r="O189" s="39">
        <v>3399683</v>
      </c>
      <c r="P189" s="39">
        <v>0</v>
      </c>
      <c r="Q189" s="38">
        <v>175152</v>
      </c>
      <c r="R189" s="38"/>
      <c r="S189" s="39">
        <v>3022537</v>
      </c>
      <c r="T189" s="40">
        <v>-76896</v>
      </c>
      <c r="U189" s="40">
        <v>2945641</v>
      </c>
    </row>
    <row r="190" spans="1:21">
      <c r="A190" s="36">
        <v>35700</v>
      </c>
      <c r="B190" s="37" t="s">
        <v>171</v>
      </c>
      <c r="C190" s="42">
        <v>9.657E-4</v>
      </c>
      <c r="D190" s="42">
        <v>1.0131000000000001E-3</v>
      </c>
      <c r="E190" s="38">
        <v>1208896.53</v>
      </c>
      <c r="F190" s="38">
        <v>3733474</v>
      </c>
      <c r="G190" s="38">
        <v>8875781</v>
      </c>
      <c r="H190" s="38"/>
      <c r="I190" s="39">
        <v>0</v>
      </c>
      <c r="J190" s="39">
        <v>5078044</v>
      </c>
      <c r="K190" s="39">
        <v>1308962</v>
      </c>
      <c r="L190" s="38">
        <v>32785</v>
      </c>
      <c r="M190" s="38"/>
      <c r="N190" s="39">
        <v>419482</v>
      </c>
      <c r="O190" s="39">
        <v>1912656</v>
      </c>
      <c r="P190" s="39">
        <v>0</v>
      </c>
      <c r="Q190" s="38">
        <v>239627</v>
      </c>
      <c r="R190" s="38"/>
      <c r="S190" s="39">
        <v>1700474</v>
      </c>
      <c r="T190" s="40">
        <v>-71998</v>
      </c>
      <c r="U190" s="40">
        <v>1628476</v>
      </c>
    </row>
    <row r="191" spans="1:21">
      <c r="A191" s="36">
        <v>35800</v>
      </c>
      <c r="B191" s="37" t="s">
        <v>172</v>
      </c>
      <c r="C191" s="42">
        <v>1.3967999999999999E-3</v>
      </c>
      <c r="D191" s="42">
        <v>1.4509E-3</v>
      </c>
      <c r="E191" s="38">
        <v>1848729.0199999998</v>
      </c>
      <c r="F191" s="38">
        <v>5346854</v>
      </c>
      <c r="G191" s="38">
        <v>12838035</v>
      </c>
      <c r="H191" s="38"/>
      <c r="I191" s="39">
        <v>0</v>
      </c>
      <c r="J191" s="39">
        <v>7344943</v>
      </c>
      <c r="K191" s="39">
        <v>1893298</v>
      </c>
      <c r="L191" s="38">
        <v>0</v>
      </c>
      <c r="M191" s="38"/>
      <c r="N191" s="39">
        <v>606743</v>
      </c>
      <c r="O191" s="39">
        <v>2766488</v>
      </c>
      <c r="P191" s="39">
        <v>0</v>
      </c>
      <c r="Q191" s="38">
        <v>215379</v>
      </c>
      <c r="R191" s="38"/>
      <c r="S191" s="39">
        <v>2459586</v>
      </c>
      <c r="T191" s="40">
        <v>-78921</v>
      </c>
      <c r="U191" s="40">
        <v>2380665</v>
      </c>
    </row>
    <row r="192" spans="1:21">
      <c r="A192" s="36">
        <v>35805</v>
      </c>
      <c r="B192" s="37" t="s">
        <v>173</v>
      </c>
      <c r="C192" s="42">
        <v>2.2379999999999999E-4</v>
      </c>
      <c r="D192" s="42">
        <v>1.796E-4</v>
      </c>
      <c r="E192" s="38">
        <v>343335.76999999996</v>
      </c>
      <c r="F192" s="38">
        <v>661862</v>
      </c>
      <c r="G192" s="38">
        <v>2056953</v>
      </c>
      <c r="H192" s="38"/>
      <c r="I192" s="39">
        <v>0</v>
      </c>
      <c r="J192" s="39">
        <v>1176831</v>
      </c>
      <c r="K192" s="39">
        <v>303351</v>
      </c>
      <c r="L192" s="38">
        <v>200284</v>
      </c>
      <c r="M192" s="38"/>
      <c r="N192" s="39">
        <v>97214</v>
      </c>
      <c r="O192" s="39">
        <v>443256</v>
      </c>
      <c r="P192" s="39">
        <v>0</v>
      </c>
      <c r="Q192" s="38">
        <v>47415</v>
      </c>
      <c r="R192" s="38"/>
      <c r="S192" s="39">
        <v>394083</v>
      </c>
      <c r="T192" s="40">
        <v>37139</v>
      </c>
      <c r="U192" s="40">
        <v>431222</v>
      </c>
    </row>
    <row r="193" spans="1:21">
      <c r="A193" s="36">
        <v>35900</v>
      </c>
      <c r="B193" s="37" t="s">
        <v>174</v>
      </c>
      <c r="C193" s="42">
        <v>2.5728999999999999E-3</v>
      </c>
      <c r="D193" s="42">
        <v>2.5831999999999999E-3</v>
      </c>
      <c r="E193" s="38">
        <v>3099844.2800000003</v>
      </c>
      <c r="F193" s="38">
        <v>9519603</v>
      </c>
      <c r="G193" s="38">
        <v>23647609</v>
      </c>
      <c r="H193" s="38"/>
      <c r="I193" s="39">
        <v>0</v>
      </c>
      <c r="J193" s="39">
        <v>13529355</v>
      </c>
      <c r="K193" s="39">
        <v>3487448</v>
      </c>
      <c r="L193" s="38">
        <v>0</v>
      </c>
      <c r="M193" s="38"/>
      <c r="N193" s="39">
        <v>1117619</v>
      </c>
      <c r="O193" s="39">
        <v>5095860</v>
      </c>
      <c r="P193" s="39">
        <v>0</v>
      </c>
      <c r="Q193" s="38">
        <v>476209</v>
      </c>
      <c r="R193" s="38"/>
      <c r="S193" s="39">
        <v>4530548</v>
      </c>
      <c r="T193" s="40">
        <v>-211700</v>
      </c>
      <c r="U193" s="40">
        <v>4318848</v>
      </c>
    </row>
    <row r="194" spans="1:21">
      <c r="A194" s="36">
        <v>35905</v>
      </c>
      <c r="B194" s="37" t="s">
        <v>175</v>
      </c>
      <c r="C194" s="42">
        <v>3.5429999999999999E-4</v>
      </c>
      <c r="D194" s="42">
        <v>3.6640000000000002E-4</v>
      </c>
      <c r="E194" s="38">
        <v>533486.52</v>
      </c>
      <c r="F194" s="38">
        <v>1350257</v>
      </c>
      <c r="G194" s="38">
        <v>3256383</v>
      </c>
      <c r="H194" s="38"/>
      <c r="I194" s="39">
        <v>0</v>
      </c>
      <c r="J194" s="39">
        <v>1863054</v>
      </c>
      <c r="K194" s="39">
        <v>480237</v>
      </c>
      <c r="L194" s="38">
        <v>38923</v>
      </c>
      <c r="M194" s="38"/>
      <c r="N194" s="39">
        <v>153901</v>
      </c>
      <c r="O194" s="39">
        <v>701723</v>
      </c>
      <c r="P194" s="39">
        <v>0</v>
      </c>
      <c r="Q194" s="38">
        <v>0</v>
      </c>
      <c r="R194" s="38"/>
      <c r="S194" s="39">
        <v>623877</v>
      </c>
      <c r="T194" s="40">
        <v>14440</v>
      </c>
      <c r="U194" s="40">
        <v>638317</v>
      </c>
    </row>
    <row r="195" spans="1:21">
      <c r="A195" s="36">
        <v>36000</v>
      </c>
      <c r="B195" s="37" t="s">
        <v>176</v>
      </c>
      <c r="C195" s="42">
        <v>5.8661999999999999E-2</v>
      </c>
      <c r="D195" s="42">
        <v>5.6787200000000003E-2</v>
      </c>
      <c r="E195" s="38">
        <v>67840944.230000004</v>
      </c>
      <c r="F195" s="38">
        <v>209272076</v>
      </c>
      <c r="G195" s="38">
        <v>539164378</v>
      </c>
      <c r="H195" s="38"/>
      <c r="I195" s="39">
        <v>0</v>
      </c>
      <c r="J195" s="39">
        <v>308468671</v>
      </c>
      <c r="K195" s="39">
        <v>79513643</v>
      </c>
      <c r="L195" s="38">
        <v>1286089</v>
      </c>
      <c r="M195" s="38"/>
      <c r="N195" s="39">
        <v>25481658</v>
      </c>
      <c r="O195" s="39">
        <v>116185371</v>
      </c>
      <c r="P195" s="39">
        <v>0</v>
      </c>
      <c r="Q195" s="38">
        <v>5513637</v>
      </c>
      <c r="R195" s="38"/>
      <c r="S195" s="39">
        <v>103296273</v>
      </c>
      <c r="T195" s="40">
        <v>-2030294</v>
      </c>
      <c r="U195" s="40">
        <v>101265980</v>
      </c>
    </row>
    <row r="196" spans="1:21">
      <c r="A196" s="36">
        <v>36001</v>
      </c>
      <c r="B196" s="37" t="s">
        <v>177</v>
      </c>
      <c r="C196" s="42">
        <v>3.2799999999999998E-5</v>
      </c>
      <c r="D196" s="42">
        <v>3.4600000000000001E-5</v>
      </c>
      <c r="E196" s="38">
        <v>33855.699999999997</v>
      </c>
      <c r="F196" s="38">
        <v>127508</v>
      </c>
      <c r="G196" s="38">
        <v>301466</v>
      </c>
      <c r="H196" s="38"/>
      <c r="I196" s="39">
        <v>0</v>
      </c>
      <c r="J196" s="39">
        <v>172476</v>
      </c>
      <c r="K196" s="39">
        <v>44459</v>
      </c>
      <c r="L196" s="38">
        <v>0</v>
      </c>
      <c r="M196" s="38"/>
      <c r="N196" s="39">
        <v>14248</v>
      </c>
      <c r="O196" s="39">
        <v>64963</v>
      </c>
      <c r="P196" s="39">
        <v>0</v>
      </c>
      <c r="Q196" s="38">
        <v>89847</v>
      </c>
      <c r="R196" s="38"/>
      <c r="S196" s="39">
        <v>57757</v>
      </c>
      <c r="T196" s="40">
        <v>-36872</v>
      </c>
      <c r="U196" s="40">
        <v>20885</v>
      </c>
    </row>
    <row r="197" spans="1:21">
      <c r="A197" s="36">
        <v>36002</v>
      </c>
      <c r="B197" s="37" t="s">
        <v>178</v>
      </c>
      <c r="C197" s="42">
        <v>1.4239999999999999E-4</v>
      </c>
      <c r="D197" s="42">
        <v>2.019E-4</v>
      </c>
      <c r="E197" s="38"/>
      <c r="F197" s="38">
        <v>744041</v>
      </c>
      <c r="G197" s="38">
        <v>1308803</v>
      </c>
      <c r="H197" s="38"/>
      <c r="I197" s="39">
        <v>0</v>
      </c>
      <c r="J197" s="39">
        <v>748797</v>
      </c>
      <c r="K197" s="39">
        <v>193017</v>
      </c>
      <c r="L197" s="38">
        <v>61294</v>
      </c>
      <c r="M197" s="38"/>
      <c r="N197" s="39">
        <v>61856</v>
      </c>
      <c r="O197" s="39">
        <v>282036</v>
      </c>
      <c r="P197" s="39">
        <v>0</v>
      </c>
      <c r="Q197" s="38">
        <v>381636</v>
      </c>
      <c r="R197" s="38"/>
      <c r="S197" s="39">
        <v>250748</v>
      </c>
      <c r="T197" s="40">
        <v>-78253</v>
      </c>
      <c r="U197" s="40">
        <v>172495</v>
      </c>
    </row>
    <row r="198" spans="1:21">
      <c r="A198" s="36">
        <v>36003</v>
      </c>
      <c r="B198" s="37" t="s">
        <v>179</v>
      </c>
      <c r="C198" s="42">
        <v>4.481E-4</v>
      </c>
      <c r="D198" s="42">
        <v>4.4470000000000002E-4</v>
      </c>
      <c r="E198" s="38">
        <v>456416.97</v>
      </c>
      <c r="F198" s="38">
        <v>1638808</v>
      </c>
      <c r="G198" s="38">
        <v>4118502</v>
      </c>
      <c r="H198" s="38"/>
      <c r="I198" s="39">
        <v>0</v>
      </c>
      <c r="J198" s="39">
        <v>2356292</v>
      </c>
      <c r="K198" s="39">
        <v>607379</v>
      </c>
      <c r="L198" s="38">
        <v>7097</v>
      </c>
      <c r="M198" s="38"/>
      <c r="N198" s="39">
        <v>194646</v>
      </c>
      <c r="O198" s="39">
        <v>887502</v>
      </c>
      <c r="P198" s="39">
        <v>0</v>
      </c>
      <c r="Q198" s="38">
        <v>113433</v>
      </c>
      <c r="R198" s="38"/>
      <c r="S198" s="39">
        <v>789047</v>
      </c>
      <c r="T198" s="40">
        <v>-32111</v>
      </c>
      <c r="U198" s="40">
        <v>756935</v>
      </c>
    </row>
    <row r="199" spans="1:21">
      <c r="A199" s="36">
        <v>36004</v>
      </c>
      <c r="B199" s="37" t="s">
        <v>289</v>
      </c>
      <c r="C199" s="42">
        <v>2.1230000000000001E-4</v>
      </c>
      <c r="D199" s="42">
        <v>1.662E-4</v>
      </c>
      <c r="E199" s="38">
        <v>213964.6</v>
      </c>
      <c r="F199" s="38">
        <v>612480</v>
      </c>
      <c r="G199" s="38">
        <v>1951256</v>
      </c>
      <c r="H199" s="38"/>
      <c r="I199" s="39">
        <v>0</v>
      </c>
      <c r="J199" s="39">
        <v>1116360</v>
      </c>
      <c r="K199" s="39">
        <v>287763</v>
      </c>
      <c r="L199" s="38">
        <v>540573</v>
      </c>
      <c r="M199" s="38"/>
      <c r="N199" s="39">
        <v>92219</v>
      </c>
      <c r="O199" s="39">
        <v>420479</v>
      </c>
      <c r="P199" s="39">
        <v>0</v>
      </c>
      <c r="Q199" s="38">
        <v>0</v>
      </c>
      <c r="R199" s="38"/>
      <c r="S199" s="39">
        <v>373833</v>
      </c>
      <c r="T199" s="40">
        <v>230231</v>
      </c>
      <c r="U199" s="40">
        <v>604065</v>
      </c>
    </row>
    <row r="200" spans="1:21">
      <c r="A200" s="36">
        <v>36005</v>
      </c>
      <c r="B200" s="37" t="s">
        <v>180</v>
      </c>
      <c r="C200" s="42">
        <v>5.0835000000000003E-3</v>
      </c>
      <c r="D200" s="42">
        <v>4.8573000000000002E-3</v>
      </c>
      <c r="E200" s="38">
        <v>6530099.3099999987</v>
      </c>
      <c r="F200" s="38">
        <v>17900112</v>
      </c>
      <c r="G200" s="38">
        <v>46722616</v>
      </c>
      <c r="H200" s="38"/>
      <c r="I200" s="39">
        <v>0</v>
      </c>
      <c r="J200" s="39">
        <v>26731112</v>
      </c>
      <c r="K200" s="39">
        <v>6890450</v>
      </c>
      <c r="L200" s="38">
        <v>2208480</v>
      </c>
      <c r="M200" s="38"/>
      <c r="N200" s="39">
        <v>2208176</v>
      </c>
      <c r="O200" s="39">
        <v>10068329</v>
      </c>
      <c r="P200" s="39">
        <v>0</v>
      </c>
      <c r="Q200" s="38">
        <v>0</v>
      </c>
      <c r="R200" s="38"/>
      <c r="S200" s="39">
        <v>8951393</v>
      </c>
      <c r="T200" s="40">
        <v>866971</v>
      </c>
      <c r="U200" s="40">
        <v>9818364</v>
      </c>
    </row>
    <row r="201" spans="1:21">
      <c r="A201" s="36">
        <v>36006</v>
      </c>
      <c r="B201" s="37" t="s">
        <v>181</v>
      </c>
      <c r="C201" s="42">
        <v>5.3390000000000002E-4</v>
      </c>
      <c r="D201" s="42">
        <v>5.419E-4</v>
      </c>
      <c r="E201" s="38">
        <v>574383.54</v>
      </c>
      <c r="F201" s="38">
        <v>1997009</v>
      </c>
      <c r="G201" s="38">
        <v>4907093</v>
      </c>
      <c r="H201" s="38"/>
      <c r="I201" s="39">
        <v>0</v>
      </c>
      <c r="J201" s="39">
        <v>2807463</v>
      </c>
      <c r="K201" s="39">
        <v>723677</v>
      </c>
      <c r="L201" s="38">
        <v>29904</v>
      </c>
      <c r="M201" s="38"/>
      <c r="N201" s="39">
        <v>231916</v>
      </c>
      <c r="O201" s="39">
        <v>1057437</v>
      </c>
      <c r="P201" s="39">
        <v>0</v>
      </c>
      <c r="Q201" s="38">
        <v>162253</v>
      </c>
      <c r="R201" s="38"/>
      <c r="S201" s="39">
        <v>940130</v>
      </c>
      <c r="T201" s="40">
        <v>-34882</v>
      </c>
      <c r="U201" s="40">
        <v>905248</v>
      </c>
    </row>
    <row r="202" spans="1:21">
      <c r="A202" s="36">
        <v>36007</v>
      </c>
      <c r="B202" s="37" t="s">
        <v>182</v>
      </c>
      <c r="C202" s="42">
        <v>1.7589999999999999E-4</v>
      </c>
      <c r="D202" s="42">
        <v>1.8760000000000001E-4</v>
      </c>
      <c r="E202" s="38">
        <v>203084.61</v>
      </c>
      <c r="F202" s="38">
        <v>691343</v>
      </c>
      <c r="G202" s="38">
        <v>1616703</v>
      </c>
      <c r="H202" s="38"/>
      <c r="I202" s="39">
        <v>0</v>
      </c>
      <c r="J202" s="39">
        <v>924954</v>
      </c>
      <c r="K202" s="39">
        <v>238424</v>
      </c>
      <c r="L202" s="38">
        <v>19155</v>
      </c>
      <c r="M202" s="38"/>
      <c r="N202" s="39">
        <v>76408</v>
      </c>
      <c r="O202" s="39">
        <v>348386</v>
      </c>
      <c r="P202" s="39">
        <v>0</v>
      </c>
      <c r="Q202" s="38">
        <v>62572</v>
      </c>
      <c r="R202" s="38"/>
      <c r="S202" s="39">
        <v>309737</v>
      </c>
      <c r="T202" s="40">
        <v>-7762</v>
      </c>
      <c r="U202" s="40">
        <v>301975</v>
      </c>
    </row>
    <row r="203" spans="1:21">
      <c r="A203" s="36">
        <v>36008</v>
      </c>
      <c r="B203" s="37" t="s">
        <v>183</v>
      </c>
      <c r="C203" s="42">
        <v>5.4390000000000005E-4</v>
      </c>
      <c r="D203" s="42">
        <v>5.4699999999999996E-4</v>
      </c>
      <c r="E203" s="38">
        <v>549609.32999999996</v>
      </c>
      <c r="F203" s="38">
        <v>2015803</v>
      </c>
      <c r="G203" s="38">
        <v>4999003</v>
      </c>
      <c r="H203" s="38"/>
      <c r="I203" s="39">
        <v>0</v>
      </c>
      <c r="J203" s="39">
        <v>2860048</v>
      </c>
      <c r="K203" s="39">
        <v>737231</v>
      </c>
      <c r="L203" s="38">
        <v>30712</v>
      </c>
      <c r="M203" s="38"/>
      <c r="N203" s="39">
        <v>236260</v>
      </c>
      <c r="O203" s="39">
        <v>1077243</v>
      </c>
      <c r="P203" s="39">
        <v>0</v>
      </c>
      <c r="Q203" s="38">
        <v>121488</v>
      </c>
      <c r="R203" s="38"/>
      <c r="S203" s="39">
        <v>957738</v>
      </c>
      <c r="T203" s="40">
        <v>-17949</v>
      </c>
      <c r="U203" s="40">
        <v>939790</v>
      </c>
    </row>
    <row r="204" spans="1:21">
      <c r="A204" s="36">
        <v>36009</v>
      </c>
      <c r="B204" s="37" t="s">
        <v>184</v>
      </c>
      <c r="C204" s="42">
        <v>1.7899999999999999E-4</v>
      </c>
      <c r="D204" s="42">
        <v>1.551E-4</v>
      </c>
      <c r="E204" s="38">
        <v>178529.76</v>
      </c>
      <c r="F204" s="38">
        <v>571574</v>
      </c>
      <c r="G204" s="38">
        <v>1645195</v>
      </c>
      <c r="H204" s="38"/>
      <c r="I204" s="39">
        <v>0</v>
      </c>
      <c r="J204" s="39">
        <v>941255</v>
      </c>
      <c r="K204" s="39">
        <v>242626</v>
      </c>
      <c r="L204" s="38">
        <v>220522</v>
      </c>
      <c r="M204" s="38"/>
      <c r="N204" s="39">
        <v>77754</v>
      </c>
      <c r="O204" s="39">
        <v>354525.61</v>
      </c>
      <c r="P204" s="39">
        <v>0</v>
      </c>
      <c r="Q204" s="38">
        <v>0</v>
      </c>
      <c r="R204" s="38"/>
      <c r="S204" s="39">
        <v>315196</v>
      </c>
      <c r="T204" s="40">
        <v>86689</v>
      </c>
      <c r="U204" s="40">
        <v>401885</v>
      </c>
    </row>
    <row r="205" spans="1:21">
      <c r="A205" s="36">
        <v>36100</v>
      </c>
      <c r="B205" s="37" t="s">
        <v>185</v>
      </c>
      <c r="C205" s="42">
        <v>7.7249999999999997E-4</v>
      </c>
      <c r="D205" s="42">
        <v>7.8470000000000005E-4</v>
      </c>
      <c r="E205" s="38">
        <v>1025991.67</v>
      </c>
      <c r="F205" s="38">
        <v>2891775</v>
      </c>
      <c r="G205" s="38">
        <v>7100073</v>
      </c>
      <c r="H205" s="38"/>
      <c r="I205" s="39">
        <v>0</v>
      </c>
      <c r="J205" s="39">
        <v>4062119</v>
      </c>
      <c r="K205" s="39">
        <v>1047088</v>
      </c>
      <c r="L205" s="38">
        <v>8863</v>
      </c>
      <c r="M205" s="38"/>
      <c r="N205" s="39">
        <v>335559</v>
      </c>
      <c r="O205" s="39">
        <v>1530006</v>
      </c>
      <c r="P205" s="39">
        <v>0</v>
      </c>
      <c r="Q205" s="38">
        <v>84839</v>
      </c>
      <c r="R205" s="38"/>
      <c r="S205" s="39">
        <v>1360274</v>
      </c>
      <c r="T205" s="40">
        <v>-41521</v>
      </c>
      <c r="U205" s="40">
        <v>1318753</v>
      </c>
    </row>
    <row r="206" spans="1:21">
      <c r="A206" s="36">
        <v>36102</v>
      </c>
      <c r="B206" s="37" t="s">
        <v>186</v>
      </c>
      <c r="C206" s="42">
        <v>1.615E-4</v>
      </c>
      <c r="D206" s="42">
        <v>1.21E-4</v>
      </c>
      <c r="E206" s="38">
        <v>166733.16</v>
      </c>
      <c r="F206" s="38">
        <v>445909</v>
      </c>
      <c r="G206" s="38">
        <v>1484352</v>
      </c>
      <c r="H206" s="38"/>
      <c r="I206" s="39">
        <v>0</v>
      </c>
      <c r="J206" s="39">
        <v>849233</v>
      </c>
      <c r="K206" s="39">
        <v>218906</v>
      </c>
      <c r="L206" s="38">
        <v>111668</v>
      </c>
      <c r="M206" s="38"/>
      <c r="N206" s="39">
        <v>70153</v>
      </c>
      <c r="O206" s="39">
        <v>319865</v>
      </c>
      <c r="P206" s="39">
        <v>0</v>
      </c>
      <c r="Q206" s="38">
        <v>164069</v>
      </c>
      <c r="R206" s="38"/>
      <c r="S206" s="39">
        <v>284381</v>
      </c>
      <c r="T206" s="40">
        <v>-33704</v>
      </c>
      <c r="U206" s="40">
        <v>250677</v>
      </c>
    </row>
    <row r="207" spans="1:21">
      <c r="A207" s="36">
        <v>36105</v>
      </c>
      <c r="B207" s="37" t="s">
        <v>187</v>
      </c>
      <c r="C207" s="42">
        <v>4.1159999999999998E-4</v>
      </c>
      <c r="D207" s="42">
        <v>4.0910000000000002E-4</v>
      </c>
      <c r="E207" s="38">
        <v>573321.93999999994</v>
      </c>
      <c r="F207" s="38">
        <v>1507615</v>
      </c>
      <c r="G207" s="38">
        <v>3783029</v>
      </c>
      <c r="H207" s="38"/>
      <c r="I207" s="39">
        <v>0</v>
      </c>
      <c r="J207" s="39">
        <v>2164360</v>
      </c>
      <c r="K207" s="39">
        <v>557905</v>
      </c>
      <c r="L207" s="38">
        <v>47372</v>
      </c>
      <c r="M207" s="38"/>
      <c r="N207" s="39">
        <v>178791</v>
      </c>
      <c r="O207" s="39">
        <v>815211</v>
      </c>
      <c r="P207" s="39">
        <v>0</v>
      </c>
      <c r="Q207" s="38">
        <v>27700</v>
      </c>
      <c r="R207" s="38"/>
      <c r="S207" s="39">
        <v>724775</v>
      </c>
      <c r="T207" s="40">
        <v>-1530</v>
      </c>
      <c r="U207" s="40">
        <v>723245</v>
      </c>
    </row>
    <row r="208" spans="1:21">
      <c r="A208" s="36">
        <v>36200</v>
      </c>
      <c r="B208" s="37" t="s">
        <v>188</v>
      </c>
      <c r="C208" s="42">
        <v>1.632E-3</v>
      </c>
      <c r="D208" s="42">
        <v>1.5869E-3</v>
      </c>
      <c r="E208" s="38">
        <v>2089501.46</v>
      </c>
      <c r="F208" s="38">
        <v>5848041</v>
      </c>
      <c r="G208" s="38">
        <v>14999766</v>
      </c>
      <c r="H208" s="38"/>
      <c r="I208" s="39">
        <v>0</v>
      </c>
      <c r="J208" s="39">
        <v>8581720</v>
      </c>
      <c r="K208" s="39">
        <v>2212101</v>
      </c>
      <c r="L208" s="38">
        <v>200554</v>
      </c>
      <c r="M208" s="38"/>
      <c r="N208" s="39">
        <v>708910</v>
      </c>
      <c r="O208" s="39">
        <v>3232322.88</v>
      </c>
      <c r="P208" s="39">
        <v>0</v>
      </c>
      <c r="Q208" s="38">
        <v>31572</v>
      </c>
      <c r="R208" s="38"/>
      <c r="S208" s="39">
        <v>2873743</v>
      </c>
      <c r="T208" s="40">
        <v>42954</v>
      </c>
      <c r="U208" s="40">
        <v>2916697</v>
      </c>
    </row>
    <row r="209" spans="1:21">
      <c r="A209" s="36">
        <v>36205</v>
      </c>
      <c r="B209" s="37" t="s">
        <v>189</v>
      </c>
      <c r="C209" s="42">
        <v>2.812E-4</v>
      </c>
      <c r="D209" s="42">
        <v>2.611E-4</v>
      </c>
      <c r="E209" s="38">
        <v>364700.55000000005</v>
      </c>
      <c r="F209" s="38">
        <v>962205</v>
      </c>
      <c r="G209" s="38">
        <v>2584518</v>
      </c>
      <c r="H209" s="38"/>
      <c r="I209" s="39">
        <v>0</v>
      </c>
      <c r="J209" s="39">
        <v>1478664</v>
      </c>
      <c r="K209" s="39">
        <v>381154</v>
      </c>
      <c r="L209" s="38">
        <v>125578</v>
      </c>
      <c r="M209" s="38"/>
      <c r="N209" s="39">
        <v>122148</v>
      </c>
      <c r="O209" s="39">
        <v>556942</v>
      </c>
      <c r="P209" s="39">
        <v>0</v>
      </c>
      <c r="Q209" s="38">
        <v>0</v>
      </c>
      <c r="R209" s="38"/>
      <c r="S209" s="39">
        <v>495157</v>
      </c>
      <c r="T209" s="40">
        <v>44246</v>
      </c>
      <c r="U209" s="40">
        <v>539403</v>
      </c>
    </row>
    <row r="210" spans="1:21">
      <c r="A210" s="36">
        <v>36300</v>
      </c>
      <c r="B210" s="37" t="s">
        <v>190</v>
      </c>
      <c r="C210" s="42">
        <v>5.0688E-3</v>
      </c>
      <c r="D210" s="42">
        <v>4.8706000000000001E-3</v>
      </c>
      <c r="E210" s="38">
        <v>6246829.9500000011</v>
      </c>
      <c r="F210" s="38">
        <v>17949125</v>
      </c>
      <c r="G210" s="38">
        <v>46587508</v>
      </c>
      <c r="H210" s="38"/>
      <c r="I210" s="39">
        <v>0</v>
      </c>
      <c r="J210" s="39">
        <v>26653813</v>
      </c>
      <c r="K210" s="39">
        <v>6870525</v>
      </c>
      <c r="L210" s="38">
        <v>600254</v>
      </c>
      <c r="M210" s="38"/>
      <c r="N210" s="39">
        <v>2201790</v>
      </c>
      <c r="O210" s="39">
        <v>10039215</v>
      </c>
      <c r="P210" s="39">
        <v>0</v>
      </c>
      <c r="Q210" s="38">
        <v>112531</v>
      </c>
      <c r="R210" s="38"/>
      <c r="S210" s="39">
        <v>8925508</v>
      </c>
      <c r="T210" s="40">
        <v>115233</v>
      </c>
      <c r="U210" s="40">
        <v>9040741</v>
      </c>
    </row>
    <row r="211" spans="1:21">
      <c r="A211" s="36">
        <v>36301</v>
      </c>
      <c r="B211" s="37" t="s">
        <v>191</v>
      </c>
      <c r="C211" s="42">
        <v>6.3499999999999999E-5</v>
      </c>
      <c r="D211" s="42">
        <v>5.0699999999999999E-5</v>
      </c>
      <c r="E211" s="38">
        <v>66605.39</v>
      </c>
      <c r="F211" s="38">
        <v>186840</v>
      </c>
      <c r="G211" s="38">
        <v>583631</v>
      </c>
      <c r="H211" s="38"/>
      <c r="I211" s="39">
        <v>0</v>
      </c>
      <c r="J211" s="39">
        <v>333909</v>
      </c>
      <c r="K211" s="39">
        <v>86071</v>
      </c>
      <c r="L211" s="38">
        <v>39647</v>
      </c>
      <c r="M211" s="38"/>
      <c r="N211" s="39">
        <v>27583</v>
      </c>
      <c r="O211" s="39">
        <v>125767</v>
      </c>
      <c r="P211" s="39">
        <v>0</v>
      </c>
      <c r="Q211" s="38">
        <v>0</v>
      </c>
      <c r="R211" s="38"/>
      <c r="S211" s="39">
        <v>111815</v>
      </c>
      <c r="T211" s="40">
        <v>12852</v>
      </c>
      <c r="U211" s="40">
        <v>124668</v>
      </c>
    </row>
    <row r="212" spans="1:21">
      <c r="A212" s="36">
        <v>36302</v>
      </c>
      <c r="B212" s="37" t="s">
        <v>192</v>
      </c>
      <c r="C212" s="42">
        <v>1.2420000000000001E-4</v>
      </c>
      <c r="D212" s="42">
        <v>1.2669999999999999E-4</v>
      </c>
      <c r="E212" s="38">
        <v>132633.07999999999</v>
      </c>
      <c r="F212" s="38">
        <v>466915</v>
      </c>
      <c r="G212" s="38">
        <v>1141526</v>
      </c>
      <c r="H212" s="38"/>
      <c r="I212" s="39">
        <v>0</v>
      </c>
      <c r="J212" s="39">
        <v>653094</v>
      </c>
      <c r="K212" s="39">
        <v>168347</v>
      </c>
      <c r="L212" s="38">
        <v>67426</v>
      </c>
      <c r="M212" s="38"/>
      <c r="N212" s="39">
        <v>53950</v>
      </c>
      <c r="O212" s="39">
        <v>245989</v>
      </c>
      <c r="P212" s="39">
        <v>0</v>
      </c>
      <c r="Q212" s="38">
        <v>28473</v>
      </c>
      <c r="R212" s="38"/>
      <c r="S212" s="39">
        <v>218700</v>
      </c>
      <c r="T212" s="40">
        <v>20897</v>
      </c>
      <c r="U212" s="40">
        <v>239598</v>
      </c>
    </row>
    <row r="213" spans="1:21" s="216" customFormat="1">
      <c r="A213" s="205">
        <v>36303</v>
      </c>
      <c r="B213" s="206" t="s">
        <v>398</v>
      </c>
      <c r="C213" s="207">
        <v>0</v>
      </c>
      <c r="D213" s="207">
        <v>0</v>
      </c>
      <c r="E213" s="203"/>
      <c r="F213" s="203"/>
      <c r="G213" s="203"/>
      <c r="H213" s="203"/>
      <c r="I213" s="208"/>
      <c r="J213" s="208"/>
      <c r="K213" s="208"/>
      <c r="L213" s="203"/>
      <c r="M213" s="203"/>
      <c r="N213" s="208"/>
      <c r="O213" s="208"/>
      <c r="P213" s="208"/>
      <c r="Q213" s="203"/>
      <c r="R213" s="203"/>
      <c r="S213" s="208"/>
      <c r="T213" s="209"/>
      <c r="U213" s="209"/>
    </row>
    <row r="214" spans="1:21">
      <c r="A214" s="36">
        <v>36305</v>
      </c>
      <c r="B214" s="37" t="s">
        <v>193</v>
      </c>
      <c r="C214" s="42">
        <v>9.9630000000000009E-4</v>
      </c>
      <c r="D214" s="42">
        <v>9.7300000000000002E-4</v>
      </c>
      <c r="E214" s="38">
        <v>1392474.15</v>
      </c>
      <c r="F214" s="38">
        <v>3585698</v>
      </c>
      <c r="G214" s="38">
        <v>9157026</v>
      </c>
      <c r="H214" s="38"/>
      <c r="I214" s="39">
        <v>0</v>
      </c>
      <c r="J214" s="39">
        <v>5238951</v>
      </c>
      <c r="K214" s="39">
        <v>1350439</v>
      </c>
      <c r="L214" s="38">
        <v>276407</v>
      </c>
      <c r="M214" s="38"/>
      <c r="N214" s="39">
        <v>432774</v>
      </c>
      <c r="O214" s="39">
        <v>1973262</v>
      </c>
      <c r="P214" s="39">
        <v>0</v>
      </c>
      <c r="Q214" s="38">
        <v>58199</v>
      </c>
      <c r="R214" s="38"/>
      <c r="S214" s="39">
        <v>1754357</v>
      </c>
      <c r="T214" s="40">
        <v>56125</v>
      </c>
      <c r="U214" s="40">
        <v>1810481</v>
      </c>
    </row>
    <row r="215" spans="1:21">
      <c r="A215" s="36">
        <v>36400</v>
      </c>
      <c r="B215" s="37" t="s">
        <v>194</v>
      </c>
      <c r="C215" s="42">
        <v>5.4936000000000004E-3</v>
      </c>
      <c r="D215" s="42">
        <v>5.4408E-3</v>
      </c>
      <c r="E215" s="38">
        <v>7057843.2599999998</v>
      </c>
      <c r="F215" s="38">
        <v>20050425</v>
      </c>
      <c r="G215" s="38">
        <v>50491859</v>
      </c>
      <c r="H215" s="38"/>
      <c r="I215" s="39">
        <v>0</v>
      </c>
      <c r="J215" s="39">
        <v>28887585</v>
      </c>
      <c r="K215" s="39">
        <v>7446322</v>
      </c>
      <c r="L215" s="38">
        <v>238394</v>
      </c>
      <c r="M215" s="38"/>
      <c r="N215" s="39">
        <v>2386315</v>
      </c>
      <c r="O215" s="39">
        <v>10880569</v>
      </c>
      <c r="P215" s="39">
        <v>0</v>
      </c>
      <c r="Q215" s="38">
        <v>1316974</v>
      </c>
      <c r="R215" s="38"/>
      <c r="S215" s="39">
        <v>9673526</v>
      </c>
      <c r="T215" s="40">
        <v>-633239</v>
      </c>
      <c r="U215" s="40">
        <v>9040287</v>
      </c>
    </row>
    <row r="216" spans="1:21">
      <c r="A216" s="36">
        <v>36405</v>
      </c>
      <c r="B216" s="37" t="s">
        <v>195</v>
      </c>
      <c r="C216" s="42">
        <v>9.4269999999999998E-4</v>
      </c>
      <c r="D216" s="42">
        <v>9.0160000000000001E-4</v>
      </c>
      <c r="E216" s="38">
        <v>1192167.48</v>
      </c>
      <c r="F216" s="38">
        <v>3322575</v>
      </c>
      <c r="G216" s="38">
        <v>8664387</v>
      </c>
      <c r="H216" s="38"/>
      <c r="I216" s="39">
        <v>0</v>
      </c>
      <c r="J216" s="39">
        <v>4957100</v>
      </c>
      <c r="K216" s="39">
        <v>1277786</v>
      </c>
      <c r="L216" s="38">
        <v>323451</v>
      </c>
      <c r="M216" s="38"/>
      <c r="N216" s="39">
        <v>409491</v>
      </c>
      <c r="O216" s="39">
        <v>1867102</v>
      </c>
      <c r="P216" s="39">
        <v>0</v>
      </c>
      <c r="Q216" s="38">
        <v>0</v>
      </c>
      <c r="R216" s="38"/>
      <c r="S216" s="39">
        <v>1659974</v>
      </c>
      <c r="T216" s="40">
        <v>137975</v>
      </c>
      <c r="U216" s="40">
        <v>1797949</v>
      </c>
    </row>
    <row r="217" spans="1:21">
      <c r="A217" s="36">
        <v>36500</v>
      </c>
      <c r="B217" s="37" t="s">
        <v>196</v>
      </c>
      <c r="C217" s="42">
        <v>1.07055E-2</v>
      </c>
      <c r="D217" s="42">
        <v>1.0474600000000001E-2</v>
      </c>
      <c r="E217" s="38">
        <v>12914489.469999999</v>
      </c>
      <c r="F217" s="38">
        <v>38600975</v>
      </c>
      <c r="G217" s="38">
        <v>98394604</v>
      </c>
      <c r="H217" s="38"/>
      <c r="I217" s="39">
        <v>0</v>
      </c>
      <c r="J217" s="39">
        <v>56293876</v>
      </c>
      <c r="K217" s="39">
        <v>14510813</v>
      </c>
      <c r="L217" s="38">
        <v>1359270</v>
      </c>
      <c r="M217" s="38"/>
      <c r="N217" s="39">
        <v>4650266</v>
      </c>
      <c r="O217" s="39">
        <v>21203206</v>
      </c>
      <c r="P217" s="39">
        <v>0</v>
      </c>
      <c r="Q217" s="38">
        <v>0</v>
      </c>
      <c r="R217" s="38"/>
      <c r="S217" s="39">
        <v>18851015</v>
      </c>
      <c r="T217" s="40">
        <v>594246</v>
      </c>
      <c r="U217" s="40">
        <v>19445261</v>
      </c>
    </row>
    <row r="218" spans="1:21">
      <c r="A218" s="36">
        <v>36501</v>
      </c>
      <c r="B218" s="37" t="s">
        <v>197</v>
      </c>
      <c r="C218" s="42">
        <v>1.205E-4</v>
      </c>
      <c r="D218" s="42">
        <v>1.187E-4</v>
      </c>
      <c r="E218" s="38">
        <v>138943.91999999998</v>
      </c>
      <c r="F218" s="38">
        <v>437433</v>
      </c>
      <c r="G218" s="38">
        <v>1107519</v>
      </c>
      <c r="H218" s="38"/>
      <c r="I218" s="39">
        <v>0</v>
      </c>
      <c r="J218" s="39">
        <v>633638</v>
      </c>
      <c r="K218" s="39">
        <v>163332</v>
      </c>
      <c r="L218" s="38">
        <v>23571</v>
      </c>
      <c r="M218" s="38"/>
      <c r="N218" s="39">
        <v>52343</v>
      </c>
      <c r="O218" s="39">
        <v>238661</v>
      </c>
      <c r="P218" s="39">
        <v>0</v>
      </c>
      <c r="Q218" s="38">
        <v>4857</v>
      </c>
      <c r="R218" s="38"/>
      <c r="S218" s="39">
        <v>212185</v>
      </c>
      <c r="T218" s="40">
        <v>8078</v>
      </c>
      <c r="U218" s="40">
        <v>220263</v>
      </c>
    </row>
    <row r="219" spans="1:21">
      <c r="A219" s="36">
        <v>36502</v>
      </c>
      <c r="B219" s="37" t="s">
        <v>198</v>
      </c>
      <c r="C219" s="42">
        <v>5.1600000000000001E-5</v>
      </c>
      <c r="D219" s="42">
        <v>4.3699999999999998E-5</v>
      </c>
      <c r="E219" s="38">
        <v>51912.999999999985</v>
      </c>
      <c r="F219" s="38">
        <v>161043</v>
      </c>
      <c r="G219" s="38">
        <v>474257</v>
      </c>
      <c r="H219" s="38"/>
      <c r="I219" s="39">
        <v>0</v>
      </c>
      <c r="J219" s="39">
        <v>271334</v>
      </c>
      <c r="K219" s="39">
        <v>69941</v>
      </c>
      <c r="L219" s="38">
        <v>28723</v>
      </c>
      <c r="M219" s="38"/>
      <c r="N219" s="39">
        <v>22414</v>
      </c>
      <c r="O219" s="39">
        <v>102198</v>
      </c>
      <c r="P219" s="39">
        <v>0</v>
      </c>
      <c r="Q219" s="38">
        <v>8746</v>
      </c>
      <c r="R219" s="38"/>
      <c r="S219" s="39">
        <v>90861</v>
      </c>
      <c r="T219" s="40">
        <v>8075</v>
      </c>
      <c r="U219" s="40">
        <v>98936</v>
      </c>
    </row>
    <row r="220" spans="1:21">
      <c r="A220" s="36">
        <v>36505</v>
      </c>
      <c r="B220" s="37" t="s">
        <v>199</v>
      </c>
      <c r="C220" s="42">
        <v>2.1451999999999999E-3</v>
      </c>
      <c r="D220" s="42">
        <v>2.0844000000000001E-3</v>
      </c>
      <c r="E220" s="38">
        <v>2838462.55</v>
      </c>
      <c r="F220" s="38">
        <v>7681427</v>
      </c>
      <c r="G220" s="38">
        <v>19716604</v>
      </c>
      <c r="H220" s="38"/>
      <c r="I220" s="39">
        <v>0</v>
      </c>
      <c r="J220" s="39">
        <v>11280335</v>
      </c>
      <c r="K220" s="39">
        <v>2907720</v>
      </c>
      <c r="L220" s="38">
        <v>530581</v>
      </c>
      <c r="M220" s="38"/>
      <c r="N220" s="39">
        <v>931834</v>
      </c>
      <c r="O220" s="39">
        <v>4248762</v>
      </c>
      <c r="P220" s="39">
        <v>0</v>
      </c>
      <c r="Q220" s="38">
        <v>191590</v>
      </c>
      <c r="R220" s="38"/>
      <c r="S220" s="39">
        <v>3777423</v>
      </c>
      <c r="T220" s="40">
        <v>141962</v>
      </c>
      <c r="U220" s="40">
        <v>3919384</v>
      </c>
    </row>
    <row r="221" spans="1:21">
      <c r="A221" s="36">
        <v>36600</v>
      </c>
      <c r="B221" s="37" t="s">
        <v>200</v>
      </c>
      <c r="C221" s="42">
        <v>7.938E-4</v>
      </c>
      <c r="D221" s="42">
        <v>8.3319999999999998E-4</v>
      </c>
      <c r="E221" s="38">
        <v>1095362.55</v>
      </c>
      <c r="F221" s="38">
        <v>3070507</v>
      </c>
      <c r="G221" s="38">
        <v>7295842</v>
      </c>
      <c r="H221" s="38"/>
      <c r="I221" s="39">
        <v>0</v>
      </c>
      <c r="J221" s="39">
        <v>4174123</v>
      </c>
      <c r="K221" s="39">
        <v>1075959</v>
      </c>
      <c r="L221" s="38">
        <v>0</v>
      </c>
      <c r="M221" s="38"/>
      <c r="N221" s="39">
        <v>344812</v>
      </c>
      <c r="O221" s="39">
        <v>1572192</v>
      </c>
      <c r="P221" s="39">
        <v>0</v>
      </c>
      <c r="Q221" s="38">
        <v>237782</v>
      </c>
      <c r="R221" s="38"/>
      <c r="S221" s="39">
        <v>1397780</v>
      </c>
      <c r="T221" s="40">
        <v>-96293</v>
      </c>
      <c r="U221" s="40">
        <v>1301487</v>
      </c>
    </row>
    <row r="222" spans="1:21">
      <c r="A222" s="36">
        <v>36601</v>
      </c>
      <c r="B222" s="37" t="s">
        <v>201</v>
      </c>
      <c r="C222" s="42">
        <v>4.0440000000000002E-4</v>
      </c>
      <c r="D222" s="42">
        <v>3.6059999999999998E-4</v>
      </c>
      <c r="E222" s="38">
        <v>431383.73</v>
      </c>
      <c r="F222" s="38">
        <v>1328882</v>
      </c>
      <c r="G222" s="38">
        <v>3716854</v>
      </c>
      <c r="H222" s="38"/>
      <c r="I222" s="39">
        <v>0</v>
      </c>
      <c r="J222" s="39">
        <v>2126500</v>
      </c>
      <c r="K222" s="39">
        <v>548146</v>
      </c>
      <c r="L222" s="38">
        <v>255952</v>
      </c>
      <c r="M222" s="38"/>
      <c r="N222" s="39">
        <v>175664</v>
      </c>
      <c r="O222" s="39">
        <v>800951</v>
      </c>
      <c r="P222" s="39">
        <v>0</v>
      </c>
      <c r="Q222" s="38">
        <v>0</v>
      </c>
      <c r="R222" s="38"/>
      <c r="S222" s="39">
        <v>712097</v>
      </c>
      <c r="T222" s="40">
        <v>97730</v>
      </c>
      <c r="U222" s="40">
        <v>809827</v>
      </c>
    </row>
    <row r="223" spans="1:21">
      <c r="A223" s="36">
        <v>36700</v>
      </c>
      <c r="B223" s="37" t="s">
        <v>202</v>
      </c>
      <c r="C223" s="42">
        <v>9.1280000000000007E-3</v>
      </c>
      <c r="D223" s="42">
        <v>9.4318000000000006E-3</v>
      </c>
      <c r="E223" s="38">
        <v>10969466.500000002</v>
      </c>
      <c r="F223" s="38">
        <v>34758050</v>
      </c>
      <c r="G223" s="38">
        <v>83895749</v>
      </c>
      <c r="H223" s="38"/>
      <c r="I223" s="39">
        <v>0</v>
      </c>
      <c r="J223" s="39">
        <v>47998739</v>
      </c>
      <c r="K223" s="39">
        <v>12372584</v>
      </c>
      <c r="L223" s="38">
        <v>1127334</v>
      </c>
      <c r="M223" s="38"/>
      <c r="N223" s="39">
        <v>3965030</v>
      </c>
      <c r="O223" s="39">
        <v>18078826</v>
      </c>
      <c r="P223" s="39">
        <v>0</v>
      </c>
      <c r="Q223" s="38">
        <v>1563328</v>
      </c>
      <c r="R223" s="38"/>
      <c r="S223" s="39">
        <v>16073240</v>
      </c>
      <c r="T223" s="40">
        <v>37449</v>
      </c>
      <c r="U223" s="40">
        <v>16110689</v>
      </c>
    </row>
    <row r="224" spans="1:21">
      <c r="A224" s="36">
        <v>36701</v>
      </c>
      <c r="B224" s="37" t="s">
        <v>203</v>
      </c>
      <c r="C224" s="42">
        <v>4.6300000000000001E-5</v>
      </c>
      <c r="D224" s="42">
        <v>3.3599999999999997E-5</v>
      </c>
      <c r="E224" s="38">
        <v>43809.16</v>
      </c>
      <c r="F224" s="38">
        <v>123823</v>
      </c>
      <c r="G224" s="38">
        <v>425545</v>
      </c>
      <c r="H224" s="38"/>
      <c r="I224" s="39">
        <v>0</v>
      </c>
      <c r="J224" s="39">
        <v>243464</v>
      </c>
      <c r="K224" s="39">
        <v>62758</v>
      </c>
      <c r="L224" s="38">
        <v>114561</v>
      </c>
      <c r="M224" s="38"/>
      <c r="N224" s="39">
        <v>20112</v>
      </c>
      <c r="O224" s="39">
        <v>91701</v>
      </c>
      <c r="P224" s="39">
        <v>0</v>
      </c>
      <c r="Q224" s="38">
        <v>0</v>
      </c>
      <c r="R224" s="38"/>
      <c r="S224" s="39">
        <v>81528</v>
      </c>
      <c r="T224" s="40">
        <v>49482</v>
      </c>
      <c r="U224" s="40">
        <v>131011</v>
      </c>
    </row>
    <row r="225" spans="1:21">
      <c r="A225" s="36">
        <v>36705</v>
      </c>
      <c r="B225" s="37" t="s">
        <v>204</v>
      </c>
      <c r="C225" s="42">
        <v>1.0365999999999999E-3</v>
      </c>
      <c r="D225" s="42">
        <v>1.0287E-3</v>
      </c>
      <c r="E225" s="38">
        <v>1348858.14</v>
      </c>
      <c r="F225" s="38">
        <v>3790963</v>
      </c>
      <c r="G225" s="38">
        <v>9527425</v>
      </c>
      <c r="H225" s="38"/>
      <c r="I225" s="39">
        <v>0</v>
      </c>
      <c r="J225" s="39">
        <v>5450865</v>
      </c>
      <c r="K225" s="39">
        <v>1405064</v>
      </c>
      <c r="L225" s="38">
        <v>85054</v>
      </c>
      <c r="M225" s="38"/>
      <c r="N225" s="39">
        <v>450279</v>
      </c>
      <c r="O225" s="39">
        <v>2053080</v>
      </c>
      <c r="P225" s="39">
        <v>0</v>
      </c>
      <c r="Q225" s="38">
        <v>56437</v>
      </c>
      <c r="R225" s="38"/>
      <c r="S225" s="39">
        <v>1825320</v>
      </c>
      <c r="T225" s="40">
        <v>-3873</v>
      </c>
      <c r="U225" s="40">
        <v>1821447</v>
      </c>
    </row>
    <row r="226" spans="1:21">
      <c r="A226" s="36">
        <v>36800</v>
      </c>
      <c r="B226" s="37" t="s">
        <v>205</v>
      </c>
      <c r="C226" s="42">
        <v>3.4369000000000001E-3</v>
      </c>
      <c r="D226" s="42">
        <v>3.3264000000000002E-3</v>
      </c>
      <c r="E226" s="38">
        <v>4310027.09</v>
      </c>
      <c r="F226" s="38">
        <v>12258443</v>
      </c>
      <c r="G226" s="38">
        <v>31588661</v>
      </c>
      <c r="H226" s="38"/>
      <c r="I226" s="39">
        <v>0</v>
      </c>
      <c r="J226" s="39">
        <v>18072619</v>
      </c>
      <c r="K226" s="39">
        <v>4658560</v>
      </c>
      <c r="L226" s="38">
        <v>496977</v>
      </c>
      <c r="M226" s="38"/>
      <c r="N226" s="39">
        <v>1492924</v>
      </c>
      <c r="O226" s="39">
        <v>6807090</v>
      </c>
      <c r="P226" s="39">
        <v>0</v>
      </c>
      <c r="Q226" s="38">
        <v>69208</v>
      </c>
      <c r="R226" s="38"/>
      <c r="S226" s="39">
        <v>6051941</v>
      </c>
      <c r="T226" s="40">
        <v>119064</v>
      </c>
      <c r="U226" s="40">
        <v>6171005</v>
      </c>
    </row>
    <row r="227" spans="1:21">
      <c r="A227" s="36">
        <v>36801</v>
      </c>
      <c r="B227" s="37" t="s">
        <v>206</v>
      </c>
      <c r="C227" s="42">
        <v>0</v>
      </c>
      <c r="D227" s="42">
        <v>5.8400000000000003E-5</v>
      </c>
      <c r="E227" s="38"/>
      <c r="F227" s="38">
        <v>215216</v>
      </c>
      <c r="G227" s="38">
        <v>0</v>
      </c>
      <c r="H227" s="38"/>
      <c r="I227" s="39">
        <v>0</v>
      </c>
      <c r="J227" s="39">
        <v>0</v>
      </c>
      <c r="K227" s="39">
        <v>0</v>
      </c>
      <c r="L227" s="38">
        <v>0</v>
      </c>
      <c r="M227" s="38"/>
      <c r="N227" s="39">
        <v>0</v>
      </c>
      <c r="O227" s="39">
        <v>0</v>
      </c>
      <c r="P227" s="39">
        <v>0</v>
      </c>
      <c r="Q227" s="38">
        <v>233338</v>
      </c>
      <c r="R227" s="38"/>
      <c r="S227" s="39">
        <v>0</v>
      </c>
      <c r="T227" s="40">
        <v>-70677</v>
      </c>
      <c r="U227" s="40">
        <v>-70677</v>
      </c>
    </row>
    <row r="228" spans="1:21">
      <c r="A228" s="36">
        <v>36802</v>
      </c>
      <c r="B228" s="37" t="s">
        <v>207</v>
      </c>
      <c r="C228" s="42">
        <v>9.0199999999999997E-5</v>
      </c>
      <c r="D228" s="42">
        <v>8.42E-5</v>
      </c>
      <c r="E228" s="38">
        <v>89375.090000000011</v>
      </c>
      <c r="F228" s="38">
        <v>310294</v>
      </c>
      <c r="G228" s="38">
        <v>829031</v>
      </c>
      <c r="H228" s="38"/>
      <c r="I228" s="39">
        <v>0</v>
      </c>
      <c r="J228" s="39">
        <v>474308</v>
      </c>
      <c r="K228" s="39">
        <v>122262</v>
      </c>
      <c r="L228" s="38">
        <v>1278</v>
      </c>
      <c r="M228" s="38"/>
      <c r="N228" s="39">
        <v>39181</v>
      </c>
      <c r="O228" s="39">
        <v>178649</v>
      </c>
      <c r="P228" s="39">
        <v>0</v>
      </c>
      <c r="Q228" s="38">
        <v>43898</v>
      </c>
      <c r="R228" s="38"/>
      <c r="S228" s="39">
        <v>158831</v>
      </c>
      <c r="T228" s="40">
        <v>-20748</v>
      </c>
      <c r="U228" s="40">
        <v>138083</v>
      </c>
    </row>
    <row r="229" spans="1:21">
      <c r="A229" s="36">
        <v>36810</v>
      </c>
      <c r="B229" s="37" t="s">
        <v>208</v>
      </c>
      <c r="C229" s="42">
        <v>6.6347000000000003E-3</v>
      </c>
      <c r="D229" s="42">
        <v>6.4930999999999999E-3</v>
      </c>
      <c r="E229" s="38">
        <v>7899362.8499999996</v>
      </c>
      <c r="F229" s="38">
        <v>23928359</v>
      </c>
      <c r="G229" s="38">
        <v>60979747</v>
      </c>
      <c r="H229" s="38"/>
      <c r="I229" s="39">
        <v>0</v>
      </c>
      <c r="J229" s="39">
        <v>34887953</v>
      </c>
      <c r="K229" s="39">
        <v>8993031</v>
      </c>
      <c r="L229" s="38">
        <v>507831</v>
      </c>
      <c r="M229" s="38"/>
      <c r="N229" s="39">
        <v>2881988</v>
      </c>
      <c r="O229" s="39">
        <v>13140620</v>
      </c>
      <c r="P229" s="39">
        <v>0</v>
      </c>
      <c r="Q229" s="38">
        <v>0</v>
      </c>
      <c r="R229" s="38"/>
      <c r="S229" s="39">
        <v>11682857</v>
      </c>
      <c r="T229" s="40">
        <v>190463</v>
      </c>
      <c r="U229" s="40">
        <v>11873321</v>
      </c>
    </row>
    <row r="230" spans="1:21">
      <c r="A230" s="36">
        <v>36900</v>
      </c>
      <c r="B230" s="37" t="s">
        <v>209</v>
      </c>
      <c r="C230" s="42">
        <v>6.5419999999999996E-4</v>
      </c>
      <c r="D230" s="42">
        <v>6.3560000000000005E-4</v>
      </c>
      <c r="E230" s="38">
        <v>827506.58</v>
      </c>
      <c r="F230" s="38">
        <v>2342312</v>
      </c>
      <c r="G230" s="38">
        <v>6012774</v>
      </c>
      <c r="H230" s="38"/>
      <c r="I230" s="39">
        <v>0</v>
      </c>
      <c r="J230" s="39">
        <v>3440050</v>
      </c>
      <c r="K230" s="39">
        <v>886738</v>
      </c>
      <c r="L230" s="38">
        <v>70923</v>
      </c>
      <c r="M230" s="38"/>
      <c r="N230" s="39">
        <v>284172</v>
      </c>
      <c r="O230" s="39">
        <v>1295702</v>
      </c>
      <c r="P230" s="39">
        <v>0</v>
      </c>
      <c r="Q230" s="38">
        <v>0</v>
      </c>
      <c r="R230" s="38"/>
      <c r="S230" s="39">
        <v>1151962</v>
      </c>
      <c r="T230" s="40">
        <v>22451</v>
      </c>
      <c r="U230" s="40">
        <v>1174413</v>
      </c>
    </row>
    <row r="231" spans="1:21">
      <c r="A231" s="36">
        <v>36901</v>
      </c>
      <c r="B231" s="37" t="s">
        <v>210</v>
      </c>
      <c r="C231" s="42">
        <v>2.1709999999999999E-4</v>
      </c>
      <c r="D231" s="42">
        <v>1.983E-4</v>
      </c>
      <c r="E231" s="38">
        <v>272212.34000000003</v>
      </c>
      <c r="F231" s="38">
        <v>730775</v>
      </c>
      <c r="G231" s="38">
        <v>1995373</v>
      </c>
      <c r="H231" s="38"/>
      <c r="I231" s="39">
        <v>0</v>
      </c>
      <c r="J231" s="39">
        <v>1141600</v>
      </c>
      <c r="K231" s="39">
        <v>294269</v>
      </c>
      <c r="L231" s="38">
        <v>95725</v>
      </c>
      <c r="M231" s="38"/>
      <c r="N231" s="39">
        <v>94304</v>
      </c>
      <c r="O231" s="39">
        <v>429986</v>
      </c>
      <c r="P231" s="39">
        <v>0</v>
      </c>
      <c r="Q231" s="38">
        <v>885</v>
      </c>
      <c r="R231" s="38"/>
      <c r="S231" s="39">
        <v>382285</v>
      </c>
      <c r="T231" s="40">
        <v>30123</v>
      </c>
      <c r="U231" s="40">
        <v>412408</v>
      </c>
    </row>
    <row r="232" spans="1:21">
      <c r="A232" s="36">
        <v>36905</v>
      </c>
      <c r="B232" s="37" t="s">
        <v>211</v>
      </c>
      <c r="C232" s="42">
        <v>2.084E-4</v>
      </c>
      <c r="D232" s="42">
        <v>1.9870000000000001E-4</v>
      </c>
      <c r="E232" s="38">
        <v>299197</v>
      </c>
      <c r="F232" s="38">
        <v>732249</v>
      </c>
      <c r="G232" s="38">
        <v>1915411</v>
      </c>
      <c r="H232" s="38"/>
      <c r="I232" s="39">
        <v>0</v>
      </c>
      <c r="J232" s="39">
        <v>1095852</v>
      </c>
      <c r="K232" s="39">
        <v>282477</v>
      </c>
      <c r="L232" s="38">
        <v>79457</v>
      </c>
      <c r="M232" s="38"/>
      <c r="N232" s="39">
        <v>90525</v>
      </c>
      <c r="O232" s="39">
        <v>412755</v>
      </c>
      <c r="P232" s="39">
        <v>0</v>
      </c>
      <c r="Q232" s="38">
        <v>562</v>
      </c>
      <c r="R232" s="38"/>
      <c r="S232" s="39">
        <v>366966</v>
      </c>
      <c r="T232" s="40">
        <v>27728</v>
      </c>
      <c r="U232" s="40">
        <v>394693</v>
      </c>
    </row>
    <row r="233" spans="1:21">
      <c r="A233" s="36">
        <v>37000</v>
      </c>
      <c r="B233" s="37" t="s">
        <v>212</v>
      </c>
      <c r="C233" s="42">
        <v>2.2902999999999999E-3</v>
      </c>
      <c r="D233" s="42">
        <v>2.1697000000000001E-3</v>
      </c>
      <c r="E233" s="38">
        <v>2829364.21</v>
      </c>
      <c r="F233" s="38">
        <v>7995774</v>
      </c>
      <c r="G233" s="38">
        <v>21050223</v>
      </c>
      <c r="H233" s="38"/>
      <c r="I233" s="39">
        <v>0</v>
      </c>
      <c r="J233" s="39">
        <v>12043330</v>
      </c>
      <c r="K233" s="39">
        <v>3104396</v>
      </c>
      <c r="L233" s="38">
        <v>508916</v>
      </c>
      <c r="M233" s="38"/>
      <c r="N233" s="39">
        <v>994863</v>
      </c>
      <c r="O233" s="39">
        <v>4536145</v>
      </c>
      <c r="P233" s="39">
        <v>0</v>
      </c>
      <c r="Q233" s="38">
        <v>177339</v>
      </c>
      <c r="R233" s="38"/>
      <c r="S233" s="39">
        <v>4032925</v>
      </c>
      <c r="T233" s="40">
        <v>61465</v>
      </c>
      <c r="U233" s="40">
        <v>4094390</v>
      </c>
    </row>
    <row r="234" spans="1:21">
      <c r="A234" s="36">
        <v>37001</v>
      </c>
      <c r="B234" s="37" t="s">
        <v>369</v>
      </c>
      <c r="C234" s="42">
        <v>4.4100000000000001E-5</v>
      </c>
      <c r="D234" s="42">
        <v>0</v>
      </c>
      <c r="E234" s="38">
        <v>48004.07</v>
      </c>
      <c r="F234" s="38"/>
      <c r="G234" s="38">
        <v>405325</v>
      </c>
      <c r="H234" s="38"/>
      <c r="I234" s="39">
        <v>0</v>
      </c>
      <c r="J234" s="39">
        <v>231896</v>
      </c>
      <c r="K234" s="39">
        <v>59776</v>
      </c>
      <c r="L234" s="38">
        <v>148075</v>
      </c>
      <c r="M234" s="38"/>
      <c r="N234" s="39">
        <v>19156</v>
      </c>
      <c r="O234" s="39">
        <v>87344</v>
      </c>
      <c r="P234" s="39">
        <v>0</v>
      </c>
      <c r="Q234" s="38">
        <v>0</v>
      </c>
      <c r="R234" s="38"/>
      <c r="S234" s="39">
        <v>77654</v>
      </c>
      <c r="T234" s="40">
        <v>42428</v>
      </c>
      <c r="U234" s="40">
        <v>120083</v>
      </c>
    </row>
    <row r="235" spans="1:21">
      <c r="A235" s="36">
        <v>37005</v>
      </c>
      <c r="B235" s="37" t="s">
        <v>213</v>
      </c>
      <c r="C235" s="42">
        <v>5.3939999999999999E-4</v>
      </c>
      <c r="D235" s="42">
        <v>5.4609999999999999E-4</v>
      </c>
      <c r="E235" s="38">
        <v>756011.25</v>
      </c>
      <c r="F235" s="38">
        <v>2012487</v>
      </c>
      <c r="G235" s="38">
        <v>4957643</v>
      </c>
      <c r="H235" s="38"/>
      <c r="I235" s="39">
        <v>0</v>
      </c>
      <c r="J235" s="39">
        <v>2836385</v>
      </c>
      <c r="K235" s="39">
        <v>731132</v>
      </c>
      <c r="L235" s="38">
        <v>71728</v>
      </c>
      <c r="M235" s="38"/>
      <c r="N235" s="39">
        <v>234305</v>
      </c>
      <c r="O235" s="39">
        <v>1068330</v>
      </c>
      <c r="P235" s="39">
        <v>0</v>
      </c>
      <c r="Q235" s="38">
        <v>0</v>
      </c>
      <c r="R235" s="38"/>
      <c r="S235" s="39">
        <v>949814</v>
      </c>
      <c r="T235" s="40">
        <v>26846</v>
      </c>
      <c r="U235" s="40">
        <v>976661</v>
      </c>
    </row>
    <row r="236" spans="1:21">
      <c r="A236" s="36">
        <v>37100</v>
      </c>
      <c r="B236" s="37" t="s">
        <v>214</v>
      </c>
      <c r="C236" s="42">
        <v>3.1722999999999999E-3</v>
      </c>
      <c r="D236" s="42">
        <v>3.0909000000000002E-3</v>
      </c>
      <c r="E236" s="38">
        <v>3814575.5800000005</v>
      </c>
      <c r="F236" s="38">
        <v>11390578</v>
      </c>
      <c r="G236" s="38">
        <v>29156714</v>
      </c>
      <c r="H236" s="38"/>
      <c r="I236" s="39">
        <v>0</v>
      </c>
      <c r="J236" s="39">
        <v>16681245</v>
      </c>
      <c r="K236" s="39">
        <v>4299907</v>
      </c>
      <c r="L236" s="38">
        <v>461419</v>
      </c>
      <c r="M236" s="38"/>
      <c r="N236" s="39">
        <v>1377987</v>
      </c>
      <c r="O236" s="39">
        <v>6283026</v>
      </c>
      <c r="P236" s="39">
        <v>0</v>
      </c>
      <c r="Q236" s="38">
        <v>337220</v>
      </c>
      <c r="R236" s="38"/>
      <c r="S236" s="39">
        <v>5586014</v>
      </c>
      <c r="T236" s="40">
        <v>-22519</v>
      </c>
      <c r="U236" s="40">
        <v>5563495</v>
      </c>
    </row>
    <row r="237" spans="1:21">
      <c r="A237" s="36">
        <v>37200</v>
      </c>
      <c r="B237" s="37" t="s">
        <v>215</v>
      </c>
      <c r="C237" s="42">
        <v>7.157E-4</v>
      </c>
      <c r="D237" s="42">
        <v>7.4390000000000003E-4</v>
      </c>
      <c r="E237" s="38">
        <v>926475.11000000022</v>
      </c>
      <c r="F237" s="38">
        <v>2741419</v>
      </c>
      <c r="G237" s="38">
        <v>6578022</v>
      </c>
      <c r="H237" s="38"/>
      <c r="I237" s="39">
        <v>0</v>
      </c>
      <c r="J237" s="39">
        <v>3763442</v>
      </c>
      <c r="K237" s="39">
        <v>970098</v>
      </c>
      <c r="L237" s="38">
        <v>75711</v>
      </c>
      <c r="M237" s="38"/>
      <c r="N237" s="39">
        <v>310886</v>
      </c>
      <c r="O237" s="39">
        <v>1417508</v>
      </c>
      <c r="P237" s="39">
        <v>0</v>
      </c>
      <c r="Q237" s="38">
        <v>135677</v>
      </c>
      <c r="R237" s="38"/>
      <c r="S237" s="39">
        <v>1260256</v>
      </c>
      <c r="T237" s="40">
        <v>-23304</v>
      </c>
      <c r="U237" s="40">
        <v>1236952</v>
      </c>
    </row>
    <row r="238" spans="1:21">
      <c r="A238" s="36">
        <v>37300</v>
      </c>
      <c r="B238" s="37" t="s">
        <v>216</v>
      </c>
      <c r="C238" s="42">
        <v>1.8910000000000001E-3</v>
      </c>
      <c r="D238" s="42">
        <v>1.8423000000000001E-3</v>
      </c>
      <c r="E238" s="38">
        <v>2317890.73</v>
      </c>
      <c r="F238" s="38">
        <v>6789240</v>
      </c>
      <c r="G238" s="38">
        <v>17380243</v>
      </c>
      <c r="H238" s="38"/>
      <c r="I238" s="39">
        <v>0</v>
      </c>
      <c r="J238" s="39">
        <v>9943648</v>
      </c>
      <c r="K238" s="39">
        <v>2563164</v>
      </c>
      <c r="L238" s="38">
        <v>102205</v>
      </c>
      <c r="M238" s="38"/>
      <c r="N238" s="39">
        <v>821414</v>
      </c>
      <c r="O238" s="39">
        <v>3745296</v>
      </c>
      <c r="P238" s="39">
        <v>0</v>
      </c>
      <c r="Q238" s="38">
        <v>359064</v>
      </c>
      <c r="R238" s="38"/>
      <c r="S238" s="39">
        <v>3329809</v>
      </c>
      <c r="T238" s="40">
        <v>-149383</v>
      </c>
      <c r="U238" s="40">
        <v>3180426</v>
      </c>
    </row>
    <row r="239" spans="1:21">
      <c r="A239" s="36">
        <v>37301</v>
      </c>
      <c r="B239" s="37" t="s">
        <v>217</v>
      </c>
      <c r="C239" s="42">
        <v>1.974E-4</v>
      </c>
      <c r="D239" s="42">
        <v>1.941E-4</v>
      </c>
      <c r="E239" s="38">
        <v>234621.66</v>
      </c>
      <c r="F239" s="38">
        <v>715297</v>
      </c>
      <c r="G239" s="38">
        <v>1814310</v>
      </c>
      <c r="H239" s="38"/>
      <c r="I239" s="39">
        <v>0</v>
      </c>
      <c r="J239" s="39">
        <v>1038010</v>
      </c>
      <c r="K239" s="39">
        <v>267567</v>
      </c>
      <c r="L239" s="38">
        <v>82121</v>
      </c>
      <c r="M239" s="38"/>
      <c r="N239" s="39">
        <v>85747</v>
      </c>
      <c r="O239" s="39">
        <v>390968</v>
      </c>
      <c r="P239" s="39">
        <v>0</v>
      </c>
      <c r="Q239" s="38">
        <v>1281</v>
      </c>
      <c r="R239" s="38"/>
      <c r="S239" s="39">
        <v>347596</v>
      </c>
      <c r="T239" s="40">
        <v>33474</v>
      </c>
      <c r="U239" s="40">
        <v>381071</v>
      </c>
    </row>
    <row r="240" spans="1:21">
      <c r="A240" s="36">
        <v>37305</v>
      </c>
      <c r="B240" s="37" t="s">
        <v>218</v>
      </c>
      <c r="C240" s="42">
        <v>5.6899999999999995E-4</v>
      </c>
      <c r="D240" s="42">
        <v>6.1359999999999995E-4</v>
      </c>
      <c r="E240" s="38">
        <v>825933.24000000011</v>
      </c>
      <c r="F240" s="38">
        <v>2261237</v>
      </c>
      <c r="G240" s="38">
        <v>5229698</v>
      </c>
      <c r="H240" s="38"/>
      <c r="I240" s="39">
        <v>0</v>
      </c>
      <c r="J240" s="39">
        <v>2992034</v>
      </c>
      <c r="K240" s="39">
        <v>771253</v>
      </c>
      <c r="L240" s="38">
        <v>0</v>
      </c>
      <c r="M240" s="38"/>
      <c r="N240" s="39">
        <v>247163</v>
      </c>
      <c r="O240" s="39">
        <v>1126955.71</v>
      </c>
      <c r="P240" s="39">
        <v>0</v>
      </c>
      <c r="Q240" s="38">
        <v>369515</v>
      </c>
      <c r="R240" s="38"/>
      <c r="S240" s="39">
        <v>1001936</v>
      </c>
      <c r="T240" s="40">
        <v>-141397</v>
      </c>
      <c r="U240" s="40">
        <v>860539</v>
      </c>
    </row>
    <row r="241" spans="1:21">
      <c r="A241" s="36">
        <v>37400</v>
      </c>
      <c r="B241" s="37" t="s">
        <v>219</v>
      </c>
      <c r="C241" s="42">
        <v>9.1569000000000008E-3</v>
      </c>
      <c r="D241" s="42">
        <v>9.2087999999999996E-3</v>
      </c>
      <c r="E241" s="38">
        <v>10687672.52</v>
      </c>
      <c r="F241" s="38">
        <v>33936251</v>
      </c>
      <c r="G241" s="38">
        <v>84161370</v>
      </c>
      <c r="H241" s="38"/>
      <c r="I241" s="39">
        <v>0</v>
      </c>
      <c r="J241" s="39">
        <v>48150707</v>
      </c>
      <c r="K241" s="39">
        <v>12411757</v>
      </c>
      <c r="L241" s="38">
        <v>102319</v>
      </c>
      <c r="M241" s="38"/>
      <c r="N241" s="39">
        <v>3977583</v>
      </c>
      <c r="O241" s="39">
        <v>18136065</v>
      </c>
      <c r="P241" s="39">
        <v>0</v>
      </c>
      <c r="Q241" s="38">
        <v>1253089</v>
      </c>
      <c r="R241" s="38"/>
      <c r="S241" s="39">
        <v>16124129</v>
      </c>
      <c r="T241" s="40">
        <v>-407995</v>
      </c>
      <c r="U241" s="40">
        <v>15716134</v>
      </c>
    </row>
    <row r="242" spans="1:21">
      <c r="A242" s="36">
        <v>37405</v>
      </c>
      <c r="B242" s="37" t="s">
        <v>220</v>
      </c>
      <c r="C242" s="42">
        <v>2.0752000000000001E-3</v>
      </c>
      <c r="D242" s="42">
        <v>1.9784E-3</v>
      </c>
      <c r="E242" s="38">
        <v>2527980.0299999998</v>
      </c>
      <c r="F242" s="38">
        <v>7290796</v>
      </c>
      <c r="G242" s="38">
        <v>19073232</v>
      </c>
      <c r="H242" s="38"/>
      <c r="I242" s="39">
        <v>0</v>
      </c>
      <c r="J242" s="39">
        <v>10912246</v>
      </c>
      <c r="K242" s="39">
        <v>2812838</v>
      </c>
      <c r="L242" s="38">
        <v>599792</v>
      </c>
      <c r="M242" s="38"/>
      <c r="N242" s="39">
        <v>901427</v>
      </c>
      <c r="O242" s="39">
        <v>4110120</v>
      </c>
      <c r="P242" s="39">
        <v>0</v>
      </c>
      <c r="Q242" s="38">
        <v>0</v>
      </c>
      <c r="R242" s="38"/>
      <c r="S242" s="39">
        <v>3654162</v>
      </c>
      <c r="T242" s="40">
        <v>226753</v>
      </c>
      <c r="U242" s="40">
        <v>3880915</v>
      </c>
    </row>
    <row r="243" spans="1:21">
      <c r="A243" s="36">
        <v>37500</v>
      </c>
      <c r="B243" s="37" t="s">
        <v>221</v>
      </c>
      <c r="C243" s="42">
        <v>1.0169000000000001E-3</v>
      </c>
      <c r="D243" s="42">
        <v>1.0656000000000001E-3</v>
      </c>
      <c r="E243" s="38">
        <v>1373813.3499999999</v>
      </c>
      <c r="F243" s="38">
        <v>3926947</v>
      </c>
      <c r="G243" s="38">
        <v>9346361</v>
      </c>
      <c r="H243" s="38"/>
      <c r="I243" s="39">
        <v>0</v>
      </c>
      <c r="J243" s="39">
        <v>5347274</v>
      </c>
      <c r="K243" s="39">
        <v>1378361</v>
      </c>
      <c r="L243" s="38">
        <v>230793</v>
      </c>
      <c r="M243" s="38"/>
      <c r="N243" s="39">
        <v>441722</v>
      </c>
      <c r="O243" s="39">
        <v>2014062</v>
      </c>
      <c r="P243" s="39">
        <v>0</v>
      </c>
      <c r="Q243" s="38">
        <v>108197</v>
      </c>
      <c r="R243" s="38"/>
      <c r="S243" s="39">
        <v>1790631</v>
      </c>
      <c r="T243" s="40">
        <v>71608</v>
      </c>
      <c r="U243" s="40">
        <v>1862239</v>
      </c>
    </row>
    <row r="244" spans="1:21">
      <c r="A244" s="36">
        <v>37600</v>
      </c>
      <c r="B244" s="37" t="s">
        <v>222</v>
      </c>
      <c r="C244" s="42">
        <v>6.4549000000000004E-3</v>
      </c>
      <c r="D244" s="42">
        <v>6.4326000000000001E-3</v>
      </c>
      <c r="E244" s="38">
        <v>7626235.6799999997</v>
      </c>
      <c r="F244" s="38">
        <v>23705405</v>
      </c>
      <c r="G244" s="38">
        <v>59327199</v>
      </c>
      <c r="H244" s="38"/>
      <c r="I244" s="39">
        <v>0</v>
      </c>
      <c r="J244" s="39">
        <v>33942491</v>
      </c>
      <c r="K244" s="39">
        <v>8749320</v>
      </c>
      <c r="L244" s="38">
        <v>0</v>
      </c>
      <c r="M244" s="38"/>
      <c r="N244" s="39">
        <v>2803886</v>
      </c>
      <c r="O244" s="39">
        <v>12784510</v>
      </c>
      <c r="P244" s="39">
        <v>0</v>
      </c>
      <c r="Q244" s="38">
        <v>1130498</v>
      </c>
      <c r="R244" s="38"/>
      <c r="S244" s="39">
        <v>11366253</v>
      </c>
      <c r="T244" s="40">
        <v>-414681</v>
      </c>
      <c r="U244" s="40">
        <v>10951571</v>
      </c>
    </row>
    <row r="245" spans="1:21">
      <c r="A245" s="36">
        <v>37601</v>
      </c>
      <c r="B245" s="37" t="s">
        <v>223</v>
      </c>
      <c r="C245" s="42">
        <v>2.029E-4</v>
      </c>
      <c r="D245" s="42">
        <v>8.25E-5</v>
      </c>
      <c r="E245" s="38">
        <v>204986.33000000002</v>
      </c>
      <c r="F245" s="38">
        <v>304029</v>
      </c>
      <c r="G245" s="38">
        <v>1864861</v>
      </c>
      <c r="H245" s="38"/>
      <c r="I245" s="39">
        <v>0</v>
      </c>
      <c r="J245" s="39">
        <v>1066931</v>
      </c>
      <c r="K245" s="39">
        <v>275022</v>
      </c>
      <c r="L245" s="38">
        <v>588427</v>
      </c>
      <c r="M245" s="38"/>
      <c r="N245" s="39">
        <v>88136</v>
      </c>
      <c r="O245" s="39">
        <v>401862</v>
      </c>
      <c r="P245" s="39">
        <v>0</v>
      </c>
      <c r="Q245" s="38">
        <v>0</v>
      </c>
      <c r="R245" s="38"/>
      <c r="S245" s="39">
        <v>357281</v>
      </c>
      <c r="T245" s="40">
        <v>205125</v>
      </c>
      <c r="U245" s="40">
        <v>562406</v>
      </c>
    </row>
    <row r="246" spans="1:21">
      <c r="A246" s="36">
        <v>37605</v>
      </c>
      <c r="B246" s="37" t="s">
        <v>224</v>
      </c>
      <c r="C246" s="42">
        <v>7.6970000000000001E-4</v>
      </c>
      <c r="D246" s="42">
        <v>7.3910000000000002E-4</v>
      </c>
      <c r="E246" s="38">
        <v>948930.6399999999</v>
      </c>
      <c r="F246" s="38">
        <v>2723730</v>
      </c>
      <c r="G246" s="38">
        <v>7074338</v>
      </c>
      <c r="H246" s="38"/>
      <c r="I246" s="39">
        <v>0</v>
      </c>
      <c r="J246" s="39">
        <v>4047396</v>
      </c>
      <c r="K246" s="39">
        <v>1043293</v>
      </c>
      <c r="L246" s="38">
        <v>83580</v>
      </c>
      <c r="M246" s="38"/>
      <c r="N246" s="39">
        <v>334343</v>
      </c>
      <c r="O246" s="39">
        <v>1524460</v>
      </c>
      <c r="P246" s="39">
        <v>0</v>
      </c>
      <c r="Q246" s="38">
        <v>20415</v>
      </c>
      <c r="R246" s="38"/>
      <c r="S246" s="39">
        <v>1355343</v>
      </c>
      <c r="T246" s="40">
        <v>15608</v>
      </c>
      <c r="U246" s="40">
        <v>1370951</v>
      </c>
    </row>
    <row r="247" spans="1:21">
      <c r="A247" s="36">
        <v>37610</v>
      </c>
      <c r="B247" s="37" t="s">
        <v>225</v>
      </c>
      <c r="C247" s="42">
        <v>1.9426999999999999E-3</v>
      </c>
      <c r="D247" s="42">
        <v>2.0593E-3</v>
      </c>
      <c r="E247" s="38">
        <v>2187554.94</v>
      </c>
      <c r="F247" s="38">
        <v>7588928</v>
      </c>
      <c r="G247" s="38">
        <v>17855420</v>
      </c>
      <c r="H247" s="38"/>
      <c r="I247" s="39">
        <v>0</v>
      </c>
      <c r="J247" s="39">
        <v>10215507</v>
      </c>
      <c r="K247" s="39">
        <v>2633240</v>
      </c>
      <c r="L247" s="38">
        <v>10412</v>
      </c>
      <c r="M247" s="38"/>
      <c r="N247" s="39">
        <v>843872</v>
      </c>
      <c r="O247" s="39">
        <v>3847692</v>
      </c>
      <c r="P247" s="39">
        <v>0</v>
      </c>
      <c r="Q247" s="38">
        <v>856589</v>
      </c>
      <c r="R247" s="38"/>
      <c r="S247" s="39">
        <v>3420846</v>
      </c>
      <c r="T247" s="40">
        <v>-261626</v>
      </c>
      <c r="U247" s="40">
        <v>3159220</v>
      </c>
    </row>
    <row r="248" spans="1:21">
      <c r="A248" s="36">
        <v>37700</v>
      </c>
      <c r="B248" s="37" t="s">
        <v>226</v>
      </c>
      <c r="C248" s="42">
        <v>2.7463000000000001E-3</v>
      </c>
      <c r="D248" s="42">
        <v>2.7039999999999998E-3</v>
      </c>
      <c r="E248" s="38">
        <v>3374355.0599999996</v>
      </c>
      <c r="F248" s="38">
        <v>9964775</v>
      </c>
      <c r="G248" s="38">
        <v>25241334</v>
      </c>
      <c r="H248" s="38"/>
      <c r="I248" s="39">
        <v>0</v>
      </c>
      <c r="J248" s="39">
        <v>14441163</v>
      </c>
      <c r="K248" s="39">
        <v>3722483</v>
      </c>
      <c r="L248" s="38">
        <v>55207</v>
      </c>
      <c r="M248" s="38"/>
      <c r="N248" s="39">
        <v>1192941</v>
      </c>
      <c r="O248" s="39">
        <v>5439294</v>
      </c>
      <c r="P248" s="39">
        <v>0</v>
      </c>
      <c r="Q248" s="38">
        <v>172136</v>
      </c>
      <c r="R248" s="38"/>
      <c r="S248" s="39">
        <v>4835883</v>
      </c>
      <c r="T248" s="40">
        <v>-74123</v>
      </c>
      <c r="U248" s="40">
        <v>4761760</v>
      </c>
    </row>
    <row r="249" spans="1:21">
      <c r="A249" s="36">
        <v>37705</v>
      </c>
      <c r="B249" s="37" t="s">
        <v>227</v>
      </c>
      <c r="C249" s="42">
        <v>8.03E-4</v>
      </c>
      <c r="D249" s="42">
        <v>7.9880000000000001E-4</v>
      </c>
      <c r="E249" s="38">
        <v>1000791.2300000001</v>
      </c>
      <c r="F249" s="38">
        <v>2943736</v>
      </c>
      <c r="G249" s="38">
        <v>7380399</v>
      </c>
      <c r="H249" s="38"/>
      <c r="I249" s="39">
        <v>0</v>
      </c>
      <c r="J249" s="39">
        <v>4222501</v>
      </c>
      <c r="K249" s="39">
        <v>1088430</v>
      </c>
      <c r="L249" s="38">
        <v>200597</v>
      </c>
      <c r="M249" s="38"/>
      <c r="N249" s="39">
        <v>348808</v>
      </c>
      <c r="O249" s="39">
        <v>1590413.77</v>
      </c>
      <c r="P249" s="39">
        <v>0</v>
      </c>
      <c r="Q249" s="38">
        <v>1450</v>
      </c>
      <c r="R249" s="38"/>
      <c r="S249" s="39">
        <v>1413980</v>
      </c>
      <c r="T249" s="40">
        <v>105184</v>
      </c>
      <c r="U249" s="40">
        <v>1519164</v>
      </c>
    </row>
    <row r="250" spans="1:21">
      <c r="A250" s="36">
        <v>37800</v>
      </c>
      <c r="B250" s="37" t="s">
        <v>228</v>
      </c>
      <c r="C250" s="42">
        <v>8.3046000000000005E-3</v>
      </c>
      <c r="D250" s="42">
        <v>8.3140999999999996E-3</v>
      </c>
      <c r="E250" s="38">
        <v>10326532.890000001</v>
      </c>
      <c r="F250" s="38">
        <v>30639105</v>
      </c>
      <c r="G250" s="38">
        <v>76327853</v>
      </c>
      <c r="H250" s="38"/>
      <c r="I250" s="39">
        <v>0</v>
      </c>
      <c r="J250" s="39">
        <v>43668967</v>
      </c>
      <c r="K250" s="39">
        <v>11256503</v>
      </c>
      <c r="L250" s="38">
        <v>232682</v>
      </c>
      <c r="M250" s="38"/>
      <c r="N250" s="39">
        <v>3607360</v>
      </c>
      <c r="O250" s="39">
        <v>16448008</v>
      </c>
      <c r="P250" s="39">
        <v>0</v>
      </c>
      <c r="Q250" s="38">
        <v>302653</v>
      </c>
      <c r="R250" s="38"/>
      <c r="S250" s="39">
        <v>14623338</v>
      </c>
      <c r="T250" s="40">
        <v>35155</v>
      </c>
      <c r="U250" s="40">
        <v>14658493</v>
      </c>
    </row>
    <row r="251" spans="1:21">
      <c r="A251" s="36">
        <v>37801</v>
      </c>
      <c r="B251" s="37" t="s">
        <v>229</v>
      </c>
      <c r="C251" s="42">
        <v>5.3900000000000002E-5</v>
      </c>
      <c r="D251" s="42">
        <v>5.6499999999999998E-5</v>
      </c>
      <c r="E251" s="38">
        <v>63337.650000000009</v>
      </c>
      <c r="F251" s="38">
        <v>208214</v>
      </c>
      <c r="G251" s="38">
        <v>495397</v>
      </c>
      <c r="H251" s="38"/>
      <c r="I251" s="39">
        <v>0</v>
      </c>
      <c r="J251" s="39">
        <v>283428</v>
      </c>
      <c r="K251" s="39">
        <v>73059</v>
      </c>
      <c r="L251" s="38">
        <v>141029</v>
      </c>
      <c r="M251" s="38"/>
      <c r="N251" s="39">
        <v>23413</v>
      </c>
      <c r="O251" s="39">
        <v>106754</v>
      </c>
      <c r="P251" s="39">
        <v>0</v>
      </c>
      <c r="Q251" s="38">
        <v>13169</v>
      </c>
      <c r="R251" s="38"/>
      <c r="S251" s="39">
        <v>94911</v>
      </c>
      <c r="T251" s="40">
        <v>62897</v>
      </c>
      <c r="U251" s="40">
        <v>157808</v>
      </c>
    </row>
    <row r="252" spans="1:21">
      <c r="A252" s="36">
        <v>37805</v>
      </c>
      <c r="B252" s="37" t="s">
        <v>230</v>
      </c>
      <c r="C252" s="42">
        <v>6.6949999999999996E-4</v>
      </c>
      <c r="D252" s="42">
        <v>7.4660000000000004E-4</v>
      </c>
      <c r="E252" s="38">
        <v>884208.79</v>
      </c>
      <c r="F252" s="38">
        <v>2751369</v>
      </c>
      <c r="G252" s="38">
        <v>6153397</v>
      </c>
      <c r="H252" s="38"/>
      <c r="I252" s="39">
        <v>0</v>
      </c>
      <c r="J252" s="39">
        <v>3520503</v>
      </c>
      <c r="K252" s="39">
        <v>907476</v>
      </c>
      <c r="L252" s="38">
        <v>79272</v>
      </c>
      <c r="M252" s="38"/>
      <c r="N252" s="39">
        <v>290818</v>
      </c>
      <c r="O252" s="39">
        <v>1326005</v>
      </c>
      <c r="P252" s="39">
        <v>0</v>
      </c>
      <c r="Q252" s="38">
        <v>448677</v>
      </c>
      <c r="R252" s="38"/>
      <c r="S252" s="39">
        <v>1178904</v>
      </c>
      <c r="T252" s="40">
        <v>-103986</v>
      </c>
      <c r="U252" s="40">
        <v>1074918</v>
      </c>
    </row>
    <row r="253" spans="1:21">
      <c r="A253" s="36">
        <v>37900</v>
      </c>
      <c r="B253" s="37" t="s">
        <v>231</v>
      </c>
      <c r="C253" s="42">
        <v>4.5617000000000001E-3</v>
      </c>
      <c r="D253" s="42">
        <v>4.7647999999999996E-3</v>
      </c>
      <c r="E253" s="38">
        <v>5820538.7399999993</v>
      </c>
      <c r="F253" s="38">
        <v>17559231</v>
      </c>
      <c r="G253" s="38">
        <v>41926735</v>
      </c>
      <c r="H253" s="38"/>
      <c r="I253" s="39">
        <v>0</v>
      </c>
      <c r="J253" s="39">
        <v>23987275</v>
      </c>
      <c r="K253" s="39">
        <v>6183175</v>
      </c>
      <c r="L253" s="38">
        <v>88219</v>
      </c>
      <c r="M253" s="38"/>
      <c r="N253" s="39">
        <v>1981516</v>
      </c>
      <c r="O253" s="39">
        <v>9034857</v>
      </c>
      <c r="P253" s="39">
        <v>0</v>
      </c>
      <c r="Q253" s="38">
        <v>1236921</v>
      </c>
      <c r="R253" s="38"/>
      <c r="S253" s="39">
        <v>8032570</v>
      </c>
      <c r="T253" s="40">
        <v>-357238</v>
      </c>
      <c r="U253" s="40">
        <v>7675332</v>
      </c>
    </row>
    <row r="254" spans="1:21">
      <c r="A254" s="36">
        <v>37901</v>
      </c>
      <c r="B254" s="37" t="s">
        <v>232</v>
      </c>
      <c r="C254" s="42">
        <v>6.1799999999999998E-5</v>
      </c>
      <c r="D254" s="42">
        <v>6.3499999999999999E-5</v>
      </c>
      <c r="E254" s="38">
        <v>69945.09</v>
      </c>
      <c r="F254" s="38">
        <v>234010</v>
      </c>
      <c r="G254" s="38">
        <v>568006</v>
      </c>
      <c r="H254" s="38"/>
      <c r="I254" s="39">
        <v>0</v>
      </c>
      <c r="J254" s="39">
        <v>324970</v>
      </c>
      <c r="K254" s="39">
        <v>83767</v>
      </c>
      <c r="L254" s="38">
        <v>571</v>
      </c>
      <c r="M254" s="38"/>
      <c r="N254" s="39">
        <v>26845</v>
      </c>
      <c r="O254" s="39">
        <v>122400</v>
      </c>
      <c r="P254" s="39">
        <v>0</v>
      </c>
      <c r="Q254" s="38">
        <v>12695</v>
      </c>
      <c r="R254" s="38"/>
      <c r="S254" s="39">
        <v>108822</v>
      </c>
      <c r="T254" s="40">
        <v>-3345</v>
      </c>
      <c r="U254" s="40">
        <v>105477</v>
      </c>
    </row>
    <row r="255" spans="1:21">
      <c r="A255" s="36">
        <v>37905</v>
      </c>
      <c r="B255" s="37" t="s">
        <v>233</v>
      </c>
      <c r="C255" s="42">
        <v>5.1179999999999997E-4</v>
      </c>
      <c r="D255" s="42">
        <v>5.2079999999999997E-4</v>
      </c>
      <c r="E255" s="38">
        <v>734022.86</v>
      </c>
      <c r="F255" s="38">
        <v>1919251</v>
      </c>
      <c r="G255" s="38">
        <v>4703971</v>
      </c>
      <c r="H255" s="38"/>
      <c r="I255" s="39">
        <v>0</v>
      </c>
      <c r="J255" s="39">
        <v>2691253</v>
      </c>
      <c r="K255" s="39">
        <v>693721</v>
      </c>
      <c r="L255" s="38">
        <v>35133</v>
      </c>
      <c r="M255" s="38"/>
      <c r="N255" s="39">
        <v>222316</v>
      </c>
      <c r="O255" s="39">
        <v>1013666</v>
      </c>
      <c r="P255" s="39">
        <v>0</v>
      </c>
      <c r="Q255" s="38">
        <v>44488</v>
      </c>
      <c r="R255" s="38"/>
      <c r="S255" s="39">
        <v>901214</v>
      </c>
      <c r="T255" s="40">
        <v>-6383</v>
      </c>
      <c r="U255" s="40">
        <v>894832</v>
      </c>
    </row>
    <row r="256" spans="1:21">
      <c r="A256" s="36">
        <v>38000</v>
      </c>
      <c r="B256" s="37" t="s">
        <v>234</v>
      </c>
      <c r="C256" s="42">
        <v>7.1815000000000004E-3</v>
      </c>
      <c r="D256" s="42">
        <v>7.1176E-3</v>
      </c>
      <c r="E256" s="38">
        <v>8836148.3300000001</v>
      </c>
      <c r="F256" s="38">
        <v>26229765</v>
      </c>
      <c r="G256" s="38">
        <v>66005403</v>
      </c>
      <c r="H256" s="38"/>
      <c r="I256" s="39">
        <v>0</v>
      </c>
      <c r="J256" s="39">
        <v>37763250</v>
      </c>
      <c r="K256" s="39">
        <v>9734193</v>
      </c>
      <c r="L256" s="38">
        <v>0</v>
      </c>
      <c r="M256" s="38"/>
      <c r="N256" s="39">
        <v>3119507</v>
      </c>
      <c r="O256" s="39">
        <v>14223607</v>
      </c>
      <c r="P256" s="39">
        <v>0</v>
      </c>
      <c r="Q256" s="38">
        <v>1444366</v>
      </c>
      <c r="R256" s="38"/>
      <c r="S256" s="39">
        <v>12645702</v>
      </c>
      <c r="T256" s="40">
        <v>-730520</v>
      </c>
      <c r="U256" s="40">
        <v>11915182</v>
      </c>
    </row>
    <row r="257" spans="1:21">
      <c r="A257" s="36">
        <v>38005</v>
      </c>
      <c r="B257" s="37" t="s">
        <v>235</v>
      </c>
      <c r="C257" s="42">
        <v>1.4989000000000001E-3</v>
      </c>
      <c r="D257" s="42">
        <v>1.4445E-3</v>
      </c>
      <c r="E257" s="38">
        <v>1905174.84</v>
      </c>
      <c r="F257" s="38">
        <v>5323269</v>
      </c>
      <c r="G257" s="38">
        <v>13776439</v>
      </c>
      <c r="H257" s="38"/>
      <c r="I257" s="39">
        <v>0</v>
      </c>
      <c r="J257" s="39">
        <v>7881826</v>
      </c>
      <c r="K257" s="39">
        <v>2031690</v>
      </c>
      <c r="L257" s="38">
        <v>397636</v>
      </c>
      <c r="M257" s="38"/>
      <c r="N257" s="39">
        <v>651094</v>
      </c>
      <c r="O257" s="39">
        <v>2968706</v>
      </c>
      <c r="P257" s="39">
        <v>0</v>
      </c>
      <c r="Q257" s="38">
        <v>0</v>
      </c>
      <c r="R257" s="38"/>
      <c r="S257" s="39">
        <v>2639371</v>
      </c>
      <c r="T257" s="40">
        <v>152911</v>
      </c>
      <c r="U257" s="40">
        <v>2792282</v>
      </c>
    </row>
    <row r="258" spans="1:21">
      <c r="A258" s="36">
        <v>38100</v>
      </c>
      <c r="B258" s="37" t="s">
        <v>236</v>
      </c>
      <c r="C258" s="42">
        <v>3.3161000000000002E-3</v>
      </c>
      <c r="D258" s="42">
        <v>3.3126000000000002E-3</v>
      </c>
      <c r="E258" s="38">
        <v>4178328.9000000004</v>
      </c>
      <c r="F258" s="38">
        <v>12207587</v>
      </c>
      <c r="G258" s="38">
        <v>30478385</v>
      </c>
      <c r="H258" s="38"/>
      <c r="I258" s="39">
        <v>0</v>
      </c>
      <c r="J258" s="39">
        <v>17437403</v>
      </c>
      <c r="K258" s="39">
        <v>4494821</v>
      </c>
      <c r="L258" s="38">
        <v>0</v>
      </c>
      <c r="M258" s="38"/>
      <c r="N258" s="39">
        <v>1440451</v>
      </c>
      <c r="O258" s="39">
        <v>6567834</v>
      </c>
      <c r="P258" s="39">
        <v>0</v>
      </c>
      <c r="Q258" s="38">
        <v>504299</v>
      </c>
      <c r="R258" s="38"/>
      <c r="S258" s="39">
        <v>5839228</v>
      </c>
      <c r="T258" s="40">
        <v>-258290</v>
      </c>
      <c r="U258" s="40">
        <v>5580938</v>
      </c>
    </row>
    <row r="259" spans="1:21">
      <c r="A259" s="36">
        <v>38105</v>
      </c>
      <c r="B259" s="37" t="s">
        <v>237</v>
      </c>
      <c r="C259" s="42">
        <v>6.8400000000000004E-4</v>
      </c>
      <c r="D259" s="42">
        <v>6.8559999999999997E-4</v>
      </c>
      <c r="E259" s="38">
        <v>857933.99</v>
      </c>
      <c r="F259" s="38">
        <v>2526572</v>
      </c>
      <c r="G259" s="38">
        <v>6286667</v>
      </c>
      <c r="H259" s="38"/>
      <c r="I259" s="39">
        <v>0</v>
      </c>
      <c r="J259" s="39">
        <v>3596750</v>
      </c>
      <c r="K259" s="39">
        <v>927131</v>
      </c>
      <c r="L259" s="38">
        <v>0</v>
      </c>
      <c r="M259" s="38"/>
      <c r="N259" s="39">
        <v>297117</v>
      </c>
      <c r="O259" s="39">
        <v>1354723.56</v>
      </c>
      <c r="P259" s="39">
        <v>0</v>
      </c>
      <c r="Q259" s="38">
        <v>82858</v>
      </c>
      <c r="R259" s="38"/>
      <c r="S259" s="39">
        <v>1204436</v>
      </c>
      <c r="T259" s="40">
        <v>-32836</v>
      </c>
      <c r="U259" s="40">
        <v>1171600</v>
      </c>
    </row>
    <row r="260" spans="1:21">
      <c r="A260" s="36">
        <v>38200</v>
      </c>
      <c r="B260" s="37" t="s">
        <v>238</v>
      </c>
      <c r="C260" s="42">
        <v>3.2125000000000001E-3</v>
      </c>
      <c r="D260" s="42">
        <v>3.2916E-3</v>
      </c>
      <c r="E260" s="38">
        <v>3908534.33</v>
      </c>
      <c r="F260" s="38">
        <v>12130198</v>
      </c>
      <c r="G260" s="38">
        <v>29526194</v>
      </c>
      <c r="H260" s="38"/>
      <c r="I260" s="39">
        <v>0</v>
      </c>
      <c r="J260" s="39">
        <v>16892632</v>
      </c>
      <c r="K260" s="39">
        <v>4354396</v>
      </c>
      <c r="L260" s="38">
        <v>50250</v>
      </c>
      <c r="M260" s="38"/>
      <c r="N260" s="39">
        <v>1395449</v>
      </c>
      <c r="O260" s="39">
        <v>6362645</v>
      </c>
      <c r="P260" s="39">
        <v>0</v>
      </c>
      <c r="Q260" s="38">
        <v>470033</v>
      </c>
      <c r="R260" s="38"/>
      <c r="S260" s="39">
        <v>5656801</v>
      </c>
      <c r="T260" s="40">
        <v>-111871</v>
      </c>
      <c r="U260" s="40">
        <v>5544930</v>
      </c>
    </row>
    <row r="261" spans="1:21">
      <c r="A261" s="36">
        <v>38205</v>
      </c>
      <c r="B261" s="37" t="s">
        <v>239</v>
      </c>
      <c r="C261" s="42">
        <v>4.5439999999999999E-4</v>
      </c>
      <c r="D261" s="42">
        <v>4.5619999999999998E-4</v>
      </c>
      <c r="E261" s="38">
        <v>624809.80999999994</v>
      </c>
      <c r="F261" s="38">
        <v>1681187</v>
      </c>
      <c r="G261" s="38">
        <v>4176405</v>
      </c>
      <c r="H261" s="38"/>
      <c r="I261" s="39">
        <v>0</v>
      </c>
      <c r="J261" s="39">
        <v>2389420</v>
      </c>
      <c r="K261" s="39">
        <v>615918</v>
      </c>
      <c r="L261" s="38">
        <v>30018</v>
      </c>
      <c r="M261" s="38"/>
      <c r="N261" s="39">
        <v>197383</v>
      </c>
      <c r="O261" s="39">
        <v>899980</v>
      </c>
      <c r="P261" s="39">
        <v>0</v>
      </c>
      <c r="Q261" s="38">
        <v>84868</v>
      </c>
      <c r="R261" s="38"/>
      <c r="S261" s="39">
        <v>800140</v>
      </c>
      <c r="T261" s="40">
        <v>-26192</v>
      </c>
      <c r="U261" s="40">
        <v>773948</v>
      </c>
    </row>
    <row r="262" spans="1:21">
      <c r="A262" s="36">
        <v>38210</v>
      </c>
      <c r="B262" s="37" t="s">
        <v>240</v>
      </c>
      <c r="C262" s="42">
        <v>1.1793000000000001E-3</v>
      </c>
      <c r="D262" s="42">
        <v>1.1485E-3</v>
      </c>
      <c r="E262" s="38">
        <v>1417451.14</v>
      </c>
      <c r="F262" s="38">
        <v>4232450</v>
      </c>
      <c r="G262" s="38">
        <v>10838985</v>
      </c>
      <c r="H262" s="38"/>
      <c r="I262" s="39">
        <v>0</v>
      </c>
      <c r="J262" s="39">
        <v>6201239</v>
      </c>
      <c r="K262" s="39">
        <v>1598487</v>
      </c>
      <c r="L262" s="38">
        <v>87673</v>
      </c>
      <c r="M262" s="38"/>
      <c r="N262" s="39">
        <v>512266</v>
      </c>
      <c r="O262" s="39">
        <v>2335710</v>
      </c>
      <c r="P262" s="39">
        <v>0</v>
      </c>
      <c r="Q262" s="38">
        <v>62799</v>
      </c>
      <c r="R262" s="38"/>
      <c r="S262" s="39">
        <v>2076596</v>
      </c>
      <c r="T262" s="40">
        <v>13103</v>
      </c>
      <c r="U262" s="40">
        <v>2089699</v>
      </c>
    </row>
    <row r="263" spans="1:21">
      <c r="A263" s="36">
        <v>38300</v>
      </c>
      <c r="B263" s="37" t="s">
        <v>241</v>
      </c>
      <c r="C263" s="42">
        <v>2.5320999999999998E-3</v>
      </c>
      <c r="D263" s="42">
        <v>2.5233E-3</v>
      </c>
      <c r="E263" s="38">
        <v>3100456.2</v>
      </c>
      <c r="F263" s="38">
        <v>9298860</v>
      </c>
      <c r="G263" s="38">
        <v>23272615</v>
      </c>
      <c r="H263" s="38"/>
      <c r="I263" s="39">
        <v>0</v>
      </c>
      <c r="J263" s="39">
        <v>13314812</v>
      </c>
      <c r="K263" s="39">
        <v>3432145</v>
      </c>
      <c r="L263" s="38">
        <v>0</v>
      </c>
      <c r="M263" s="38"/>
      <c r="N263" s="39">
        <v>1099896</v>
      </c>
      <c r="O263" s="39">
        <v>5015052</v>
      </c>
      <c r="P263" s="39">
        <v>0</v>
      </c>
      <c r="Q263" s="38">
        <v>502401</v>
      </c>
      <c r="R263" s="38"/>
      <c r="S263" s="39">
        <v>4458704</v>
      </c>
      <c r="T263" s="40">
        <v>-260227</v>
      </c>
      <c r="U263" s="40">
        <v>4198477</v>
      </c>
    </row>
    <row r="264" spans="1:21">
      <c r="A264" s="36">
        <v>38400</v>
      </c>
      <c r="B264" s="37" t="s">
        <v>242</v>
      </c>
      <c r="C264" s="42">
        <v>3.1153999999999999E-3</v>
      </c>
      <c r="D264" s="42">
        <v>3.2049000000000001E-3</v>
      </c>
      <c r="E264" s="38">
        <v>3816257.2099999995</v>
      </c>
      <c r="F264" s="38">
        <v>11810691</v>
      </c>
      <c r="G264" s="38">
        <v>28633744</v>
      </c>
      <c r="H264" s="38"/>
      <c r="I264" s="39">
        <v>0</v>
      </c>
      <c r="J264" s="39">
        <v>16382041</v>
      </c>
      <c r="K264" s="39">
        <v>4222781</v>
      </c>
      <c r="L264" s="38">
        <v>8437</v>
      </c>
      <c r="M264" s="38"/>
      <c r="N264" s="39">
        <v>1353271</v>
      </c>
      <c r="O264" s="39">
        <v>6170330</v>
      </c>
      <c r="P264" s="39">
        <v>0</v>
      </c>
      <c r="Q264" s="38">
        <v>840268</v>
      </c>
      <c r="R264" s="38"/>
      <c r="S264" s="39">
        <v>5485821</v>
      </c>
      <c r="T264" s="40">
        <v>-349814</v>
      </c>
      <c r="U264" s="40">
        <v>5136006</v>
      </c>
    </row>
    <row r="265" spans="1:21">
      <c r="A265" s="36">
        <v>38402</v>
      </c>
      <c r="B265" s="37" t="s">
        <v>243</v>
      </c>
      <c r="C265" s="42">
        <v>1.052E-4</v>
      </c>
      <c r="D265" s="42">
        <v>1.086E-4</v>
      </c>
      <c r="E265" s="38">
        <v>126613.90000000001</v>
      </c>
      <c r="F265" s="38">
        <v>400213</v>
      </c>
      <c r="G265" s="38">
        <v>966897</v>
      </c>
      <c r="H265" s="38"/>
      <c r="I265" s="39">
        <v>0</v>
      </c>
      <c r="J265" s="39">
        <v>553184</v>
      </c>
      <c r="K265" s="39">
        <v>142594</v>
      </c>
      <c r="L265" s="38">
        <v>20431</v>
      </c>
      <c r="M265" s="38"/>
      <c r="N265" s="39">
        <v>45697</v>
      </c>
      <c r="O265" s="39">
        <v>208358</v>
      </c>
      <c r="P265" s="39">
        <v>0</v>
      </c>
      <c r="Q265" s="38">
        <v>28487</v>
      </c>
      <c r="R265" s="38"/>
      <c r="S265" s="39">
        <v>185244</v>
      </c>
      <c r="T265" s="40">
        <v>2192</v>
      </c>
      <c r="U265" s="40">
        <v>187435</v>
      </c>
    </row>
    <row r="266" spans="1:21">
      <c r="A266" s="36">
        <v>38405</v>
      </c>
      <c r="B266" s="37" t="s">
        <v>244</v>
      </c>
      <c r="C266" s="42">
        <v>7.6369999999999997E-4</v>
      </c>
      <c r="D266" s="42">
        <v>7.5730000000000003E-4</v>
      </c>
      <c r="E266" s="38">
        <v>927482.5</v>
      </c>
      <c r="F266" s="38">
        <v>2790800</v>
      </c>
      <c r="G266" s="38">
        <v>7019192</v>
      </c>
      <c r="H266" s="38"/>
      <c r="I266" s="39">
        <v>0</v>
      </c>
      <c r="J266" s="39">
        <v>4015845</v>
      </c>
      <c r="K266" s="39">
        <v>1035160</v>
      </c>
      <c r="L266" s="38">
        <v>0</v>
      </c>
      <c r="M266" s="38"/>
      <c r="N266" s="39">
        <v>331737</v>
      </c>
      <c r="O266" s="39">
        <v>1512577</v>
      </c>
      <c r="P266" s="39">
        <v>0</v>
      </c>
      <c r="Q266" s="38">
        <v>136046</v>
      </c>
      <c r="R266" s="38"/>
      <c r="S266" s="39">
        <v>1344778</v>
      </c>
      <c r="T266" s="40">
        <v>-58469</v>
      </c>
      <c r="U266" s="40">
        <v>1286309</v>
      </c>
    </row>
    <row r="267" spans="1:21">
      <c r="A267" s="36">
        <v>38500</v>
      </c>
      <c r="B267" s="37" t="s">
        <v>245</v>
      </c>
      <c r="C267" s="42">
        <v>2.4922999999999998E-3</v>
      </c>
      <c r="D267" s="42">
        <v>2.5734E-3</v>
      </c>
      <c r="E267" s="38">
        <v>3070391.3</v>
      </c>
      <c r="F267" s="38">
        <v>9483489</v>
      </c>
      <c r="G267" s="38">
        <v>22906812</v>
      </c>
      <c r="H267" s="38"/>
      <c r="I267" s="39">
        <v>0</v>
      </c>
      <c r="J267" s="39">
        <v>13105528</v>
      </c>
      <c r="K267" s="39">
        <v>3378198</v>
      </c>
      <c r="L267" s="38">
        <v>0</v>
      </c>
      <c r="M267" s="38"/>
      <c r="N267" s="39">
        <v>1082608</v>
      </c>
      <c r="O267" s="39">
        <v>4936224</v>
      </c>
      <c r="P267" s="39">
        <v>0</v>
      </c>
      <c r="Q267" s="38">
        <v>683080</v>
      </c>
      <c r="R267" s="38"/>
      <c r="S267" s="39">
        <v>4388621</v>
      </c>
      <c r="T267" s="40">
        <v>-246507</v>
      </c>
      <c r="U267" s="40">
        <v>4142115</v>
      </c>
    </row>
    <row r="268" spans="1:21">
      <c r="A268" s="36">
        <v>38600</v>
      </c>
      <c r="B268" s="37" t="s">
        <v>246</v>
      </c>
      <c r="C268" s="42">
        <v>3.0961000000000001E-3</v>
      </c>
      <c r="D268" s="42">
        <v>3.1337000000000001E-3</v>
      </c>
      <c r="E268" s="38">
        <v>3785122.2700000005</v>
      </c>
      <c r="F268" s="38">
        <v>11548305</v>
      </c>
      <c r="G268" s="38">
        <v>28456357</v>
      </c>
      <c r="H268" s="38"/>
      <c r="I268" s="39">
        <v>0</v>
      </c>
      <c r="J268" s="39">
        <v>16280554</v>
      </c>
      <c r="K268" s="39">
        <v>4196621</v>
      </c>
      <c r="L268" s="38">
        <v>4145</v>
      </c>
      <c r="M268" s="38"/>
      <c r="N268" s="39">
        <v>1344887</v>
      </c>
      <c r="O268" s="39">
        <v>6132105</v>
      </c>
      <c r="P268" s="39">
        <v>0</v>
      </c>
      <c r="Q268" s="38">
        <v>634452</v>
      </c>
      <c r="R268" s="38"/>
      <c r="S268" s="39">
        <v>5451836</v>
      </c>
      <c r="T268" s="40">
        <v>-284523</v>
      </c>
      <c r="U268" s="40">
        <v>5167312</v>
      </c>
    </row>
    <row r="269" spans="1:21">
      <c r="A269" s="36">
        <v>38601</v>
      </c>
      <c r="B269" s="37" t="s">
        <v>247</v>
      </c>
      <c r="C269" s="42">
        <v>4.1300000000000001E-5</v>
      </c>
      <c r="D269" s="42">
        <v>4.0399999999999999E-5</v>
      </c>
      <c r="E269" s="38">
        <v>45523.1</v>
      </c>
      <c r="F269" s="38">
        <v>148882</v>
      </c>
      <c r="G269" s="38">
        <v>379590</v>
      </c>
      <c r="H269" s="38"/>
      <c r="I269" s="39">
        <v>0</v>
      </c>
      <c r="J269" s="39">
        <v>217172</v>
      </c>
      <c r="K269" s="39">
        <v>55980</v>
      </c>
      <c r="L269" s="38">
        <v>23619</v>
      </c>
      <c r="M269" s="38"/>
      <c r="N269" s="39">
        <v>17940</v>
      </c>
      <c r="O269" s="39">
        <v>81798</v>
      </c>
      <c r="P269" s="39">
        <v>0</v>
      </c>
      <c r="Q269" s="38">
        <v>2305</v>
      </c>
      <c r="R269" s="38"/>
      <c r="S269" s="39">
        <v>72724</v>
      </c>
      <c r="T269" s="40">
        <v>9992</v>
      </c>
      <c r="U269" s="40">
        <v>82716</v>
      </c>
    </row>
    <row r="270" spans="1:21">
      <c r="A270" s="36">
        <v>38602</v>
      </c>
      <c r="B270" s="37" t="s">
        <v>248</v>
      </c>
      <c r="C270" s="42">
        <v>1.83E-4</v>
      </c>
      <c r="D270" s="42">
        <v>1.717E-4</v>
      </c>
      <c r="E270" s="38">
        <v>227788.36999999997</v>
      </c>
      <c r="F270" s="38">
        <v>632748</v>
      </c>
      <c r="G270" s="38">
        <v>1681959</v>
      </c>
      <c r="H270" s="38"/>
      <c r="I270" s="39">
        <v>0</v>
      </c>
      <c r="J270" s="39">
        <v>962288</v>
      </c>
      <c r="K270" s="39">
        <v>248048</v>
      </c>
      <c r="L270" s="38">
        <v>98125</v>
      </c>
      <c r="M270" s="38"/>
      <c r="N270" s="39">
        <v>79492</v>
      </c>
      <c r="O270" s="39">
        <v>362448</v>
      </c>
      <c r="P270" s="39">
        <v>0</v>
      </c>
      <c r="Q270" s="38">
        <v>0</v>
      </c>
      <c r="R270" s="38"/>
      <c r="S270" s="39">
        <v>322240</v>
      </c>
      <c r="T270" s="40">
        <v>34463</v>
      </c>
      <c r="U270" s="40">
        <v>356702</v>
      </c>
    </row>
    <row r="271" spans="1:21">
      <c r="A271" s="36">
        <v>38605</v>
      </c>
      <c r="B271" s="37" t="s">
        <v>249</v>
      </c>
      <c r="C271" s="42">
        <v>8.5070000000000002E-4</v>
      </c>
      <c r="D271" s="42">
        <v>8.4349999999999996E-4</v>
      </c>
      <c r="E271" s="38">
        <v>1074563.79</v>
      </c>
      <c r="F271" s="38">
        <v>3108465</v>
      </c>
      <c r="G271" s="38">
        <v>7818812</v>
      </c>
      <c r="H271" s="38"/>
      <c r="I271" s="39">
        <v>0</v>
      </c>
      <c r="J271" s="39">
        <v>4473327</v>
      </c>
      <c r="K271" s="39">
        <v>1153085</v>
      </c>
      <c r="L271" s="38">
        <v>56750</v>
      </c>
      <c r="M271" s="38"/>
      <c r="N271" s="39">
        <v>369528</v>
      </c>
      <c r="O271" s="39">
        <v>1684888</v>
      </c>
      <c r="P271" s="39">
        <v>0</v>
      </c>
      <c r="Q271" s="38">
        <v>42459</v>
      </c>
      <c r="R271" s="38"/>
      <c r="S271" s="39">
        <v>1497974</v>
      </c>
      <c r="T271" s="40">
        <v>10204</v>
      </c>
      <c r="U271" s="40">
        <v>1508178</v>
      </c>
    </row>
    <row r="272" spans="1:21">
      <c r="A272" s="36">
        <v>38610</v>
      </c>
      <c r="B272" s="37" t="s">
        <v>250</v>
      </c>
      <c r="C272" s="42">
        <v>6.2620000000000004E-4</v>
      </c>
      <c r="D272" s="42">
        <v>6.401E-4</v>
      </c>
      <c r="E272" s="38">
        <v>827029.58</v>
      </c>
      <c r="F272" s="38">
        <v>2358895</v>
      </c>
      <c r="G272" s="38">
        <v>5755425</v>
      </c>
      <c r="H272" s="38"/>
      <c r="I272" s="39">
        <v>0</v>
      </c>
      <c r="J272" s="39">
        <v>3292814</v>
      </c>
      <c r="K272" s="39">
        <v>848785</v>
      </c>
      <c r="L272" s="38">
        <v>36605</v>
      </c>
      <c r="M272" s="38"/>
      <c r="N272" s="39">
        <v>272009</v>
      </c>
      <c r="O272" s="39">
        <v>1240245</v>
      </c>
      <c r="P272" s="39">
        <v>0</v>
      </c>
      <c r="Q272" s="38">
        <v>26746</v>
      </c>
      <c r="R272" s="38"/>
      <c r="S272" s="39">
        <v>1102658</v>
      </c>
      <c r="T272" s="40">
        <v>12621</v>
      </c>
      <c r="U272" s="40">
        <v>1115279</v>
      </c>
    </row>
    <row r="273" spans="1:21">
      <c r="A273" s="36">
        <v>38620</v>
      </c>
      <c r="B273" s="37" t="s">
        <v>251</v>
      </c>
      <c r="C273" s="42">
        <v>5.3479999999999999E-4</v>
      </c>
      <c r="D273" s="42">
        <v>5.2720000000000002E-4</v>
      </c>
      <c r="E273" s="38">
        <v>666269.61</v>
      </c>
      <c r="F273" s="38">
        <v>1942836</v>
      </c>
      <c r="G273" s="38">
        <v>4915364</v>
      </c>
      <c r="H273" s="38"/>
      <c r="I273" s="39">
        <v>0</v>
      </c>
      <c r="J273" s="39">
        <v>2812196</v>
      </c>
      <c r="K273" s="39">
        <v>724897</v>
      </c>
      <c r="L273" s="38">
        <v>100747</v>
      </c>
      <c r="M273" s="38"/>
      <c r="N273" s="39">
        <v>232307</v>
      </c>
      <c r="O273" s="39">
        <v>1059220</v>
      </c>
      <c r="P273" s="39">
        <v>0</v>
      </c>
      <c r="Q273" s="38">
        <v>0</v>
      </c>
      <c r="R273" s="38"/>
      <c r="S273" s="39">
        <v>941714</v>
      </c>
      <c r="T273" s="40">
        <v>39081</v>
      </c>
      <c r="U273" s="40">
        <v>980795</v>
      </c>
    </row>
    <row r="274" spans="1:21">
      <c r="A274" s="36">
        <v>38700</v>
      </c>
      <c r="B274" s="37" t="s">
        <v>252</v>
      </c>
      <c r="C274" s="42">
        <v>9.167E-4</v>
      </c>
      <c r="D274" s="42">
        <v>8.9820000000000004E-4</v>
      </c>
      <c r="E274" s="38">
        <v>1134767.1400000001</v>
      </c>
      <c r="F274" s="38">
        <v>3310045</v>
      </c>
      <c r="G274" s="38">
        <v>8425420</v>
      </c>
      <c r="H274" s="38"/>
      <c r="I274" s="39">
        <v>0</v>
      </c>
      <c r="J274" s="39">
        <v>4820382</v>
      </c>
      <c r="K274" s="39">
        <v>1242545</v>
      </c>
      <c r="L274" s="38">
        <v>221072</v>
      </c>
      <c r="M274" s="38"/>
      <c r="N274" s="39">
        <v>398197</v>
      </c>
      <c r="O274" s="39">
        <v>1815607</v>
      </c>
      <c r="P274" s="39">
        <v>0</v>
      </c>
      <c r="Q274" s="38">
        <v>0</v>
      </c>
      <c r="R274" s="38"/>
      <c r="S274" s="39">
        <v>1614191</v>
      </c>
      <c r="T274" s="40">
        <v>87744</v>
      </c>
      <c r="U274" s="40">
        <v>1701935</v>
      </c>
    </row>
    <row r="275" spans="1:21">
      <c r="A275" s="36">
        <v>38701</v>
      </c>
      <c r="B275" s="37" t="s">
        <v>253</v>
      </c>
      <c r="C275" s="42">
        <v>6.2899999999999997E-5</v>
      </c>
      <c r="D275" s="42">
        <v>6.0099999999999997E-5</v>
      </c>
      <c r="E275" s="38">
        <v>75743.73000000001</v>
      </c>
      <c r="F275" s="38">
        <v>221480</v>
      </c>
      <c r="G275" s="38">
        <v>578116</v>
      </c>
      <c r="H275" s="38"/>
      <c r="I275" s="39">
        <v>0</v>
      </c>
      <c r="J275" s="39">
        <v>330754</v>
      </c>
      <c r="K275" s="39">
        <v>85258</v>
      </c>
      <c r="L275" s="38">
        <v>6477</v>
      </c>
      <c r="M275" s="38"/>
      <c r="N275" s="39">
        <v>27323</v>
      </c>
      <c r="O275" s="39">
        <v>124579</v>
      </c>
      <c r="P275" s="39">
        <v>0</v>
      </c>
      <c r="Q275" s="38">
        <v>34487</v>
      </c>
      <c r="R275" s="38"/>
      <c r="S275" s="39">
        <v>110759</v>
      </c>
      <c r="T275" s="40">
        <v>-14978</v>
      </c>
      <c r="U275" s="40">
        <v>95781</v>
      </c>
    </row>
    <row r="276" spans="1:21">
      <c r="A276" s="36">
        <v>38800</v>
      </c>
      <c r="B276" s="37" t="s">
        <v>254</v>
      </c>
      <c r="C276" s="42">
        <v>1.5732999999999999E-3</v>
      </c>
      <c r="D276" s="42">
        <v>1.5524E-3</v>
      </c>
      <c r="E276" s="38">
        <v>1931735.9200000002</v>
      </c>
      <c r="F276" s="38">
        <v>5720901</v>
      </c>
      <c r="G276" s="38">
        <v>14460252</v>
      </c>
      <c r="H276" s="38"/>
      <c r="I276" s="39">
        <v>0</v>
      </c>
      <c r="J276" s="39">
        <v>8273052</v>
      </c>
      <c r="K276" s="39">
        <v>2132536</v>
      </c>
      <c r="L276" s="38">
        <v>129136</v>
      </c>
      <c r="M276" s="38"/>
      <c r="N276" s="39">
        <v>683412</v>
      </c>
      <c r="O276" s="39">
        <v>3116062</v>
      </c>
      <c r="P276" s="39">
        <v>0</v>
      </c>
      <c r="Q276" s="38">
        <v>22708</v>
      </c>
      <c r="R276" s="38"/>
      <c r="S276" s="39">
        <v>2770380</v>
      </c>
      <c r="T276" s="40">
        <v>34965</v>
      </c>
      <c r="U276" s="40">
        <v>2805345</v>
      </c>
    </row>
    <row r="277" spans="1:21">
      <c r="A277" s="36">
        <v>38801</v>
      </c>
      <c r="B277" s="37" t="s">
        <v>255</v>
      </c>
      <c r="C277" s="42">
        <v>1.1069999999999999E-4</v>
      </c>
      <c r="D277" s="42">
        <v>8.8300000000000005E-5</v>
      </c>
      <c r="E277" s="38">
        <v>110631.39000000001</v>
      </c>
      <c r="F277" s="38">
        <v>325403</v>
      </c>
      <c r="G277" s="38">
        <v>1017447</v>
      </c>
      <c r="H277" s="38"/>
      <c r="I277" s="39">
        <v>0</v>
      </c>
      <c r="J277" s="39">
        <v>582106</v>
      </c>
      <c r="K277" s="39">
        <v>150049</v>
      </c>
      <c r="L277" s="38">
        <v>109390</v>
      </c>
      <c r="M277" s="38"/>
      <c r="N277" s="39">
        <v>48086</v>
      </c>
      <c r="O277" s="39">
        <v>219251</v>
      </c>
      <c r="P277" s="39">
        <v>0</v>
      </c>
      <c r="Q277" s="38">
        <v>32694</v>
      </c>
      <c r="R277" s="38"/>
      <c r="S277" s="39">
        <v>194929</v>
      </c>
      <c r="T277" s="40">
        <v>33636</v>
      </c>
      <c r="U277" s="40">
        <v>228564</v>
      </c>
    </row>
    <row r="278" spans="1:21">
      <c r="A278" s="36">
        <v>38900</v>
      </c>
      <c r="B278" s="37" t="s">
        <v>256</v>
      </c>
      <c r="C278" s="42">
        <v>3.5940000000000001E-4</v>
      </c>
      <c r="D278" s="42">
        <v>3.3260000000000001E-4</v>
      </c>
      <c r="E278" s="38">
        <v>405249.82999999996</v>
      </c>
      <c r="F278" s="38">
        <v>1225697</v>
      </c>
      <c r="G278" s="38">
        <v>3303257</v>
      </c>
      <c r="H278" s="38"/>
      <c r="I278" s="39">
        <v>0</v>
      </c>
      <c r="J278" s="39">
        <v>1889871</v>
      </c>
      <c r="K278" s="39">
        <v>487150</v>
      </c>
      <c r="L278" s="38">
        <v>70964</v>
      </c>
      <c r="M278" s="38"/>
      <c r="N278" s="39">
        <v>156117</v>
      </c>
      <c r="O278" s="39">
        <v>711824</v>
      </c>
      <c r="P278" s="39">
        <v>0</v>
      </c>
      <c r="Q278" s="38">
        <v>48740</v>
      </c>
      <c r="R278" s="38"/>
      <c r="S278" s="39">
        <v>632857</v>
      </c>
      <c r="T278" s="40">
        <v>-5200</v>
      </c>
      <c r="U278" s="40">
        <v>627658</v>
      </c>
    </row>
    <row r="279" spans="1:21">
      <c r="A279" s="36">
        <v>39000</v>
      </c>
      <c r="B279" s="37" t="s">
        <v>257</v>
      </c>
      <c r="C279" s="42">
        <v>1.5830199999999999E-2</v>
      </c>
      <c r="D279" s="42">
        <v>1.5730299999999999E-2</v>
      </c>
      <c r="E279" s="38">
        <v>18695918.549999997</v>
      </c>
      <c r="F279" s="38">
        <v>57969270</v>
      </c>
      <c r="G279" s="38">
        <v>145495891</v>
      </c>
      <c r="H279" s="38"/>
      <c r="I279" s="39">
        <v>0</v>
      </c>
      <c r="J279" s="39">
        <v>83241634</v>
      </c>
      <c r="K279" s="39">
        <v>21457108</v>
      </c>
      <c r="L279" s="38">
        <v>643682</v>
      </c>
      <c r="M279" s="38"/>
      <c r="N279" s="39">
        <v>6876338</v>
      </c>
      <c r="O279" s="39">
        <v>31353136</v>
      </c>
      <c r="P279" s="39">
        <v>0</v>
      </c>
      <c r="Q279" s="38">
        <v>1707340</v>
      </c>
      <c r="R279" s="38"/>
      <c r="S279" s="39">
        <v>27874956</v>
      </c>
      <c r="T279" s="40">
        <v>-497104</v>
      </c>
      <c r="U279" s="40">
        <v>27377852</v>
      </c>
    </row>
    <row r="280" spans="1:21">
      <c r="A280" s="36">
        <v>39100</v>
      </c>
      <c r="B280" s="37" t="s">
        <v>258</v>
      </c>
      <c r="C280" s="42">
        <v>2.4624E-3</v>
      </c>
      <c r="D280" s="42">
        <v>2.5027999999999999E-3</v>
      </c>
      <c r="E280" s="38">
        <v>3305539.8199999994</v>
      </c>
      <c r="F280" s="38">
        <v>9223314</v>
      </c>
      <c r="G280" s="38">
        <v>22632000</v>
      </c>
      <c r="H280" s="38"/>
      <c r="I280" s="39">
        <v>0</v>
      </c>
      <c r="J280" s="39">
        <v>12948301</v>
      </c>
      <c r="K280" s="39">
        <v>3337670</v>
      </c>
      <c r="L280" s="38">
        <v>0</v>
      </c>
      <c r="M280" s="38"/>
      <c r="N280" s="39">
        <v>1069620</v>
      </c>
      <c r="O280" s="39">
        <v>4877005</v>
      </c>
      <c r="P280" s="39">
        <v>0</v>
      </c>
      <c r="Q280" s="38">
        <v>135880</v>
      </c>
      <c r="R280" s="38"/>
      <c r="S280" s="39">
        <v>4335971</v>
      </c>
      <c r="T280" s="40">
        <v>-73101</v>
      </c>
      <c r="U280" s="40">
        <v>4262870</v>
      </c>
    </row>
    <row r="281" spans="1:21">
      <c r="A281" s="36">
        <v>39101</v>
      </c>
      <c r="B281" s="37" t="s">
        <v>259</v>
      </c>
      <c r="C281" s="42">
        <v>1.7560000000000001E-4</v>
      </c>
      <c r="D281" s="42">
        <v>1.75E-4</v>
      </c>
      <c r="E281" s="38">
        <v>214530.62</v>
      </c>
      <c r="F281" s="38">
        <v>644909.65</v>
      </c>
      <c r="G281" s="38">
        <v>1613945</v>
      </c>
      <c r="H281" s="38"/>
      <c r="I281" s="39">
        <v>0</v>
      </c>
      <c r="J281" s="39">
        <v>923376</v>
      </c>
      <c r="K281" s="39">
        <v>238018</v>
      </c>
      <c r="L281" s="38">
        <v>0</v>
      </c>
      <c r="M281" s="38"/>
      <c r="N281" s="39">
        <v>76277</v>
      </c>
      <c r="O281" s="39">
        <v>347792</v>
      </c>
      <c r="P281" s="39">
        <v>0</v>
      </c>
      <c r="Q281" s="38">
        <v>26692</v>
      </c>
      <c r="R281" s="38"/>
      <c r="S281" s="39">
        <v>309209</v>
      </c>
      <c r="T281" s="40">
        <v>-10852</v>
      </c>
      <c r="U281" s="40">
        <v>298357</v>
      </c>
    </row>
    <row r="282" spans="1:21">
      <c r="A282" s="36">
        <v>39105</v>
      </c>
      <c r="B282" s="37" t="s">
        <v>260</v>
      </c>
      <c r="C282" s="42">
        <v>1.0095E-3</v>
      </c>
      <c r="D282" s="42">
        <v>1.0374E-3</v>
      </c>
      <c r="E282" s="38">
        <v>1313777.6500000004</v>
      </c>
      <c r="F282" s="38">
        <v>3823024</v>
      </c>
      <c r="G282" s="38">
        <v>9278348</v>
      </c>
      <c r="H282" s="38"/>
      <c r="I282" s="39">
        <v>0</v>
      </c>
      <c r="J282" s="39">
        <v>5308362</v>
      </c>
      <c r="K282" s="39">
        <v>1368331</v>
      </c>
      <c r="L282" s="38">
        <v>90010</v>
      </c>
      <c r="M282" s="38"/>
      <c r="N282" s="39">
        <v>438508</v>
      </c>
      <c r="O282" s="39">
        <v>1999406</v>
      </c>
      <c r="P282" s="39">
        <v>0</v>
      </c>
      <c r="Q282" s="38">
        <v>74735</v>
      </c>
      <c r="R282" s="38"/>
      <c r="S282" s="39">
        <v>1777600</v>
      </c>
      <c r="T282" s="40">
        <v>21519</v>
      </c>
      <c r="U282" s="40">
        <v>1799120</v>
      </c>
    </row>
    <row r="283" spans="1:21">
      <c r="A283" s="36">
        <v>39200</v>
      </c>
      <c r="B283" s="37" t="s">
        <v>261</v>
      </c>
      <c r="C283" s="42">
        <v>6.4350400000000002E-2</v>
      </c>
      <c r="D283" s="42">
        <v>6.1601799999999998E-2</v>
      </c>
      <c r="E283" s="38">
        <v>76747294.299999982</v>
      </c>
      <c r="F283" s="38">
        <v>227014830</v>
      </c>
      <c r="G283" s="38">
        <v>591446650</v>
      </c>
      <c r="H283" s="38"/>
      <c r="I283" s="39">
        <v>0</v>
      </c>
      <c r="J283" s="39">
        <v>338380594</v>
      </c>
      <c r="K283" s="39">
        <v>87224007</v>
      </c>
      <c r="L283" s="38">
        <v>9051046</v>
      </c>
      <c r="M283" s="38"/>
      <c r="N283" s="39">
        <v>27952591</v>
      </c>
      <c r="O283" s="39">
        <v>127451759</v>
      </c>
      <c r="P283" s="39">
        <v>0</v>
      </c>
      <c r="Q283" s="38">
        <v>0</v>
      </c>
      <c r="R283" s="38"/>
      <c r="S283" s="39">
        <v>113312818</v>
      </c>
      <c r="T283" s="40">
        <v>2985489</v>
      </c>
      <c r="U283" s="40">
        <v>116298306</v>
      </c>
    </row>
    <row r="284" spans="1:21">
      <c r="A284" s="36">
        <v>39201</v>
      </c>
      <c r="B284" s="37" t="s">
        <v>262</v>
      </c>
      <c r="C284" s="42">
        <v>1.94E-4</v>
      </c>
      <c r="D284" s="42">
        <v>1.8990000000000001E-4</v>
      </c>
      <c r="E284" s="38">
        <v>194379.69</v>
      </c>
      <c r="F284" s="38">
        <v>699819</v>
      </c>
      <c r="G284" s="38">
        <v>1783060</v>
      </c>
      <c r="H284" s="38"/>
      <c r="I284" s="39">
        <v>0</v>
      </c>
      <c r="J284" s="39">
        <v>1020131</v>
      </c>
      <c r="K284" s="39">
        <v>262958</v>
      </c>
      <c r="L284" s="38">
        <v>46220</v>
      </c>
      <c r="M284" s="38"/>
      <c r="N284" s="39">
        <v>84270</v>
      </c>
      <c r="O284" s="39">
        <v>384234.46</v>
      </c>
      <c r="P284" s="39">
        <v>0</v>
      </c>
      <c r="Q284" s="38">
        <v>36210</v>
      </c>
      <c r="R284" s="38"/>
      <c r="S284" s="39">
        <v>341609</v>
      </c>
      <c r="T284" s="40">
        <v>4663</v>
      </c>
      <c r="U284" s="40">
        <v>346272</v>
      </c>
    </row>
    <row r="285" spans="1:21">
      <c r="A285" s="36">
        <v>39204</v>
      </c>
      <c r="B285" s="37" t="s">
        <v>263</v>
      </c>
      <c r="C285" s="42">
        <v>1.3359999999999999E-4</v>
      </c>
      <c r="D285" s="42">
        <v>1.167E-4</v>
      </c>
      <c r="E285" s="38">
        <v>147095.62</v>
      </c>
      <c r="F285" s="38">
        <v>430063</v>
      </c>
      <c r="G285" s="38">
        <v>1227922</v>
      </c>
      <c r="H285" s="38"/>
      <c r="I285" s="39">
        <v>0</v>
      </c>
      <c r="J285" s="39">
        <v>702523</v>
      </c>
      <c r="K285" s="39">
        <v>181089</v>
      </c>
      <c r="L285" s="38">
        <v>202630</v>
      </c>
      <c r="M285" s="38"/>
      <c r="N285" s="39">
        <v>58033</v>
      </c>
      <c r="O285" s="39">
        <v>264607</v>
      </c>
      <c r="P285" s="39">
        <v>0</v>
      </c>
      <c r="Q285" s="38">
        <v>0</v>
      </c>
      <c r="R285" s="38"/>
      <c r="S285" s="39">
        <v>235252</v>
      </c>
      <c r="T285" s="40">
        <v>80968</v>
      </c>
      <c r="U285" s="40">
        <v>316220</v>
      </c>
    </row>
    <row r="286" spans="1:21">
      <c r="A286" s="36">
        <v>39205</v>
      </c>
      <c r="B286" s="37" t="s">
        <v>264</v>
      </c>
      <c r="C286" s="42">
        <v>5.0689000000000003E-3</v>
      </c>
      <c r="D286" s="42">
        <v>4.8887000000000002E-3</v>
      </c>
      <c r="E286" s="38">
        <v>6578882.8900000006</v>
      </c>
      <c r="F286" s="38">
        <v>18015827</v>
      </c>
      <c r="G286" s="38">
        <v>46588427</v>
      </c>
      <c r="H286" s="38"/>
      <c r="I286" s="39">
        <v>0</v>
      </c>
      <c r="J286" s="39">
        <v>26654339</v>
      </c>
      <c r="K286" s="39">
        <v>6870661</v>
      </c>
      <c r="L286" s="38">
        <v>2928732</v>
      </c>
      <c r="M286" s="38"/>
      <c r="N286" s="39">
        <v>2201834</v>
      </c>
      <c r="O286" s="39">
        <v>10039413</v>
      </c>
      <c r="P286" s="39">
        <v>0</v>
      </c>
      <c r="Q286" s="38">
        <v>0</v>
      </c>
      <c r="R286" s="38"/>
      <c r="S286" s="39">
        <v>8925684</v>
      </c>
      <c r="T286" s="40">
        <v>1178875</v>
      </c>
      <c r="U286" s="40">
        <v>10104559</v>
      </c>
    </row>
    <row r="287" spans="1:21">
      <c r="A287" s="36">
        <v>39208</v>
      </c>
      <c r="B287" s="37" t="s">
        <v>290</v>
      </c>
      <c r="C287" s="42">
        <v>4.0460000000000002E-4</v>
      </c>
      <c r="D287" s="42">
        <v>3.926E-4</v>
      </c>
      <c r="E287" s="38">
        <v>417317.87000000005</v>
      </c>
      <c r="F287" s="38">
        <v>1446809</v>
      </c>
      <c r="G287" s="38">
        <v>3718692</v>
      </c>
      <c r="H287" s="38"/>
      <c r="I287" s="39">
        <v>0</v>
      </c>
      <c r="J287" s="39">
        <v>2127551</v>
      </c>
      <c r="K287" s="39">
        <v>548417</v>
      </c>
      <c r="L287" s="38">
        <v>0</v>
      </c>
      <c r="M287" s="38"/>
      <c r="N287" s="39">
        <v>175751</v>
      </c>
      <c r="O287" s="39">
        <v>801347</v>
      </c>
      <c r="P287" s="39">
        <v>0</v>
      </c>
      <c r="Q287" s="38">
        <v>147063</v>
      </c>
      <c r="R287" s="38"/>
      <c r="S287" s="39">
        <v>712449</v>
      </c>
      <c r="T287" s="40">
        <v>-66847</v>
      </c>
      <c r="U287" s="40">
        <v>645602</v>
      </c>
    </row>
    <row r="288" spans="1:21">
      <c r="A288" s="36">
        <v>39209</v>
      </c>
      <c r="B288" s="37" t="s">
        <v>265</v>
      </c>
      <c r="C288" s="42">
        <v>2.0369999999999999E-4</v>
      </c>
      <c r="D288" s="42">
        <v>1.7799999999999999E-4</v>
      </c>
      <c r="E288" s="38">
        <v>204766.38999999998</v>
      </c>
      <c r="F288" s="38">
        <v>655965</v>
      </c>
      <c r="G288" s="38">
        <v>1872213</v>
      </c>
      <c r="H288" s="38"/>
      <c r="I288" s="39">
        <v>0</v>
      </c>
      <c r="J288" s="39">
        <v>1071138</v>
      </c>
      <c r="K288" s="39">
        <v>276106</v>
      </c>
      <c r="L288" s="38">
        <v>80092</v>
      </c>
      <c r="M288" s="38"/>
      <c r="N288" s="39">
        <v>88483</v>
      </c>
      <c r="O288" s="39">
        <v>403446</v>
      </c>
      <c r="P288" s="39">
        <v>0</v>
      </c>
      <c r="Q288" s="38">
        <v>32248</v>
      </c>
      <c r="R288" s="38"/>
      <c r="S288" s="39">
        <v>358690</v>
      </c>
      <c r="T288" s="40">
        <v>8064</v>
      </c>
      <c r="U288" s="40">
        <v>366753</v>
      </c>
    </row>
    <row r="289" spans="1:21">
      <c r="A289" s="36">
        <v>39300</v>
      </c>
      <c r="B289" s="37" t="s">
        <v>266</v>
      </c>
      <c r="C289" s="42">
        <v>9.5830000000000004E-4</v>
      </c>
      <c r="D289" s="42">
        <v>9.5180000000000004E-4</v>
      </c>
      <c r="E289" s="38">
        <v>1228877.2500000002</v>
      </c>
      <c r="F289" s="38">
        <v>3507571</v>
      </c>
      <c r="G289" s="38">
        <v>8807767</v>
      </c>
      <c r="H289" s="38"/>
      <c r="I289" s="39">
        <v>0</v>
      </c>
      <c r="J289" s="39">
        <v>5039131</v>
      </c>
      <c r="K289" s="39">
        <v>1298932</v>
      </c>
      <c r="L289" s="38">
        <v>86747</v>
      </c>
      <c r="M289" s="38"/>
      <c r="N289" s="39">
        <v>416267</v>
      </c>
      <c r="O289" s="39">
        <v>1897999</v>
      </c>
      <c r="P289" s="39">
        <v>0</v>
      </c>
      <c r="Q289" s="38">
        <v>31101</v>
      </c>
      <c r="R289" s="38"/>
      <c r="S289" s="39">
        <v>1687444</v>
      </c>
      <c r="T289" s="40">
        <v>12932</v>
      </c>
      <c r="U289" s="40">
        <v>1700376</v>
      </c>
    </row>
    <row r="290" spans="1:21">
      <c r="A290" s="36">
        <v>39301</v>
      </c>
      <c r="B290" s="37" t="s">
        <v>267</v>
      </c>
      <c r="C290" s="42">
        <v>5.2299999999999997E-5</v>
      </c>
      <c r="D290" s="42">
        <v>6.4499999999999996E-5</v>
      </c>
      <c r="E290" s="38">
        <v>71062.23</v>
      </c>
      <c r="F290" s="38">
        <v>237695</v>
      </c>
      <c r="G290" s="38">
        <v>480691</v>
      </c>
      <c r="H290" s="38"/>
      <c r="I290" s="39">
        <v>0</v>
      </c>
      <c r="J290" s="39">
        <v>275015</v>
      </c>
      <c r="K290" s="39">
        <v>70890</v>
      </c>
      <c r="L290" s="38">
        <v>33180</v>
      </c>
      <c r="M290" s="38"/>
      <c r="N290" s="39">
        <v>22718</v>
      </c>
      <c r="O290" s="39">
        <v>103585</v>
      </c>
      <c r="P290" s="39">
        <v>0</v>
      </c>
      <c r="Q290" s="38">
        <v>65178</v>
      </c>
      <c r="R290" s="38"/>
      <c r="S290" s="39">
        <v>92094</v>
      </c>
      <c r="T290" s="40">
        <v>-2650</v>
      </c>
      <c r="U290" s="40">
        <v>89443</v>
      </c>
    </row>
    <row r="291" spans="1:21">
      <c r="A291" s="36">
        <v>39400</v>
      </c>
      <c r="B291" s="37" t="s">
        <v>268</v>
      </c>
      <c r="C291" s="42">
        <v>6.5919999999999998E-4</v>
      </c>
      <c r="D291" s="42">
        <v>6.8510000000000001E-4</v>
      </c>
      <c r="E291" s="38">
        <v>898724.91</v>
      </c>
      <c r="F291" s="38">
        <v>2524729</v>
      </c>
      <c r="G291" s="38">
        <v>6058729</v>
      </c>
      <c r="H291" s="38"/>
      <c r="I291" s="39">
        <v>0</v>
      </c>
      <c r="J291" s="39">
        <v>3466342</v>
      </c>
      <c r="K291" s="39">
        <v>893515</v>
      </c>
      <c r="L291" s="38">
        <v>152179</v>
      </c>
      <c r="M291" s="38"/>
      <c r="N291" s="39">
        <v>286344</v>
      </c>
      <c r="O291" s="39">
        <v>1305605</v>
      </c>
      <c r="P291" s="39">
        <v>0</v>
      </c>
      <c r="Q291" s="38">
        <v>98699</v>
      </c>
      <c r="R291" s="38"/>
      <c r="S291" s="39">
        <v>1160767</v>
      </c>
      <c r="T291" s="40">
        <v>51447</v>
      </c>
      <c r="U291" s="40">
        <v>1212213</v>
      </c>
    </row>
    <row r="292" spans="1:21">
      <c r="A292" s="36">
        <v>39401</v>
      </c>
      <c r="B292" s="37" t="s">
        <v>269</v>
      </c>
      <c r="C292" s="42">
        <v>2.22E-4</v>
      </c>
      <c r="D292" s="42">
        <v>1.6760000000000001E-4</v>
      </c>
      <c r="E292" s="38">
        <v>228226.07</v>
      </c>
      <c r="F292" s="38">
        <v>617639</v>
      </c>
      <c r="G292" s="38">
        <v>2040409</v>
      </c>
      <c r="H292" s="38"/>
      <c r="I292" s="39">
        <v>0</v>
      </c>
      <c r="J292" s="39">
        <v>1167366</v>
      </c>
      <c r="K292" s="39">
        <v>300911</v>
      </c>
      <c r="L292" s="38">
        <v>352846</v>
      </c>
      <c r="M292" s="38"/>
      <c r="N292" s="39">
        <v>96433</v>
      </c>
      <c r="O292" s="39">
        <v>439690.98</v>
      </c>
      <c r="P292" s="39">
        <v>0</v>
      </c>
      <c r="Q292" s="38">
        <v>0</v>
      </c>
      <c r="R292" s="38"/>
      <c r="S292" s="39">
        <v>390914</v>
      </c>
      <c r="T292" s="40">
        <v>131233</v>
      </c>
      <c r="U292" s="40">
        <v>522147</v>
      </c>
    </row>
    <row r="293" spans="1:21">
      <c r="A293" s="36">
        <v>39500</v>
      </c>
      <c r="B293" s="37" t="s">
        <v>270</v>
      </c>
      <c r="C293" s="42">
        <v>1.9851000000000001E-3</v>
      </c>
      <c r="D293" s="42">
        <v>1.9558000000000002E-3</v>
      </c>
      <c r="E293" s="38">
        <v>2430298.8899999997</v>
      </c>
      <c r="F293" s="38">
        <v>7207510</v>
      </c>
      <c r="G293" s="38">
        <v>18245120</v>
      </c>
      <c r="H293" s="38"/>
      <c r="I293" s="39">
        <v>0</v>
      </c>
      <c r="J293" s="39">
        <v>10438464</v>
      </c>
      <c r="K293" s="39">
        <v>2690712</v>
      </c>
      <c r="L293" s="38">
        <v>67779</v>
      </c>
      <c r="M293" s="38"/>
      <c r="N293" s="39">
        <v>862290</v>
      </c>
      <c r="O293" s="39">
        <v>3931669</v>
      </c>
      <c r="P293" s="39">
        <v>0</v>
      </c>
      <c r="Q293" s="38">
        <v>51158</v>
      </c>
      <c r="R293" s="38"/>
      <c r="S293" s="39">
        <v>3495507</v>
      </c>
      <c r="T293" s="40">
        <v>10477</v>
      </c>
      <c r="U293" s="40">
        <v>3505984</v>
      </c>
    </row>
    <row r="294" spans="1:21">
      <c r="A294" s="36">
        <v>39501</v>
      </c>
      <c r="B294" s="37" t="s">
        <v>271</v>
      </c>
      <c r="C294" s="42">
        <v>6.41E-5</v>
      </c>
      <c r="D294" s="42">
        <v>6.7199999999999994E-5</v>
      </c>
      <c r="E294" s="38">
        <v>77170.959999999977</v>
      </c>
      <c r="F294" s="38">
        <v>247645</v>
      </c>
      <c r="G294" s="38">
        <v>589145</v>
      </c>
      <c r="H294" s="38"/>
      <c r="I294" s="39">
        <v>0</v>
      </c>
      <c r="J294" s="39">
        <v>337064</v>
      </c>
      <c r="K294" s="39">
        <v>86885</v>
      </c>
      <c r="L294" s="38">
        <v>6068</v>
      </c>
      <c r="M294" s="38"/>
      <c r="N294" s="39">
        <v>27844</v>
      </c>
      <c r="O294" s="39">
        <v>126956</v>
      </c>
      <c r="P294" s="39">
        <v>0</v>
      </c>
      <c r="Q294" s="38">
        <v>30379</v>
      </c>
      <c r="R294" s="38"/>
      <c r="S294" s="39">
        <v>112872</v>
      </c>
      <c r="T294" s="40">
        <v>-6873</v>
      </c>
      <c r="U294" s="40">
        <v>105999</v>
      </c>
    </row>
    <row r="295" spans="1:21">
      <c r="A295" s="36">
        <v>39600</v>
      </c>
      <c r="B295" s="37" t="s">
        <v>272</v>
      </c>
      <c r="C295" s="42">
        <v>6.5063999999999999E-3</v>
      </c>
      <c r="D295" s="42">
        <v>6.4853000000000003E-3</v>
      </c>
      <c r="E295" s="38">
        <v>8224795.6099999994</v>
      </c>
      <c r="F295" s="38">
        <v>23899615</v>
      </c>
      <c r="G295" s="38">
        <v>59800537</v>
      </c>
      <c r="H295" s="38"/>
      <c r="I295" s="39">
        <v>0</v>
      </c>
      <c r="J295" s="39">
        <v>34213299</v>
      </c>
      <c r="K295" s="39">
        <v>8819126</v>
      </c>
      <c r="L295" s="38">
        <v>118037</v>
      </c>
      <c r="M295" s="38"/>
      <c r="N295" s="39">
        <v>2826257</v>
      </c>
      <c r="O295" s="39">
        <v>12886511</v>
      </c>
      <c r="P295" s="39">
        <v>0</v>
      </c>
      <c r="Q295" s="38">
        <v>623421</v>
      </c>
      <c r="R295" s="38"/>
      <c r="S295" s="39">
        <v>11456938</v>
      </c>
      <c r="T295" s="40">
        <v>-306240</v>
      </c>
      <c r="U295" s="40">
        <v>11150698</v>
      </c>
    </row>
    <row r="296" spans="1:21">
      <c r="A296" s="36">
        <v>39605</v>
      </c>
      <c r="B296" s="37" t="s">
        <v>273</v>
      </c>
      <c r="C296" s="42">
        <v>9.4019999999999998E-4</v>
      </c>
      <c r="D296" s="42">
        <v>9.5520000000000002E-4</v>
      </c>
      <c r="E296" s="38">
        <v>1247634.5999999999</v>
      </c>
      <c r="F296" s="38">
        <v>3520101</v>
      </c>
      <c r="G296" s="38">
        <v>8641409</v>
      </c>
      <c r="H296" s="38"/>
      <c r="I296" s="39">
        <v>0</v>
      </c>
      <c r="J296" s="39">
        <v>4943954</v>
      </c>
      <c r="K296" s="39">
        <v>1274398</v>
      </c>
      <c r="L296" s="38">
        <v>168824</v>
      </c>
      <c r="M296" s="38"/>
      <c r="N296" s="39">
        <v>408405</v>
      </c>
      <c r="O296" s="39">
        <v>1862151</v>
      </c>
      <c r="P296" s="39">
        <v>0</v>
      </c>
      <c r="Q296" s="38">
        <v>12463</v>
      </c>
      <c r="R296" s="38"/>
      <c r="S296" s="39">
        <v>1655572</v>
      </c>
      <c r="T296" s="40">
        <v>74105</v>
      </c>
      <c r="U296" s="40">
        <v>1729676</v>
      </c>
    </row>
    <row r="297" spans="1:21">
      <c r="A297" s="36">
        <v>39700</v>
      </c>
      <c r="B297" s="37" t="s">
        <v>274</v>
      </c>
      <c r="C297" s="42">
        <v>3.8947000000000001E-3</v>
      </c>
      <c r="D297" s="42">
        <v>3.9490999999999997E-3</v>
      </c>
      <c r="E297" s="38">
        <v>4694298.05</v>
      </c>
      <c r="F297" s="38">
        <v>14553215</v>
      </c>
      <c r="G297" s="38">
        <v>35796316</v>
      </c>
      <c r="H297" s="38"/>
      <c r="I297" s="39">
        <v>0</v>
      </c>
      <c r="J297" s="39">
        <v>20479918</v>
      </c>
      <c r="K297" s="39">
        <v>5279087</v>
      </c>
      <c r="L297" s="38">
        <v>268552</v>
      </c>
      <c r="M297" s="38"/>
      <c r="N297" s="39">
        <v>1691784</v>
      </c>
      <c r="O297" s="39">
        <v>7713804</v>
      </c>
      <c r="P297" s="39">
        <v>0</v>
      </c>
      <c r="Q297" s="38">
        <v>565655</v>
      </c>
      <c r="R297" s="38"/>
      <c r="S297" s="39">
        <v>6858068</v>
      </c>
      <c r="T297" s="40">
        <v>-106191</v>
      </c>
      <c r="U297" s="40">
        <v>6751877</v>
      </c>
    </row>
    <row r="298" spans="1:21">
      <c r="A298" s="36">
        <v>39703</v>
      </c>
      <c r="B298" s="37" t="s">
        <v>275</v>
      </c>
      <c r="C298" s="42">
        <v>1.199E-4</v>
      </c>
      <c r="D298" s="42">
        <v>8.6700000000000007E-5</v>
      </c>
      <c r="E298" s="38">
        <v>119537.79000000001</v>
      </c>
      <c r="F298" s="38">
        <v>319507</v>
      </c>
      <c r="G298" s="38">
        <v>1102005</v>
      </c>
      <c r="H298" s="38"/>
      <c r="I298" s="39">
        <v>0</v>
      </c>
      <c r="J298" s="39">
        <v>630483</v>
      </c>
      <c r="K298" s="39">
        <v>162519</v>
      </c>
      <c r="L298" s="38">
        <v>292240</v>
      </c>
      <c r="M298" s="38"/>
      <c r="N298" s="39">
        <v>52082</v>
      </c>
      <c r="O298" s="39">
        <v>237473</v>
      </c>
      <c r="P298" s="39">
        <v>0</v>
      </c>
      <c r="Q298" s="38">
        <v>0</v>
      </c>
      <c r="R298" s="38"/>
      <c r="S298" s="39">
        <v>211129</v>
      </c>
      <c r="T298" s="40">
        <v>128316</v>
      </c>
      <c r="U298" s="40">
        <v>339444</v>
      </c>
    </row>
    <row r="299" spans="1:21">
      <c r="A299" s="36">
        <v>39705</v>
      </c>
      <c r="B299" s="37" t="s">
        <v>276</v>
      </c>
      <c r="C299" s="42">
        <v>9.0930000000000004E-4</v>
      </c>
      <c r="D299" s="42">
        <v>9.142E-4</v>
      </c>
      <c r="E299" s="38">
        <v>1194986.71</v>
      </c>
      <c r="F299" s="38">
        <v>3369008</v>
      </c>
      <c r="G299" s="38">
        <v>8357406</v>
      </c>
      <c r="H299" s="38"/>
      <c r="I299" s="39">
        <v>0</v>
      </c>
      <c r="J299" s="39">
        <v>4781469</v>
      </c>
      <c r="K299" s="39">
        <v>1232514</v>
      </c>
      <c r="L299" s="38">
        <v>222038</v>
      </c>
      <c r="M299" s="38"/>
      <c r="N299" s="39">
        <v>394983</v>
      </c>
      <c r="O299" s="39">
        <v>1800950</v>
      </c>
      <c r="P299" s="39">
        <v>0</v>
      </c>
      <c r="Q299" s="38">
        <v>0</v>
      </c>
      <c r="R299" s="38"/>
      <c r="S299" s="39">
        <v>1601161</v>
      </c>
      <c r="T299" s="40">
        <v>101669</v>
      </c>
      <c r="U299" s="40">
        <v>1702830</v>
      </c>
    </row>
    <row r="300" spans="1:21">
      <c r="A300" s="36">
        <v>39800</v>
      </c>
      <c r="B300" s="37" t="s">
        <v>277</v>
      </c>
      <c r="C300" s="42">
        <v>4.3068999999999998E-3</v>
      </c>
      <c r="D300" s="42">
        <v>4.3731000000000004E-3</v>
      </c>
      <c r="E300" s="38">
        <v>5344290.3400000008</v>
      </c>
      <c r="F300" s="38">
        <v>16115739</v>
      </c>
      <c r="G300" s="38">
        <v>39584860</v>
      </c>
      <c r="H300" s="38"/>
      <c r="I300" s="39">
        <v>0</v>
      </c>
      <c r="J300" s="39">
        <v>22647433</v>
      </c>
      <c r="K300" s="39">
        <v>5837805</v>
      </c>
      <c r="L300" s="38">
        <v>0</v>
      </c>
      <c r="M300" s="38"/>
      <c r="N300" s="39">
        <v>1870836</v>
      </c>
      <c r="O300" s="39">
        <v>8530203</v>
      </c>
      <c r="P300" s="39">
        <v>0</v>
      </c>
      <c r="Q300" s="38">
        <v>819822</v>
      </c>
      <c r="R300" s="38"/>
      <c r="S300" s="39">
        <v>7583900</v>
      </c>
      <c r="T300" s="40">
        <v>-365122</v>
      </c>
      <c r="U300" s="40">
        <v>7218777</v>
      </c>
    </row>
    <row r="301" spans="1:21">
      <c r="A301" s="66">
        <v>39805</v>
      </c>
      <c r="B301" s="2" t="s">
        <v>278</v>
      </c>
      <c r="C301" s="48">
        <v>4.8710000000000002E-4</v>
      </c>
      <c r="D301" s="48">
        <v>4.8930000000000002E-4</v>
      </c>
      <c r="E301" s="38">
        <v>678122.10000000009</v>
      </c>
      <c r="F301" s="38">
        <v>1803167</v>
      </c>
      <c r="G301" s="4">
        <v>4476952</v>
      </c>
      <c r="I301" s="39">
        <v>0</v>
      </c>
      <c r="J301" s="2">
        <v>2561370.0496999999</v>
      </c>
      <c r="K301" s="2">
        <v>660241.64339999994</v>
      </c>
      <c r="L301" s="2">
        <v>60555.833927609798</v>
      </c>
      <c r="N301" s="2">
        <v>211586.98509999999</v>
      </c>
      <c r="O301" s="2">
        <v>964745.38899999997</v>
      </c>
      <c r="P301" s="39">
        <v>0</v>
      </c>
      <c r="Q301" s="2">
        <v>35622.923577127403</v>
      </c>
      <c r="S301" s="2">
        <v>857720.75120000006</v>
      </c>
      <c r="T301" s="40">
        <v>-344</v>
      </c>
      <c r="U301" s="35">
        <v>857377</v>
      </c>
    </row>
    <row r="302" spans="1:21" s="33" customFormat="1">
      <c r="A302" s="66">
        <v>39900</v>
      </c>
      <c r="B302" s="67" t="s">
        <v>279</v>
      </c>
      <c r="C302" s="48">
        <v>2.1467000000000001E-3</v>
      </c>
      <c r="D302" s="48">
        <v>2.1565E-3</v>
      </c>
      <c r="E302" s="38">
        <v>2718248.7299999995</v>
      </c>
      <c r="F302" s="38">
        <v>7947129</v>
      </c>
      <c r="G302" s="4">
        <v>19730391</v>
      </c>
      <c r="H302" s="44"/>
      <c r="I302" s="39">
        <v>0</v>
      </c>
      <c r="J302" s="67">
        <v>11288222.3069</v>
      </c>
      <c r="K302" s="67">
        <v>2909753.1017999998</v>
      </c>
      <c r="L302" s="67">
        <v>101989.875498482</v>
      </c>
      <c r="M302" s="67"/>
      <c r="N302" s="67">
        <v>932485.69270000001</v>
      </c>
      <c r="O302" s="67">
        <v>4251732.5530000003</v>
      </c>
      <c r="P302" s="39">
        <v>0</v>
      </c>
      <c r="Q302" s="67">
        <v>266818.631954037</v>
      </c>
      <c r="R302" s="67"/>
      <c r="S302" s="67">
        <v>3780063.9224</v>
      </c>
      <c r="T302" s="68">
        <v>-97948</v>
      </c>
      <c r="U302" s="68">
        <v>3682116</v>
      </c>
    </row>
    <row r="303" spans="1:21">
      <c r="A303" s="66">
        <v>51000</v>
      </c>
      <c r="B303" s="2" t="s">
        <v>370</v>
      </c>
      <c r="C303" s="48">
        <v>3.3725400000000003E-2</v>
      </c>
      <c r="D303" s="48">
        <v>3.5084200000000003E-2</v>
      </c>
      <c r="E303" s="38">
        <v>47171405.390000008</v>
      </c>
      <c r="F303" s="38">
        <v>132444542</v>
      </c>
      <c r="G303" s="4">
        <v>309971264</v>
      </c>
      <c r="I303" s="39">
        <v>0</v>
      </c>
      <c r="J303" s="2">
        <v>177341879.43779999</v>
      </c>
      <c r="K303" s="2">
        <v>45713228.331600003</v>
      </c>
      <c r="L303" s="2">
        <v>2309154.99830369</v>
      </c>
      <c r="N303" s="2">
        <v>14649672.977399999</v>
      </c>
      <c r="O303" s="2">
        <v>66796189.986000001</v>
      </c>
      <c r="P303" s="39">
        <v>0</v>
      </c>
      <c r="Q303" s="2">
        <v>3340984.1708170301</v>
      </c>
      <c r="S303" s="2">
        <v>59386112.548799999</v>
      </c>
      <c r="T303" s="35">
        <v>236870</v>
      </c>
      <c r="U303" s="35">
        <v>59622983</v>
      </c>
    </row>
    <row r="304" spans="1:21">
      <c r="A304" s="66">
        <v>51000.2</v>
      </c>
      <c r="B304" s="2" t="s">
        <v>371</v>
      </c>
      <c r="C304" s="48">
        <v>2.34E-5</v>
      </c>
      <c r="D304" s="48">
        <v>3.9499999999999998E-5</v>
      </c>
      <c r="E304" s="38"/>
      <c r="F304" s="38"/>
      <c r="G304" s="4">
        <v>215070</v>
      </c>
      <c r="I304" s="39">
        <v>0</v>
      </c>
      <c r="J304" s="2">
        <v>123046.72380000001</v>
      </c>
      <c r="K304" s="2">
        <v>31717.623599999999</v>
      </c>
      <c r="L304" s="2">
        <v>2601.99811680836</v>
      </c>
      <c r="N304" s="2">
        <v>10164.5154</v>
      </c>
      <c r="O304" s="2">
        <v>46345.805999999997</v>
      </c>
      <c r="P304" s="39">
        <v>0</v>
      </c>
      <c r="Q304" s="2">
        <v>48931.273209544401</v>
      </c>
      <c r="S304" s="2">
        <v>41204.404799999997</v>
      </c>
      <c r="T304" s="35">
        <v>-12675</v>
      </c>
      <c r="U304" s="35">
        <v>28530</v>
      </c>
    </row>
    <row r="305" spans="1:21">
      <c r="A305" s="66">
        <v>51000.3</v>
      </c>
      <c r="B305" s="2" t="s">
        <v>372</v>
      </c>
      <c r="C305" s="48">
        <v>7.8580000000000002E-4</v>
      </c>
      <c r="D305" s="48">
        <v>8.1579999999999999E-4</v>
      </c>
      <c r="E305" s="38"/>
      <c r="F305" s="38"/>
      <c r="G305" s="4">
        <v>7222314</v>
      </c>
      <c r="I305" s="39">
        <v>0</v>
      </c>
      <c r="J305" s="2">
        <v>4132056.2206000001</v>
      </c>
      <c r="K305" s="2">
        <v>1065115.7531999999</v>
      </c>
      <c r="L305" s="2">
        <v>53695.7760723272</v>
      </c>
      <c r="N305" s="2">
        <v>341336.58980000002</v>
      </c>
      <c r="O305" s="2">
        <v>1556347.622</v>
      </c>
      <c r="P305" s="39">
        <v>0</v>
      </c>
      <c r="Q305" s="2">
        <v>28835.667793451699</v>
      </c>
      <c r="S305" s="2">
        <v>1383693.2176000001</v>
      </c>
      <c r="T305" s="35">
        <v>19506</v>
      </c>
      <c r="U305" s="35">
        <v>1403199</v>
      </c>
    </row>
    <row r="307" spans="1:21">
      <c r="B307" s="2" t="s">
        <v>373</v>
      </c>
      <c r="C307" s="69">
        <f>SUM(C5:C305)</f>
        <v>0.99999999999999978</v>
      </c>
      <c r="D307" s="69">
        <f>SUM(D5:D305)</f>
        <v>0.99999989999999994</v>
      </c>
      <c r="E307" s="50">
        <f>SUM(E5:E305)</f>
        <v>1272194390.52</v>
      </c>
      <c r="F307" s="50">
        <f>SUM(F5:F305)</f>
        <v>3685197998.6500001</v>
      </c>
      <c r="G307" s="50">
        <f>SUM(G5:G305)</f>
        <v>9191032996</v>
      </c>
      <c r="H307" s="50"/>
      <c r="I307" s="50">
        <f t="shared" ref="I307:U307" si="0">SUM(I5:I305)</f>
        <v>0</v>
      </c>
      <c r="J307" s="50">
        <f t="shared" si="0"/>
        <v>5258406992.7388</v>
      </c>
      <c r="K307" s="50">
        <f t="shared" si="0"/>
        <v>1355454004.1536</v>
      </c>
      <c r="L307" s="50">
        <f t="shared" si="0"/>
        <v>105861789.48191893</v>
      </c>
      <c r="M307" s="50"/>
      <c r="N307" s="50">
        <f t="shared" si="0"/>
        <v>434381000.89039999</v>
      </c>
      <c r="O307" s="50">
        <f t="shared" si="0"/>
        <v>1980589996.546</v>
      </c>
      <c r="P307" s="50">
        <f t="shared" si="0"/>
        <v>0</v>
      </c>
      <c r="Q307" s="50">
        <f t="shared" si="0"/>
        <v>105861381.6673512</v>
      </c>
      <c r="R307" s="50"/>
      <c r="S307" s="50">
        <f t="shared" si="0"/>
        <v>1760872005.2848001</v>
      </c>
      <c r="T307" s="50">
        <f t="shared" si="0"/>
        <v>156</v>
      </c>
      <c r="U307" s="50">
        <f t="shared" si="0"/>
        <v>1760872160</v>
      </c>
    </row>
    <row r="308" spans="1:21">
      <c r="G308" s="45"/>
      <c r="I308" s="45"/>
      <c r="J308" s="45"/>
      <c r="K308" s="45"/>
      <c r="L308" s="46"/>
      <c r="M308" s="45"/>
      <c r="N308" s="45"/>
      <c r="O308" s="45"/>
      <c r="P308" s="45"/>
      <c r="Q308" s="45"/>
      <c r="R308" s="45"/>
      <c r="S308" s="45"/>
      <c r="T308" s="45"/>
      <c r="U308" s="45"/>
    </row>
    <row r="309" spans="1:21" hidden="1">
      <c r="J309" s="70"/>
      <c r="K309" s="70"/>
      <c r="L309" s="70"/>
      <c r="M309" s="70"/>
      <c r="N309" s="70"/>
      <c r="O309" s="70"/>
      <c r="P309" s="70"/>
      <c r="Q309" s="70"/>
      <c r="R309" s="70"/>
      <c r="S309" s="70"/>
    </row>
    <row r="310" spans="1:21" hidden="1">
      <c r="J310" s="71"/>
      <c r="K310" s="72"/>
      <c r="L310" s="72"/>
      <c r="M310" s="72"/>
      <c r="N310" s="72"/>
      <c r="O310" s="72"/>
      <c r="P310" s="72"/>
      <c r="Q310" s="72"/>
      <c r="R310" s="72"/>
      <c r="S310" s="71"/>
    </row>
    <row r="311" spans="1:21" hidden="1">
      <c r="J311" s="71"/>
      <c r="K311" s="72"/>
      <c r="L311" s="72"/>
      <c r="M311" s="72"/>
      <c r="N311" s="72"/>
      <c r="O311" s="72"/>
      <c r="P311" s="72"/>
      <c r="Q311" s="72"/>
      <c r="R311" s="72"/>
      <c r="S311" s="71"/>
    </row>
    <row r="312" spans="1:21" hidden="1">
      <c r="J312" s="71"/>
      <c r="K312" s="72"/>
      <c r="L312" s="72"/>
      <c r="M312" s="72"/>
      <c r="N312" s="72"/>
      <c r="O312" s="72"/>
      <c r="P312" s="72"/>
      <c r="Q312" s="72"/>
      <c r="R312" s="72"/>
      <c r="S312" s="71"/>
    </row>
    <row r="313" spans="1:21" hidden="1">
      <c r="J313" s="71"/>
      <c r="K313" s="72"/>
      <c r="L313" s="72"/>
      <c r="M313" s="72"/>
      <c r="N313" s="72"/>
      <c r="O313" s="72"/>
      <c r="P313" s="72"/>
      <c r="Q313" s="72"/>
      <c r="R313" s="72"/>
      <c r="S313" s="71"/>
    </row>
    <row r="314" spans="1:21" hidden="1">
      <c r="J314" s="71"/>
      <c r="K314" s="72"/>
      <c r="L314" s="72"/>
      <c r="M314" s="72"/>
      <c r="N314" s="72"/>
      <c r="O314" s="72"/>
      <c r="P314" s="72"/>
      <c r="Q314" s="72"/>
      <c r="R314" s="72"/>
      <c r="S314" s="71"/>
    </row>
    <row r="315" spans="1:21" hidden="1">
      <c r="J315" s="71"/>
      <c r="K315" s="72"/>
      <c r="L315" s="72"/>
      <c r="M315" s="72"/>
      <c r="N315" s="72"/>
      <c r="O315" s="72"/>
      <c r="P315" s="72"/>
      <c r="Q315" s="72"/>
      <c r="R315" s="72"/>
      <c r="S315" s="71"/>
    </row>
    <row r="316" spans="1:21" hidden="1">
      <c r="J316" s="71"/>
      <c r="K316" s="72"/>
      <c r="L316" s="72"/>
      <c r="M316" s="72"/>
      <c r="N316" s="72"/>
      <c r="O316" s="72"/>
      <c r="P316" s="72"/>
      <c r="Q316" s="72"/>
      <c r="R316" s="72"/>
      <c r="S316" s="71"/>
    </row>
    <row r="317" spans="1:21" hidden="1">
      <c r="J317" s="71"/>
      <c r="K317" s="72"/>
      <c r="L317" s="72"/>
      <c r="M317" s="72"/>
      <c r="N317" s="72"/>
      <c r="O317" s="72"/>
      <c r="P317" s="72"/>
      <c r="Q317" s="72"/>
      <c r="R317" s="72"/>
      <c r="S317" s="71"/>
    </row>
    <row r="318" spans="1:21" hidden="1">
      <c r="J318" s="70"/>
      <c r="K318" s="70"/>
      <c r="L318" s="70"/>
      <c r="M318" s="70"/>
      <c r="N318" s="70"/>
      <c r="O318" s="70"/>
      <c r="P318" s="70"/>
      <c r="Q318" s="70"/>
      <c r="R318" s="70"/>
      <c r="S318" s="70"/>
    </row>
    <row r="320" spans="1:21">
      <c r="G320" s="65"/>
      <c r="H320" s="65"/>
      <c r="I320" s="65"/>
      <c r="J320" s="65"/>
      <c r="K320" s="43"/>
      <c r="L320" s="65"/>
      <c r="M320" s="65"/>
      <c r="N320" s="65"/>
      <c r="O320" s="65"/>
      <c r="P320" s="65"/>
      <c r="Q320" s="65"/>
      <c r="R320" s="9"/>
      <c r="S320" s="65"/>
      <c r="T320" s="65"/>
      <c r="U320" s="65"/>
    </row>
    <row r="321" spans="2:14">
      <c r="B321" s="37" t="s">
        <v>131</v>
      </c>
      <c r="C321" s="36">
        <v>33501</v>
      </c>
    </row>
    <row r="322" spans="2:14">
      <c r="B322" s="37" t="s">
        <v>191</v>
      </c>
      <c r="C322" s="36">
        <v>36301</v>
      </c>
    </row>
    <row r="323" spans="2:14">
      <c r="B323" s="37" t="s">
        <v>4</v>
      </c>
      <c r="C323" s="36">
        <v>10800</v>
      </c>
    </row>
    <row r="324" spans="2:14">
      <c r="B324" s="37" t="s">
        <v>58</v>
      </c>
      <c r="C324" s="36">
        <v>30105</v>
      </c>
      <c r="G324" s="45"/>
      <c r="L324" s="47"/>
    </row>
    <row r="325" spans="2:14">
      <c r="B325" s="37" t="s">
        <v>54</v>
      </c>
      <c r="C325" s="36">
        <v>30100</v>
      </c>
      <c r="G325" s="45"/>
      <c r="L325" s="47"/>
    </row>
    <row r="326" spans="2:14">
      <c r="B326" s="37" t="s">
        <v>59</v>
      </c>
      <c r="C326" s="36">
        <v>30200</v>
      </c>
      <c r="G326" s="45"/>
    </row>
    <row r="327" spans="2:14">
      <c r="B327" s="37" t="s">
        <v>60</v>
      </c>
      <c r="C327" s="36">
        <v>30300</v>
      </c>
      <c r="G327" s="45"/>
      <c r="K327" s="47"/>
      <c r="L327" s="47"/>
      <c r="M327" s="47"/>
      <c r="N327" s="47"/>
    </row>
    <row r="328" spans="2:14">
      <c r="B328" s="37" t="s">
        <v>288</v>
      </c>
      <c r="C328" s="36">
        <v>34901</v>
      </c>
      <c r="G328" s="45"/>
      <c r="K328" s="47"/>
      <c r="L328" s="47"/>
      <c r="M328" s="47"/>
      <c r="N328" s="47"/>
    </row>
    <row r="329" spans="2:14">
      <c r="B329" s="37" t="s">
        <v>61</v>
      </c>
      <c r="C329" s="36">
        <v>30400</v>
      </c>
      <c r="G329" s="45"/>
      <c r="K329" s="47"/>
      <c r="L329" s="47"/>
      <c r="M329" s="47"/>
      <c r="N329" s="47"/>
    </row>
    <row r="330" spans="2:14">
      <c r="B330" s="37" t="s">
        <v>33</v>
      </c>
      <c r="C330" s="36">
        <v>20100</v>
      </c>
      <c r="G330" s="45"/>
    </row>
    <row r="331" spans="2:14">
      <c r="B331" s="37" t="s">
        <v>210</v>
      </c>
      <c r="C331" s="36">
        <v>36901</v>
      </c>
      <c r="G331" s="45"/>
    </row>
    <row r="332" spans="2:14">
      <c r="B332" s="37" t="s">
        <v>128</v>
      </c>
      <c r="C332" s="36">
        <v>33402</v>
      </c>
    </row>
    <row r="333" spans="2:14">
      <c r="B333" s="37" t="s">
        <v>63</v>
      </c>
      <c r="C333" s="36">
        <v>30500</v>
      </c>
    </row>
    <row r="334" spans="2:14">
      <c r="B334" s="37" t="s">
        <v>225</v>
      </c>
      <c r="C334" s="36">
        <v>37610</v>
      </c>
    </row>
    <row r="335" spans="2:14">
      <c r="B335" s="37" t="s">
        <v>77</v>
      </c>
      <c r="C335" s="36">
        <v>31110</v>
      </c>
    </row>
    <row r="336" spans="2:14">
      <c r="B336" s="37" t="s">
        <v>76</v>
      </c>
      <c r="C336" s="36">
        <v>31105</v>
      </c>
      <c r="L336" s="23"/>
    </row>
    <row r="337" spans="2:3">
      <c r="B337" s="37" t="s">
        <v>64</v>
      </c>
      <c r="C337" s="36">
        <v>30600</v>
      </c>
    </row>
    <row r="338" spans="2:3">
      <c r="B338" s="37" t="s">
        <v>26</v>
      </c>
      <c r="C338" s="36">
        <v>18600</v>
      </c>
    </row>
    <row r="339" spans="2:3">
      <c r="B339" s="37" t="s">
        <v>124</v>
      </c>
      <c r="C339" s="36">
        <v>33206</v>
      </c>
    </row>
    <row r="340" spans="2:3">
      <c r="B340" s="37" t="s">
        <v>67</v>
      </c>
      <c r="C340" s="36">
        <v>30705</v>
      </c>
    </row>
    <row r="341" spans="2:3">
      <c r="B341" s="37" t="s">
        <v>66</v>
      </c>
      <c r="C341" s="36">
        <v>30700</v>
      </c>
    </row>
    <row r="342" spans="2:3">
      <c r="B342" s="37" t="s">
        <v>68</v>
      </c>
      <c r="C342" s="36">
        <v>30800</v>
      </c>
    </row>
    <row r="343" spans="2:3">
      <c r="B343" s="37" t="s">
        <v>232</v>
      </c>
      <c r="C343" s="36">
        <v>37901</v>
      </c>
    </row>
    <row r="344" spans="2:3">
      <c r="B344" s="37" t="s">
        <v>70</v>
      </c>
      <c r="C344" s="36">
        <v>30905</v>
      </c>
    </row>
    <row r="345" spans="2:3">
      <c r="B345" s="37" t="s">
        <v>69</v>
      </c>
      <c r="C345" s="36">
        <v>30900</v>
      </c>
    </row>
    <row r="346" spans="2:3">
      <c r="B346" s="37" t="s">
        <v>149</v>
      </c>
      <c r="C346" s="36">
        <v>34505</v>
      </c>
    </row>
    <row r="347" spans="2:3">
      <c r="B347" s="37" t="s">
        <v>255</v>
      </c>
      <c r="C347" s="36">
        <v>38801</v>
      </c>
    </row>
    <row r="348" spans="2:3">
      <c r="B348" s="37" t="s">
        <v>247</v>
      </c>
      <c r="C348" s="36">
        <v>38601</v>
      </c>
    </row>
    <row r="349" spans="2:3">
      <c r="B349" s="37" t="s">
        <v>72</v>
      </c>
      <c r="C349" s="36">
        <v>31005</v>
      </c>
    </row>
    <row r="350" spans="2:3">
      <c r="B350" s="37" t="s">
        <v>71</v>
      </c>
      <c r="C350" s="36">
        <v>31000</v>
      </c>
    </row>
    <row r="351" spans="2:3">
      <c r="B351" s="37" t="s">
        <v>73</v>
      </c>
      <c r="C351" s="36">
        <v>31100</v>
      </c>
    </row>
    <row r="352" spans="2:3">
      <c r="B352" s="37" t="s">
        <v>78</v>
      </c>
      <c r="C352" s="36">
        <v>31200</v>
      </c>
    </row>
    <row r="353" spans="2:3">
      <c r="B353" s="37" t="s">
        <v>80</v>
      </c>
      <c r="C353" s="36">
        <v>31300</v>
      </c>
    </row>
    <row r="354" spans="2:3">
      <c r="B354" s="37" t="s">
        <v>84</v>
      </c>
      <c r="C354" s="36">
        <v>31405</v>
      </c>
    </row>
    <row r="355" spans="2:3">
      <c r="B355" s="37" t="s">
        <v>83</v>
      </c>
      <c r="C355" s="36">
        <v>31400</v>
      </c>
    </row>
    <row r="356" spans="2:3">
      <c r="B356" s="37" t="s">
        <v>85</v>
      </c>
      <c r="C356" s="36">
        <v>31500</v>
      </c>
    </row>
    <row r="357" spans="2:3">
      <c r="B357" s="37" t="s">
        <v>199</v>
      </c>
      <c r="C357" s="36">
        <v>36505</v>
      </c>
    </row>
    <row r="358" spans="2:3">
      <c r="B358" s="37" t="s">
        <v>197</v>
      </c>
      <c r="C358" s="36">
        <v>36501</v>
      </c>
    </row>
    <row r="359" spans="2:3">
      <c r="B359" s="37" t="s">
        <v>284</v>
      </c>
      <c r="C359" s="36">
        <v>31601</v>
      </c>
    </row>
    <row r="360" spans="2:3">
      <c r="B360" s="37" t="s">
        <v>81</v>
      </c>
      <c r="C360" s="36">
        <v>31301</v>
      </c>
    </row>
    <row r="361" spans="2:3">
      <c r="B361" s="37" t="s">
        <v>87</v>
      </c>
      <c r="C361" s="36">
        <v>31605</v>
      </c>
    </row>
    <row r="362" spans="2:3">
      <c r="B362" s="37" t="s">
        <v>86</v>
      </c>
      <c r="C362" s="36">
        <v>31600</v>
      </c>
    </row>
    <row r="363" spans="2:3">
      <c r="B363" s="37" t="s">
        <v>265</v>
      </c>
      <c r="C363" s="36">
        <v>39209</v>
      </c>
    </row>
    <row r="364" spans="2:3">
      <c r="B364" s="37" t="s">
        <v>88</v>
      </c>
      <c r="C364" s="36">
        <v>31700</v>
      </c>
    </row>
    <row r="365" spans="2:3">
      <c r="B365" s="37" t="s">
        <v>89</v>
      </c>
      <c r="C365" s="36">
        <v>31800</v>
      </c>
    </row>
    <row r="366" spans="2:3">
      <c r="B366" s="37" t="s">
        <v>90</v>
      </c>
      <c r="C366" s="36">
        <v>31805</v>
      </c>
    </row>
    <row r="367" spans="2:3">
      <c r="B367" s="37" t="s">
        <v>164</v>
      </c>
      <c r="C367" s="36">
        <v>35305</v>
      </c>
    </row>
    <row r="368" spans="2:3">
      <c r="B368" s="37" t="s">
        <v>120</v>
      </c>
      <c r="C368" s="36">
        <v>33202</v>
      </c>
    </row>
    <row r="369" spans="2:3">
      <c r="B369" s="37" t="s">
        <v>180</v>
      </c>
      <c r="C369" s="36">
        <v>36005</v>
      </c>
    </row>
    <row r="370" spans="2:3">
      <c r="B370" s="37" t="s">
        <v>208</v>
      </c>
      <c r="C370" s="36">
        <v>36810</v>
      </c>
    </row>
    <row r="371" spans="2:3">
      <c r="B371" s="37" t="s">
        <v>184</v>
      </c>
      <c r="C371" s="36">
        <v>36009</v>
      </c>
    </row>
    <row r="372" spans="2:3">
      <c r="B372" s="37" t="s">
        <v>176</v>
      </c>
      <c r="C372" s="36">
        <v>36000</v>
      </c>
    </row>
    <row r="373" spans="2:3">
      <c r="B373" s="37" t="s">
        <v>93</v>
      </c>
      <c r="C373" s="36">
        <v>31900</v>
      </c>
    </row>
    <row r="374" spans="2:3">
      <c r="B374" s="37" t="s">
        <v>94</v>
      </c>
      <c r="C374" s="36">
        <v>32000</v>
      </c>
    </row>
    <row r="375" spans="2:3">
      <c r="B375" s="37" t="s">
        <v>166</v>
      </c>
      <c r="C375" s="36">
        <v>35401</v>
      </c>
    </row>
    <row r="376" spans="2:3">
      <c r="B376" s="37" t="s">
        <v>97</v>
      </c>
      <c r="C376" s="36">
        <v>32200</v>
      </c>
    </row>
    <row r="377" spans="2:3">
      <c r="B377" s="37" t="s">
        <v>98</v>
      </c>
      <c r="C377" s="36">
        <v>32300</v>
      </c>
    </row>
    <row r="378" spans="2:3">
      <c r="B378" s="37" t="s">
        <v>99</v>
      </c>
      <c r="C378" s="36">
        <v>32305</v>
      </c>
    </row>
    <row r="379" spans="2:3">
      <c r="B379" s="37" t="s">
        <v>240</v>
      </c>
      <c r="C379" s="36">
        <v>38210</v>
      </c>
    </row>
    <row r="380" spans="2:3">
      <c r="B380" s="37" t="s">
        <v>55</v>
      </c>
      <c r="C380" s="36">
        <v>30102</v>
      </c>
    </row>
    <row r="381" spans="2:3">
      <c r="B381" s="37" t="s">
        <v>204</v>
      </c>
      <c r="C381" s="36">
        <v>36705</v>
      </c>
    </row>
    <row r="382" spans="2:3">
      <c r="B382" s="37" t="s">
        <v>213</v>
      </c>
      <c r="C382" s="36">
        <v>37005</v>
      </c>
    </row>
    <row r="383" spans="2:3">
      <c r="B383" s="37" t="s">
        <v>100</v>
      </c>
      <c r="C383" s="36">
        <v>32400</v>
      </c>
    </row>
    <row r="384" spans="2:3">
      <c r="B384" s="37" t="s">
        <v>177</v>
      </c>
      <c r="C384" s="36">
        <v>36001</v>
      </c>
    </row>
    <row r="385" spans="2:3">
      <c r="B385" s="37" t="s">
        <v>31</v>
      </c>
      <c r="C385" s="36">
        <v>19005</v>
      </c>
    </row>
    <row r="386" spans="2:3">
      <c r="B386" s="37" t="s">
        <v>179</v>
      </c>
      <c r="C386" s="36">
        <v>36003</v>
      </c>
    </row>
    <row r="387" spans="2:3">
      <c r="B387" s="37" t="s">
        <v>116</v>
      </c>
      <c r="C387" s="36">
        <v>33027</v>
      </c>
    </row>
    <row r="388" spans="2:3">
      <c r="B388" s="37" t="s">
        <v>289</v>
      </c>
      <c r="C388" s="36">
        <v>36004</v>
      </c>
    </row>
    <row r="389" spans="2:3">
      <c r="B389" s="37" t="s">
        <v>105</v>
      </c>
      <c r="C389" s="36">
        <v>32505</v>
      </c>
    </row>
    <row r="390" spans="2:3">
      <c r="B390" s="37" t="s">
        <v>106</v>
      </c>
      <c r="C390" s="36">
        <v>32600</v>
      </c>
    </row>
    <row r="391" spans="2:3">
      <c r="B391" s="37" t="s">
        <v>108</v>
      </c>
      <c r="C391" s="36">
        <v>32700</v>
      </c>
    </row>
    <row r="392" spans="2:3">
      <c r="B392" s="37" t="s">
        <v>109</v>
      </c>
      <c r="C392" s="36">
        <v>32800</v>
      </c>
    </row>
    <row r="393" spans="2:3">
      <c r="B393" s="37" t="s">
        <v>111</v>
      </c>
      <c r="C393" s="36">
        <v>32905</v>
      </c>
    </row>
    <row r="394" spans="2:3">
      <c r="B394" s="37" t="s">
        <v>110</v>
      </c>
      <c r="C394" s="36">
        <v>32900</v>
      </c>
    </row>
    <row r="395" spans="2:3">
      <c r="B395" s="37" t="s">
        <v>114</v>
      </c>
      <c r="C395" s="36">
        <v>33000</v>
      </c>
    </row>
    <row r="396" spans="2:3">
      <c r="B396" s="37" t="s">
        <v>6</v>
      </c>
      <c r="C396" s="36">
        <v>10900</v>
      </c>
    </row>
    <row r="397" spans="2:3">
      <c r="B397" s="37" t="s">
        <v>25</v>
      </c>
      <c r="C397" s="36">
        <v>18400</v>
      </c>
    </row>
    <row r="398" spans="2:3">
      <c r="B398" s="37" t="s">
        <v>19</v>
      </c>
      <c r="C398" s="36">
        <v>12510</v>
      </c>
    </row>
    <row r="399" spans="2:3">
      <c r="B399" s="37" t="s">
        <v>3</v>
      </c>
      <c r="C399" s="36">
        <v>10700</v>
      </c>
    </row>
    <row r="400" spans="2:3">
      <c r="B400" s="197" t="s">
        <v>463</v>
      </c>
      <c r="C400" s="217" t="s">
        <v>457</v>
      </c>
    </row>
    <row r="401" spans="2:3">
      <c r="B401" s="37" t="s">
        <v>1</v>
      </c>
      <c r="C401" s="36">
        <v>10400</v>
      </c>
    </row>
    <row r="402" spans="2:3">
      <c r="B402" s="37" t="s">
        <v>49</v>
      </c>
      <c r="C402" s="36">
        <v>22000</v>
      </c>
    </row>
    <row r="403" spans="2:3">
      <c r="B403" s="37" t="s">
        <v>32</v>
      </c>
      <c r="C403" s="36">
        <v>19100</v>
      </c>
    </row>
    <row r="404" spans="2:3">
      <c r="B404" s="37" t="s">
        <v>286</v>
      </c>
      <c r="C404" s="43">
        <v>33403</v>
      </c>
    </row>
    <row r="405" spans="2:3">
      <c r="B405" s="37" t="s">
        <v>117</v>
      </c>
      <c r="C405" s="36">
        <v>33100</v>
      </c>
    </row>
    <row r="406" spans="2:3">
      <c r="B406" s="37" t="s">
        <v>119</v>
      </c>
      <c r="C406" s="36">
        <v>33200</v>
      </c>
    </row>
    <row r="407" spans="2:3">
      <c r="B407" s="37" t="s">
        <v>123</v>
      </c>
      <c r="C407" s="36">
        <v>33205</v>
      </c>
    </row>
    <row r="408" spans="2:3">
      <c r="B408" s="37" t="s">
        <v>35</v>
      </c>
      <c r="C408" s="36">
        <v>20300</v>
      </c>
    </row>
    <row r="409" spans="2:3">
      <c r="B409" s="37" t="s">
        <v>290</v>
      </c>
      <c r="C409" s="36">
        <v>39208</v>
      </c>
    </row>
    <row r="410" spans="2:3">
      <c r="B410" s="37" t="s">
        <v>96</v>
      </c>
      <c r="C410" s="36">
        <v>32100</v>
      </c>
    </row>
    <row r="411" spans="2:3">
      <c r="B411" s="37" t="s">
        <v>125</v>
      </c>
      <c r="C411" s="36">
        <v>33300</v>
      </c>
    </row>
    <row r="412" spans="2:3">
      <c r="B412" s="37" t="s">
        <v>126</v>
      </c>
      <c r="C412" s="36">
        <v>33305</v>
      </c>
    </row>
    <row r="413" spans="2:3">
      <c r="B413" s="37" t="s">
        <v>212</v>
      </c>
      <c r="C413" s="36">
        <v>37000</v>
      </c>
    </row>
    <row r="414" spans="2:3">
      <c r="B414" s="37" t="s">
        <v>36</v>
      </c>
      <c r="C414" s="36">
        <v>20400</v>
      </c>
    </row>
    <row r="415" spans="2:3">
      <c r="B415" s="37" t="s">
        <v>251</v>
      </c>
      <c r="C415" s="36">
        <v>38620</v>
      </c>
    </row>
    <row r="416" spans="2:3">
      <c r="B416" s="37" t="s">
        <v>262</v>
      </c>
      <c r="C416" s="36">
        <v>39201</v>
      </c>
    </row>
    <row r="417" spans="2:3">
      <c r="B417" s="37" t="s">
        <v>11</v>
      </c>
      <c r="C417" s="36">
        <v>11300</v>
      </c>
    </row>
    <row r="418" spans="2:3">
      <c r="B418" s="37" t="s">
        <v>75</v>
      </c>
      <c r="C418" s="36">
        <v>31102</v>
      </c>
    </row>
    <row r="419" spans="2:3">
      <c r="B419" s="37" t="s">
        <v>74</v>
      </c>
      <c r="C419" s="36">
        <v>31101</v>
      </c>
    </row>
    <row r="420" spans="2:3">
      <c r="B420" s="37" t="s">
        <v>37</v>
      </c>
      <c r="C420" s="36">
        <v>20600</v>
      </c>
    </row>
    <row r="421" spans="2:3">
      <c r="B421" s="37" t="s">
        <v>107</v>
      </c>
      <c r="C421" s="36">
        <v>32605</v>
      </c>
    </row>
    <row r="422" spans="2:3">
      <c r="B422" s="37" t="s">
        <v>129</v>
      </c>
      <c r="C422" s="43">
        <v>33405</v>
      </c>
    </row>
    <row r="423" spans="2:3">
      <c r="B423" s="37" t="s">
        <v>130</v>
      </c>
      <c r="C423" s="43">
        <v>33500</v>
      </c>
    </row>
    <row r="424" spans="2:3">
      <c r="B424" s="37" t="s">
        <v>133</v>
      </c>
      <c r="C424" s="36">
        <v>33605</v>
      </c>
    </row>
    <row r="425" spans="2:3">
      <c r="B425" s="37" t="s">
        <v>201</v>
      </c>
      <c r="C425" s="36">
        <v>36601</v>
      </c>
    </row>
    <row r="426" spans="2:3">
      <c r="B426" s="37" t="s">
        <v>132</v>
      </c>
      <c r="C426" s="36">
        <v>33600</v>
      </c>
    </row>
    <row r="427" spans="2:3">
      <c r="B427" s="37" t="s">
        <v>134</v>
      </c>
      <c r="C427" s="36">
        <v>33700</v>
      </c>
    </row>
    <row r="428" spans="2:3">
      <c r="B428" s="37" t="s">
        <v>17</v>
      </c>
      <c r="C428" s="36">
        <v>12160</v>
      </c>
    </row>
    <row r="429" spans="2:3">
      <c r="B429" s="37" t="s">
        <v>15</v>
      </c>
      <c r="C429" s="36">
        <v>12100</v>
      </c>
    </row>
    <row r="430" spans="2:3">
      <c r="B430" s="37" t="s">
        <v>135</v>
      </c>
      <c r="C430" s="36">
        <v>33800</v>
      </c>
    </row>
    <row r="431" spans="2:3">
      <c r="B431" s="37" t="s">
        <v>65</v>
      </c>
      <c r="C431" s="36">
        <v>30601</v>
      </c>
    </row>
    <row r="432" spans="2:3">
      <c r="B432" s="37" t="s">
        <v>136</v>
      </c>
      <c r="C432" s="36">
        <v>33900</v>
      </c>
    </row>
    <row r="433" spans="2:3">
      <c r="B433" s="37" t="s">
        <v>243</v>
      </c>
      <c r="C433" s="36">
        <v>38402</v>
      </c>
    </row>
    <row r="434" spans="2:3">
      <c r="B434" s="37" t="s">
        <v>137</v>
      </c>
      <c r="C434" s="36">
        <v>34000</v>
      </c>
    </row>
    <row r="435" spans="2:3">
      <c r="B435" s="37" t="s">
        <v>138</v>
      </c>
      <c r="C435" s="36">
        <v>34100</v>
      </c>
    </row>
    <row r="436" spans="2:3">
      <c r="B436" s="37" t="s">
        <v>139</v>
      </c>
      <c r="C436" s="36">
        <v>34105</v>
      </c>
    </row>
    <row r="437" spans="2:3">
      <c r="B437" s="37" t="s">
        <v>141</v>
      </c>
      <c r="C437" s="36">
        <v>34205</v>
      </c>
    </row>
    <row r="438" spans="2:3">
      <c r="B438" s="37" t="s">
        <v>140</v>
      </c>
      <c r="C438" s="36">
        <v>34200</v>
      </c>
    </row>
    <row r="439" spans="2:3">
      <c r="B439" s="37" t="s">
        <v>267</v>
      </c>
      <c r="C439" s="36">
        <v>39301</v>
      </c>
    </row>
    <row r="440" spans="2:3">
      <c r="B440" s="37" t="s">
        <v>144</v>
      </c>
      <c r="C440" s="36">
        <v>34300</v>
      </c>
    </row>
    <row r="441" spans="2:3">
      <c r="B441" s="37" t="s">
        <v>145</v>
      </c>
      <c r="C441" s="36">
        <v>34400</v>
      </c>
    </row>
    <row r="442" spans="2:3">
      <c r="B442" s="37" t="s">
        <v>146</v>
      </c>
      <c r="C442" s="36">
        <v>34405</v>
      </c>
    </row>
    <row r="443" spans="2:3">
      <c r="B443" s="37" t="s">
        <v>18</v>
      </c>
      <c r="C443" s="36">
        <v>12220</v>
      </c>
    </row>
    <row r="444" spans="2:3">
      <c r="B444" s="37" t="s">
        <v>121</v>
      </c>
      <c r="C444" s="36">
        <v>33203</v>
      </c>
    </row>
    <row r="445" spans="2:3">
      <c r="B445" s="37" t="s">
        <v>269</v>
      </c>
      <c r="C445" s="36">
        <v>39401</v>
      </c>
    </row>
    <row r="446" spans="2:3">
      <c r="B446" s="37" t="s">
        <v>147</v>
      </c>
      <c r="C446" s="36">
        <v>34500</v>
      </c>
    </row>
    <row r="447" spans="2:3">
      <c r="B447" s="37" t="s">
        <v>150</v>
      </c>
      <c r="C447" s="36">
        <v>34600</v>
      </c>
    </row>
    <row r="448" spans="2:3">
      <c r="B448" s="37" t="s">
        <v>91</v>
      </c>
      <c r="C448" s="36">
        <v>31810</v>
      </c>
    </row>
    <row r="449" spans="2:3">
      <c r="B449" s="2" t="s">
        <v>371</v>
      </c>
      <c r="C449" s="66">
        <v>51000.2</v>
      </c>
    </row>
    <row r="450" spans="2:3">
      <c r="B450" s="2" t="s">
        <v>372</v>
      </c>
      <c r="C450" s="66">
        <v>51000.3</v>
      </c>
    </row>
    <row r="451" spans="2:3">
      <c r="B451" s="2" t="s">
        <v>370</v>
      </c>
      <c r="C451" s="66">
        <v>51000</v>
      </c>
    </row>
    <row r="452" spans="2:3">
      <c r="B452" s="37" t="s">
        <v>152</v>
      </c>
      <c r="C452" s="36">
        <v>34700</v>
      </c>
    </row>
    <row r="453" spans="2:3">
      <c r="B453" s="37" t="s">
        <v>153</v>
      </c>
      <c r="C453" s="36">
        <v>34800</v>
      </c>
    </row>
    <row r="454" spans="2:3">
      <c r="B454" s="37" t="s">
        <v>8</v>
      </c>
      <c r="C454" s="36">
        <v>10930</v>
      </c>
    </row>
    <row r="455" spans="2:3">
      <c r="B455" s="37" t="s">
        <v>20</v>
      </c>
      <c r="C455" s="36">
        <v>12600</v>
      </c>
    </row>
    <row r="456" spans="2:3">
      <c r="B456" s="37" t="s">
        <v>344</v>
      </c>
      <c r="C456" s="36">
        <v>33207</v>
      </c>
    </row>
    <row r="457" spans="2:3">
      <c r="B457" s="37" t="s">
        <v>285</v>
      </c>
      <c r="C457" s="36">
        <v>32901</v>
      </c>
    </row>
    <row r="458" spans="2:3">
      <c r="B458" s="37" t="s">
        <v>287</v>
      </c>
      <c r="C458" s="36">
        <v>34900</v>
      </c>
    </row>
    <row r="459" spans="2:3">
      <c r="B459" s="37" t="s">
        <v>237</v>
      </c>
      <c r="C459" s="36">
        <v>38105</v>
      </c>
    </row>
    <row r="460" spans="2:3">
      <c r="B460" s="37" t="s">
        <v>157</v>
      </c>
      <c r="C460" s="36">
        <v>35000</v>
      </c>
    </row>
    <row r="461" spans="2:3">
      <c r="B461" s="37" t="s">
        <v>118</v>
      </c>
      <c r="C461" s="36">
        <v>33105</v>
      </c>
    </row>
    <row r="462" spans="2:3">
      <c r="B462" s="37" t="s">
        <v>159</v>
      </c>
      <c r="C462" s="36">
        <v>35100</v>
      </c>
    </row>
    <row r="463" spans="2:3">
      <c r="B463" s="37" t="s">
        <v>160</v>
      </c>
      <c r="C463" s="36">
        <v>35105</v>
      </c>
    </row>
    <row r="464" spans="2:3">
      <c r="B464" s="37" t="s">
        <v>162</v>
      </c>
      <c r="C464" s="36">
        <v>35200</v>
      </c>
    </row>
    <row r="465" spans="2:3">
      <c r="B465" s="37" t="s">
        <v>82</v>
      </c>
      <c r="C465" s="36">
        <v>31320</v>
      </c>
    </row>
    <row r="466" spans="2:3">
      <c r="B466" s="37" t="s">
        <v>178</v>
      </c>
      <c r="C466" s="36">
        <v>36002</v>
      </c>
    </row>
    <row r="467" spans="2:3">
      <c r="B467" s="37" t="s">
        <v>167</v>
      </c>
      <c r="C467" s="36">
        <v>35402</v>
      </c>
    </row>
    <row r="468" spans="2:3">
      <c r="B468" s="37" t="s">
        <v>186</v>
      </c>
      <c r="C468" s="36">
        <v>36102</v>
      </c>
    </row>
    <row r="469" spans="2:3">
      <c r="B469" s="37" t="s">
        <v>345</v>
      </c>
      <c r="C469" s="36">
        <v>33208</v>
      </c>
    </row>
    <row r="470" spans="2:3">
      <c r="B470" s="37" t="s">
        <v>21</v>
      </c>
      <c r="C470" s="36">
        <v>12700</v>
      </c>
    </row>
    <row r="471" spans="2:3">
      <c r="B471" s="37" t="s">
        <v>181</v>
      </c>
      <c r="C471" s="36">
        <v>36006</v>
      </c>
    </row>
    <row r="472" spans="2:3">
      <c r="B472" s="37" t="s">
        <v>168</v>
      </c>
      <c r="C472" s="36">
        <v>35405</v>
      </c>
    </row>
    <row r="473" spans="2:3">
      <c r="B473" s="37" t="s">
        <v>165</v>
      </c>
      <c r="C473" s="36">
        <v>35400</v>
      </c>
    </row>
    <row r="474" spans="2:3">
      <c r="B474" s="37" t="s">
        <v>112</v>
      </c>
      <c r="C474" s="36">
        <v>32910</v>
      </c>
    </row>
    <row r="475" spans="2:3">
      <c r="B475" s="37" t="s">
        <v>169</v>
      </c>
      <c r="C475" s="36">
        <v>35500</v>
      </c>
    </row>
    <row r="476" spans="2:3">
      <c r="B476" s="37" t="s">
        <v>16</v>
      </c>
      <c r="C476" s="36">
        <v>12150</v>
      </c>
    </row>
    <row r="477" spans="2:3">
      <c r="B477" s="37" t="s">
        <v>170</v>
      </c>
      <c r="C477" s="36">
        <v>35600</v>
      </c>
    </row>
    <row r="478" spans="2:3">
      <c r="B478" s="37" t="s">
        <v>171</v>
      </c>
      <c r="C478" s="36">
        <v>35700</v>
      </c>
    </row>
    <row r="479" spans="2:3">
      <c r="B479" s="37" t="s">
        <v>173</v>
      </c>
      <c r="C479" s="36">
        <v>35805</v>
      </c>
    </row>
    <row r="480" spans="2:3">
      <c r="B480" s="37" t="s">
        <v>172</v>
      </c>
      <c r="C480" s="36">
        <v>35800</v>
      </c>
    </row>
    <row r="481" spans="2:3">
      <c r="B481" s="37" t="s">
        <v>187</v>
      </c>
      <c r="C481" s="36">
        <v>36105</v>
      </c>
    </row>
    <row r="482" spans="2:3">
      <c r="B482" s="37" t="s">
        <v>174</v>
      </c>
      <c r="C482" s="36">
        <v>35900</v>
      </c>
    </row>
    <row r="483" spans="2:3">
      <c r="B483" s="37" t="s">
        <v>175</v>
      </c>
      <c r="C483" s="36">
        <v>35905</v>
      </c>
    </row>
    <row r="484" spans="2:3">
      <c r="B484" s="37" t="s">
        <v>248</v>
      </c>
      <c r="C484" s="36">
        <v>38602</v>
      </c>
    </row>
    <row r="485" spans="2:3">
      <c r="B485" s="37" t="s">
        <v>155</v>
      </c>
      <c r="C485" s="36">
        <v>34905</v>
      </c>
    </row>
    <row r="486" spans="2:3">
      <c r="B486" s="37" t="s">
        <v>185</v>
      </c>
      <c r="C486" s="36">
        <v>36100</v>
      </c>
    </row>
    <row r="487" spans="2:3">
      <c r="B487" s="37" t="s">
        <v>189</v>
      </c>
      <c r="C487" s="36">
        <v>36205</v>
      </c>
    </row>
    <row r="488" spans="2:3">
      <c r="B488" s="37" t="s">
        <v>188</v>
      </c>
      <c r="C488" s="36">
        <v>36200</v>
      </c>
    </row>
    <row r="489" spans="2:3">
      <c r="B489" s="37" t="s">
        <v>190</v>
      </c>
      <c r="C489" s="36">
        <v>36300</v>
      </c>
    </row>
    <row r="490" spans="2:3">
      <c r="B490" s="37" t="s">
        <v>156</v>
      </c>
      <c r="C490" s="36">
        <v>34910</v>
      </c>
    </row>
    <row r="491" spans="2:3">
      <c r="B491" s="37" t="s">
        <v>250</v>
      </c>
      <c r="C491" s="36">
        <v>38610</v>
      </c>
    </row>
    <row r="492" spans="2:3">
      <c r="B492" s="37" t="s">
        <v>148</v>
      </c>
      <c r="C492" s="36">
        <v>34501</v>
      </c>
    </row>
    <row r="493" spans="2:3">
      <c r="B493" s="37" t="s">
        <v>253</v>
      </c>
      <c r="C493" s="36">
        <v>38701</v>
      </c>
    </row>
    <row r="494" spans="2:3">
      <c r="B494" s="37" t="s">
        <v>29</v>
      </c>
      <c r="C494" s="36">
        <v>18740</v>
      </c>
    </row>
    <row r="495" spans="2:3">
      <c r="B495" s="37" t="s">
        <v>39</v>
      </c>
      <c r="C495" s="36">
        <v>20800</v>
      </c>
    </row>
    <row r="496" spans="2:3">
      <c r="B496" s="37" t="s">
        <v>28</v>
      </c>
      <c r="C496" s="36">
        <v>18690</v>
      </c>
    </row>
    <row r="497" spans="2:3">
      <c r="B497" s="37" t="s">
        <v>10</v>
      </c>
      <c r="C497" s="36">
        <v>10950</v>
      </c>
    </row>
    <row r="498" spans="2:3">
      <c r="B498" s="37" t="s">
        <v>34</v>
      </c>
      <c r="C498" s="36">
        <v>20200</v>
      </c>
    </row>
    <row r="499" spans="2:3">
      <c r="B499" s="37" t="s">
        <v>30</v>
      </c>
      <c r="C499" s="36">
        <v>18780</v>
      </c>
    </row>
    <row r="500" spans="2:3">
      <c r="B500" s="37" t="s">
        <v>42</v>
      </c>
      <c r="C500" s="36">
        <v>21300</v>
      </c>
    </row>
    <row r="501" spans="2:3">
      <c r="B501" s="37" t="s">
        <v>369</v>
      </c>
      <c r="C501" s="36">
        <v>37001</v>
      </c>
    </row>
    <row r="502" spans="2:3">
      <c r="B502" s="37" t="s">
        <v>115</v>
      </c>
      <c r="C502" s="36">
        <v>33001</v>
      </c>
    </row>
    <row r="503" spans="2:3">
      <c r="B503" s="37" t="s">
        <v>195</v>
      </c>
      <c r="C503" s="36">
        <v>36405</v>
      </c>
    </row>
    <row r="504" spans="2:3">
      <c r="B504" s="37" t="s">
        <v>194</v>
      </c>
      <c r="C504" s="36">
        <v>36400</v>
      </c>
    </row>
    <row r="505" spans="2:3">
      <c r="B505" s="37" t="s">
        <v>38</v>
      </c>
      <c r="C505" s="36">
        <v>20700</v>
      </c>
    </row>
    <row r="506" spans="2:3">
      <c r="B506" s="37" t="s">
        <v>282</v>
      </c>
      <c r="C506" s="36">
        <v>14200</v>
      </c>
    </row>
    <row r="507" spans="2:3">
      <c r="B507" s="197" t="s">
        <v>436</v>
      </c>
      <c r="C507" s="230">
        <v>11050</v>
      </c>
    </row>
    <row r="508" spans="2:3">
      <c r="B508" s="37" t="s">
        <v>12</v>
      </c>
      <c r="C508" s="36">
        <v>11310</v>
      </c>
    </row>
    <row r="509" spans="2:3">
      <c r="B509" s="37" t="s">
        <v>161</v>
      </c>
      <c r="C509" s="36">
        <v>35106</v>
      </c>
    </row>
    <row r="510" spans="2:3">
      <c r="B510" s="37" t="s">
        <v>104</v>
      </c>
      <c r="C510" s="36">
        <v>32500</v>
      </c>
    </row>
    <row r="511" spans="2:3">
      <c r="B511" s="37" t="s">
        <v>196</v>
      </c>
      <c r="C511" s="36">
        <v>36500</v>
      </c>
    </row>
    <row r="512" spans="2:3">
      <c r="B512" s="37" t="s">
        <v>92</v>
      </c>
      <c r="C512" s="36">
        <v>31820</v>
      </c>
    </row>
    <row r="513" spans="2:3">
      <c r="B513" s="37" t="s">
        <v>27</v>
      </c>
      <c r="C513" s="36">
        <v>18640</v>
      </c>
    </row>
    <row r="514" spans="2:3">
      <c r="B514" s="37" t="s">
        <v>0</v>
      </c>
      <c r="C514" s="36">
        <v>10200</v>
      </c>
    </row>
    <row r="515" spans="2:3">
      <c r="B515" s="37" t="s">
        <v>200</v>
      </c>
      <c r="C515" s="36">
        <v>36600</v>
      </c>
    </row>
    <row r="516" spans="2:3">
      <c r="B516" s="37" t="s">
        <v>5</v>
      </c>
      <c r="C516" s="36">
        <v>10850</v>
      </c>
    </row>
    <row r="517" spans="2:3">
      <c r="B517" s="37" t="s">
        <v>7</v>
      </c>
      <c r="C517" s="36">
        <v>10910</v>
      </c>
    </row>
    <row r="518" spans="2:3">
      <c r="B518" s="37" t="s">
        <v>9</v>
      </c>
      <c r="C518" s="36">
        <v>10940</v>
      </c>
    </row>
    <row r="519" spans="2:3">
      <c r="B519" s="37" t="s">
        <v>202</v>
      </c>
      <c r="C519" s="36">
        <v>36700</v>
      </c>
    </row>
    <row r="520" spans="2:3">
      <c r="B520" s="37" t="s">
        <v>207</v>
      </c>
      <c r="C520" s="36">
        <v>36802</v>
      </c>
    </row>
    <row r="521" spans="2:3">
      <c r="B521" s="37" t="s">
        <v>205</v>
      </c>
      <c r="C521" s="36">
        <v>36800</v>
      </c>
    </row>
    <row r="522" spans="2:3">
      <c r="B522" s="37" t="s">
        <v>206</v>
      </c>
      <c r="C522" s="36">
        <v>36801</v>
      </c>
    </row>
    <row r="523" spans="2:3">
      <c r="B523" s="37" t="s">
        <v>211</v>
      </c>
      <c r="C523" s="36">
        <v>36905</v>
      </c>
    </row>
    <row r="524" spans="2:3">
      <c r="B524" s="37" t="s">
        <v>209</v>
      </c>
      <c r="C524" s="36">
        <v>36900</v>
      </c>
    </row>
    <row r="525" spans="2:3">
      <c r="B525" s="37" t="s">
        <v>214</v>
      </c>
      <c r="C525" s="36">
        <v>37100</v>
      </c>
    </row>
    <row r="526" spans="2:3">
      <c r="B526" s="37" t="s">
        <v>215</v>
      </c>
      <c r="C526" s="36">
        <v>37200</v>
      </c>
    </row>
    <row r="527" spans="2:3">
      <c r="B527" s="37" t="s">
        <v>216</v>
      </c>
      <c r="C527" s="36">
        <v>37300</v>
      </c>
    </row>
    <row r="528" spans="2:3">
      <c r="B528" s="37" t="s">
        <v>218</v>
      </c>
      <c r="C528" s="36">
        <v>37305</v>
      </c>
    </row>
    <row r="529" spans="2:3">
      <c r="B529" s="37" t="s">
        <v>183</v>
      </c>
      <c r="C529" s="36">
        <v>36008</v>
      </c>
    </row>
    <row r="530" spans="2:3">
      <c r="B530" s="37" t="s">
        <v>275</v>
      </c>
      <c r="C530" s="36">
        <v>39703</v>
      </c>
    </row>
    <row r="531" spans="2:3">
      <c r="B531" s="37" t="s">
        <v>346</v>
      </c>
      <c r="C531" s="36">
        <v>33209</v>
      </c>
    </row>
    <row r="532" spans="2:3">
      <c r="B532" s="37" t="s">
        <v>220</v>
      </c>
      <c r="C532" s="36">
        <v>37405</v>
      </c>
    </row>
    <row r="533" spans="2:3">
      <c r="B533" s="37" t="s">
        <v>219</v>
      </c>
      <c r="C533" s="36">
        <v>37400</v>
      </c>
    </row>
    <row r="534" spans="2:3">
      <c r="B534" s="37" t="s">
        <v>221</v>
      </c>
      <c r="C534" s="36">
        <v>37500</v>
      </c>
    </row>
    <row r="535" spans="2:3">
      <c r="B535" s="37" t="s">
        <v>224</v>
      </c>
      <c r="C535" s="36">
        <v>37605</v>
      </c>
    </row>
    <row r="536" spans="2:3">
      <c r="B536" s="37" t="s">
        <v>222</v>
      </c>
      <c r="C536" s="36">
        <v>37600</v>
      </c>
    </row>
    <row r="537" spans="2:3">
      <c r="B537" s="37" t="s">
        <v>22</v>
      </c>
      <c r="C537" s="36">
        <v>13500</v>
      </c>
    </row>
    <row r="538" spans="2:3">
      <c r="B538" s="37" t="s">
        <v>226</v>
      </c>
      <c r="C538" s="36">
        <v>37700</v>
      </c>
    </row>
    <row r="539" spans="2:3">
      <c r="B539" s="37" t="s">
        <v>227</v>
      </c>
      <c r="C539" s="36">
        <v>37705</v>
      </c>
    </row>
    <row r="540" spans="2:3">
      <c r="B540" s="37" t="s">
        <v>56</v>
      </c>
      <c r="C540" s="36">
        <v>30103</v>
      </c>
    </row>
    <row r="541" spans="2:3">
      <c r="B541" s="37" t="s">
        <v>142</v>
      </c>
      <c r="C541" s="36">
        <v>34220</v>
      </c>
    </row>
    <row r="542" spans="2:3">
      <c r="B542" s="37" t="s">
        <v>151</v>
      </c>
      <c r="C542" s="36">
        <v>34605</v>
      </c>
    </row>
    <row r="543" spans="2:3">
      <c r="B543" s="37" t="s">
        <v>230</v>
      </c>
      <c r="C543" s="36">
        <v>37805</v>
      </c>
    </row>
    <row r="544" spans="2:3">
      <c r="B544" s="37" t="s">
        <v>228</v>
      </c>
      <c r="C544" s="36">
        <v>37800</v>
      </c>
    </row>
    <row r="545" spans="2:3">
      <c r="B545" s="37" t="s">
        <v>233</v>
      </c>
      <c r="C545" s="36">
        <v>37905</v>
      </c>
    </row>
    <row r="546" spans="2:3">
      <c r="B546" s="37" t="s">
        <v>231</v>
      </c>
      <c r="C546" s="36">
        <v>37900</v>
      </c>
    </row>
    <row r="547" spans="2:3">
      <c r="B547" s="37" t="s">
        <v>235</v>
      </c>
      <c r="C547" s="36">
        <v>38005</v>
      </c>
    </row>
    <row r="548" spans="2:3">
      <c r="B548" s="37" t="s">
        <v>234</v>
      </c>
      <c r="C548" s="36">
        <v>38000</v>
      </c>
    </row>
    <row r="549" spans="2:3">
      <c r="B549" s="37" t="s">
        <v>217</v>
      </c>
      <c r="C549" s="36">
        <v>37301</v>
      </c>
    </row>
    <row r="550" spans="2:3">
      <c r="B550" s="37" t="s">
        <v>236</v>
      </c>
      <c r="C550" s="36">
        <v>38100</v>
      </c>
    </row>
    <row r="551" spans="2:3">
      <c r="B551" s="37" t="s">
        <v>239</v>
      </c>
      <c r="C551" s="36">
        <v>38205</v>
      </c>
    </row>
    <row r="552" spans="2:3">
      <c r="B552" s="37" t="s">
        <v>238</v>
      </c>
      <c r="C552" s="36">
        <v>38200</v>
      </c>
    </row>
    <row r="553" spans="2:3">
      <c r="B553" s="37" t="s">
        <v>193</v>
      </c>
      <c r="C553" s="36">
        <v>36305</v>
      </c>
    </row>
    <row r="554" spans="2:3">
      <c r="B554" s="37" t="s">
        <v>163</v>
      </c>
      <c r="C554" s="36">
        <v>35300</v>
      </c>
    </row>
    <row r="555" spans="2:3">
      <c r="B555" s="37" t="s">
        <v>241</v>
      </c>
      <c r="C555" s="36">
        <v>38300</v>
      </c>
    </row>
    <row r="556" spans="2:3">
      <c r="B556" s="37" t="s">
        <v>23</v>
      </c>
      <c r="C556" s="36">
        <v>13700</v>
      </c>
    </row>
    <row r="557" spans="2:3">
      <c r="B557" s="37" t="s">
        <v>103</v>
      </c>
      <c r="C557" s="36">
        <v>32420</v>
      </c>
    </row>
    <row r="558" spans="2:3">
      <c r="B558" s="37" t="s">
        <v>182</v>
      </c>
      <c r="C558" s="36">
        <v>36007</v>
      </c>
    </row>
    <row r="559" spans="2:3">
      <c r="B559" s="37" t="s">
        <v>62</v>
      </c>
      <c r="C559" s="36">
        <v>30405</v>
      </c>
    </row>
    <row r="560" spans="2:3">
      <c r="B560" s="37" t="s">
        <v>229</v>
      </c>
      <c r="C560" s="36">
        <v>37801</v>
      </c>
    </row>
    <row r="561" spans="2:3">
      <c r="B561" s="37" t="s">
        <v>101</v>
      </c>
      <c r="C561" s="36">
        <v>32405</v>
      </c>
    </row>
    <row r="562" spans="2:3">
      <c r="B562" s="37" t="s">
        <v>263</v>
      </c>
      <c r="C562" s="36">
        <v>39204</v>
      </c>
    </row>
    <row r="563" spans="2:3">
      <c r="B563" s="37" t="s">
        <v>158</v>
      </c>
      <c r="C563" s="36">
        <v>35005</v>
      </c>
    </row>
    <row r="564" spans="2:3">
      <c r="B564" s="37" t="s">
        <v>244</v>
      </c>
      <c r="C564" s="36">
        <v>38405</v>
      </c>
    </row>
    <row r="565" spans="2:3">
      <c r="B565" s="37" t="s">
        <v>242</v>
      </c>
      <c r="C565" s="36">
        <v>38400</v>
      </c>
    </row>
    <row r="566" spans="2:3">
      <c r="B566" s="37" t="s">
        <v>192</v>
      </c>
      <c r="C566" s="36">
        <v>36302</v>
      </c>
    </row>
    <row r="567" spans="2:3">
      <c r="B567" s="37" t="s">
        <v>2</v>
      </c>
      <c r="C567" s="36">
        <v>10500</v>
      </c>
    </row>
    <row r="568" spans="2:3">
      <c r="B568" s="37" t="s">
        <v>14</v>
      </c>
      <c r="C568" s="36">
        <v>11900</v>
      </c>
    </row>
    <row r="569" spans="2:3">
      <c r="B569" s="37" t="s">
        <v>283</v>
      </c>
      <c r="C569" s="36">
        <v>18670</v>
      </c>
    </row>
    <row r="570" spans="2:3">
      <c r="B570" s="206" t="s">
        <v>381</v>
      </c>
      <c r="C570" s="78" t="s">
        <v>457</v>
      </c>
    </row>
    <row r="571" spans="2:3">
      <c r="B571" s="37" t="s">
        <v>366</v>
      </c>
      <c r="C571" s="36">
        <v>14300.2</v>
      </c>
    </row>
    <row r="572" spans="2:3">
      <c r="B572" s="37" t="s">
        <v>365</v>
      </c>
      <c r="C572" s="36">
        <v>14300</v>
      </c>
    </row>
    <row r="573" spans="2:3">
      <c r="B573" s="37" t="s">
        <v>245</v>
      </c>
      <c r="C573" s="36">
        <v>38500</v>
      </c>
    </row>
    <row r="574" spans="2:3">
      <c r="B574" s="37" t="s">
        <v>154</v>
      </c>
      <c r="C574" s="36">
        <v>34903</v>
      </c>
    </row>
    <row r="575" spans="2:3">
      <c r="B575" s="37" t="s">
        <v>249</v>
      </c>
      <c r="C575" s="36">
        <v>38605</v>
      </c>
    </row>
    <row r="576" spans="2:3">
      <c r="B576" s="37" t="s">
        <v>246</v>
      </c>
      <c r="C576" s="36">
        <v>38600</v>
      </c>
    </row>
    <row r="577" spans="2:3">
      <c r="B577" s="37" t="s">
        <v>252</v>
      </c>
      <c r="C577" s="36">
        <v>38700</v>
      </c>
    </row>
    <row r="578" spans="2:3">
      <c r="B578" s="37" t="s">
        <v>57</v>
      </c>
      <c r="C578" s="36">
        <v>30104</v>
      </c>
    </row>
    <row r="579" spans="2:3">
      <c r="B579" s="37" t="s">
        <v>113</v>
      </c>
      <c r="C579" s="36">
        <v>32920</v>
      </c>
    </row>
    <row r="580" spans="2:3">
      <c r="B580" s="37" t="s">
        <v>254</v>
      </c>
      <c r="C580" s="36">
        <v>38800</v>
      </c>
    </row>
    <row r="581" spans="2:3">
      <c r="B581" s="37" t="s">
        <v>95</v>
      </c>
      <c r="C581" s="36">
        <v>32005</v>
      </c>
    </row>
    <row r="582" spans="2:3">
      <c r="B582" s="37" t="s">
        <v>271</v>
      </c>
      <c r="C582" s="36">
        <v>39501</v>
      </c>
    </row>
    <row r="583" spans="2:3">
      <c r="B583" s="37" t="s">
        <v>256</v>
      </c>
      <c r="C583" s="36">
        <v>38900</v>
      </c>
    </row>
    <row r="584" spans="2:3">
      <c r="B584" s="37" t="s">
        <v>41</v>
      </c>
      <c r="C584" s="36">
        <v>21200</v>
      </c>
    </row>
    <row r="585" spans="2:3">
      <c r="B585" s="37" t="s">
        <v>45</v>
      </c>
      <c r="C585" s="36">
        <v>21550</v>
      </c>
    </row>
    <row r="586" spans="2:3">
      <c r="B586" s="37" t="s">
        <v>43</v>
      </c>
      <c r="C586" s="36">
        <v>21520</v>
      </c>
    </row>
    <row r="587" spans="2:3">
      <c r="B587" s="37" t="s">
        <v>368</v>
      </c>
      <c r="C587" s="36">
        <v>21525.200000000001</v>
      </c>
    </row>
    <row r="588" spans="2:3">
      <c r="B588" s="37" t="s">
        <v>367</v>
      </c>
      <c r="C588" s="36">
        <v>21525</v>
      </c>
    </row>
    <row r="589" spans="2:3">
      <c r="B589" s="37" t="s">
        <v>257</v>
      </c>
      <c r="C589" s="36">
        <v>39000</v>
      </c>
    </row>
    <row r="590" spans="2:3">
      <c r="B590" s="37" t="s">
        <v>50</v>
      </c>
      <c r="C590" s="36">
        <v>23000</v>
      </c>
    </row>
    <row r="591" spans="2:3">
      <c r="B591" s="37" t="s">
        <v>51</v>
      </c>
      <c r="C591" s="36">
        <v>23100</v>
      </c>
    </row>
    <row r="592" spans="2:3">
      <c r="B592" s="37" t="s">
        <v>40</v>
      </c>
      <c r="C592" s="36">
        <v>20900</v>
      </c>
    </row>
    <row r="593" spans="2:3">
      <c r="B593" s="37" t="s">
        <v>52</v>
      </c>
      <c r="C593" s="36">
        <v>23200</v>
      </c>
    </row>
    <row r="594" spans="2:3">
      <c r="B594" s="37" t="s">
        <v>46</v>
      </c>
      <c r="C594" s="36">
        <v>21570</v>
      </c>
    </row>
    <row r="595" spans="2:3">
      <c r="B595" s="37" t="s">
        <v>223</v>
      </c>
      <c r="C595" s="36">
        <v>37601</v>
      </c>
    </row>
    <row r="596" spans="2:3">
      <c r="B596" s="37" t="s">
        <v>259</v>
      </c>
      <c r="C596" s="36">
        <v>39101</v>
      </c>
    </row>
    <row r="597" spans="2:3">
      <c r="B597" s="37" t="s">
        <v>258</v>
      </c>
      <c r="C597" s="36">
        <v>39100</v>
      </c>
    </row>
    <row r="598" spans="2:3">
      <c r="B598" s="37" t="s">
        <v>260</v>
      </c>
      <c r="C598" s="36">
        <v>39105</v>
      </c>
    </row>
    <row r="599" spans="2:3">
      <c r="B599" s="37" t="s">
        <v>122</v>
      </c>
      <c r="C599" s="36">
        <v>33204</v>
      </c>
    </row>
    <row r="600" spans="2:3">
      <c r="B600" s="37" t="s">
        <v>261</v>
      </c>
      <c r="C600" s="36">
        <v>39200</v>
      </c>
    </row>
    <row r="601" spans="2:3">
      <c r="B601" s="37" t="s">
        <v>264</v>
      </c>
      <c r="C601" s="36">
        <v>39205</v>
      </c>
    </row>
    <row r="602" spans="2:3">
      <c r="B602" s="37" t="s">
        <v>266</v>
      </c>
      <c r="C602" s="36">
        <v>39300</v>
      </c>
    </row>
    <row r="603" spans="2:3">
      <c r="B603" s="37" t="s">
        <v>268</v>
      </c>
      <c r="C603" s="36">
        <v>39400</v>
      </c>
    </row>
    <row r="604" spans="2:3">
      <c r="B604" s="37" t="s">
        <v>270</v>
      </c>
      <c r="C604" s="36">
        <v>39500</v>
      </c>
    </row>
    <row r="605" spans="2:3">
      <c r="B605" s="37" t="s">
        <v>273</v>
      </c>
      <c r="C605" s="36">
        <v>39605</v>
      </c>
    </row>
    <row r="606" spans="2:3">
      <c r="B606" s="37" t="s">
        <v>272</v>
      </c>
      <c r="C606" s="36">
        <v>39600</v>
      </c>
    </row>
    <row r="607" spans="2:3">
      <c r="B607" s="37" t="s">
        <v>143</v>
      </c>
      <c r="C607" s="36">
        <v>34230</v>
      </c>
    </row>
    <row r="608" spans="2:3">
      <c r="B608" s="37" t="s">
        <v>47</v>
      </c>
      <c r="C608" s="36">
        <v>21800</v>
      </c>
    </row>
    <row r="609" spans="2:3">
      <c r="B609" s="37" t="s">
        <v>79</v>
      </c>
      <c r="C609" s="36">
        <v>31205</v>
      </c>
    </row>
    <row r="610" spans="2:3">
      <c r="B610" s="37" t="s">
        <v>102</v>
      </c>
      <c r="C610" s="36">
        <v>32410</v>
      </c>
    </row>
    <row r="611" spans="2:3">
      <c r="B611" s="37" t="s">
        <v>13</v>
      </c>
      <c r="C611" s="36">
        <v>11600</v>
      </c>
    </row>
    <row r="612" spans="2:3">
      <c r="B612" s="37" t="s">
        <v>276</v>
      </c>
      <c r="C612" s="36">
        <v>39705</v>
      </c>
    </row>
    <row r="613" spans="2:3">
      <c r="B613" s="37" t="s">
        <v>274</v>
      </c>
      <c r="C613" s="36">
        <v>39700</v>
      </c>
    </row>
    <row r="614" spans="2:3">
      <c r="B614" s="37" t="s">
        <v>198</v>
      </c>
      <c r="C614" s="36">
        <v>36502</v>
      </c>
    </row>
    <row r="615" spans="2:3">
      <c r="B615" s="2" t="s">
        <v>278</v>
      </c>
      <c r="C615" s="66">
        <v>39805</v>
      </c>
    </row>
    <row r="616" spans="2:3">
      <c r="B616" s="37" t="s">
        <v>277</v>
      </c>
      <c r="C616" s="36">
        <v>39800</v>
      </c>
    </row>
    <row r="617" spans="2:3">
      <c r="B617" s="37" t="s">
        <v>48</v>
      </c>
      <c r="C617" s="36">
        <v>21900</v>
      </c>
    </row>
    <row r="618" spans="2:3">
      <c r="B618" s="37" t="s">
        <v>127</v>
      </c>
      <c r="C618" s="36">
        <v>33400</v>
      </c>
    </row>
    <row r="619" spans="2:3">
      <c r="B619" s="67" t="s">
        <v>279</v>
      </c>
      <c r="C619" s="66">
        <v>39900</v>
      </c>
    </row>
    <row r="620" spans="2:3">
      <c r="B620" s="37" t="s">
        <v>53</v>
      </c>
      <c r="C620" s="36">
        <v>30000</v>
      </c>
    </row>
    <row r="621" spans="2:3">
      <c r="B621" s="37" t="s">
        <v>203</v>
      </c>
      <c r="C621" s="36">
        <v>36701</v>
      </c>
    </row>
  </sheetData>
  <sortState ref="B319:C619">
    <sortCondition ref="B319"/>
  </sortState>
  <pageMargins left="0.25" right="0.25" top="0.75" bottom="0.75" header="0.3" footer="0.3"/>
  <pageSetup paperSize="5" scale="63"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49AC-C621-4133-87CA-0B03C653FAC1}">
  <dimension ref="A1:E305"/>
  <sheetViews>
    <sheetView workbookViewId="0"/>
  </sheetViews>
  <sheetFormatPr defaultRowHeight="15"/>
  <cols>
    <col min="1" max="1" width="15.7109375" style="197" bestFit="1" customWidth="1"/>
    <col min="2" max="2" width="49.28515625" style="197" bestFit="1" customWidth="1"/>
    <col min="3" max="3" width="23.5703125" style="86" customWidth="1"/>
    <col min="4" max="4" width="9.140625" style="197"/>
    <col min="5" max="5" width="20.85546875" style="197" customWidth="1"/>
    <col min="6" max="16384" width="9.140625" style="197"/>
  </cols>
  <sheetData>
    <row r="1" spans="1:3" ht="30">
      <c r="A1" s="221" t="s">
        <v>387</v>
      </c>
      <c r="B1" s="221" t="s">
        <v>388</v>
      </c>
      <c r="C1" s="222" t="s">
        <v>449</v>
      </c>
    </row>
    <row r="2" spans="1:3">
      <c r="A2" s="223" t="s">
        <v>433</v>
      </c>
      <c r="B2" s="224" t="s">
        <v>432</v>
      </c>
      <c r="C2" s="225">
        <v>0</v>
      </c>
    </row>
    <row r="3" spans="1:3">
      <c r="A3" s="197">
        <v>10200</v>
      </c>
      <c r="B3" s="197" t="s">
        <v>0</v>
      </c>
      <c r="C3" s="86">
        <v>1692672.6600000001</v>
      </c>
    </row>
    <row r="4" spans="1:3">
      <c r="A4" s="197">
        <v>10400</v>
      </c>
      <c r="B4" s="197" t="s">
        <v>1</v>
      </c>
      <c r="C4" s="86">
        <v>5183662.09</v>
      </c>
    </row>
    <row r="5" spans="1:3">
      <c r="A5" s="197">
        <v>10500</v>
      </c>
      <c r="B5" s="197" t="s">
        <v>2</v>
      </c>
      <c r="C5" s="86">
        <v>1202787.7300000002</v>
      </c>
    </row>
    <row r="6" spans="1:3">
      <c r="A6" s="197">
        <v>10700</v>
      </c>
      <c r="B6" s="197" t="s">
        <v>389</v>
      </c>
      <c r="C6" s="86">
        <v>8416506.4400000013</v>
      </c>
    </row>
    <row r="7" spans="1:3">
      <c r="A7" s="197">
        <v>10800</v>
      </c>
      <c r="B7" s="197" t="s">
        <v>4</v>
      </c>
      <c r="C7" s="86">
        <v>34867723.050000004</v>
      </c>
    </row>
    <row r="8" spans="1:3">
      <c r="A8" s="197">
        <v>10850</v>
      </c>
      <c r="B8" s="197" t="s">
        <v>5</v>
      </c>
      <c r="C8" s="86">
        <v>392120.53</v>
      </c>
    </row>
    <row r="9" spans="1:3">
      <c r="A9" s="197">
        <v>10900</v>
      </c>
      <c r="B9" s="197" t="s">
        <v>6</v>
      </c>
      <c r="C9" s="86">
        <v>3139549.79</v>
      </c>
    </row>
    <row r="10" spans="1:3">
      <c r="A10" s="197">
        <v>10910</v>
      </c>
      <c r="B10" s="197" t="s">
        <v>7</v>
      </c>
      <c r="C10" s="86">
        <v>489718.42</v>
      </c>
    </row>
    <row r="11" spans="1:3">
      <c r="A11" s="197">
        <v>10930</v>
      </c>
      <c r="B11" s="197" t="s">
        <v>8</v>
      </c>
      <c r="C11" s="86">
        <v>5225498.79</v>
      </c>
    </row>
    <row r="12" spans="1:3">
      <c r="A12" s="197">
        <v>10940</v>
      </c>
      <c r="B12" s="197" t="s">
        <v>9</v>
      </c>
      <c r="C12" s="86">
        <v>1285927.92</v>
      </c>
    </row>
    <row r="13" spans="1:3">
      <c r="A13" s="197">
        <v>10950</v>
      </c>
      <c r="B13" s="197" t="s">
        <v>10</v>
      </c>
      <c r="C13" s="86">
        <v>1129182.78</v>
      </c>
    </row>
    <row r="14" spans="1:3">
      <c r="A14" s="197">
        <v>11050</v>
      </c>
      <c r="B14" s="197" t="s">
        <v>436</v>
      </c>
      <c r="C14" s="86">
        <v>458025.49</v>
      </c>
    </row>
    <row r="15" spans="1:3">
      <c r="A15" s="197">
        <v>11300</v>
      </c>
      <c r="B15" s="197" t="s">
        <v>437</v>
      </c>
      <c r="C15" s="86">
        <v>8790818.0299999975</v>
      </c>
    </row>
    <row r="16" spans="1:3">
      <c r="A16" s="197">
        <v>11310</v>
      </c>
      <c r="B16" s="197" t="s">
        <v>12</v>
      </c>
      <c r="C16" s="86">
        <v>952807.18</v>
      </c>
    </row>
    <row r="17" spans="1:3">
      <c r="A17" s="197">
        <v>11600</v>
      </c>
      <c r="B17" s="197" t="s">
        <v>13</v>
      </c>
      <c r="C17" s="86">
        <v>3408232.1499999994</v>
      </c>
    </row>
    <row r="18" spans="1:3">
      <c r="A18" s="197">
        <v>11900</v>
      </c>
      <c r="B18" s="197" t="s">
        <v>14</v>
      </c>
      <c r="C18" s="86">
        <v>361237.72</v>
      </c>
    </row>
    <row r="19" spans="1:3">
      <c r="A19" s="197">
        <v>12100</v>
      </c>
      <c r="B19" s="197" t="s">
        <v>15</v>
      </c>
      <c r="C19" s="86">
        <v>422225.01</v>
      </c>
    </row>
    <row r="20" spans="1:3">
      <c r="A20" s="197">
        <v>12150</v>
      </c>
      <c r="B20" s="197" t="s">
        <v>16</v>
      </c>
      <c r="C20" s="86">
        <v>63168.869999999995</v>
      </c>
    </row>
    <row r="21" spans="1:3">
      <c r="A21" s="197">
        <v>12160</v>
      </c>
      <c r="B21" s="197" t="s">
        <v>17</v>
      </c>
      <c r="C21" s="86">
        <v>3391841.4699999997</v>
      </c>
    </row>
    <row r="22" spans="1:3">
      <c r="A22" s="228" t="s">
        <v>457</v>
      </c>
      <c r="B22" s="206" t="s">
        <v>381</v>
      </c>
      <c r="C22" s="86">
        <v>0</v>
      </c>
    </row>
    <row r="23" spans="1:3">
      <c r="A23" s="197">
        <v>12220</v>
      </c>
      <c r="B23" s="197" t="s">
        <v>439</v>
      </c>
      <c r="C23" s="86">
        <v>85724029.099999994</v>
      </c>
    </row>
    <row r="24" spans="1:3">
      <c r="A24" s="197">
        <v>12510</v>
      </c>
      <c r="B24" s="197" t="s">
        <v>19</v>
      </c>
      <c r="C24" s="86">
        <v>9368925.2299999986</v>
      </c>
    </row>
    <row r="25" spans="1:3">
      <c r="A25" s="197">
        <v>12600</v>
      </c>
      <c r="B25" s="197" t="s">
        <v>20</v>
      </c>
      <c r="C25" s="86">
        <v>3448104.2600000002</v>
      </c>
    </row>
    <row r="26" spans="1:3">
      <c r="A26" s="197">
        <v>12700</v>
      </c>
      <c r="B26" s="197" t="s">
        <v>21</v>
      </c>
      <c r="C26" s="86">
        <v>2179758.0900000003</v>
      </c>
    </row>
    <row r="27" spans="1:3">
      <c r="A27" s="197">
        <v>13500</v>
      </c>
      <c r="B27" s="197" t="s">
        <v>22</v>
      </c>
      <c r="C27" s="86">
        <v>7772993.04</v>
      </c>
    </row>
    <row r="28" spans="1:3">
      <c r="A28" s="197">
        <v>13700</v>
      </c>
      <c r="B28" s="197" t="s">
        <v>23</v>
      </c>
      <c r="C28" s="86">
        <v>920370.6399999999</v>
      </c>
    </row>
    <row r="29" spans="1:3">
      <c r="A29" s="197">
        <v>14200</v>
      </c>
      <c r="B29" s="197" t="s">
        <v>282</v>
      </c>
      <c r="C29" s="86">
        <v>0</v>
      </c>
    </row>
    <row r="30" spans="1:3">
      <c r="A30" s="197">
        <v>14300</v>
      </c>
      <c r="B30" s="197" t="s">
        <v>24</v>
      </c>
      <c r="C30" s="86">
        <f>2844458.71-C31</f>
        <v>2539579.71</v>
      </c>
    </row>
    <row r="31" spans="1:3">
      <c r="A31" s="197">
        <v>14300.2</v>
      </c>
      <c r="B31" s="197" t="s">
        <v>366</v>
      </c>
      <c r="C31" s="86">
        <v>304879</v>
      </c>
    </row>
    <row r="32" spans="1:3">
      <c r="A32" s="197">
        <v>18400</v>
      </c>
      <c r="B32" s="197" t="s">
        <v>390</v>
      </c>
      <c r="C32" s="86">
        <v>9723142.4199999999</v>
      </c>
    </row>
    <row r="33" spans="1:3">
      <c r="A33" s="197">
        <v>18600</v>
      </c>
      <c r="B33" s="197" t="s">
        <v>26</v>
      </c>
      <c r="C33" s="86">
        <v>28051.3</v>
      </c>
    </row>
    <row r="34" spans="1:3">
      <c r="A34" s="197">
        <v>18640</v>
      </c>
      <c r="B34" s="197" t="s">
        <v>27</v>
      </c>
      <c r="C34" s="47">
        <v>3339.920000000001</v>
      </c>
    </row>
    <row r="35" spans="1:3">
      <c r="A35" s="197">
        <v>18670</v>
      </c>
      <c r="B35" s="197" t="s">
        <v>283</v>
      </c>
      <c r="C35" s="47">
        <v>0</v>
      </c>
    </row>
    <row r="36" spans="1:3">
      <c r="A36" s="197">
        <v>18690</v>
      </c>
      <c r="B36" s="197" t="s">
        <v>28</v>
      </c>
      <c r="C36" s="86">
        <v>0</v>
      </c>
    </row>
    <row r="37" spans="1:3">
      <c r="A37" s="197">
        <v>18740</v>
      </c>
      <c r="B37" s="197" t="s">
        <v>29</v>
      </c>
      <c r="C37" s="86">
        <v>14353.410000000002</v>
      </c>
    </row>
    <row r="38" spans="1:3">
      <c r="A38" s="197">
        <v>18780</v>
      </c>
      <c r="B38" s="197" t="s">
        <v>440</v>
      </c>
      <c r="C38" s="86">
        <v>30444.449999999997</v>
      </c>
    </row>
    <row r="39" spans="1:3">
      <c r="A39" s="197">
        <v>19005</v>
      </c>
      <c r="B39" s="197" t="s">
        <v>31</v>
      </c>
      <c r="C39" s="86">
        <v>1560045.69</v>
      </c>
    </row>
    <row r="40" spans="1:3">
      <c r="A40" s="197">
        <v>19100</v>
      </c>
      <c r="B40" s="197" t="s">
        <v>32</v>
      </c>
      <c r="C40" s="86">
        <v>116171266.56999999</v>
      </c>
    </row>
    <row r="41" spans="1:3">
      <c r="A41" s="197">
        <v>20100</v>
      </c>
      <c r="B41" s="197" t="s">
        <v>33</v>
      </c>
      <c r="C41" s="86">
        <v>10151637.640000001</v>
      </c>
    </row>
    <row r="42" spans="1:3">
      <c r="A42" s="197">
        <v>20200</v>
      </c>
      <c r="B42" s="197" t="s">
        <v>34</v>
      </c>
      <c r="C42" s="86">
        <v>1519944.4600000002</v>
      </c>
    </row>
    <row r="43" spans="1:3">
      <c r="A43" s="197">
        <v>20300</v>
      </c>
      <c r="B43" s="197" t="s">
        <v>35</v>
      </c>
      <c r="C43" s="86">
        <v>22341664.629999999</v>
      </c>
    </row>
    <row r="44" spans="1:3">
      <c r="A44" s="197">
        <v>20400</v>
      </c>
      <c r="B44" s="197" t="s">
        <v>36</v>
      </c>
      <c r="C44" s="86">
        <v>1790390.15</v>
      </c>
    </row>
    <row r="45" spans="1:3">
      <c r="A45" s="197">
        <v>20600</v>
      </c>
      <c r="B45" s="197" t="s">
        <v>37</v>
      </c>
      <c r="C45" s="86">
        <v>3620896.6100000003</v>
      </c>
    </row>
    <row r="46" spans="1:3">
      <c r="A46" s="197">
        <v>20700</v>
      </c>
      <c r="B46" s="197" t="s">
        <v>38</v>
      </c>
      <c r="C46" s="86">
        <v>7470953.2000000002</v>
      </c>
    </row>
    <row r="47" spans="1:3">
      <c r="A47" s="197">
        <v>20800</v>
      </c>
      <c r="B47" s="197" t="s">
        <v>39</v>
      </c>
      <c r="C47" s="86">
        <v>6088310.1900000013</v>
      </c>
    </row>
    <row r="48" spans="1:3">
      <c r="A48" s="197">
        <v>20900</v>
      </c>
      <c r="B48" s="197" t="s">
        <v>40</v>
      </c>
      <c r="C48" s="86">
        <v>8866979.0499999989</v>
      </c>
    </row>
    <row r="49" spans="1:5">
      <c r="A49" s="197">
        <v>21200</v>
      </c>
      <c r="B49" s="197" t="s">
        <v>41</v>
      </c>
      <c r="C49" s="86">
        <v>3039923.1999999997</v>
      </c>
    </row>
    <row r="50" spans="1:5">
      <c r="A50" s="197">
        <v>21300</v>
      </c>
      <c r="B50" s="197" t="s">
        <v>42</v>
      </c>
      <c r="C50" s="86">
        <v>36047714.24000001</v>
      </c>
    </row>
    <row r="51" spans="1:5">
      <c r="A51" s="197">
        <v>21520</v>
      </c>
      <c r="B51" s="197" t="s">
        <v>391</v>
      </c>
      <c r="C51" s="86">
        <v>52618283.120000005</v>
      </c>
    </row>
    <row r="52" spans="1:5">
      <c r="A52" s="197">
        <v>21525</v>
      </c>
      <c r="B52" s="197" t="s">
        <v>44</v>
      </c>
      <c r="C52" s="86">
        <f>2253392.76-C53</f>
        <v>1999806.7599999998</v>
      </c>
      <c r="E52" s="86"/>
    </row>
    <row r="53" spans="1:5">
      <c r="A53" s="197">
        <v>21525.200000000001</v>
      </c>
      <c r="B53" s="197" t="s">
        <v>368</v>
      </c>
      <c r="C53" s="86">
        <v>253586</v>
      </c>
    </row>
    <row r="54" spans="1:5">
      <c r="A54" s="197">
        <v>21550</v>
      </c>
      <c r="B54" s="197" t="s">
        <v>45</v>
      </c>
      <c r="C54" s="86">
        <v>57905226.019999996</v>
      </c>
    </row>
    <row r="55" spans="1:5">
      <c r="A55" s="197">
        <v>21570</v>
      </c>
      <c r="B55" s="197" t="s">
        <v>46</v>
      </c>
      <c r="C55" s="86">
        <v>315916.30999999994</v>
      </c>
    </row>
    <row r="56" spans="1:5">
      <c r="A56" s="197">
        <v>21800</v>
      </c>
      <c r="B56" s="197" t="s">
        <v>47</v>
      </c>
      <c r="C56" s="86">
        <v>5169608.71</v>
      </c>
    </row>
    <row r="57" spans="1:5">
      <c r="A57" s="197">
        <v>21900</v>
      </c>
      <c r="B57" s="197" t="s">
        <v>48</v>
      </c>
      <c r="C57" s="86">
        <v>3951749.71</v>
      </c>
    </row>
    <row r="58" spans="1:5">
      <c r="A58" s="197">
        <v>22000</v>
      </c>
      <c r="B58" s="197" t="s">
        <v>49</v>
      </c>
      <c r="C58" s="86">
        <v>6756851.9800000014</v>
      </c>
    </row>
    <row r="59" spans="1:5">
      <c r="A59" s="197">
        <v>23000</v>
      </c>
      <c r="B59" s="197" t="s">
        <v>50</v>
      </c>
      <c r="C59" s="86">
        <v>2057657.9400000002</v>
      </c>
    </row>
    <row r="60" spans="1:5">
      <c r="A60" s="197">
        <v>23100</v>
      </c>
      <c r="B60" s="197" t="s">
        <v>51</v>
      </c>
      <c r="C60" s="86">
        <v>12308972.060000001</v>
      </c>
    </row>
    <row r="61" spans="1:5">
      <c r="A61" s="197">
        <v>23200</v>
      </c>
      <c r="B61" s="197" t="s">
        <v>52</v>
      </c>
      <c r="C61" s="86">
        <v>6706515.7000000011</v>
      </c>
    </row>
    <row r="62" spans="1:5">
      <c r="A62" s="197">
        <v>30000</v>
      </c>
      <c r="B62" s="197" t="s">
        <v>53</v>
      </c>
      <c r="C62" s="86">
        <v>1486882.4</v>
      </c>
    </row>
    <row r="63" spans="1:5">
      <c r="A63" s="197">
        <v>30100</v>
      </c>
      <c r="B63" s="197" t="s">
        <v>54</v>
      </c>
      <c r="C63" s="86">
        <v>12601791.999999998</v>
      </c>
    </row>
    <row r="64" spans="1:5">
      <c r="A64" s="197">
        <v>30102</v>
      </c>
      <c r="B64" s="197" t="s">
        <v>55</v>
      </c>
      <c r="C64" s="86">
        <v>231393.65999999997</v>
      </c>
    </row>
    <row r="65" spans="1:3">
      <c r="A65" s="197">
        <v>30103</v>
      </c>
      <c r="B65" s="197" t="s">
        <v>56</v>
      </c>
      <c r="C65" s="86">
        <v>300250.04000000004</v>
      </c>
    </row>
    <row r="66" spans="1:3">
      <c r="A66" s="197">
        <v>30104</v>
      </c>
      <c r="B66" s="197" t="s">
        <v>57</v>
      </c>
      <c r="C66" s="86">
        <v>156217.21000000005</v>
      </c>
    </row>
    <row r="67" spans="1:3">
      <c r="A67" s="197">
        <v>30105</v>
      </c>
      <c r="B67" s="197" t="s">
        <v>58</v>
      </c>
      <c r="C67" s="86">
        <v>1511208.12</v>
      </c>
    </row>
    <row r="68" spans="1:3">
      <c r="A68" s="197">
        <v>30200</v>
      </c>
      <c r="B68" s="197" t="s">
        <v>59</v>
      </c>
      <c r="C68" s="86">
        <v>3032922.4899999998</v>
      </c>
    </row>
    <row r="69" spans="1:3">
      <c r="A69" s="197">
        <v>30300</v>
      </c>
      <c r="B69" s="197" t="s">
        <v>60</v>
      </c>
      <c r="C69" s="86">
        <v>992451.39999999991</v>
      </c>
    </row>
    <row r="70" spans="1:3">
      <c r="A70" s="197">
        <v>30400</v>
      </c>
      <c r="B70" s="197" t="s">
        <v>61</v>
      </c>
      <c r="C70" s="86">
        <v>1793474.38</v>
      </c>
    </row>
    <row r="71" spans="1:3">
      <c r="A71" s="197">
        <v>30405</v>
      </c>
      <c r="B71" s="197" t="s">
        <v>62</v>
      </c>
      <c r="C71" s="86">
        <v>1170377.58</v>
      </c>
    </row>
    <row r="72" spans="1:3">
      <c r="A72" s="197">
        <v>30500</v>
      </c>
      <c r="B72" s="197" t="s">
        <v>63</v>
      </c>
      <c r="C72" s="86">
        <v>1988742.3299999998</v>
      </c>
    </row>
    <row r="73" spans="1:3">
      <c r="A73" s="197">
        <v>30600</v>
      </c>
      <c r="B73" s="197" t="s">
        <v>64</v>
      </c>
      <c r="C73" s="86">
        <v>1502557.0699999998</v>
      </c>
    </row>
    <row r="74" spans="1:3">
      <c r="A74" s="197">
        <v>30601</v>
      </c>
      <c r="B74" s="197" t="s">
        <v>65</v>
      </c>
      <c r="C74" s="86">
        <v>33484.15</v>
      </c>
    </row>
    <row r="75" spans="1:3">
      <c r="A75" s="197">
        <v>30700</v>
      </c>
      <c r="B75" s="197" t="s">
        <v>66</v>
      </c>
      <c r="C75" s="86">
        <v>4004376.2599999993</v>
      </c>
    </row>
    <row r="76" spans="1:3">
      <c r="A76" s="197">
        <v>30705</v>
      </c>
      <c r="B76" s="197" t="s">
        <v>67</v>
      </c>
      <c r="C76" s="86">
        <v>756864.34</v>
      </c>
    </row>
    <row r="77" spans="1:3">
      <c r="A77" s="197">
        <v>30800</v>
      </c>
      <c r="B77" s="197" t="s">
        <v>68</v>
      </c>
      <c r="C77" s="86">
        <v>1436453.12</v>
      </c>
    </row>
    <row r="78" spans="1:3">
      <c r="A78" s="197">
        <v>30900</v>
      </c>
      <c r="B78" s="197" t="s">
        <v>69</v>
      </c>
      <c r="C78" s="86">
        <v>2743957.71</v>
      </c>
    </row>
    <row r="79" spans="1:3">
      <c r="A79" s="197">
        <v>30905</v>
      </c>
      <c r="B79" s="197" t="s">
        <v>70</v>
      </c>
      <c r="C79" s="86">
        <v>640966.24</v>
      </c>
    </row>
    <row r="80" spans="1:3">
      <c r="A80" s="197">
        <v>31000</v>
      </c>
      <c r="B80" s="197" t="s">
        <v>71</v>
      </c>
      <c r="C80" s="86">
        <v>7635491.8499999996</v>
      </c>
    </row>
    <row r="81" spans="1:3">
      <c r="A81" s="197">
        <v>31005</v>
      </c>
      <c r="B81" s="197" t="s">
        <v>72</v>
      </c>
      <c r="C81" s="86">
        <v>818472.04</v>
      </c>
    </row>
    <row r="82" spans="1:3">
      <c r="A82" s="197">
        <v>31100</v>
      </c>
      <c r="B82" s="197" t="s">
        <v>73</v>
      </c>
      <c r="C82" s="86">
        <v>15565065.82</v>
      </c>
    </row>
    <row r="83" spans="1:3">
      <c r="A83" s="197">
        <v>31101</v>
      </c>
      <c r="B83" s="197" t="s">
        <v>74</v>
      </c>
      <c r="C83" s="86">
        <v>87618.76999999999</v>
      </c>
    </row>
    <row r="84" spans="1:3">
      <c r="A84" s="197">
        <v>31102</v>
      </c>
      <c r="B84" s="197" t="s">
        <v>75</v>
      </c>
      <c r="C84" s="86">
        <v>231711.5</v>
      </c>
    </row>
    <row r="85" spans="1:3">
      <c r="A85" s="197">
        <v>31105</v>
      </c>
      <c r="B85" s="197" t="s">
        <v>76</v>
      </c>
      <c r="C85" s="86">
        <v>2625604.69</v>
      </c>
    </row>
    <row r="86" spans="1:3">
      <c r="A86" s="197">
        <v>31110</v>
      </c>
      <c r="B86" s="197" t="s">
        <v>77</v>
      </c>
      <c r="C86" s="86">
        <v>3521399.72</v>
      </c>
    </row>
    <row r="87" spans="1:3">
      <c r="A87" s="197">
        <v>31200</v>
      </c>
      <c r="B87" s="197" t="s">
        <v>78</v>
      </c>
      <c r="C87" s="86">
        <v>6890770.0099999998</v>
      </c>
    </row>
    <row r="88" spans="1:3">
      <c r="A88" s="197">
        <v>31205</v>
      </c>
      <c r="B88" s="197" t="s">
        <v>79</v>
      </c>
      <c r="C88" s="86">
        <v>922753.96</v>
      </c>
    </row>
    <row r="89" spans="1:3">
      <c r="A89" s="197">
        <v>31300</v>
      </c>
      <c r="B89" s="197" t="s">
        <v>80</v>
      </c>
      <c r="C89" s="86">
        <v>17757020.77</v>
      </c>
    </row>
    <row r="90" spans="1:3">
      <c r="A90" s="197">
        <v>31301</v>
      </c>
      <c r="B90" s="197" t="s">
        <v>81</v>
      </c>
      <c r="C90" s="86">
        <v>353671.9</v>
      </c>
    </row>
    <row r="91" spans="1:3">
      <c r="A91" s="197">
        <v>31320</v>
      </c>
      <c r="B91" s="197" t="s">
        <v>82</v>
      </c>
      <c r="C91" s="86">
        <v>3162216.51</v>
      </c>
    </row>
    <row r="92" spans="1:3">
      <c r="A92" s="197">
        <v>31400</v>
      </c>
      <c r="B92" s="197" t="s">
        <v>83</v>
      </c>
      <c r="C92" s="86">
        <v>7271181.8599999994</v>
      </c>
    </row>
    <row r="93" spans="1:3">
      <c r="A93" s="197">
        <v>31405</v>
      </c>
      <c r="B93" s="197" t="s">
        <v>84</v>
      </c>
      <c r="C93" s="86">
        <v>1639692.49</v>
      </c>
    </row>
    <row r="94" spans="1:3">
      <c r="A94" s="197">
        <v>31500</v>
      </c>
      <c r="B94" s="197" t="s">
        <v>85</v>
      </c>
      <c r="C94" s="86">
        <v>1163491.2200000002</v>
      </c>
    </row>
    <row r="95" spans="1:3">
      <c r="A95" s="197">
        <v>31600</v>
      </c>
      <c r="B95" s="197" t="s">
        <v>86</v>
      </c>
      <c r="C95" s="86">
        <v>5062724.8500000006</v>
      </c>
    </row>
    <row r="96" spans="1:3">
      <c r="A96" s="197">
        <v>31601</v>
      </c>
      <c r="B96" s="197" t="s">
        <v>467</v>
      </c>
      <c r="C96" s="86">
        <v>0</v>
      </c>
    </row>
    <row r="97" spans="1:3">
      <c r="A97" s="197">
        <v>31605</v>
      </c>
      <c r="B97" s="197" t="s">
        <v>87</v>
      </c>
      <c r="C97" s="86">
        <v>822925.29</v>
      </c>
    </row>
    <row r="98" spans="1:3">
      <c r="A98" s="197">
        <v>31700</v>
      </c>
      <c r="B98" s="197" t="s">
        <v>88</v>
      </c>
      <c r="C98" s="86">
        <v>1630016.76</v>
      </c>
    </row>
    <row r="99" spans="1:3">
      <c r="A99" s="197">
        <v>31800</v>
      </c>
      <c r="B99" s="197" t="s">
        <v>89</v>
      </c>
      <c r="C99" s="86">
        <v>9034559.3500000015</v>
      </c>
    </row>
    <row r="100" spans="1:3">
      <c r="A100" s="197">
        <v>31805</v>
      </c>
      <c r="B100" s="197" t="s">
        <v>90</v>
      </c>
      <c r="C100" s="86">
        <v>2007237.0999999999</v>
      </c>
    </row>
    <row r="101" spans="1:3">
      <c r="A101" s="197">
        <v>31810</v>
      </c>
      <c r="B101" s="197" t="s">
        <v>91</v>
      </c>
      <c r="C101" s="86">
        <v>2358064.0900000003</v>
      </c>
    </row>
    <row r="102" spans="1:3">
      <c r="A102" s="197">
        <v>31820</v>
      </c>
      <c r="B102" s="197" t="s">
        <v>92</v>
      </c>
      <c r="C102" s="86">
        <v>1907625.7</v>
      </c>
    </row>
    <row r="103" spans="1:3">
      <c r="A103" s="197">
        <v>31900</v>
      </c>
      <c r="B103" s="197" t="s">
        <v>93</v>
      </c>
      <c r="C103" s="86">
        <v>5543920.2799999993</v>
      </c>
    </row>
    <row r="104" spans="1:3">
      <c r="A104" s="197">
        <v>32000</v>
      </c>
      <c r="B104" s="197" t="s">
        <v>94</v>
      </c>
      <c r="C104" s="86">
        <v>2268964.9699999997</v>
      </c>
    </row>
    <row r="105" spans="1:3">
      <c r="A105" s="197">
        <v>32005</v>
      </c>
      <c r="B105" s="197" t="s">
        <v>95</v>
      </c>
      <c r="C105" s="86">
        <v>541676.51</v>
      </c>
    </row>
    <row r="106" spans="1:3">
      <c r="A106" s="197">
        <v>32100</v>
      </c>
      <c r="B106" s="197" t="s">
        <v>96</v>
      </c>
      <c r="C106" s="86">
        <v>1374211.93</v>
      </c>
    </row>
    <row r="107" spans="1:3">
      <c r="A107" s="197">
        <v>32200</v>
      </c>
      <c r="B107" s="197" t="s">
        <v>97</v>
      </c>
      <c r="C107" s="86">
        <v>884452.08000000007</v>
      </c>
    </row>
    <row r="108" spans="1:3">
      <c r="A108" s="197">
        <v>32300</v>
      </c>
      <c r="B108" s="197" t="s">
        <v>98</v>
      </c>
      <c r="C108" s="86">
        <v>9198230.4500000011</v>
      </c>
    </row>
    <row r="109" spans="1:3">
      <c r="A109" s="197">
        <v>32305</v>
      </c>
      <c r="B109" s="197" t="s">
        <v>392</v>
      </c>
      <c r="C109" s="86">
        <v>1055696.93</v>
      </c>
    </row>
    <row r="110" spans="1:3">
      <c r="A110" s="197">
        <v>32400</v>
      </c>
      <c r="B110" s="197" t="s">
        <v>100</v>
      </c>
      <c r="C110" s="86">
        <v>3509484.03</v>
      </c>
    </row>
    <row r="111" spans="1:3">
      <c r="A111" s="197">
        <v>32405</v>
      </c>
      <c r="B111" s="197" t="s">
        <v>101</v>
      </c>
      <c r="C111" s="86">
        <v>967902.53999999992</v>
      </c>
    </row>
    <row r="112" spans="1:3">
      <c r="A112" s="197">
        <v>32410</v>
      </c>
      <c r="B112" s="197" t="s">
        <v>102</v>
      </c>
      <c r="C112" s="86">
        <v>1406061.3900000001</v>
      </c>
    </row>
    <row r="113" spans="1:3">
      <c r="A113" s="197">
        <v>32420</v>
      </c>
      <c r="B113" s="197" t="s">
        <v>468</v>
      </c>
      <c r="C113" s="86">
        <v>0</v>
      </c>
    </row>
    <row r="114" spans="1:3">
      <c r="A114" s="197">
        <v>32500</v>
      </c>
      <c r="B114" s="197" t="s">
        <v>393</v>
      </c>
      <c r="C114" s="86">
        <v>7548070.2400000002</v>
      </c>
    </row>
    <row r="115" spans="1:3">
      <c r="A115" s="197">
        <v>32505</v>
      </c>
      <c r="B115" s="197" t="s">
        <v>105</v>
      </c>
      <c r="C115" s="86">
        <v>1239246.02</v>
      </c>
    </row>
    <row r="116" spans="1:3">
      <c r="A116" s="197">
        <v>32600</v>
      </c>
      <c r="B116" s="197" t="s">
        <v>106</v>
      </c>
      <c r="C116" s="86">
        <v>27386804.080000006</v>
      </c>
    </row>
    <row r="117" spans="1:3">
      <c r="A117" s="197">
        <v>32605</v>
      </c>
      <c r="B117" s="197" t="s">
        <v>107</v>
      </c>
      <c r="C117" s="86">
        <v>4369440</v>
      </c>
    </row>
    <row r="118" spans="1:3">
      <c r="A118" s="197">
        <v>32700</v>
      </c>
      <c r="B118" s="197" t="s">
        <v>108</v>
      </c>
      <c r="C118" s="86">
        <v>2511603.84</v>
      </c>
    </row>
    <row r="119" spans="1:3">
      <c r="A119" s="197">
        <v>32800</v>
      </c>
      <c r="B119" s="197" t="s">
        <v>109</v>
      </c>
      <c r="C119" s="86">
        <v>3753142.9599999995</v>
      </c>
    </row>
    <row r="120" spans="1:3">
      <c r="A120" s="197">
        <v>32900</v>
      </c>
      <c r="B120" s="197" t="s">
        <v>110</v>
      </c>
      <c r="C120" s="86">
        <v>10109093.439999999</v>
      </c>
    </row>
    <row r="121" spans="1:3">
      <c r="A121" s="197">
        <v>32901</v>
      </c>
      <c r="B121" s="197" t="s">
        <v>394</v>
      </c>
      <c r="C121" s="86">
        <v>221897.69999999998</v>
      </c>
    </row>
    <row r="122" spans="1:3">
      <c r="A122" s="197">
        <v>32905</v>
      </c>
      <c r="B122" s="197" t="s">
        <v>111</v>
      </c>
      <c r="C122" s="86">
        <v>1577053.85</v>
      </c>
    </row>
    <row r="123" spans="1:3">
      <c r="A123" s="197">
        <v>32910</v>
      </c>
      <c r="B123" s="197" t="s">
        <v>112</v>
      </c>
      <c r="C123" s="86">
        <v>1990879.9399999997</v>
      </c>
    </row>
    <row r="124" spans="1:3">
      <c r="A124" s="197">
        <v>32920</v>
      </c>
      <c r="B124" s="197" t="s">
        <v>113</v>
      </c>
      <c r="C124" s="86">
        <v>1571808.9100000004</v>
      </c>
    </row>
    <row r="125" spans="1:3">
      <c r="A125" s="197">
        <v>33000</v>
      </c>
      <c r="B125" s="197" t="s">
        <v>114</v>
      </c>
      <c r="C125" s="86">
        <v>3743565.7699999996</v>
      </c>
    </row>
    <row r="126" spans="1:3">
      <c r="A126" s="197">
        <v>33001</v>
      </c>
      <c r="B126" s="197" t="s">
        <v>115</v>
      </c>
      <c r="C126" s="86">
        <v>97035.36</v>
      </c>
    </row>
    <row r="127" spans="1:3">
      <c r="A127" s="197">
        <v>33027</v>
      </c>
      <c r="B127" s="197" t="s">
        <v>116</v>
      </c>
      <c r="C127" s="86">
        <v>403774.12999999995</v>
      </c>
    </row>
    <row r="128" spans="1:3">
      <c r="A128" s="197">
        <v>33100</v>
      </c>
      <c r="B128" s="197" t="s">
        <v>117</v>
      </c>
      <c r="C128" s="86">
        <v>5446618.1599999992</v>
      </c>
    </row>
    <row r="129" spans="1:3">
      <c r="A129" s="197">
        <v>33105</v>
      </c>
      <c r="B129" s="197" t="s">
        <v>118</v>
      </c>
      <c r="C129" s="86">
        <v>641740.06000000006</v>
      </c>
    </row>
    <row r="130" spans="1:3">
      <c r="A130" s="197">
        <v>33200</v>
      </c>
      <c r="B130" s="197" t="s">
        <v>119</v>
      </c>
      <c r="C130" s="86">
        <v>22995671.690000001</v>
      </c>
    </row>
    <row r="131" spans="1:3">
      <c r="A131" s="197">
        <v>33202</v>
      </c>
      <c r="B131" s="197" t="s">
        <v>120</v>
      </c>
      <c r="C131" s="86">
        <v>336555.92</v>
      </c>
    </row>
    <row r="132" spans="1:3">
      <c r="A132" s="197">
        <v>33203</v>
      </c>
      <c r="B132" s="197" t="s">
        <v>121</v>
      </c>
      <c r="C132" s="86">
        <v>170614.56</v>
      </c>
    </row>
    <row r="133" spans="1:3">
      <c r="A133" s="197">
        <v>33204</v>
      </c>
      <c r="B133" s="197" t="s">
        <v>122</v>
      </c>
      <c r="C133" s="86">
        <v>538293.79</v>
      </c>
    </row>
    <row r="134" spans="1:3">
      <c r="A134" s="197">
        <v>33205</v>
      </c>
      <c r="B134" s="197" t="s">
        <v>123</v>
      </c>
      <c r="C134" s="86">
        <v>2042301.0100000005</v>
      </c>
    </row>
    <row r="135" spans="1:3">
      <c r="A135" s="197">
        <v>33206</v>
      </c>
      <c r="B135" s="197" t="s">
        <v>124</v>
      </c>
      <c r="C135" s="86">
        <v>183832.70999999993</v>
      </c>
    </row>
    <row r="136" spans="1:3">
      <c r="A136" s="197">
        <v>33207</v>
      </c>
      <c r="B136" s="197" t="s">
        <v>344</v>
      </c>
      <c r="C136" s="47">
        <v>412371.50999999995</v>
      </c>
    </row>
    <row r="137" spans="1:3">
      <c r="A137" s="197">
        <v>33208</v>
      </c>
      <c r="B137" s="197" t="s">
        <v>345</v>
      </c>
    </row>
    <row r="138" spans="1:3">
      <c r="A138" s="197">
        <v>33209</v>
      </c>
      <c r="B138" s="197" t="s">
        <v>346</v>
      </c>
      <c r="C138" s="86">
        <v>149857.24</v>
      </c>
    </row>
    <row r="139" spans="1:3">
      <c r="A139" s="197">
        <v>33300</v>
      </c>
      <c r="B139" s="197" t="s">
        <v>125</v>
      </c>
      <c r="C139" s="86">
        <v>3572119.28</v>
      </c>
    </row>
    <row r="140" spans="1:3">
      <c r="A140" s="197">
        <v>33305</v>
      </c>
      <c r="B140" s="197" t="s">
        <v>126</v>
      </c>
      <c r="C140" s="86">
        <v>1048310.0100000001</v>
      </c>
    </row>
    <row r="141" spans="1:3">
      <c r="A141" s="197">
        <v>33400</v>
      </c>
      <c r="B141" s="197" t="s">
        <v>127</v>
      </c>
      <c r="C141" s="86">
        <v>32523387.109999999</v>
      </c>
    </row>
    <row r="142" spans="1:3">
      <c r="A142" s="197">
        <v>33402</v>
      </c>
      <c r="B142" s="197" t="s">
        <v>128</v>
      </c>
      <c r="C142" s="86">
        <v>233141.39</v>
      </c>
    </row>
    <row r="143" spans="1:3">
      <c r="A143" s="197">
        <v>33403</v>
      </c>
      <c r="B143" s="197" t="s">
        <v>464</v>
      </c>
      <c r="C143" s="86">
        <v>0</v>
      </c>
    </row>
    <row r="144" spans="1:3">
      <c r="A144" s="197">
        <v>33405</v>
      </c>
      <c r="B144" s="197" t="s">
        <v>129</v>
      </c>
      <c r="C144" s="86">
        <v>3191006.49</v>
      </c>
    </row>
    <row r="145" spans="1:3">
      <c r="A145" s="197">
        <v>33500</v>
      </c>
      <c r="B145" s="197" t="s">
        <v>130</v>
      </c>
      <c r="C145" s="86">
        <v>4663451.4800000004</v>
      </c>
    </row>
    <row r="146" spans="1:3">
      <c r="A146" s="197">
        <v>33501</v>
      </c>
      <c r="B146" s="197" t="s">
        <v>131</v>
      </c>
      <c r="C146" s="86">
        <v>107183.71000000002</v>
      </c>
    </row>
    <row r="147" spans="1:3">
      <c r="A147" s="197">
        <v>33600</v>
      </c>
      <c r="B147" s="197" t="s">
        <v>132</v>
      </c>
      <c r="C147" s="86">
        <v>16905232.07</v>
      </c>
    </row>
    <row r="148" spans="1:3">
      <c r="A148" s="197">
        <v>33605</v>
      </c>
      <c r="B148" s="197" t="s">
        <v>133</v>
      </c>
      <c r="C148" s="86">
        <v>2419232.8699999992</v>
      </c>
    </row>
    <row r="149" spans="1:3">
      <c r="A149" s="197">
        <v>33700</v>
      </c>
      <c r="B149" s="197" t="s">
        <v>134</v>
      </c>
      <c r="C149" s="86">
        <v>1179195.6500000001</v>
      </c>
    </row>
    <row r="150" spans="1:3">
      <c r="A150" s="197">
        <v>33800</v>
      </c>
      <c r="B150" s="197" t="s">
        <v>135</v>
      </c>
      <c r="C150" s="86">
        <v>872606.61</v>
      </c>
    </row>
    <row r="151" spans="1:3">
      <c r="A151" s="197">
        <v>33900</v>
      </c>
      <c r="B151" s="197" t="s">
        <v>441</v>
      </c>
      <c r="C151" s="86">
        <v>4511295.1099999994</v>
      </c>
    </row>
    <row r="152" spans="1:3">
      <c r="A152" s="197">
        <v>34000</v>
      </c>
      <c r="B152" s="197" t="s">
        <v>137</v>
      </c>
      <c r="C152" s="86">
        <v>1936628.9300000002</v>
      </c>
    </row>
    <row r="153" spans="1:3">
      <c r="A153" s="197">
        <v>34100</v>
      </c>
      <c r="B153" s="197" t="s">
        <v>138</v>
      </c>
      <c r="C153" s="86">
        <v>43238716.560000002</v>
      </c>
    </row>
    <row r="154" spans="1:3">
      <c r="A154" s="197">
        <v>34105</v>
      </c>
      <c r="B154" s="197" t="s">
        <v>139</v>
      </c>
      <c r="C154" s="86">
        <v>4002889.48</v>
      </c>
    </row>
    <row r="155" spans="1:3">
      <c r="A155" s="197">
        <v>34200</v>
      </c>
      <c r="B155" s="197" t="s">
        <v>140</v>
      </c>
      <c r="C155" s="86">
        <v>1656841</v>
      </c>
    </row>
    <row r="156" spans="1:3">
      <c r="A156" s="197">
        <v>34205</v>
      </c>
      <c r="B156" s="197" t="s">
        <v>141</v>
      </c>
      <c r="C156" s="86">
        <v>726946.84000000008</v>
      </c>
    </row>
    <row r="157" spans="1:3">
      <c r="A157" s="197">
        <v>34220</v>
      </c>
      <c r="B157" s="197" t="s">
        <v>142</v>
      </c>
      <c r="C157" s="86">
        <v>1819687.26</v>
      </c>
    </row>
    <row r="158" spans="1:3">
      <c r="A158" s="197">
        <v>34230</v>
      </c>
      <c r="B158" s="197" t="s">
        <v>143</v>
      </c>
      <c r="C158" s="86">
        <v>700494.32</v>
      </c>
    </row>
    <row r="159" spans="1:3">
      <c r="A159" s="197">
        <v>34300</v>
      </c>
      <c r="B159" s="197" t="s">
        <v>144</v>
      </c>
      <c r="C159" s="86">
        <v>10768005.619999999</v>
      </c>
    </row>
    <row r="160" spans="1:3">
      <c r="A160" s="197">
        <v>34400</v>
      </c>
      <c r="B160" s="197" t="s">
        <v>145</v>
      </c>
      <c r="C160" s="86">
        <v>4298748.43</v>
      </c>
    </row>
    <row r="161" spans="1:3">
      <c r="A161" s="197">
        <v>34405</v>
      </c>
      <c r="B161" s="197" t="s">
        <v>146</v>
      </c>
      <c r="C161" s="86">
        <v>891020.84</v>
      </c>
    </row>
    <row r="162" spans="1:3">
      <c r="A162" s="197">
        <v>34500</v>
      </c>
      <c r="B162" s="197" t="s">
        <v>147</v>
      </c>
      <c r="C162" s="86">
        <v>7754746.1199999982</v>
      </c>
    </row>
    <row r="163" spans="1:3">
      <c r="A163" s="197">
        <v>34501</v>
      </c>
      <c r="B163" s="197" t="s">
        <v>148</v>
      </c>
      <c r="C163" s="86">
        <v>93442.919999999984</v>
      </c>
    </row>
    <row r="164" spans="1:3">
      <c r="A164" s="197">
        <v>34505</v>
      </c>
      <c r="B164" s="197" t="s">
        <v>149</v>
      </c>
      <c r="C164" s="86">
        <v>1116587.0599999998</v>
      </c>
    </row>
    <row r="165" spans="1:3">
      <c r="A165" s="197">
        <v>34600</v>
      </c>
      <c r="B165" s="197" t="s">
        <v>150</v>
      </c>
      <c r="C165" s="86">
        <v>1954462.41</v>
      </c>
    </row>
    <row r="166" spans="1:3">
      <c r="A166" s="197">
        <v>34605</v>
      </c>
      <c r="B166" s="197" t="s">
        <v>151</v>
      </c>
      <c r="C166" s="86">
        <v>393629.49</v>
      </c>
    </row>
    <row r="167" spans="1:3">
      <c r="A167" s="197">
        <v>34700</v>
      </c>
      <c r="B167" s="197" t="s">
        <v>152</v>
      </c>
      <c r="C167" s="86">
        <v>4710060.6099999994</v>
      </c>
    </row>
    <row r="168" spans="1:3">
      <c r="A168" s="197">
        <v>34800</v>
      </c>
      <c r="B168" s="197" t="s">
        <v>153</v>
      </c>
      <c r="C168" s="86">
        <v>607656.76</v>
      </c>
    </row>
    <row r="169" spans="1:3">
      <c r="A169" s="197">
        <v>34900</v>
      </c>
      <c r="B169" s="197" t="s">
        <v>395</v>
      </c>
      <c r="C169" s="86">
        <v>11234401.84</v>
      </c>
    </row>
    <row r="170" spans="1:3">
      <c r="A170" s="197">
        <v>34901</v>
      </c>
      <c r="B170" s="197" t="s">
        <v>396</v>
      </c>
      <c r="C170" s="86">
        <v>253722.09999999998</v>
      </c>
    </row>
    <row r="171" spans="1:3">
      <c r="A171" s="197">
        <v>34903</v>
      </c>
      <c r="B171" s="197" t="s">
        <v>154</v>
      </c>
      <c r="C171" s="86">
        <v>25777.3</v>
      </c>
    </row>
    <row r="172" spans="1:3">
      <c r="A172" s="197">
        <v>34905</v>
      </c>
      <c r="B172" s="197" t="s">
        <v>155</v>
      </c>
      <c r="C172" s="86">
        <v>1117719.5999999999</v>
      </c>
    </row>
    <row r="173" spans="1:3">
      <c r="A173" s="197">
        <v>34910</v>
      </c>
      <c r="B173" s="197" t="s">
        <v>156</v>
      </c>
      <c r="C173" s="86">
        <v>3408147.8499999996</v>
      </c>
    </row>
    <row r="174" spans="1:3">
      <c r="A174" s="197">
        <v>35000</v>
      </c>
      <c r="B174" s="197" t="s">
        <v>157</v>
      </c>
      <c r="C174" s="86">
        <v>2266860.17</v>
      </c>
    </row>
    <row r="175" spans="1:3">
      <c r="A175" s="197">
        <v>35005</v>
      </c>
      <c r="B175" s="197" t="s">
        <v>158</v>
      </c>
      <c r="C175" s="86">
        <v>1124943.8299999998</v>
      </c>
    </row>
    <row r="176" spans="1:3">
      <c r="A176" s="197">
        <v>35100</v>
      </c>
      <c r="B176" s="197" t="s">
        <v>159</v>
      </c>
      <c r="C176" s="86">
        <v>19760758.369999997</v>
      </c>
    </row>
    <row r="177" spans="1:3">
      <c r="A177" s="197">
        <v>35105</v>
      </c>
      <c r="B177" s="197" t="s">
        <v>160</v>
      </c>
      <c r="C177" s="86">
        <v>1793027.96</v>
      </c>
    </row>
    <row r="178" spans="1:3">
      <c r="A178" s="197">
        <v>35106</v>
      </c>
      <c r="B178" s="197" t="s">
        <v>161</v>
      </c>
      <c r="C178" s="86">
        <v>383389.47000000003</v>
      </c>
    </row>
    <row r="179" spans="1:3">
      <c r="A179" s="197">
        <v>35200</v>
      </c>
      <c r="B179" s="197" t="s">
        <v>162</v>
      </c>
      <c r="C179" s="86">
        <v>937937.30999999994</v>
      </c>
    </row>
    <row r="180" spans="1:3">
      <c r="A180" s="197">
        <v>35300</v>
      </c>
      <c r="B180" s="197" t="s">
        <v>442</v>
      </c>
      <c r="C180" s="86">
        <v>5907846.4699999997</v>
      </c>
    </row>
    <row r="181" spans="1:3">
      <c r="A181" s="197">
        <v>35305</v>
      </c>
      <c r="B181" s="197" t="s">
        <v>164</v>
      </c>
      <c r="C181" s="86">
        <v>2334207.63</v>
      </c>
    </row>
    <row r="182" spans="1:3">
      <c r="A182" s="197">
        <v>35400</v>
      </c>
      <c r="B182" s="197" t="s">
        <v>165</v>
      </c>
      <c r="C182" s="86">
        <v>4677849.28</v>
      </c>
    </row>
    <row r="183" spans="1:3">
      <c r="A183" s="197">
        <v>35401</v>
      </c>
      <c r="B183" s="197" t="s">
        <v>166</v>
      </c>
      <c r="C183" s="86">
        <v>47883.609999999993</v>
      </c>
    </row>
    <row r="184" spans="1:3">
      <c r="A184" s="197">
        <v>35402</v>
      </c>
      <c r="B184" s="197" t="s">
        <v>469</v>
      </c>
      <c r="C184" s="86">
        <v>0</v>
      </c>
    </row>
    <row r="185" spans="1:3">
      <c r="A185" s="197">
        <v>35405</v>
      </c>
      <c r="B185" s="197" t="s">
        <v>168</v>
      </c>
      <c r="C185" s="86">
        <v>1562262.3499999999</v>
      </c>
    </row>
    <row r="186" spans="1:3">
      <c r="A186" s="197">
        <v>35500</v>
      </c>
      <c r="B186" s="197" t="s">
        <v>169</v>
      </c>
      <c r="C186" s="86">
        <v>6138495.9600000009</v>
      </c>
    </row>
    <row r="187" spans="1:3">
      <c r="A187" s="197">
        <v>35600</v>
      </c>
      <c r="B187" s="197" t="s">
        <v>170</v>
      </c>
      <c r="C187" s="86">
        <v>2673806.25</v>
      </c>
    </row>
    <row r="188" spans="1:3">
      <c r="A188" s="197">
        <v>35700</v>
      </c>
      <c r="B188" s="197" t="s">
        <v>171</v>
      </c>
      <c r="C188" s="86">
        <v>1466531.48</v>
      </c>
    </row>
    <row r="189" spans="1:3">
      <c r="A189" s="197">
        <v>35800</v>
      </c>
      <c r="B189" s="197" t="s">
        <v>172</v>
      </c>
      <c r="C189" s="86">
        <v>2202776.7199999997</v>
      </c>
    </row>
    <row r="190" spans="1:3">
      <c r="A190" s="197">
        <v>35805</v>
      </c>
      <c r="B190" s="197" t="s">
        <v>173</v>
      </c>
      <c r="C190" s="86">
        <v>460897.85</v>
      </c>
    </row>
    <row r="191" spans="1:3">
      <c r="A191" s="197">
        <v>35900</v>
      </c>
      <c r="B191" s="197" t="s">
        <v>174</v>
      </c>
      <c r="C191" s="86">
        <v>3824353</v>
      </c>
    </row>
    <row r="192" spans="1:3">
      <c r="A192" s="197">
        <v>35905</v>
      </c>
      <c r="B192" s="197" t="s">
        <v>175</v>
      </c>
      <c r="C192" s="86">
        <v>609742.83999999985</v>
      </c>
    </row>
    <row r="193" spans="1:3">
      <c r="A193" s="197">
        <v>36000</v>
      </c>
      <c r="B193" s="197" t="s">
        <v>176</v>
      </c>
      <c r="C193" s="47">
        <v>87146345.820000008</v>
      </c>
    </row>
    <row r="194" spans="1:3">
      <c r="A194" s="197">
        <v>36001</v>
      </c>
      <c r="B194" s="197" t="s">
        <v>177</v>
      </c>
    </row>
    <row r="195" spans="1:3">
      <c r="A195" s="197">
        <v>36002</v>
      </c>
      <c r="B195" s="197" t="s">
        <v>465</v>
      </c>
      <c r="C195" s="86">
        <v>0</v>
      </c>
    </row>
    <row r="196" spans="1:3">
      <c r="A196" s="197">
        <v>36003</v>
      </c>
      <c r="B196" s="197" t="s">
        <v>179</v>
      </c>
      <c r="C196" s="86">
        <v>575866.47</v>
      </c>
    </row>
    <row r="197" spans="1:3">
      <c r="A197" s="197">
        <v>36004</v>
      </c>
      <c r="B197" s="197" t="s">
        <v>397</v>
      </c>
      <c r="C197" s="86">
        <v>330599.89</v>
      </c>
    </row>
    <row r="198" spans="1:3">
      <c r="A198" s="197">
        <v>36005</v>
      </c>
      <c r="B198" s="197" t="s">
        <v>180</v>
      </c>
      <c r="C198" s="86">
        <v>8048713.7100000009</v>
      </c>
    </row>
    <row r="199" spans="1:3">
      <c r="A199" s="197">
        <v>36006</v>
      </c>
      <c r="B199" s="197" t="s">
        <v>181</v>
      </c>
      <c r="C199" s="86">
        <v>853685.94999999984</v>
      </c>
    </row>
    <row r="200" spans="1:3">
      <c r="A200" s="197">
        <v>36007</v>
      </c>
      <c r="B200" s="197" t="s">
        <v>182</v>
      </c>
      <c r="C200" s="86">
        <v>286684.76</v>
      </c>
    </row>
    <row r="201" spans="1:3">
      <c r="A201" s="197">
        <v>36008</v>
      </c>
      <c r="B201" s="197" t="s">
        <v>183</v>
      </c>
      <c r="C201" s="86">
        <v>740639.80000000016</v>
      </c>
    </row>
    <row r="202" spans="1:3">
      <c r="A202" s="197">
        <v>36009</v>
      </c>
      <c r="B202" s="197" t="s">
        <v>184</v>
      </c>
      <c r="C202" s="86">
        <v>163065.40000000002</v>
      </c>
    </row>
    <row r="203" spans="1:3">
      <c r="A203" s="197">
        <v>36100</v>
      </c>
      <c r="B203" s="197" t="s">
        <v>185</v>
      </c>
      <c r="C203" s="86">
        <v>1215862.5299999998</v>
      </c>
    </row>
    <row r="204" spans="1:3">
      <c r="A204" s="197">
        <v>36102</v>
      </c>
      <c r="B204" s="197" t="s">
        <v>186</v>
      </c>
      <c r="C204" s="86">
        <v>328151.29000000004</v>
      </c>
    </row>
    <row r="205" spans="1:3">
      <c r="A205" s="197">
        <v>36105</v>
      </c>
      <c r="B205" s="197" t="s">
        <v>187</v>
      </c>
      <c r="C205" s="86">
        <v>661798.77</v>
      </c>
    </row>
    <row r="206" spans="1:3">
      <c r="A206" s="197">
        <v>36200</v>
      </c>
      <c r="B206" s="197" t="s">
        <v>188</v>
      </c>
      <c r="C206" s="86">
        <v>2541607.8300000005</v>
      </c>
    </row>
    <row r="207" spans="1:3">
      <c r="A207" s="197">
        <v>36205</v>
      </c>
      <c r="B207" s="197" t="s">
        <v>189</v>
      </c>
      <c r="C207" s="86">
        <v>442006.94000000006</v>
      </c>
    </row>
    <row r="208" spans="1:3">
      <c r="A208" s="197">
        <v>36300</v>
      </c>
      <c r="B208" s="197" t="s">
        <v>190</v>
      </c>
      <c r="C208" s="86">
        <v>7652318.1700000009</v>
      </c>
    </row>
    <row r="209" spans="1:3">
      <c r="A209" s="197">
        <v>36301</v>
      </c>
      <c r="B209" s="197" t="s">
        <v>191</v>
      </c>
      <c r="C209" s="86">
        <v>116225.05999999998</v>
      </c>
    </row>
    <row r="210" spans="1:3">
      <c r="A210" s="197">
        <v>36302</v>
      </c>
      <c r="B210" s="197" t="s">
        <v>192</v>
      </c>
      <c r="C210" s="86">
        <v>177415.63999999998</v>
      </c>
    </row>
    <row r="211" spans="1:3">
      <c r="A211" s="197">
        <v>36303</v>
      </c>
      <c r="B211" s="197" t="s">
        <v>398</v>
      </c>
      <c r="C211" s="86">
        <v>219524.68</v>
      </c>
    </row>
    <row r="212" spans="1:3">
      <c r="A212" s="197">
        <v>36305</v>
      </c>
      <c r="B212" s="197" t="s">
        <v>193</v>
      </c>
      <c r="C212" s="86">
        <v>1658202.2500000002</v>
      </c>
    </row>
    <row r="213" spans="1:3">
      <c r="A213" s="197">
        <v>36310</v>
      </c>
      <c r="B213" s="197" t="s">
        <v>382</v>
      </c>
      <c r="C213" s="86">
        <v>4820.99</v>
      </c>
    </row>
    <row r="214" spans="1:3">
      <c r="A214" s="197">
        <v>36400</v>
      </c>
      <c r="B214" s="197" t="s">
        <v>194</v>
      </c>
      <c r="C214" s="86">
        <v>8735378.5700000003</v>
      </c>
    </row>
    <row r="215" spans="1:3">
      <c r="A215" s="197">
        <v>36405</v>
      </c>
      <c r="B215" s="197" t="s">
        <v>399</v>
      </c>
      <c r="C215" s="86">
        <v>1406238.8200000003</v>
      </c>
    </row>
    <row r="216" spans="1:3">
      <c r="A216" s="197">
        <v>36500</v>
      </c>
      <c r="B216" s="197" t="s">
        <v>196</v>
      </c>
      <c r="C216" s="86">
        <v>16750008.219999999</v>
      </c>
    </row>
    <row r="217" spans="1:3">
      <c r="A217" s="197">
        <v>36501</v>
      </c>
      <c r="B217" s="197" t="s">
        <v>197</v>
      </c>
      <c r="C217" s="86">
        <v>194457.46000000002</v>
      </c>
    </row>
    <row r="218" spans="1:3">
      <c r="A218" s="197">
        <v>36502</v>
      </c>
      <c r="B218" s="197" t="s">
        <v>198</v>
      </c>
      <c r="C218" s="86">
        <v>67429.810000000012</v>
      </c>
    </row>
    <row r="219" spans="1:3">
      <c r="A219" s="197">
        <v>36505</v>
      </c>
      <c r="B219" s="197" t="s">
        <v>199</v>
      </c>
      <c r="C219" s="86">
        <v>3498739.7199999993</v>
      </c>
    </row>
    <row r="220" spans="1:3">
      <c r="A220" s="197">
        <v>36600</v>
      </c>
      <c r="B220" s="197" t="s">
        <v>200</v>
      </c>
      <c r="C220" s="86">
        <v>1302699.71</v>
      </c>
    </row>
    <row r="221" spans="1:3">
      <c r="A221" s="197">
        <v>36601</v>
      </c>
      <c r="B221" s="197" t="s">
        <v>201</v>
      </c>
      <c r="C221" s="86">
        <v>599872.24</v>
      </c>
    </row>
    <row r="222" spans="1:3">
      <c r="A222" s="197">
        <v>36700</v>
      </c>
      <c r="B222" s="197" t="s">
        <v>202</v>
      </c>
      <c r="C222" s="86">
        <v>14210070.85</v>
      </c>
    </row>
    <row r="223" spans="1:3">
      <c r="A223" s="197">
        <v>36701</v>
      </c>
      <c r="B223" s="197" t="s">
        <v>203</v>
      </c>
      <c r="C223" s="86">
        <v>50139.46</v>
      </c>
    </row>
    <row r="224" spans="1:3">
      <c r="A224" s="197">
        <v>36705</v>
      </c>
      <c r="B224" s="197" t="s">
        <v>204</v>
      </c>
      <c r="C224" s="86">
        <v>1747676.2100000002</v>
      </c>
    </row>
    <row r="225" spans="1:3">
      <c r="A225" s="197">
        <v>36800</v>
      </c>
      <c r="B225" s="197" t="s">
        <v>205</v>
      </c>
      <c r="C225" s="86">
        <v>5484590.5799999991</v>
      </c>
    </row>
    <row r="226" spans="1:3">
      <c r="A226" s="197">
        <v>36801</v>
      </c>
      <c r="B226" s="197" t="s">
        <v>466</v>
      </c>
      <c r="C226" s="86">
        <v>0</v>
      </c>
    </row>
    <row r="227" spans="1:3">
      <c r="A227" s="197">
        <v>36802</v>
      </c>
      <c r="B227" s="197" t="s">
        <v>207</v>
      </c>
      <c r="C227" s="86">
        <v>260279.82</v>
      </c>
    </row>
    <row r="228" spans="1:3">
      <c r="A228" s="197">
        <v>36810</v>
      </c>
      <c r="B228" s="197" t="s">
        <v>400</v>
      </c>
      <c r="C228" s="86">
        <v>9941225.1899999995</v>
      </c>
    </row>
    <row r="229" spans="1:3">
      <c r="A229" s="197">
        <v>36900</v>
      </c>
      <c r="B229" s="197" t="s">
        <v>209</v>
      </c>
      <c r="C229" s="86">
        <v>1024217.72</v>
      </c>
    </row>
    <row r="230" spans="1:3">
      <c r="A230" s="197">
        <v>36901</v>
      </c>
      <c r="B230" s="197" t="s">
        <v>210</v>
      </c>
      <c r="C230" s="86">
        <v>364550.56</v>
      </c>
    </row>
    <row r="231" spans="1:3">
      <c r="A231" s="197">
        <v>36905</v>
      </c>
      <c r="B231" s="197" t="s">
        <v>211</v>
      </c>
      <c r="C231" s="86">
        <v>401381.86</v>
      </c>
    </row>
    <row r="232" spans="1:3">
      <c r="A232" s="197">
        <v>37000</v>
      </c>
      <c r="B232" s="197" t="s">
        <v>212</v>
      </c>
      <c r="C232" s="86">
        <v>3342654.1999999997</v>
      </c>
    </row>
    <row r="233" spans="1:3">
      <c r="A233" s="197">
        <v>37001</v>
      </c>
      <c r="B233" s="197" t="s">
        <v>369</v>
      </c>
      <c r="C233" s="86">
        <v>153999.22999999998</v>
      </c>
    </row>
    <row r="234" spans="1:3">
      <c r="A234" s="197">
        <v>37005</v>
      </c>
      <c r="B234" s="197" t="s">
        <v>213</v>
      </c>
      <c r="C234" s="86">
        <v>934533.5199999999</v>
      </c>
    </row>
    <row r="235" spans="1:3">
      <c r="A235" s="197">
        <v>37100</v>
      </c>
      <c r="B235" s="197" t="s">
        <v>214</v>
      </c>
      <c r="C235" s="86">
        <v>4857306.32</v>
      </c>
    </row>
    <row r="236" spans="1:3">
      <c r="A236" s="197">
        <v>37200</v>
      </c>
      <c r="B236" s="197" t="s">
        <v>215</v>
      </c>
      <c r="C236" s="86">
        <v>1088150.3799999997</v>
      </c>
    </row>
    <row r="237" spans="1:3">
      <c r="A237" s="197">
        <v>37300</v>
      </c>
      <c r="B237" s="197" t="s">
        <v>216</v>
      </c>
      <c r="C237" s="86">
        <v>2883715.9299999997</v>
      </c>
    </row>
    <row r="238" spans="1:3">
      <c r="A238" s="197">
        <v>37301</v>
      </c>
      <c r="B238" s="197" t="s">
        <v>217</v>
      </c>
      <c r="C238" s="86">
        <v>324533.95</v>
      </c>
    </row>
    <row r="239" spans="1:3">
      <c r="A239" s="197">
        <v>37305</v>
      </c>
      <c r="B239" s="197" t="s">
        <v>218</v>
      </c>
      <c r="C239" s="86">
        <v>908233.06</v>
      </c>
    </row>
    <row r="240" spans="1:3">
      <c r="A240" s="197">
        <v>37400</v>
      </c>
      <c r="B240" s="197" t="s">
        <v>219</v>
      </c>
      <c r="C240" s="86">
        <v>13243741.439999999</v>
      </c>
    </row>
    <row r="241" spans="1:3">
      <c r="A241" s="197">
        <v>37405</v>
      </c>
      <c r="B241" s="197" t="s">
        <v>220</v>
      </c>
      <c r="C241" s="86">
        <v>3157134.0500000003</v>
      </c>
    </row>
    <row r="242" spans="1:3">
      <c r="A242" s="197">
        <v>37500</v>
      </c>
      <c r="B242" s="197" t="s">
        <v>221</v>
      </c>
      <c r="C242" s="86">
        <v>1639677.83</v>
      </c>
    </row>
    <row r="243" spans="1:3">
      <c r="A243" s="197">
        <v>37600</v>
      </c>
      <c r="B243" s="197" t="s">
        <v>222</v>
      </c>
      <c r="C243" s="86">
        <v>9369335.2399999984</v>
      </c>
    </row>
    <row r="244" spans="1:3">
      <c r="A244" s="197">
        <v>37601</v>
      </c>
      <c r="B244" s="197" t="s">
        <v>223</v>
      </c>
      <c r="C244" s="86">
        <v>381844.43999999994</v>
      </c>
    </row>
    <row r="245" spans="1:3">
      <c r="A245" s="197">
        <v>37605</v>
      </c>
      <c r="B245" s="197" t="s">
        <v>224</v>
      </c>
      <c r="C245" s="86">
        <v>1186895.5800000003</v>
      </c>
    </row>
    <row r="246" spans="1:3">
      <c r="A246" s="197">
        <v>37610</v>
      </c>
      <c r="B246" s="197" t="s">
        <v>225</v>
      </c>
      <c r="C246" s="86">
        <v>2782604.55</v>
      </c>
    </row>
    <row r="247" spans="1:3">
      <c r="A247" s="197">
        <v>37700</v>
      </c>
      <c r="B247" s="197" t="s">
        <v>226</v>
      </c>
      <c r="C247" s="86">
        <v>4095080.4199999995</v>
      </c>
    </row>
    <row r="248" spans="1:3">
      <c r="A248" s="197">
        <v>37705</v>
      </c>
      <c r="B248" s="197" t="s">
        <v>227</v>
      </c>
      <c r="C248" s="86">
        <v>1302106.8999999999</v>
      </c>
    </row>
    <row r="249" spans="1:3">
      <c r="A249" s="197">
        <v>37800</v>
      </c>
      <c r="B249" s="197" t="s">
        <v>228</v>
      </c>
      <c r="C249" s="86">
        <v>13207892.43</v>
      </c>
    </row>
    <row r="250" spans="1:3">
      <c r="A250" s="197">
        <v>37801</v>
      </c>
      <c r="B250" s="197" t="s">
        <v>229</v>
      </c>
      <c r="C250" s="86">
        <v>81923.039999999994</v>
      </c>
    </row>
    <row r="251" spans="1:3">
      <c r="A251" s="197">
        <v>37805</v>
      </c>
      <c r="B251" s="197" t="s">
        <v>230</v>
      </c>
      <c r="C251" s="86">
        <v>1024196.76</v>
      </c>
    </row>
    <row r="252" spans="1:3">
      <c r="A252" s="197">
        <v>37900</v>
      </c>
      <c r="B252" s="197" t="s">
        <v>231</v>
      </c>
      <c r="C252" s="86">
        <v>6700348.0899999989</v>
      </c>
    </row>
    <row r="253" spans="1:3">
      <c r="A253" s="197">
        <v>37901</v>
      </c>
      <c r="B253" s="197" t="s">
        <v>232</v>
      </c>
      <c r="C253" s="86">
        <v>124590.81000000001</v>
      </c>
    </row>
    <row r="254" spans="1:3">
      <c r="A254" s="197">
        <v>37905</v>
      </c>
      <c r="B254" s="197" t="s">
        <v>233</v>
      </c>
      <c r="C254" s="86">
        <v>862451.83</v>
      </c>
    </row>
    <row r="255" spans="1:3">
      <c r="A255" s="197">
        <v>38000</v>
      </c>
      <c r="B255" s="197" t="s">
        <v>234</v>
      </c>
      <c r="C255" s="86">
        <v>11123492.889999999</v>
      </c>
    </row>
    <row r="256" spans="1:3">
      <c r="A256" s="197">
        <v>38005</v>
      </c>
      <c r="B256" s="197" t="s">
        <v>235</v>
      </c>
      <c r="C256" s="86">
        <v>2194516.1699999995</v>
      </c>
    </row>
    <row r="257" spans="1:3">
      <c r="A257" s="197">
        <v>38100</v>
      </c>
      <c r="B257" s="197" t="s">
        <v>236</v>
      </c>
      <c r="C257" s="86">
        <v>5116810.9800000004</v>
      </c>
    </row>
    <row r="258" spans="1:3">
      <c r="A258" s="197">
        <v>38105</v>
      </c>
      <c r="B258" s="197" t="s">
        <v>237</v>
      </c>
      <c r="C258" s="86">
        <v>1028050.26</v>
      </c>
    </row>
    <row r="259" spans="1:3">
      <c r="A259" s="197">
        <v>38200</v>
      </c>
      <c r="B259" s="197" t="s">
        <v>238</v>
      </c>
      <c r="C259" s="86">
        <v>4709246.3099999996</v>
      </c>
    </row>
    <row r="260" spans="1:3">
      <c r="A260" s="197">
        <v>38205</v>
      </c>
      <c r="B260" s="197" t="s">
        <v>239</v>
      </c>
      <c r="C260" s="86">
        <v>721929.56999999983</v>
      </c>
    </row>
    <row r="261" spans="1:3">
      <c r="A261" s="197">
        <v>38210</v>
      </c>
      <c r="B261" s="197" t="s">
        <v>240</v>
      </c>
      <c r="C261" s="86">
        <v>1816253.09</v>
      </c>
    </row>
    <row r="262" spans="1:3">
      <c r="A262" s="197">
        <v>38300</v>
      </c>
      <c r="B262" s="197" t="s">
        <v>241</v>
      </c>
      <c r="C262" s="86">
        <v>3727456.3299999996</v>
      </c>
    </row>
    <row r="263" spans="1:3">
      <c r="A263" s="197">
        <v>38400</v>
      </c>
      <c r="B263" s="197" t="s">
        <v>242</v>
      </c>
      <c r="C263" s="86">
        <v>4740066.4600000009</v>
      </c>
    </row>
    <row r="264" spans="1:3">
      <c r="A264" s="197">
        <v>38402</v>
      </c>
      <c r="B264" s="197" t="s">
        <v>243</v>
      </c>
      <c r="C264" s="86">
        <v>270084.90999999997</v>
      </c>
    </row>
    <row r="265" spans="1:3">
      <c r="A265" s="197">
        <v>38405</v>
      </c>
      <c r="B265" s="197" t="s">
        <v>244</v>
      </c>
      <c r="C265" s="86">
        <v>1204569.31</v>
      </c>
    </row>
    <row r="266" spans="1:3">
      <c r="A266" s="197">
        <v>38500</v>
      </c>
      <c r="B266" s="197" t="s">
        <v>245</v>
      </c>
      <c r="C266" s="86">
        <v>3654353.54</v>
      </c>
    </row>
    <row r="267" spans="1:3">
      <c r="A267" s="197">
        <v>38600</v>
      </c>
      <c r="B267" s="197" t="s">
        <v>246</v>
      </c>
      <c r="C267" s="86">
        <v>4622884.03</v>
      </c>
    </row>
    <row r="268" spans="1:3">
      <c r="A268" s="197">
        <v>38601</v>
      </c>
      <c r="B268" s="197" t="s">
        <v>247</v>
      </c>
      <c r="C268" s="86">
        <v>52863.880000000005</v>
      </c>
    </row>
    <row r="269" spans="1:3">
      <c r="A269" s="197">
        <v>38602</v>
      </c>
      <c r="B269" s="197" t="s">
        <v>248</v>
      </c>
      <c r="C269" s="86">
        <v>373488.17000000004</v>
      </c>
    </row>
    <row r="270" spans="1:3">
      <c r="A270" s="197">
        <v>38605</v>
      </c>
      <c r="B270" s="197" t="s">
        <v>249</v>
      </c>
      <c r="C270" s="86">
        <v>1303798.3499999999</v>
      </c>
    </row>
    <row r="271" spans="1:3">
      <c r="A271" s="197">
        <v>38610</v>
      </c>
      <c r="B271" s="197" t="s">
        <v>250</v>
      </c>
      <c r="C271" s="86">
        <v>1013284.1599999999</v>
      </c>
    </row>
    <row r="272" spans="1:3">
      <c r="A272" s="197">
        <v>38620</v>
      </c>
      <c r="B272" s="197" t="s">
        <v>251</v>
      </c>
      <c r="C272" s="86">
        <v>769251.6</v>
      </c>
    </row>
    <row r="273" spans="1:3">
      <c r="A273" s="197">
        <v>38700</v>
      </c>
      <c r="B273" s="197" t="s">
        <v>252</v>
      </c>
      <c r="C273" s="86">
        <v>1304124.4300000002</v>
      </c>
    </row>
    <row r="274" spans="1:3">
      <c r="A274" s="197">
        <v>38701</v>
      </c>
      <c r="B274" s="197" t="s">
        <v>253</v>
      </c>
      <c r="C274" s="86">
        <v>85617.630000000019</v>
      </c>
    </row>
    <row r="275" spans="1:3">
      <c r="A275" s="197">
        <v>38800</v>
      </c>
      <c r="B275" s="197" t="s">
        <v>254</v>
      </c>
      <c r="C275" s="86">
        <v>2356799.06</v>
      </c>
    </row>
    <row r="276" spans="1:3">
      <c r="A276" s="197">
        <v>38801</v>
      </c>
      <c r="B276" s="197" t="s">
        <v>255</v>
      </c>
      <c r="C276" s="86">
        <v>169723.35</v>
      </c>
    </row>
    <row r="277" spans="1:3">
      <c r="A277" s="197">
        <v>38900</v>
      </c>
      <c r="B277" s="197" t="s">
        <v>256</v>
      </c>
      <c r="C277" s="86">
        <v>536093.28999999992</v>
      </c>
    </row>
    <row r="278" spans="1:3">
      <c r="A278" s="197">
        <v>39000</v>
      </c>
      <c r="B278" s="197" t="s">
        <v>257</v>
      </c>
      <c r="C278" s="86">
        <v>23105823.880000003</v>
      </c>
    </row>
    <row r="279" spans="1:3">
      <c r="A279" s="197">
        <v>39100</v>
      </c>
      <c r="B279" s="197" t="s">
        <v>258</v>
      </c>
      <c r="C279" s="86">
        <v>3661267.65</v>
      </c>
    </row>
    <row r="280" spans="1:3">
      <c r="A280" s="197">
        <v>39101</v>
      </c>
      <c r="B280" s="197" t="s">
        <v>259</v>
      </c>
      <c r="C280" s="86">
        <v>363078.18999999994</v>
      </c>
    </row>
    <row r="281" spans="1:3">
      <c r="A281" s="197">
        <v>39105</v>
      </c>
      <c r="B281" s="197" t="s">
        <v>260</v>
      </c>
      <c r="C281" s="86">
        <v>1404489.62</v>
      </c>
    </row>
    <row r="282" spans="1:3">
      <c r="A282" s="197">
        <v>39200</v>
      </c>
      <c r="B282" s="197" t="s">
        <v>401</v>
      </c>
      <c r="C282" s="86">
        <v>97833506.919999987</v>
      </c>
    </row>
    <row r="283" spans="1:3">
      <c r="A283" s="197">
        <v>39201</v>
      </c>
      <c r="B283" s="197" t="s">
        <v>262</v>
      </c>
      <c r="C283" s="86">
        <v>236882.95</v>
      </c>
    </row>
    <row r="284" spans="1:3">
      <c r="A284" s="197">
        <v>39204</v>
      </c>
      <c r="B284" s="197" t="s">
        <v>263</v>
      </c>
      <c r="C284" s="86">
        <v>314460.10000000003</v>
      </c>
    </row>
    <row r="285" spans="1:3">
      <c r="A285" s="197">
        <v>39205</v>
      </c>
      <c r="B285" s="197" t="s">
        <v>264</v>
      </c>
      <c r="C285" s="86">
        <v>8616939.5700000003</v>
      </c>
    </row>
    <row r="286" spans="1:3">
      <c r="A286" s="197">
        <v>39208</v>
      </c>
      <c r="B286" s="197" t="s">
        <v>402</v>
      </c>
      <c r="C286" s="86">
        <v>519866.25999999989</v>
      </c>
    </row>
    <row r="287" spans="1:3">
      <c r="A287" s="197">
        <v>39209</v>
      </c>
      <c r="B287" s="197" t="s">
        <v>265</v>
      </c>
      <c r="C287" s="86">
        <v>251790.13</v>
      </c>
    </row>
    <row r="288" spans="1:3">
      <c r="A288" s="197">
        <v>39300</v>
      </c>
      <c r="B288" s="197" t="s">
        <v>266</v>
      </c>
      <c r="C288" s="86">
        <v>1373075.7999999998</v>
      </c>
    </row>
    <row r="289" spans="1:3">
      <c r="A289" s="197">
        <v>39301</v>
      </c>
      <c r="B289" s="197" t="s">
        <v>267</v>
      </c>
      <c r="C289" s="86">
        <v>63017.98</v>
      </c>
    </row>
    <row r="290" spans="1:3">
      <c r="A290" s="197">
        <v>39400</v>
      </c>
      <c r="B290" s="197" t="s">
        <v>268</v>
      </c>
      <c r="C290" s="86">
        <v>1056833.1800000002</v>
      </c>
    </row>
    <row r="291" spans="1:3">
      <c r="A291" s="197">
        <v>39401</v>
      </c>
      <c r="B291" s="197" t="s">
        <v>269</v>
      </c>
      <c r="C291" s="86">
        <v>461481.72</v>
      </c>
    </row>
    <row r="292" spans="1:3">
      <c r="A292" s="197">
        <v>39500</v>
      </c>
      <c r="B292" s="197" t="s">
        <v>270</v>
      </c>
      <c r="C292" s="86">
        <v>3062421.16</v>
      </c>
    </row>
    <row r="293" spans="1:3">
      <c r="A293" s="197">
        <v>39501</v>
      </c>
      <c r="B293" s="197" t="s">
        <v>271</v>
      </c>
      <c r="C293" s="86">
        <v>84967.429999999978</v>
      </c>
    </row>
    <row r="294" spans="1:3">
      <c r="A294" s="197">
        <v>39600</v>
      </c>
      <c r="B294" s="197" t="s">
        <v>272</v>
      </c>
      <c r="C294" s="86">
        <v>10343838.34</v>
      </c>
    </row>
    <row r="295" spans="1:3">
      <c r="A295" s="197">
        <v>39605</v>
      </c>
      <c r="B295" s="197" t="s">
        <v>273</v>
      </c>
      <c r="C295" s="86">
        <v>1586688.97</v>
      </c>
    </row>
    <row r="296" spans="1:3">
      <c r="A296" s="197">
        <v>39700</v>
      </c>
      <c r="B296" s="197" t="s">
        <v>274</v>
      </c>
      <c r="C296" s="86">
        <v>5593225.6000000006</v>
      </c>
    </row>
    <row r="297" spans="1:3">
      <c r="A297" s="197">
        <v>39703</v>
      </c>
      <c r="B297" s="197" t="s">
        <v>275</v>
      </c>
      <c r="C297" s="86">
        <v>283112.15999999997</v>
      </c>
    </row>
    <row r="298" spans="1:3">
      <c r="A298" s="197">
        <v>39705</v>
      </c>
      <c r="B298" s="197" t="s">
        <v>276</v>
      </c>
      <c r="C298" s="86">
        <v>1465171.88</v>
      </c>
    </row>
    <row r="299" spans="1:3" ht="16.899999999999999" customHeight="1">
      <c r="A299" s="197">
        <v>39800</v>
      </c>
      <c r="B299" s="197" t="s">
        <v>277</v>
      </c>
      <c r="C299" s="86">
        <v>6673987.4099999992</v>
      </c>
    </row>
    <row r="300" spans="1:3">
      <c r="A300" s="197">
        <v>39805</v>
      </c>
      <c r="B300" s="197" t="s">
        <v>278</v>
      </c>
      <c r="C300" s="86">
        <v>823104.39999999991</v>
      </c>
    </row>
    <row r="301" spans="1:3">
      <c r="A301" s="197">
        <v>39900</v>
      </c>
      <c r="B301" s="197" t="s">
        <v>279</v>
      </c>
      <c r="C301" s="229">
        <v>3302004.7100000004</v>
      </c>
    </row>
    <row r="302" spans="1:3">
      <c r="A302" s="197">
        <v>51000</v>
      </c>
      <c r="B302" s="197" t="s">
        <v>370</v>
      </c>
      <c r="C302" s="131">
        <f>55357290.75-69011-1356638</f>
        <v>53931641.75</v>
      </c>
    </row>
    <row r="303" spans="1:3">
      <c r="A303" s="197">
        <v>51000.2</v>
      </c>
      <c r="B303" s="197" t="s">
        <v>371</v>
      </c>
      <c r="C303" s="86">
        <v>69011</v>
      </c>
    </row>
    <row r="304" spans="1:3">
      <c r="A304" s="197">
        <v>51000.3</v>
      </c>
      <c r="B304" s="197" t="s">
        <v>372</v>
      </c>
      <c r="C304" s="86">
        <v>1356638</v>
      </c>
    </row>
    <row r="305" spans="3:3">
      <c r="C305" s="86">
        <f>SUM(C3:C304)</f>
        <v>1592389730.3300014</v>
      </c>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305"/>
  <sheetViews>
    <sheetView workbookViewId="0"/>
  </sheetViews>
  <sheetFormatPr defaultRowHeight="15"/>
  <cols>
    <col min="1" max="1" width="12.140625" bestFit="1" customWidth="1"/>
    <col min="2" max="2" width="53.7109375" bestFit="1" customWidth="1"/>
    <col min="3" max="3" width="26.85546875" bestFit="1" customWidth="1"/>
    <col min="5" max="5" width="22.28515625" customWidth="1"/>
  </cols>
  <sheetData>
    <row r="1" spans="1:3" ht="30">
      <c r="A1" s="33" t="s">
        <v>387</v>
      </c>
      <c r="B1" s="33" t="s">
        <v>388</v>
      </c>
      <c r="C1" s="83" t="s">
        <v>404</v>
      </c>
    </row>
    <row r="2" spans="1:3" s="84" customFormat="1">
      <c r="A2" s="190" t="s">
        <v>433</v>
      </c>
      <c r="B2" s="67" t="s">
        <v>432</v>
      </c>
      <c r="C2" s="83">
        <v>0</v>
      </c>
    </row>
    <row r="3" spans="1:3">
      <c r="A3" s="2">
        <v>10200</v>
      </c>
      <c r="B3" s="2" t="s">
        <v>0</v>
      </c>
      <c r="C3" s="1">
        <v>1443743.05</v>
      </c>
    </row>
    <row r="4" spans="1:3">
      <c r="A4" s="2">
        <v>10400</v>
      </c>
      <c r="B4" s="2" t="s">
        <v>1</v>
      </c>
      <c r="C4" s="1">
        <v>4948936.209999999</v>
      </c>
    </row>
    <row r="5" spans="1:3">
      <c r="A5" s="2">
        <v>10500</v>
      </c>
      <c r="B5" s="2" t="s">
        <v>2</v>
      </c>
      <c r="C5" s="1">
        <v>1061675.81</v>
      </c>
    </row>
    <row r="6" spans="1:3">
      <c r="A6" s="2">
        <v>10700</v>
      </c>
      <c r="B6" s="2" t="s">
        <v>389</v>
      </c>
      <c r="C6" s="1">
        <v>7339207.2700000005</v>
      </c>
    </row>
    <row r="7" spans="1:3">
      <c r="A7" s="2">
        <v>10800</v>
      </c>
      <c r="B7" s="2" t="s">
        <v>4</v>
      </c>
      <c r="C7" s="1">
        <v>30753061.119999997</v>
      </c>
    </row>
    <row r="8" spans="1:3">
      <c r="A8" s="2">
        <v>10850</v>
      </c>
      <c r="B8" s="2" t="s">
        <v>5</v>
      </c>
      <c r="C8" s="1">
        <v>311655.44000000006</v>
      </c>
    </row>
    <row r="9" spans="1:3">
      <c r="A9" s="2">
        <v>10900</v>
      </c>
      <c r="B9" s="2" t="s">
        <v>6</v>
      </c>
      <c r="C9" s="1">
        <v>3210852.66</v>
      </c>
    </row>
    <row r="10" spans="1:3">
      <c r="A10" s="2">
        <v>10910</v>
      </c>
      <c r="B10" s="2" t="s">
        <v>7</v>
      </c>
      <c r="C10" s="1">
        <v>412896.21000000008</v>
      </c>
    </row>
    <row r="11" spans="1:3">
      <c r="A11" s="2">
        <v>10930</v>
      </c>
      <c r="B11" s="2" t="s">
        <v>8</v>
      </c>
      <c r="C11" s="1">
        <v>4598708.6399999997</v>
      </c>
    </row>
    <row r="12" spans="1:3">
      <c r="A12" s="2">
        <v>10940</v>
      </c>
      <c r="B12" s="2" t="s">
        <v>9</v>
      </c>
      <c r="C12" s="1">
        <v>1160611.5399999998</v>
      </c>
    </row>
    <row r="13" spans="1:3">
      <c r="A13" s="2">
        <v>10950</v>
      </c>
      <c r="B13" s="2" t="s">
        <v>10</v>
      </c>
      <c r="C13" s="1">
        <v>1035714.4400000001</v>
      </c>
    </row>
    <row r="14" spans="1:3">
      <c r="A14" s="197">
        <v>11050</v>
      </c>
      <c r="B14" s="197" t="s">
        <v>436</v>
      </c>
      <c r="C14" s="86">
        <v>0</v>
      </c>
    </row>
    <row r="15" spans="1:3">
      <c r="A15" s="2">
        <v>11300</v>
      </c>
      <c r="B15" s="2" t="s">
        <v>11</v>
      </c>
      <c r="C15" s="1">
        <v>8092145.2500000009</v>
      </c>
    </row>
    <row r="16" spans="1:3">
      <c r="A16" s="2">
        <v>11310</v>
      </c>
      <c r="B16" s="2" t="s">
        <v>12</v>
      </c>
      <c r="C16" s="1">
        <v>861312.00000000023</v>
      </c>
    </row>
    <row r="17" spans="1:3">
      <c r="A17" s="2">
        <v>11600</v>
      </c>
      <c r="B17" s="2" t="s">
        <v>13</v>
      </c>
      <c r="C17" s="1">
        <v>3102467.14</v>
      </c>
    </row>
    <row r="18" spans="1:3">
      <c r="A18" s="2">
        <v>11900</v>
      </c>
      <c r="B18" s="2" t="s">
        <v>14</v>
      </c>
      <c r="C18" s="1">
        <v>310607.86</v>
      </c>
    </row>
    <row r="19" spans="1:3">
      <c r="A19" s="2">
        <v>12100</v>
      </c>
      <c r="B19" s="2" t="s">
        <v>15</v>
      </c>
      <c r="C19" s="1">
        <v>402066.77999999997</v>
      </c>
    </row>
    <row r="20" spans="1:3">
      <c r="A20" s="2">
        <v>12150</v>
      </c>
      <c r="B20" s="2" t="s">
        <v>16</v>
      </c>
      <c r="C20" s="1">
        <v>48546.299999999988</v>
      </c>
    </row>
    <row r="21" spans="1:3">
      <c r="A21" s="2">
        <v>12160</v>
      </c>
      <c r="B21" s="2" t="s">
        <v>17</v>
      </c>
      <c r="C21" s="1">
        <v>3074313.0100000002</v>
      </c>
    </row>
    <row r="22" spans="1:3">
      <c r="A22" s="228" t="s">
        <v>457</v>
      </c>
      <c r="B22" s="206" t="s">
        <v>381</v>
      </c>
      <c r="C22" s="86">
        <v>0</v>
      </c>
    </row>
    <row r="23" spans="1:3">
      <c r="A23" s="2">
        <v>12220</v>
      </c>
      <c r="B23" s="2" t="s">
        <v>18</v>
      </c>
      <c r="C23" s="1">
        <v>76495429.139999986</v>
      </c>
    </row>
    <row r="24" spans="1:3">
      <c r="A24" s="2">
        <v>12510</v>
      </c>
      <c r="B24" s="2" t="s">
        <v>19</v>
      </c>
      <c r="C24" s="1">
        <v>9239274.3700000029</v>
      </c>
    </row>
    <row r="25" spans="1:3">
      <c r="A25" s="2">
        <v>12600</v>
      </c>
      <c r="B25" s="2" t="s">
        <v>20</v>
      </c>
      <c r="C25" s="1">
        <v>2508411.69</v>
      </c>
    </row>
    <row r="26" spans="1:3">
      <c r="A26" s="2">
        <v>12700</v>
      </c>
      <c r="B26" s="2" t="s">
        <v>21</v>
      </c>
      <c r="C26" s="1">
        <v>1927194.41</v>
      </c>
    </row>
    <row r="27" spans="1:3">
      <c r="A27" s="2">
        <v>13500</v>
      </c>
      <c r="B27" s="2" t="s">
        <v>22</v>
      </c>
      <c r="C27" s="1">
        <v>6953791.7199999997</v>
      </c>
    </row>
    <row r="28" spans="1:3">
      <c r="A28" s="2">
        <v>13700</v>
      </c>
      <c r="B28" s="2" t="s">
        <v>23</v>
      </c>
      <c r="C28" s="1">
        <v>819023.69</v>
      </c>
    </row>
    <row r="29" spans="1:3">
      <c r="A29" s="197">
        <v>14200</v>
      </c>
      <c r="B29" s="197" t="s">
        <v>282</v>
      </c>
      <c r="C29" s="86">
        <v>0</v>
      </c>
    </row>
    <row r="30" spans="1:3">
      <c r="A30" s="2">
        <v>14300</v>
      </c>
      <c r="B30" s="2" t="s">
        <v>24</v>
      </c>
      <c r="C30" s="1">
        <f>2740607.29-C31</f>
        <v>2414237.94</v>
      </c>
    </row>
    <row r="31" spans="1:3">
      <c r="A31" s="197">
        <v>14300.2</v>
      </c>
      <c r="B31" s="197" t="s">
        <v>366</v>
      </c>
      <c r="C31" s="86">
        <v>326369.34999999998</v>
      </c>
    </row>
    <row r="32" spans="1:3">
      <c r="A32" s="2">
        <v>18400</v>
      </c>
      <c r="B32" s="2" t="s">
        <v>390</v>
      </c>
      <c r="C32" s="1">
        <v>8978291.6900000013</v>
      </c>
    </row>
    <row r="33" spans="1:3">
      <c r="A33" s="2">
        <v>18600</v>
      </c>
      <c r="B33" s="2" t="s">
        <v>26</v>
      </c>
      <c r="C33" s="1">
        <v>25219.660000000003</v>
      </c>
    </row>
    <row r="34" spans="1:3">
      <c r="A34" s="2">
        <v>18640</v>
      </c>
      <c r="B34" s="2" t="s">
        <v>27</v>
      </c>
      <c r="C34" s="1">
        <v>498.5</v>
      </c>
    </row>
    <row r="35" spans="1:3">
      <c r="A35" s="197">
        <v>18670</v>
      </c>
      <c r="B35" s="197" t="s">
        <v>283</v>
      </c>
      <c r="C35" s="47">
        <v>0</v>
      </c>
    </row>
    <row r="36" spans="1:3">
      <c r="A36" s="197">
        <v>18690</v>
      </c>
      <c r="B36" s="197" t="s">
        <v>28</v>
      </c>
      <c r="C36" s="86">
        <v>0</v>
      </c>
    </row>
    <row r="37" spans="1:3">
      <c r="A37" s="2">
        <v>18740</v>
      </c>
      <c r="B37" s="2" t="s">
        <v>29</v>
      </c>
      <c r="C37" s="1">
        <v>12972.959999999995</v>
      </c>
    </row>
    <row r="38" spans="1:3">
      <c r="A38" s="2">
        <v>18780</v>
      </c>
      <c r="B38" s="2" t="s">
        <v>30</v>
      </c>
      <c r="C38" s="1">
        <v>24763.699999999997</v>
      </c>
    </row>
    <row r="39" spans="1:3">
      <c r="A39" s="2">
        <v>19005</v>
      </c>
      <c r="B39" s="2" t="s">
        <v>31</v>
      </c>
      <c r="C39" s="1">
        <v>1362086.37</v>
      </c>
    </row>
    <row r="40" spans="1:3">
      <c r="A40" s="2">
        <v>19100</v>
      </c>
      <c r="B40" s="2" t="s">
        <v>32</v>
      </c>
      <c r="C40" s="1">
        <v>103912458.98</v>
      </c>
    </row>
    <row r="41" spans="1:3">
      <c r="A41" s="2">
        <v>20100</v>
      </c>
      <c r="B41" s="2" t="s">
        <v>33</v>
      </c>
      <c r="C41" s="1">
        <v>8943397.4800000023</v>
      </c>
    </row>
    <row r="42" spans="1:3">
      <c r="A42" s="2">
        <v>20200</v>
      </c>
      <c r="B42" s="2" t="s">
        <v>34</v>
      </c>
      <c r="C42" s="1">
        <v>1359983.4799999997</v>
      </c>
    </row>
    <row r="43" spans="1:3">
      <c r="A43" s="2">
        <v>20300</v>
      </c>
      <c r="B43" s="2" t="s">
        <v>35</v>
      </c>
      <c r="C43" s="1">
        <v>19890080.510000002</v>
      </c>
    </row>
    <row r="44" spans="1:3">
      <c r="A44" s="2">
        <v>20400</v>
      </c>
      <c r="B44" s="2" t="s">
        <v>36</v>
      </c>
      <c r="C44" s="1">
        <v>1638502.4500000002</v>
      </c>
    </row>
    <row r="45" spans="1:3">
      <c r="A45" s="2">
        <v>20600</v>
      </c>
      <c r="B45" s="2" t="s">
        <v>37</v>
      </c>
      <c r="C45" s="1">
        <v>3188018.69</v>
      </c>
    </row>
    <row r="46" spans="1:3">
      <c r="A46" s="2">
        <v>20700</v>
      </c>
      <c r="B46" s="2" t="s">
        <v>38</v>
      </c>
      <c r="C46" s="1">
        <v>6632723.3700000001</v>
      </c>
    </row>
    <row r="47" spans="1:3">
      <c r="A47" s="2">
        <v>20800</v>
      </c>
      <c r="B47" s="2" t="s">
        <v>39</v>
      </c>
      <c r="C47" s="1">
        <v>5506646.1600000001</v>
      </c>
    </row>
    <row r="48" spans="1:3">
      <c r="A48" s="2">
        <v>20900</v>
      </c>
      <c r="B48" s="2" t="s">
        <v>40</v>
      </c>
      <c r="C48" s="1">
        <v>7752113.6599999992</v>
      </c>
    </row>
    <row r="49" spans="1:3">
      <c r="A49" s="2">
        <v>21200</v>
      </c>
      <c r="B49" s="2" t="s">
        <v>41</v>
      </c>
      <c r="C49" s="1">
        <v>2724493.3000000003</v>
      </c>
    </row>
    <row r="50" spans="1:3">
      <c r="A50" s="2">
        <v>21300</v>
      </c>
      <c r="B50" s="2" t="s">
        <v>42</v>
      </c>
      <c r="C50" s="1">
        <v>32673852.580000002</v>
      </c>
    </row>
    <row r="51" spans="1:3">
      <c r="A51" s="2">
        <v>21520</v>
      </c>
      <c r="B51" s="2" t="s">
        <v>391</v>
      </c>
      <c r="C51" s="1">
        <v>47279811.800000012</v>
      </c>
    </row>
    <row r="52" spans="1:3">
      <c r="A52" s="2">
        <v>21525</v>
      </c>
      <c r="B52" s="2" t="s">
        <v>44</v>
      </c>
      <c r="C52" s="1">
        <f>2122088.45-C53</f>
        <v>1892509.4500000002</v>
      </c>
    </row>
    <row r="53" spans="1:3" s="197" customFormat="1">
      <c r="A53" s="216">
        <v>21525.200000000001</v>
      </c>
      <c r="B53" s="216" t="s">
        <v>368</v>
      </c>
      <c r="C53" s="86">
        <v>229579</v>
      </c>
    </row>
    <row r="54" spans="1:3">
      <c r="A54" s="2">
        <v>21550</v>
      </c>
      <c r="B54" s="2" t="s">
        <v>45</v>
      </c>
      <c r="C54" s="1">
        <v>51431768.870000012</v>
      </c>
    </row>
    <row r="55" spans="1:3">
      <c r="A55" s="2">
        <v>21570</v>
      </c>
      <c r="B55" s="2" t="s">
        <v>46</v>
      </c>
      <c r="C55" s="1">
        <v>291769.24</v>
      </c>
    </row>
    <row r="56" spans="1:3">
      <c r="A56" s="2">
        <v>21800</v>
      </c>
      <c r="B56" s="2" t="s">
        <v>47</v>
      </c>
      <c r="C56" s="1">
        <v>4669808.7600000007</v>
      </c>
    </row>
    <row r="57" spans="1:3">
      <c r="A57" s="2">
        <v>21900</v>
      </c>
      <c r="B57" s="2" t="s">
        <v>48</v>
      </c>
      <c r="C57" s="1">
        <v>3533765.9499999997</v>
      </c>
    </row>
    <row r="58" spans="1:3">
      <c r="A58" s="2">
        <v>22000</v>
      </c>
      <c r="B58" s="2" t="s">
        <v>49</v>
      </c>
      <c r="C58" s="1">
        <v>6435415.3399999999</v>
      </c>
    </row>
    <row r="59" spans="1:3">
      <c r="A59" s="2">
        <v>23000</v>
      </c>
      <c r="B59" s="2" t="s">
        <v>50</v>
      </c>
      <c r="C59" s="1">
        <v>1904990.8099999998</v>
      </c>
    </row>
    <row r="60" spans="1:3">
      <c r="A60" s="2">
        <v>23100</v>
      </c>
      <c r="B60" s="2" t="s">
        <v>51</v>
      </c>
      <c r="C60" s="1">
        <v>10922014.460000001</v>
      </c>
    </row>
    <row r="61" spans="1:3">
      <c r="A61" s="2">
        <v>23200</v>
      </c>
      <c r="B61" s="2" t="s">
        <v>52</v>
      </c>
      <c r="C61" s="1">
        <v>5191169.82</v>
      </c>
    </row>
    <row r="62" spans="1:3">
      <c r="A62" s="2">
        <v>30000</v>
      </c>
      <c r="B62" s="2" t="s">
        <v>53</v>
      </c>
      <c r="C62" s="1">
        <v>1383858.3099999998</v>
      </c>
    </row>
    <row r="63" spans="1:3">
      <c r="A63" s="2">
        <v>30100</v>
      </c>
      <c r="B63" s="2" t="s">
        <v>54</v>
      </c>
      <c r="C63" s="1">
        <v>11430855.33</v>
      </c>
    </row>
    <row r="64" spans="1:3">
      <c r="A64" s="2">
        <v>30102</v>
      </c>
      <c r="B64" s="2" t="s">
        <v>55</v>
      </c>
      <c r="C64" s="1">
        <v>203529.14</v>
      </c>
    </row>
    <row r="65" spans="1:3">
      <c r="A65" s="2">
        <v>30103</v>
      </c>
      <c r="B65" s="2" t="s">
        <v>56</v>
      </c>
      <c r="C65" s="1">
        <v>270128.38</v>
      </c>
    </row>
    <row r="66" spans="1:3">
      <c r="A66" s="2">
        <v>30104</v>
      </c>
      <c r="B66" s="2" t="s">
        <v>57</v>
      </c>
      <c r="C66" s="1">
        <v>138541.81</v>
      </c>
    </row>
    <row r="67" spans="1:3">
      <c r="A67" s="2">
        <v>30105</v>
      </c>
      <c r="B67" s="2" t="s">
        <v>58</v>
      </c>
      <c r="C67" s="1">
        <v>1371050.8200000003</v>
      </c>
    </row>
    <row r="68" spans="1:3">
      <c r="A68" s="2">
        <v>30200</v>
      </c>
      <c r="B68" s="2" t="s">
        <v>59</v>
      </c>
      <c r="C68" s="1">
        <v>2736692.9900000007</v>
      </c>
    </row>
    <row r="69" spans="1:3">
      <c r="A69" s="2">
        <v>30300</v>
      </c>
      <c r="B69" s="2" t="s">
        <v>60</v>
      </c>
      <c r="C69" s="1">
        <v>907815.66</v>
      </c>
    </row>
    <row r="70" spans="1:3">
      <c r="A70" s="2">
        <v>30400</v>
      </c>
      <c r="B70" s="2" t="s">
        <v>61</v>
      </c>
      <c r="C70" s="1">
        <v>1847314.25</v>
      </c>
    </row>
    <row r="71" spans="1:3">
      <c r="A71" s="2">
        <v>30405</v>
      </c>
      <c r="B71" s="2" t="s">
        <v>62</v>
      </c>
      <c r="C71" s="1">
        <v>1158569.4899999998</v>
      </c>
    </row>
    <row r="72" spans="1:3">
      <c r="A72" s="2">
        <v>30500</v>
      </c>
      <c r="B72" s="2" t="s">
        <v>63</v>
      </c>
      <c r="C72" s="1">
        <v>1817556.9300000002</v>
      </c>
    </row>
    <row r="73" spans="1:3">
      <c r="A73" s="2">
        <v>30600</v>
      </c>
      <c r="B73" s="2" t="s">
        <v>64</v>
      </c>
      <c r="C73" s="1">
        <v>1423310.2200000002</v>
      </c>
    </row>
    <row r="74" spans="1:3">
      <c r="A74" s="2">
        <v>30601</v>
      </c>
      <c r="B74" s="2" t="s">
        <v>65</v>
      </c>
      <c r="C74" s="1">
        <v>30394.890000000003</v>
      </c>
    </row>
    <row r="75" spans="1:3">
      <c r="A75" s="2">
        <v>30700</v>
      </c>
      <c r="B75" s="2" t="s">
        <v>66</v>
      </c>
      <c r="C75" s="1">
        <v>3688042.12</v>
      </c>
    </row>
    <row r="76" spans="1:3">
      <c r="A76" s="2">
        <v>30705</v>
      </c>
      <c r="B76" s="2" t="s">
        <v>67</v>
      </c>
      <c r="C76" s="1">
        <v>723775.48000000021</v>
      </c>
    </row>
    <row r="77" spans="1:3">
      <c r="A77" s="2">
        <v>30800</v>
      </c>
      <c r="B77" s="2" t="s">
        <v>68</v>
      </c>
      <c r="C77" s="1">
        <v>1426227.2999999998</v>
      </c>
    </row>
    <row r="78" spans="1:3">
      <c r="A78" s="2">
        <v>30900</v>
      </c>
      <c r="B78" s="2" t="s">
        <v>69</v>
      </c>
      <c r="C78" s="1">
        <v>2515935.13</v>
      </c>
    </row>
    <row r="79" spans="1:3">
      <c r="A79" s="2">
        <v>30905</v>
      </c>
      <c r="B79" s="2" t="s">
        <v>70</v>
      </c>
      <c r="C79" s="1">
        <v>590746.52</v>
      </c>
    </row>
    <row r="80" spans="1:3">
      <c r="A80" s="2">
        <v>31000</v>
      </c>
      <c r="B80" s="2" t="s">
        <v>71</v>
      </c>
      <c r="C80" s="1">
        <v>6875239.8500000006</v>
      </c>
    </row>
    <row r="81" spans="1:3">
      <c r="A81" s="2">
        <v>31005</v>
      </c>
      <c r="B81" s="2" t="s">
        <v>72</v>
      </c>
      <c r="C81" s="1">
        <v>753730.32</v>
      </c>
    </row>
    <row r="82" spans="1:3">
      <c r="A82" s="2">
        <v>31100</v>
      </c>
      <c r="B82" s="2" t="s">
        <v>73</v>
      </c>
      <c r="C82" s="1">
        <v>13774844.390000001</v>
      </c>
    </row>
    <row r="83" spans="1:3">
      <c r="A83" s="2">
        <v>31101</v>
      </c>
      <c r="B83" s="2" t="s">
        <v>74</v>
      </c>
      <c r="C83" s="1">
        <v>84528.38</v>
      </c>
    </row>
    <row r="84" spans="1:3">
      <c r="A84" s="2">
        <v>31102</v>
      </c>
      <c r="B84" s="2" t="s">
        <v>75</v>
      </c>
      <c r="C84" s="1">
        <v>199023.38</v>
      </c>
    </row>
    <row r="85" spans="1:3">
      <c r="A85" s="2">
        <v>31105</v>
      </c>
      <c r="B85" s="2" t="s">
        <v>76</v>
      </c>
      <c r="C85" s="1">
        <v>2355840.8699999996</v>
      </c>
    </row>
    <row r="86" spans="1:3">
      <c r="A86" s="2">
        <v>31110</v>
      </c>
      <c r="B86" s="2" t="s">
        <v>77</v>
      </c>
      <c r="C86" s="1">
        <v>3019048.09</v>
      </c>
    </row>
    <row r="87" spans="1:3">
      <c r="A87" s="2">
        <v>31200</v>
      </c>
      <c r="B87" s="2" t="s">
        <v>78</v>
      </c>
      <c r="C87" s="1">
        <v>6275234.5899999989</v>
      </c>
    </row>
    <row r="88" spans="1:3">
      <c r="A88" s="2">
        <v>31205</v>
      </c>
      <c r="B88" s="2" t="s">
        <v>79</v>
      </c>
      <c r="C88" s="1">
        <v>847793.00999999989</v>
      </c>
    </row>
    <row r="89" spans="1:3">
      <c r="A89" s="2">
        <v>31300</v>
      </c>
      <c r="B89" s="2" t="s">
        <v>80</v>
      </c>
      <c r="C89" s="1">
        <v>15725398.760000002</v>
      </c>
    </row>
    <row r="90" spans="1:3">
      <c r="A90" s="2">
        <v>31301</v>
      </c>
      <c r="B90" s="2" t="s">
        <v>81</v>
      </c>
      <c r="C90" s="1">
        <v>343564.04</v>
      </c>
    </row>
    <row r="91" spans="1:3">
      <c r="A91" s="2">
        <v>31320</v>
      </c>
      <c r="B91" s="2" t="s">
        <v>82</v>
      </c>
      <c r="C91" s="1">
        <v>2839854.22</v>
      </c>
    </row>
    <row r="92" spans="1:3">
      <c r="A92" s="2">
        <v>31400</v>
      </c>
      <c r="B92" s="2" t="s">
        <v>83</v>
      </c>
      <c r="C92" s="1">
        <v>6539804.5399999991</v>
      </c>
    </row>
    <row r="93" spans="1:3">
      <c r="A93" s="2">
        <v>31405</v>
      </c>
      <c r="B93" s="2" t="s">
        <v>84</v>
      </c>
      <c r="C93" s="1">
        <v>1492128.98</v>
      </c>
    </row>
    <row r="94" spans="1:3">
      <c r="A94" s="2">
        <v>31500</v>
      </c>
      <c r="B94" s="2" t="s">
        <v>85</v>
      </c>
      <c r="C94" s="1">
        <v>1042824.07</v>
      </c>
    </row>
    <row r="95" spans="1:3">
      <c r="A95" s="2">
        <v>31600</v>
      </c>
      <c r="B95" s="2" t="s">
        <v>86</v>
      </c>
      <c r="C95" s="1">
        <v>4619193.3099999996</v>
      </c>
    </row>
    <row r="96" spans="1:3">
      <c r="A96" s="197">
        <v>31601</v>
      </c>
      <c r="B96" s="197" t="s">
        <v>284</v>
      </c>
      <c r="C96" s="86">
        <v>0</v>
      </c>
    </row>
    <row r="97" spans="1:3">
      <c r="A97" s="2">
        <v>31605</v>
      </c>
      <c r="B97" s="2" t="s">
        <v>87</v>
      </c>
      <c r="C97" s="1">
        <v>757652.99000000011</v>
      </c>
    </row>
    <row r="98" spans="1:3">
      <c r="A98" s="2">
        <v>31700</v>
      </c>
      <c r="B98" s="2" t="s">
        <v>88</v>
      </c>
      <c r="C98" s="1">
        <v>1473220.39</v>
      </c>
    </row>
    <row r="99" spans="1:3">
      <c r="A99" s="2">
        <v>31800</v>
      </c>
      <c r="B99" s="2" t="s">
        <v>89</v>
      </c>
      <c r="C99" s="1">
        <v>8354515.5299999984</v>
      </c>
    </row>
    <row r="100" spans="1:3">
      <c r="A100" s="2">
        <v>31805</v>
      </c>
      <c r="B100" s="2" t="s">
        <v>90</v>
      </c>
      <c r="C100" s="1">
        <v>1783168.91</v>
      </c>
    </row>
    <row r="101" spans="1:3">
      <c r="A101" s="2">
        <v>31810</v>
      </c>
      <c r="B101" s="2" t="s">
        <v>91</v>
      </c>
      <c r="C101" s="1">
        <v>2119572.9300000002</v>
      </c>
    </row>
    <row r="102" spans="1:3">
      <c r="A102" s="2">
        <v>31820</v>
      </c>
      <c r="B102" s="2" t="s">
        <v>92</v>
      </c>
      <c r="C102" s="1">
        <v>1741873.49</v>
      </c>
    </row>
    <row r="103" spans="1:3">
      <c r="A103" s="2">
        <v>31900</v>
      </c>
      <c r="B103" s="2" t="s">
        <v>93</v>
      </c>
      <c r="C103" s="1">
        <v>4970830.3499999996</v>
      </c>
    </row>
    <row r="104" spans="1:3">
      <c r="A104" s="2">
        <v>32000</v>
      </c>
      <c r="B104" s="2" t="s">
        <v>94</v>
      </c>
      <c r="C104" s="1">
        <v>2043254.3900000001</v>
      </c>
    </row>
    <row r="105" spans="1:3">
      <c r="A105" s="2">
        <v>32005</v>
      </c>
      <c r="B105" s="2" t="s">
        <v>95</v>
      </c>
      <c r="C105" s="1">
        <v>509660.10999999993</v>
      </c>
    </row>
    <row r="106" spans="1:3">
      <c r="A106" s="2">
        <v>32100</v>
      </c>
      <c r="B106" s="2" t="s">
        <v>96</v>
      </c>
      <c r="C106" s="1">
        <v>1244079.51</v>
      </c>
    </row>
    <row r="107" spans="1:3">
      <c r="A107" s="2">
        <v>32200</v>
      </c>
      <c r="B107" s="2" t="s">
        <v>97</v>
      </c>
      <c r="C107" s="1">
        <v>795968.39</v>
      </c>
    </row>
    <row r="108" spans="1:3">
      <c r="A108" s="2">
        <v>32300</v>
      </c>
      <c r="B108" s="2" t="s">
        <v>98</v>
      </c>
      <c r="C108" s="1">
        <v>8472960.7799999993</v>
      </c>
    </row>
    <row r="109" spans="1:3">
      <c r="A109" s="2">
        <v>32305</v>
      </c>
      <c r="B109" s="2" t="s">
        <v>392</v>
      </c>
      <c r="C109" s="1">
        <v>995186.34000000008</v>
      </c>
    </row>
    <row r="110" spans="1:3">
      <c r="A110" s="2">
        <v>32400</v>
      </c>
      <c r="B110" s="2" t="s">
        <v>100</v>
      </c>
      <c r="C110" s="1">
        <v>3289937.8899999997</v>
      </c>
    </row>
    <row r="111" spans="1:3">
      <c r="A111" s="2">
        <v>32405</v>
      </c>
      <c r="B111" s="2" t="s">
        <v>101</v>
      </c>
      <c r="C111" s="1">
        <v>889333.40000000026</v>
      </c>
    </row>
    <row r="112" spans="1:3" s="197" customFormat="1">
      <c r="A112" s="2">
        <v>32410</v>
      </c>
      <c r="B112" s="2" t="s">
        <v>102</v>
      </c>
      <c r="C112" s="1">
        <v>1298635.7100000002</v>
      </c>
    </row>
    <row r="113" spans="1:3">
      <c r="A113" s="216">
        <v>32420</v>
      </c>
      <c r="B113" s="216" t="s">
        <v>103</v>
      </c>
      <c r="C113" s="86">
        <v>0</v>
      </c>
    </row>
    <row r="114" spans="1:3">
      <c r="A114" s="2">
        <v>32500</v>
      </c>
      <c r="B114" s="2" t="s">
        <v>393</v>
      </c>
      <c r="C114" s="1">
        <v>6739516.1899999995</v>
      </c>
    </row>
    <row r="115" spans="1:3">
      <c r="A115" s="2">
        <v>32505</v>
      </c>
      <c r="B115" s="2" t="s">
        <v>105</v>
      </c>
      <c r="C115" s="1">
        <v>1106813.93</v>
      </c>
    </row>
    <row r="116" spans="1:3">
      <c r="A116" s="2">
        <v>32600</v>
      </c>
      <c r="B116" s="2" t="s">
        <v>106</v>
      </c>
      <c r="C116" s="1">
        <v>24350594.630000003</v>
      </c>
    </row>
    <row r="117" spans="1:3">
      <c r="A117" s="2">
        <v>32605</v>
      </c>
      <c r="B117" s="2" t="s">
        <v>107</v>
      </c>
      <c r="C117" s="1">
        <v>3902908.92</v>
      </c>
    </row>
    <row r="118" spans="1:3">
      <c r="A118" s="2">
        <v>32700</v>
      </c>
      <c r="B118" s="2" t="s">
        <v>108</v>
      </c>
      <c r="C118" s="1">
        <v>2262317.0299999998</v>
      </c>
    </row>
    <row r="119" spans="1:3">
      <c r="A119" s="2">
        <v>32800</v>
      </c>
      <c r="B119" s="2" t="s">
        <v>109</v>
      </c>
      <c r="C119" s="1">
        <v>3329356.71</v>
      </c>
    </row>
    <row r="120" spans="1:3">
      <c r="A120" s="2">
        <v>32900</v>
      </c>
      <c r="B120" s="2" t="s">
        <v>110</v>
      </c>
      <c r="C120" s="1">
        <v>9104216.7199999988</v>
      </c>
    </row>
    <row r="121" spans="1:3">
      <c r="A121" s="2">
        <v>32901</v>
      </c>
      <c r="B121" s="2" t="s">
        <v>394</v>
      </c>
      <c r="C121" s="1">
        <v>195378.97999999998</v>
      </c>
    </row>
    <row r="122" spans="1:3">
      <c r="A122" s="2">
        <v>32905</v>
      </c>
      <c r="B122" s="2" t="s">
        <v>111</v>
      </c>
      <c r="C122" s="1">
        <v>1454566.09</v>
      </c>
    </row>
    <row r="123" spans="1:3">
      <c r="A123" s="2">
        <v>32910</v>
      </c>
      <c r="B123" s="2" t="s">
        <v>112</v>
      </c>
      <c r="C123" s="1">
        <v>1775406.8399999999</v>
      </c>
    </row>
    <row r="124" spans="1:3">
      <c r="A124" s="2">
        <v>32920</v>
      </c>
      <c r="B124" s="2" t="s">
        <v>113</v>
      </c>
      <c r="C124" s="1">
        <v>1403159.9500000002</v>
      </c>
    </row>
    <row r="125" spans="1:3">
      <c r="A125" s="2">
        <v>33000</v>
      </c>
      <c r="B125" s="2" t="s">
        <v>114</v>
      </c>
      <c r="C125" s="1">
        <v>3346436.4199999995</v>
      </c>
    </row>
    <row r="126" spans="1:3">
      <c r="A126" s="2">
        <v>33001</v>
      </c>
      <c r="B126" s="2" t="s">
        <v>115</v>
      </c>
      <c r="C126" s="1">
        <v>99879.040000000008</v>
      </c>
    </row>
    <row r="127" spans="1:3">
      <c r="A127" s="2">
        <v>33027</v>
      </c>
      <c r="B127" s="2" t="s">
        <v>116</v>
      </c>
      <c r="C127" s="1">
        <v>321801.76</v>
      </c>
    </row>
    <row r="128" spans="1:3">
      <c r="A128" s="2">
        <v>33100</v>
      </c>
      <c r="B128" s="2" t="s">
        <v>117</v>
      </c>
      <c r="C128" s="1">
        <v>5000926</v>
      </c>
    </row>
    <row r="129" spans="1:3">
      <c r="A129" s="2">
        <v>33105</v>
      </c>
      <c r="B129" s="2" t="s">
        <v>118</v>
      </c>
      <c r="C129" s="1">
        <v>599441.89</v>
      </c>
    </row>
    <row r="130" spans="1:3">
      <c r="A130" s="2">
        <v>33200</v>
      </c>
      <c r="B130" s="2" t="s">
        <v>119</v>
      </c>
      <c r="C130" s="1">
        <v>20835379.730000004</v>
      </c>
    </row>
    <row r="131" spans="1:3">
      <c r="A131" s="2">
        <v>33202</v>
      </c>
      <c r="B131" s="2" t="s">
        <v>120</v>
      </c>
      <c r="C131" s="1">
        <v>270999.69</v>
      </c>
    </row>
    <row r="132" spans="1:3">
      <c r="A132" s="2">
        <v>33203</v>
      </c>
      <c r="B132" s="2" t="s">
        <v>121</v>
      </c>
      <c r="C132" s="1">
        <v>157859.74000000002</v>
      </c>
    </row>
    <row r="133" spans="1:3">
      <c r="A133" s="2">
        <v>33204</v>
      </c>
      <c r="B133" s="2" t="s">
        <v>122</v>
      </c>
      <c r="C133" s="1">
        <v>535946.6</v>
      </c>
    </row>
    <row r="134" spans="1:3">
      <c r="A134" s="2">
        <v>33205</v>
      </c>
      <c r="B134" s="2" t="s">
        <v>123</v>
      </c>
      <c r="C134" s="1">
        <v>1938174.0200000003</v>
      </c>
    </row>
    <row r="135" spans="1:3">
      <c r="A135" s="2">
        <v>33206</v>
      </c>
      <c r="B135" s="2" t="s">
        <v>124</v>
      </c>
      <c r="C135" s="1">
        <v>155436.62</v>
      </c>
    </row>
    <row r="136" spans="1:3">
      <c r="A136" s="2">
        <v>33207</v>
      </c>
      <c r="B136" s="2" t="s">
        <v>344</v>
      </c>
      <c r="C136" s="1">
        <v>310450.93000000005</v>
      </c>
    </row>
    <row r="137" spans="1:3">
      <c r="A137" s="2">
        <v>33208</v>
      </c>
      <c r="B137" s="2" t="s">
        <v>345</v>
      </c>
      <c r="C137" s="1">
        <v>11222.56</v>
      </c>
    </row>
    <row r="138" spans="1:3">
      <c r="A138" s="2">
        <v>33209</v>
      </c>
      <c r="B138" s="2" t="s">
        <v>346</v>
      </c>
      <c r="C138" s="1">
        <v>97339.160000000018</v>
      </c>
    </row>
    <row r="139" spans="1:3">
      <c r="A139" s="2">
        <v>33300</v>
      </c>
      <c r="B139" s="2" t="s">
        <v>125</v>
      </c>
      <c r="C139" s="1">
        <v>3249564.4499999993</v>
      </c>
    </row>
    <row r="140" spans="1:3">
      <c r="A140" s="2">
        <v>33305</v>
      </c>
      <c r="B140" s="2" t="s">
        <v>126</v>
      </c>
      <c r="C140" s="1">
        <v>955651.14999999991</v>
      </c>
    </row>
    <row r="141" spans="1:3">
      <c r="A141" s="2">
        <v>33400</v>
      </c>
      <c r="B141" s="2" t="s">
        <v>127</v>
      </c>
      <c r="C141" s="1">
        <v>29076028.090000004</v>
      </c>
    </row>
    <row r="142" spans="1:3">
      <c r="A142" s="2">
        <v>33402</v>
      </c>
      <c r="B142" s="2" t="s">
        <v>128</v>
      </c>
      <c r="C142" s="1">
        <v>208317.66000000003</v>
      </c>
    </row>
    <row r="143" spans="1:3">
      <c r="A143" s="2">
        <v>33403</v>
      </c>
      <c r="B143" s="2" t="s">
        <v>464</v>
      </c>
      <c r="C143" s="1">
        <v>0</v>
      </c>
    </row>
    <row r="144" spans="1:3" s="197" customFormat="1">
      <c r="A144" s="216">
        <v>33405</v>
      </c>
      <c r="B144" s="216" t="s">
        <v>129</v>
      </c>
      <c r="C144" s="86">
        <v>3030608.6100000003</v>
      </c>
    </row>
    <row r="145" spans="1:3">
      <c r="A145" s="2">
        <v>33500</v>
      </c>
      <c r="B145" s="2" t="s">
        <v>130</v>
      </c>
      <c r="C145" s="1">
        <v>4330346.4799999995</v>
      </c>
    </row>
    <row r="146" spans="1:3">
      <c r="A146" s="2">
        <v>33501</v>
      </c>
      <c r="B146" s="2" t="s">
        <v>131</v>
      </c>
      <c r="C146" s="1">
        <v>96060.67</v>
      </c>
    </row>
    <row r="147" spans="1:3">
      <c r="A147" s="2">
        <v>33600</v>
      </c>
      <c r="B147" s="2" t="s">
        <v>132</v>
      </c>
      <c r="C147" s="1">
        <v>14965570.999999998</v>
      </c>
    </row>
    <row r="148" spans="1:3">
      <c r="A148" s="2">
        <v>33605</v>
      </c>
      <c r="B148" s="2" t="s">
        <v>133</v>
      </c>
      <c r="C148" s="1">
        <v>2299487.0799999996</v>
      </c>
    </row>
    <row r="149" spans="1:3">
      <c r="A149" s="2">
        <v>33700</v>
      </c>
      <c r="B149" s="2" t="s">
        <v>134</v>
      </c>
      <c r="C149" s="1">
        <v>1080813.67</v>
      </c>
    </row>
    <row r="150" spans="1:3">
      <c r="A150" s="2">
        <v>33800</v>
      </c>
      <c r="B150" s="2" t="s">
        <v>135</v>
      </c>
      <c r="C150" s="1">
        <v>816940.55</v>
      </c>
    </row>
    <row r="151" spans="1:3">
      <c r="A151" s="2">
        <v>33900</v>
      </c>
      <c r="B151" s="2" t="s">
        <v>136</v>
      </c>
      <c r="C151" s="1">
        <v>4215172.28</v>
      </c>
    </row>
    <row r="152" spans="1:3">
      <c r="A152" s="2">
        <v>34000</v>
      </c>
      <c r="B152" s="2" t="s">
        <v>137</v>
      </c>
      <c r="C152" s="1">
        <v>1774935.9799999997</v>
      </c>
    </row>
    <row r="153" spans="1:3">
      <c r="A153" s="2">
        <v>34100</v>
      </c>
      <c r="B153" s="2" t="s">
        <v>138</v>
      </c>
      <c r="C153" s="1">
        <v>39704333.719999999</v>
      </c>
    </row>
    <row r="154" spans="1:3">
      <c r="A154" s="2">
        <v>34105</v>
      </c>
      <c r="B154" s="2" t="s">
        <v>139</v>
      </c>
      <c r="C154" s="1">
        <v>3859870.1399999997</v>
      </c>
    </row>
    <row r="155" spans="1:3">
      <c r="A155" s="2">
        <v>34200</v>
      </c>
      <c r="B155" s="2" t="s">
        <v>140</v>
      </c>
      <c r="C155" s="1">
        <v>1482102.38</v>
      </c>
    </row>
    <row r="156" spans="1:3">
      <c r="A156" s="2">
        <v>34205</v>
      </c>
      <c r="B156" s="2" t="s">
        <v>141</v>
      </c>
      <c r="C156" s="1">
        <v>727583.19000000006</v>
      </c>
    </row>
    <row r="157" spans="1:3">
      <c r="A157" s="2">
        <v>34220</v>
      </c>
      <c r="B157" s="2" t="s">
        <v>142</v>
      </c>
      <c r="C157" s="1">
        <v>1615026.35</v>
      </c>
    </row>
    <row r="158" spans="1:3">
      <c r="A158" s="2">
        <v>34230</v>
      </c>
      <c r="B158" s="2" t="s">
        <v>143</v>
      </c>
      <c r="C158" s="1">
        <v>629955.59</v>
      </c>
    </row>
    <row r="159" spans="1:3">
      <c r="A159" s="2">
        <v>34300</v>
      </c>
      <c r="B159" s="2" t="s">
        <v>144</v>
      </c>
      <c r="C159" s="1">
        <v>9548801.9399999976</v>
      </c>
    </row>
    <row r="160" spans="1:3">
      <c r="A160" s="2">
        <v>34400</v>
      </c>
      <c r="B160" s="2" t="s">
        <v>145</v>
      </c>
      <c r="C160" s="1">
        <v>3864608.09</v>
      </c>
    </row>
    <row r="161" spans="1:3">
      <c r="A161" s="2">
        <v>34405</v>
      </c>
      <c r="B161" s="2" t="s">
        <v>146</v>
      </c>
      <c r="C161" s="1">
        <v>820413.16999999993</v>
      </c>
    </row>
    <row r="162" spans="1:3">
      <c r="A162" s="2">
        <v>34500</v>
      </c>
      <c r="B162" s="2" t="s">
        <v>147</v>
      </c>
      <c r="C162" s="1">
        <v>6998083.3399999999</v>
      </c>
    </row>
    <row r="163" spans="1:3">
      <c r="A163" s="2">
        <v>34501</v>
      </c>
      <c r="B163" s="2" t="s">
        <v>148</v>
      </c>
      <c r="C163" s="1">
        <v>80343.94</v>
      </c>
    </row>
    <row r="164" spans="1:3">
      <c r="A164" s="2">
        <v>34505</v>
      </c>
      <c r="B164" s="2" t="s">
        <v>149</v>
      </c>
      <c r="C164" s="1">
        <v>1032685.25</v>
      </c>
    </row>
    <row r="165" spans="1:3">
      <c r="A165" s="2">
        <v>34600</v>
      </c>
      <c r="B165" s="2" t="s">
        <v>150</v>
      </c>
      <c r="C165" s="1">
        <v>1781310.69</v>
      </c>
    </row>
    <row r="166" spans="1:3">
      <c r="A166" s="2">
        <v>34605</v>
      </c>
      <c r="B166" s="2" t="s">
        <v>151</v>
      </c>
      <c r="C166" s="1">
        <v>382102.23</v>
      </c>
    </row>
    <row r="167" spans="1:3">
      <c r="A167" s="2">
        <v>34700</v>
      </c>
      <c r="B167" s="2" t="s">
        <v>152</v>
      </c>
      <c r="C167" s="1">
        <v>4239854.18</v>
      </c>
    </row>
    <row r="168" spans="1:3">
      <c r="A168" s="2">
        <v>34800</v>
      </c>
      <c r="B168" s="2" t="s">
        <v>153</v>
      </c>
      <c r="C168" s="1">
        <v>572771.71000000008</v>
      </c>
    </row>
    <row r="169" spans="1:3">
      <c r="A169" s="2">
        <v>34900</v>
      </c>
      <c r="B169" s="2" t="s">
        <v>395</v>
      </c>
      <c r="C169" s="1">
        <v>10227939.130000001</v>
      </c>
    </row>
    <row r="170" spans="1:3">
      <c r="A170" s="2">
        <v>34901</v>
      </c>
      <c r="B170" s="2" t="s">
        <v>396</v>
      </c>
      <c r="C170" s="1">
        <v>219076.46999999994</v>
      </c>
    </row>
    <row r="171" spans="1:3">
      <c r="A171" s="2">
        <v>34903</v>
      </c>
      <c r="B171" s="2" t="s">
        <v>154</v>
      </c>
      <c r="C171" s="1">
        <v>25754.54</v>
      </c>
    </row>
    <row r="172" spans="1:3">
      <c r="A172" s="2">
        <v>34905</v>
      </c>
      <c r="B172" s="2" t="s">
        <v>155</v>
      </c>
      <c r="C172" s="1">
        <v>1041661.7799999999</v>
      </c>
    </row>
    <row r="173" spans="1:3">
      <c r="A173" s="2">
        <v>34910</v>
      </c>
      <c r="B173" s="2" t="s">
        <v>156</v>
      </c>
      <c r="C173" s="1">
        <v>3016910.4699999997</v>
      </c>
    </row>
    <row r="174" spans="1:3">
      <c r="A174" s="2">
        <v>35000</v>
      </c>
      <c r="B174" s="2" t="s">
        <v>157</v>
      </c>
      <c r="C174" s="1">
        <v>2042772.8100000003</v>
      </c>
    </row>
    <row r="175" spans="1:3">
      <c r="A175" s="2">
        <v>35005</v>
      </c>
      <c r="B175" s="2" t="s">
        <v>158</v>
      </c>
      <c r="C175" s="1">
        <v>1031101.47</v>
      </c>
    </row>
    <row r="176" spans="1:3">
      <c r="A176" s="2">
        <v>35100</v>
      </c>
      <c r="B176" s="2" t="s">
        <v>159</v>
      </c>
      <c r="C176" s="1">
        <v>17403240.620000001</v>
      </c>
    </row>
    <row r="177" spans="1:3">
      <c r="A177" s="2">
        <v>35105</v>
      </c>
      <c r="B177" s="2" t="s">
        <v>160</v>
      </c>
      <c r="C177" s="1">
        <v>1605837.62</v>
      </c>
    </row>
    <row r="178" spans="1:3">
      <c r="A178" s="2">
        <v>35106</v>
      </c>
      <c r="B178" s="2" t="s">
        <v>161</v>
      </c>
      <c r="C178" s="1">
        <v>343896.48000000004</v>
      </c>
    </row>
    <row r="179" spans="1:3">
      <c r="A179" s="2">
        <v>35200</v>
      </c>
      <c r="B179" s="2" t="s">
        <v>162</v>
      </c>
      <c r="C179" s="1">
        <v>852815.27</v>
      </c>
    </row>
    <row r="180" spans="1:3">
      <c r="A180" s="2">
        <v>35300</v>
      </c>
      <c r="B180" s="2" t="s">
        <v>163</v>
      </c>
      <c r="C180" s="1">
        <v>5334538.33</v>
      </c>
    </row>
    <row r="181" spans="1:3">
      <c r="A181" s="2">
        <v>35305</v>
      </c>
      <c r="B181" s="2" t="s">
        <v>164</v>
      </c>
      <c r="C181" s="1">
        <v>2067815.72</v>
      </c>
    </row>
    <row r="182" spans="1:3">
      <c r="A182" s="2">
        <v>35400</v>
      </c>
      <c r="B182" s="2" t="s">
        <v>165</v>
      </c>
      <c r="C182" s="1">
        <v>4305422.7300000004</v>
      </c>
    </row>
    <row r="183" spans="1:3">
      <c r="A183" s="197">
        <v>35402</v>
      </c>
      <c r="B183" s="197" t="s">
        <v>469</v>
      </c>
      <c r="C183" s="86">
        <v>0</v>
      </c>
    </row>
    <row r="184" spans="1:3">
      <c r="A184" s="2">
        <v>35401</v>
      </c>
      <c r="B184" s="2" t="s">
        <v>166</v>
      </c>
      <c r="C184" s="1">
        <v>45085.850000000006</v>
      </c>
    </row>
    <row r="185" spans="1:3">
      <c r="A185" s="2">
        <v>35405</v>
      </c>
      <c r="B185" s="2" t="s">
        <v>168</v>
      </c>
      <c r="C185" s="1">
        <v>1447918.2499999998</v>
      </c>
    </row>
    <row r="186" spans="1:3">
      <c r="A186" s="2">
        <v>35500</v>
      </c>
      <c r="B186" s="2" t="s">
        <v>169</v>
      </c>
      <c r="C186" s="1">
        <v>5628920.5</v>
      </c>
    </row>
    <row r="187" spans="1:3">
      <c r="A187" s="2">
        <v>35600</v>
      </c>
      <c r="B187" s="2" t="s">
        <v>170</v>
      </c>
      <c r="C187" s="1">
        <v>2430727.3199999998</v>
      </c>
    </row>
    <row r="188" spans="1:3">
      <c r="A188" s="2">
        <v>35700</v>
      </c>
      <c r="B188" s="2" t="s">
        <v>171</v>
      </c>
      <c r="C188" s="1">
        <v>1342107.1999999997</v>
      </c>
    </row>
    <row r="189" spans="1:3">
      <c r="A189" s="2">
        <v>35800</v>
      </c>
      <c r="B189" s="2" t="s">
        <v>172</v>
      </c>
      <c r="C189" s="1">
        <v>2035094.46</v>
      </c>
    </row>
    <row r="190" spans="1:3">
      <c r="A190" s="2">
        <v>35805</v>
      </c>
      <c r="B190" s="2" t="s">
        <v>173</v>
      </c>
      <c r="C190" s="1">
        <v>397711.87</v>
      </c>
    </row>
    <row r="191" spans="1:3">
      <c r="A191" s="2">
        <v>35900</v>
      </c>
      <c r="B191" s="2" t="s">
        <v>174</v>
      </c>
      <c r="C191" s="1">
        <v>3457052.5900000008</v>
      </c>
    </row>
    <row r="192" spans="1:3">
      <c r="A192" s="2">
        <v>35905</v>
      </c>
      <c r="B192" s="2" t="s">
        <v>175</v>
      </c>
      <c r="C192" s="1">
        <v>591159.85</v>
      </c>
    </row>
    <row r="193" spans="1:3">
      <c r="A193" s="2">
        <v>36000</v>
      </c>
      <c r="B193" s="2" t="s">
        <v>176</v>
      </c>
      <c r="C193" s="1">
        <v>78132406.680000007</v>
      </c>
    </row>
    <row r="194" spans="1:3">
      <c r="A194" s="2">
        <v>36001</v>
      </c>
      <c r="B194" s="2" t="s">
        <v>177</v>
      </c>
      <c r="C194" s="1">
        <v>44350.73</v>
      </c>
    </row>
    <row r="195" spans="1:3" s="197" customFormat="1">
      <c r="A195" s="216">
        <v>36002</v>
      </c>
      <c r="B195" s="216" t="s">
        <v>465</v>
      </c>
      <c r="C195" s="86">
        <v>0</v>
      </c>
    </row>
    <row r="196" spans="1:3">
      <c r="A196" s="2">
        <v>36003</v>
      </c>
      <c r="B196" s="2" t="s">
        <v>179</v>
      </c>
      <c r="C196" s="1">
        <v>512201.02999999997</v>
      </c>
    </row>
    <row r="197" spans="1:3">
      <c r="A197" s="2">
        <v>36004</v>
      </c>
      <c r="B197" s="2" t="s">
        <v>397</v>
      </c>
      <c r="C197" s="1">
        <v>270630.74</v>
      </c>
    </row>
    <row r="198" spans="1:3">
      <c r="A198" s="2">
        <v>36005</v>
      </c>
      <c r="B198" s="2" t="s">
        <v>180</v>
      </c>
      <c r="C198" s="1">
        <v>7296450.1700000018</v>
      </c>
    </row>
    <row r="199" spans="1:3">
      <c r="A199" s="2">
        <v>36006</v>
      </c>
      <c r="B199" s="2" t="s">
        <v>181</v>
      </c>
      <c r="C199" s="1">
        <v>664153.98</v>
      </c>
    </row>
    <row r="200" spans="1:3">
      <c r="A200" s="2">
        <v>36007</v>
      </c>
      <c r="B200" s="2" t="s">
        <v>182</v>
      </c>
      <c r="C200" s="1">
        <v>244210.78000000003</v>
      </c>
    </row>
    <row r="201" spans="1:3">
      <c r="A201" s="2">
        <v>36008</v>
      </c>
      <c r="B201" s="2" t="s">
        <v>183</v>
      </c>
      <c r="C201" s="1">
        <v>687679.0199999999</v>
      </c>
    </row>
    <row r="202" spans="1:3">
      <c r="A202" s="2">
        <v>36009</v>
      </c>
      <c r="B202" s="2" t="s">
        <v>184</v>
      </c>
      <c r="C202" s="1">
        <v>169828.71999999997</v>
      </c>
    </row>
    <row r="203" spans="1:3">
      <c r="A203" s="2">
        <v>36100</v>
      </c>
      <c r="B203" s="2" t="s">
        <v>185</v>
      </c>
      <c r="C203" s="1">
        <v>1122456.8299999998</v>
      </c>
    </row>
    <row r="204" spans="1:3">
      <c r="A204" s="2">
        <v>36102</v>
      </c>
      <c r="B204" s="2" t="s">
        <v>186</v>
      </c>
      <c r="C204" s="1">
        <v>243574.52999999997</v>
      </c>
    </row>
    <row r="205" spans="1:3">
      <c r="A205" s="2">
        <v>36105</v>
      </c>
      <c r="B205" s="2" t="s">
        <v>187</v>
      </c>
      <c r="C205" s="1">
        <v>630238.27000000014</v>
      </c>
    </row>
    <row r="206" spans="1:3">
      <c r="A206" s="2">
        <v>36200</v>
      </c>
      <c r="B206" s="2" t="s">
        <v>188</v>
      </c>
      <c r="C206" s="1">
        <v>2300464.58</v>
      </c>
    </row>
    <row r="207" spans="1:3">
      <c r="A207" s="2">
        <v>36205</v>
      </c>
      <c r="B207" s="2" t="s">
        <v>189</v>
      </c>
      <c r="C207" s="1">
        <v>406918.12999999995</v>
      </c>
    </row>
    <row r="208" spans="1:3">
      <c r="A208" s="2">
        <v>36300</v>
      </c>
      <c r="B208" s="2" t="s">
        <v>190</v>
      </c>
      <c r="C208" s="1">
        <v>6899436.919999999</v>
      </c>
    </row>
    <row r="209" spans="1:3">
      <c r="A209" s="2">
        <v>36301</v>
      </c>
      <c r="B209" s="2" t="s">
        <v>191</v>
      </c>
      <c r="C209" s="1">
        <v>91683.549999999988</v>
      </c>
    </row>
    <row r="210" spans="1:3">
      <c r="A210" s="2">
        <v>36302</v>
      </c>
      <c r="B210" s="2" t="s">
        <v>192</v>
      </c>
      <c r="C210" s="1">
        <v>143357.11000000002</v>
      </c>
    </row>
    <row r="211" spans="1:3">
      <c r="A211" s="2">
        <v>36303</v>
      </c>
      <c r="B211" s="2" t="s">
        <v>398</v>
      </c>
      <c r="C211" s="1">
        <v>63730.48</v>
      </c>
    </row>
    <row r="212" spans="1:3">
      <c r="A212" s="2">
        <v>36305</v>
      </c>
      <c r="B212" s="2" t="s">
        <v>193</v>
      </c>
      <c r="C212" s="1">
        <v>1523974.1900000002</v>
      </c>
    </row>
    <row r="213" spans="1:3">
      <c r="A213" s="2">
        <v>36310</v>
      </c>
      <c r="B213" s="2" t="s">
        <v>382</v>
      </c>
      <c r="C213" s="1">
        <v>49219.649999999987</v>
      </c>
    </row>
    <row r="214" spans="1:3">
      <c r="A214" s="2">
        <v>36400</v>
      </c>
      <c r="B214" s="2" t="s">
        <v>194</v>
      </c>
      <c r="C214" s="1">
        <v>8123351.6800000006</v>
      </c>
    </row>
    <row r="215" spans="1:3">
      <c r="A215" s="2">
        <v>36405</v>
      </c>
      <c r="B215" s="2" t="s">
        <v>399</v>
      </c>
      <c r="C215" s="1">
        <v>1333428.3599999999</v>
      </c>
    </row>
    <row r="216" spans="1:3">
      <c r="A216" s="2">
        <v>36500</v>
      </c>
      <c r="B216" s="2" t="s">
        <v>196</v>
      </c>
      <c r="C216" s="1">
        <v>15013988.010000004</v>
      </c>
    </row>
    <row r="217" spans="1:3">
      <c r="A217" s="2">
        <v>36501</v>
      </c>
      <c r="B217" s="2" t="s">
        <v>197</v>
      </c>
      <c r="C217" s="1">
        <v>170677.66</v>
      </c>
    </row>
    <row r="218" spans="1:3">
      <c r="A218" s="2">
        <v>36502</v>
      </c>
      <c r="B218" s="2" t="s">
        <v>198</v>
      </c>
      <c r="C218" s="1">
        <v>61164.210000000006</v>
      </c>
    </row>
    <row r="219" spans="1:3">
      <c r="A219" s="2">
        <v>36505</v>
      </c>
      <c r="B219" s="2" t="s">
        <v>199</v>
      </c>
      <c r="C219" s="1">
        <v>3234987.98</v>
      </c>
    </row>
    <row r="220" spans="1:3">
      <c r="A220" s="2">
        <v>36600</v>
      </c>
      <c r="B220" s="2" t="s">
        <v>200</v>
      </c>
      <c r="C220" s="1">
        <v>1237269.8400000003</v>
      </c>
    </row>
    <row r="221" spans="1:3">
      <c r="A221" s="2">
        <v>36601</v>
      </c>
      <c r="B221" s="2" t="s">
        <v>201</v>
      </c>
      <c r="C221" s="1">
        <v>529532.88</v>
      </c>
    </row>
    <row r="222" spans="1:3">
      <c r="A222" s="2">
        <v>36700</v>
      </c>
      <c r="B222" s="2" t="s">
        <v>202</v>
      </c>
      <c r="C222" s="1">
        <v>12459213.009999998</v>
      </c>
    </row>
    <row r="223" spans="1:3">
      <c r="A223" s="2">
        <v>36701</v>
      </c>
      <c r="B223" s="2" t="s">
        <v>203</v>
      </c>
      <c r="C223" s="1">
        <v>34636.160000000003</v>
      </c>
    </row>
    <row r="224" spans="1:3">
      <c r="A224" s="2">
        <v>36705</v>
      </c>
      <c r="B224" s="2" t="s">
        <v>204</v>
      </c>
      <c r="C224" s="1">
        <v>1583552.23</v>
      </c>
    </row>
    <row r="225" spans="1:3">
      <c r="A225" s="2">
        <v>36800</v>
      </c>
      <c r="B225" s="2" t="s">
        <v>205</v>
      </c>
      <c r="C225" s="1">
        <v>5008221.87</v>
      </c>
    </row>
    <row r="226" spans="1:3" s="197" customFormat="1">
      <c r="A226" s="216">
        <v>36801</v>
      </c>
      <c r="B226" s="216" t="s">
        <v>466</v>
      </c>
      <c r="C226" s="86">
        <v>0</v>
      </c>
    </row>
    <row r="227" spans="1:3">
      <c r="A227" s="2">
        <v>36802</v>
      </c>
      <c r="B227" s="2" t="s">
        <v>207</v>
      </c>
      <c r="C227" s="1">
        <v>138916.84000000003</v>
      </c>
    </row>
    <row r="228" spans="1:3">
      <c r="A228" s="2">
        <v>36810</v>
      </c>
      <c r="B228" s="2" t="s">
        <v>400</v>
      </c>
      <c r="C228" s="1">
        <v>8961885.2800000012</v>
      </c>
    </row>
    <row r="229" spans="1:3">
      <c r="A229" s="2">
        <v>36900</v>
      </c>
      <c r="B229" s="2" t="s">
        <v>209</v>
      </c>
      <c r="C229" s="1">
        <v>923488.58000000007</v>
      </c>
    </row>
    <row r="230" spans="1:3">
      <c r="A230" s="2">
        <v>36901</v>
      </c>
      <c r="B230" s="2" t="s">
        <v>210</v>
      </c>
      <c r="C230" s="1">
        <v>316088.78999999998</v>
      </c>
    </row>
    <row r="231" spans="1:3">
      <c r="A231" s="2">
        <v>36905</v>
      </c>
      <c r="B231" s="2" t="s">
        <v>211</v>
      </c>
      <c r="C231" s="1">
        <v>356645.35000000003</v>
      </c>
    </row>
    <row r="232" spans="1:3">
      <c r="A232" s="2">
        <v>37000</v>
      </c>
      <c r="B232" s="2" t="s">
        <v>212</v>
      </c>
      <c r="C232" s="1">
        <v>3052554.3099999996</v>
      </c>
    </row>
    <row r="233" spans="1:3">
      <c r="A233" s="2">
        <v>37001</v>
      </c>
      <c r="B233" s="2" t="s">
        <v>369</v>
      </c>
      <c r="C233" s="1">
        <v>102760.54000000002</v>
      </c>
    </row>
    <row r="234" spans="1:3">
      <c r="A234" s="2">
        <v>37005</v>
      </c>
      <c r="B234" s="2" t="s">
        <v>213</v>
      </c>
      <c r="C234" s="1">
        <v>843611.50000000023</v>
      </c>
    </row>
    <row r="235" spans="1:3">
      <c r="A235" s="2">
        <v>37100</v>
      </c>
      <c r="B235" s="2" t="s">
        <v>214</v>
      </c>
      <c r="C235" s="1">
        <v>4383122.4400000004</v>
      </c>
    </row>
    <row r="236" spans="1:3">
      <c r="A236" s="2">
        <v>37200</v>
      </c>
      <c r="B236" s="2" t="s">
        <v>215</v>
      </c>
      <c r="C236" s="1">
        <v>1013602.2899999999</v>
      </c>
    </row>
    <row r="237" spans="1:3">
      <c r="A237" s="2">
        <v>37300</v>
      </c>
      <c r="B237" s="2" t="s">
        <v>216</v>
      </c>
      <c r="C237" s="1">
        <v>2592788.0599999996</v>
      </c>
    </row>
    <row r="238" spans="1:3">
      <c r="A238" s="2">
        <v>37301</v>
      </c>
      <c r="B238" s="2" t="s">
        <v>217</v>
      </c>
      <c r="C238" s="1">
        <v>283479.43</v>
      </c>
    </row>
    <row r="239" spans="1:3">
      <c r="A239" s="2">
        <v>37305</v>
      </c>
      <c r="B239" s="2" t="s">
        <v>218</v>
      </c>
      <c r="C239" s="1">
        <v>895729.04999999993</v>
      </c>
    </row>
    <row r="240" spans="1:3">
      <c r="A240" s="2">
        <v>37400</v>
      </c>
      <c r="B240" s="2" t="s">
        <v>219</v>
      </c>
      <c r="C240" s="1">
        <v>11914832.379999999</v>
      </c>
    </row>
    <row r="241" spans="1:3">
      <c r="A241" s="2">
        <v>37405</v>
      </c>
      <c r="B241" s="2" t="s">
        <v>220</v>
      </c>
      <c r="C241" s="1">
        <v>2900462.6799999997</v>
      </c>
    </row>
    <row r="242" spans="1:3">
      <c r="A242" s="2">
        <v>37500</v>
      </c>
      <c r="B242" s="2" t="s">
        <v>221</v>
      </c>
      <c r="C242" s="1">
        <v>1476053.8399999999</v>
      </c>
    </row>
    <row r="243" spans="1:3">
      <c r="A243" s="2">
        <v>37600</v>
      </c>
      <c r="B243" s="2" t="s">
        <v>222</v>
      </c>
      <c r="C243" s="1">
        <v>8602849.120000001</v>
      </c>
    </row>
    <row r="244" spans="1:3">
      <c r="A244" s="2">
        <v>37601</v>
      </c>
      <c r="B244" s="2" t="s">
        <v>223</v>
      </c>
      <c r="C244" s="1">
        <v>300479.86</v>
      </c>
    </row>
    <row r="245" spans="1:3">
      <c r="A245" s="2">
        <v>37605</v>
      </c>
      <c r="B245" s="2" t="s">
        <v>224</v>
      </c>
      <c r="C245" s="1">
        <v>1079835.8400000001</v>
      </c>
    </row>
    <row r="246" spans="1:3">
      <c r="A246" s="2">
        <v>37610</v>
      </c>
      <c r="B246" s="2" t="s">
        <v>225</v>
      </c>
      <c r="C246" s="1">
        <v>2525679.9400000004</v>
      </c>
    </row>
    <row r="247" spans="1:3">
      <c r="A247" s="2">
        <v>37700</v>
      </c>
      <c r="B247" s="2" t="s">
        <v>226</v>
      </c>
      <c r="C247" s="1">
        <v>3779572.5699999994</v>
      </c>
    </row>
    <row r="248" spans="1:3">
      <c r="A248" s="2">
        <v>37705</v>
      </c>
      <c r="B248" s="2" t="s">
        <v>227</v>
      </c>
      <c r="C248" s="1">
        <v>1166864.27</v>
      </c>
    </row>
    <row r="249" spans="1:3">
      <c r="A249" s="2">
        <v>37800</v>
      </c>
      <c r="B249" s="2" t="s">
        <v>228</v>
      </c>
      <c r="C249" s="1">
        <v>11790388.75</v>
      </c>
    </row>
    <row r="250" spans="1:3">
      <c r="A250" s="2">
        <v>37801</v>
      </c>
      <c r="B250" s="2" t="s">
        <v>229</v>
      </c>
      <c r="C250" s="1">
        <v>71719.600000000006</v>
      </c>
    </row>
    <row r="251" spans="1:3">
      <c r="A251" s="2">
        <v>37805</v>
      </c>
      <c r="B251" s="2" t="s">
        <v>230</v>
      </c>
      <c r="C251" s="1">
        <v>964457.7300000001</v>
      </c>
    </row>
    <row r="252" spans="1:3">
      <c r="A252" s="2">
        <v>37900</v>
      </c>
      <c r="B252" s="2" t="s">
        <v>231</v>
      </c>
      <c r="C252" s="1">
        <v>6268610.2999999998</v>
      </c>
    </row>
    <row r="253" spans="1:3">
      <c r="A253" s="2">
        <v>37901</v>
      </c>
      <c r="B253" s="2" t="s">
        <v>232</v>
      </c>
      <c r="C253" s="1">
        <v>86750.98000000001</v>
      </c>
    </row>
    <row r="254" spans="1:3">
      <c r="A254" s="2">
        <v>37905</v>
      </c>
      <c r="B254" s="2" t="s">
        <v>233</v>
      </c>
      <c r="C254" s="1">
        <v>834157.75</v>
      </c>
    </row>
    <row r="255" spans="1:3">
      <c r="A255" s="2">
        <v>38000</v>
      </c>
      <c r="B255" s="2" t="s">
        <v>234</v>
      </c>
      <c r="C255" s="1">
        <v>10014489.33</v>
      </c>
    </row>
    <row r="256" spans="1:3">
      <c r="A256" s="2">
        <v>38005</v>
      </c>
      <c r="B256" s="2" t="s">
        <v>235</v>
      </c>
      <c r="C256" s="1">
        <v>2009661.2499999998</v>
      </c>
    </row>
    <row r="257" spans="1:3">
      <c r="A257" s="2">
        <v>38100</v>
      </c>
      <c r="B257" s="2" t="s">
        <v>236</v>
      </c>
      <c r="C257" s="1">
        <v>4654330.59</v>
      </c>
    </row>
    <row r="258" spans="1:3">
      <c r="A258" s="2">
        <v>38105</v>
      </c>
      <c r="B258" s="2" t="s">
        <v>237</v>
      </c>
      <c r="C258" s="1">
        <v>942930.13</v>
      </c>
    </row>
    <row r="259" spans="1:3">
      <c r="A259" s="2">
        <v>38200</v>
      </c>
      <c r="B259" s="2" t="s">
        <v>238</v>
      </c>
      <c r="C259" s="1">
        <v>4275624.2299999995</v>
      </c>
    </row>
    <row r="260" spans="1:3">
      <c r="A260" s="2">
        <v>38205</v>
      </c>
      <c r="B260" s="2" t="s">
        <v>239</v>
      </c>
      <c r="C260" s="1">
        <v>709040.92</v>
      </c>
    </row>
    <row r="261" spans="1:3">
      <c r="A261" s="2">
        <v>38210</v>
      </c>
      <c r="B261" s="2" t="s">
        <v>240</v>
      </c>
      <c r="C261" s="1">
        <v>1608571.72</v>
      </c>
    </row>
    <row r="262" spans="1:3">
      <c r="A262" s="2">
        <v>38300</v>
      </c>
      <c r="B262" s="2" t="s">
        <v>241</v>
      </c>
      <c r="C262" s="1">
        <v>3424378.4</v>
      </c>
    </row>
    <row r="263" spans="1:3">
      <c r="A263" s="2">
        <v>38400</v>
      </c>
      <c r="B263" s="2" t="s">
        <v>242</v>
      </c>
      <c r="C263" s="1">
        <v>4261269.2</v>
      </c>
    </row>
    <row r="264" spans="1:3">
      <c r="A264" s="2">
        <v>38402</v>
      </c>
      <c r="B264" s="2" t="s">
        <v>243</v>
      </c>
      <c r="C264" s="1">
        <v>155241.31</v>
      </c>
    </row>
    <row r="265" spans="1:3">
      <c r="A265" s="2">
        <v>38405</v>
      </c>
      <c r="B265" s="2" t="s">
        <v>244</v>
      </c>
      <c r="C265" s="1">
        <v>1073554.3999999997</v>
      </c>
    </row>
    <row r="266" spans="1:3">
      <c r="A266" s="2">
        <v>38500</v>
      </c>
      <c r="B266" s="2" t="s">
        <v>245</v>
      </c>
      <c r="C266" s="1">
        <v>3336401.78</v>
      </c>
    </row>
    <row r="267" spans="1:3">
      <c r="A267" s="2">
        <v>38600</v>
      </c>
      <c r="B267" s="2" t="s">
        <v>246</v>
      </c>
      <c r="C267" s="1">
        <v>4235055.59</v>
      </c>
    </row>
    <row r="268" spans="1:3">
      <c r="A268" s="2">
        <v>38601</v>
      </c>
      <c r="B268" s="2" t="s">
        <v>247</v>
      </c>
      <c r="C268" s="1">
        <v>46119.86</v>
      </c>
    </row>
    <row r="269" spans="1:3">
      <c r="A269" s="2">
        <v>38602</v>
      </c>
      <c r="B269" s="2" t="s">
        <v>248</v>
      </c>
      <c r="C269" s="1">
        <v>301498.39</v>
      </c>
    </row>
    <row r="270" spans="1:3">
      <c r="A270" s="2">
        <v>38605</v>
      </c>
      <c r="B270" s="2" t="s">
        <v>249</v>
      </c>
      <c r="C270" s="1">
        <v>1192364.6099999999</v>
      </c>
    </row>
    <row r="271" spans="1:3">
      <c r="A271" s="2">
        <v>38610</v>
      </c>
      <c r="B271" s="2" t="s">
        <v>250</v>
      </c>
      <c r="C271" s="1">
        <v>900463.33000000019</v>
      </c>
    </row>
    <row r="272" spans="1:3">
      <c r="A272" s="2">
        <v>38620</v>
      </c>
      <c r="B272" s="2" t="s">
        <v>251</v>
      </c>
      <c r="C272" s="1">
        <v>709715.69</v>
      </c>
    </row>
    <row r="273" spans="1:3">
      <c r="A273" s="2">
        <v>38700</v>
      </c>
      <c r="B273" s="2" t="s">
        <v>252</v>
      </c>
      <c r="C273" s="1">
        <v>1220317.7100000002</v>
      </c>
    </row>
    <row r="274" spans="1:3">
      <c r="A274" s="2">
        <v>38701</v>
      </c>
      <c r="B274" s="2" t="s">
        <v>253</v>
      </c>
      <c r="C274" s="1">
        <v>81826.330000000016</v>
      </c>
    </row>
    <row r="275" spans="1:3">
      <c r="A275" s="2">
        <v>38800</v>
      </c>
      <c r="B275" s="2" t="s">
        <v>254</v>
      </c>
      <c r="C275" s="1">
        <v>2128018.98</v>
      </c>
    </row>
    <row r="276" spans="1:3">
      <c r="A276" s="2">
        <v>38801</v>
      </c>
      <c r="B276" s="2" t="s">
        <v>255</v>
      </c>
      <c r="C276" s="1">
        <v>150779.38</v>
      </c>
    </row>
    <row r="277" spans="1:3">
      <c r="A277" s="2">
        <v>38900</v>
      </c>
      <c r="B277" s="2" t="s">
        <v>256</v>
      </c>
      <c r="C277" s="1">
        <v>476882.9</v>
      </c>
    </row>
    <row r="278" spans="1:3">
      <c r="A278" s="2">
        <v>39000</v>
      </c>
      <c r="B278" s="2" t="s">
        <v>257</v>
      </c>
      <c r="C278" s="1">
        <v>20871983.339999996</v>
      </c>
    </row>
    <row r="279" spans="1:3">
      <c r="A279" s="2">
        <v>39100</v>
      </c>
      <c r="B279" s="2" t="s">
        <v>258</v>
      </c>
      <c r="C279" s="1">
        <v>3530602.0300000003</v>
      </c>
    </row>
    <row r="280" spans="1:3">
      <c r="A280" s="2">
        <v>39101</v>
      </c>
      <c r="B280" s="2" t="s">
        <v>259</v>
      </c>
      <c r="C280" s="1">
        <v>282346.37</v>
      </c>
    </row>
    <row r="281" spans="1:3">
      <c r="A281" s="2">
        <v>39105</v>
      </c>
      <c r="B281" s="2" t="s">
        <v>260</v>
      </c>
      <c r="C281" s="1">
        <v>1406214.8199999998</v>
      </c>
    </row>
    <row r="282" spans="1:3">
      <c r="A282" s="2">
        <v>39200</v>
      </c>
      <c r="B282" s="2" t="s">
        <v>401</v>
      </c>
      <c r="C282" s="1">
        <v>87215438.190000013</v>
      </c>
    </row>
    <row r="283" spans="1:3">
      <c r="A283" s="2">
        <v>39201</v>
      </c>
      <c r="B283" s="2" t="s">
        <v>262</v>
      </c>
      <c r="C283" s="1">
        <v>214021.94</v>
      </c>
    </row>
    <row r="284" spans="1:3">
      <c r="A284" s="2">
        <v>39204</v>
      </c>
      <c r="B284" s="2" t="s">
        <v>263</v>
      </c>
      <c r="C284" s="1">
        <v>216940.32</v>
      </c>
    </row>
    <row r="285" spans="1:3">
      <c r="A285" s="2">
        <v>39205</v>
      </c>
      <c r="B285" s="2" t="s">
        <v>264</v>
      </c>
      <c r="C285" s="1">
        <v>7736894.79</v>
      </c>
    </row>
    <row r="286" spans="1:3">
      <c r="A286" s="2">
        <v>39208</v>
      </c>
      <c r="B286" s="2" t="s">
        <v>402</v>
      </c>
      <c r="C286" s="1">
        <v>462824.68</v>
      </c>
    </row>
    <row r="287" spans="1:3">
      <c r="A287" s="2">
        <v>39209</v>
      </c>
      <c r="B287" s="2" t="s">
        <v>265</v>
      </c>
      <c r="C287" s="1">
        <v>241365.49000000005</v>
      </c>
    </row>
    <row r="288" spans="1:3">
      <c r="A288" s="2">
        <v>39300</v>
      </c>
      <c r="B288" s="2" t="s">
        <v>266</v>
      </c>
      <c r="C288" s="1">
        <v>1288530.95</v>
      </c>
    </row>
    <row r="289" spans="1:3">
      <c r="A289" s="2">
        <v>39301</v>
      </c>
      <c r="B289" s="2" t="s">
        <v>267</v>
      </c>
      <c r="C289" s="1">
        <v>80536.790000000008</v>
      </c>
    </row>
    <row r="290" spans="1:3">
      <c r="A290" s="2">
        <v>39400</v>
      </c>
      <c r="B290" s="2" t="s">
        <v>268</v>
      </c>
      <c r="C290" s="1">
        <v>980162.27</v>
      </c>
    </row>
    <row r="291" spans="1:3">
      <c r="A291" s="2">
        <v>39401</v>
      </c>
      <c r="B291" s="2" t="s">
        <v>269</v>
      </c>
      <c r="C291" s="1">
        <v>350218.44999999995</v>
      </c>
    </row>
    <row r="292" spans="1:3">
      <c r="A292" s="2">
        <v>39500</v>
      </c>
      <c r="B292" s="2" t="s">
        <v>270</v>
      </c>
      <c r="C292" s="1">
        <v>2743385.8299999996</v>
      </c>
    </row>
    <row r="293" spans="1:3">
      <c r="A293" s="2">
        <v>39501</v>
      </c>
      <c r="B293" s="2" t="s">
        <v>271</v>
      </c>
      <c r="C293" s="1">
        <v>86172.920000000013</v>
      </c>
    </row>
    <row r="294" spans="1:3">
      <c r="A294" s="2">
        <v>39600</v>
      </c>
      <c r="B294" s="2" t="s">
        <v>272</v>
      </c>
      <c r="C294" s="1">
        <v>9361507.9199999999</v>
      </c>
    </row>
    <row r="295" spans="1:3">
      <c r="A295" s="2">
        <v>39605</v>
      </c>
      <c r="B295" s="2" t="s">
        <v>273</v>
      </c>
      <c r="C295" s="1">
        <v>1388419.7600000002</v>
      </c>
    </row>
    <row r="296" spans="1:3">
      <c r="A296" s="2">
        <v>39700</v>
      </c>
      <c r="B296" s="2" t="s">
        <v>274</v>
      </c>
      <c r="C296" s="1">
        <v>5174962.8899999987</v>
      </c>
    </row>
    <row r="297" spans="1:3">
      <c r="A297" s="2">
        <v>39703</v>
      </c>
      <c r="B297" s="2" t="s">
        <v>275</v>
      </c>
      <c r="C297" s="1">
        <v>176926.94</v>
      </c>
    </row>
    <row r="298" spans="1:3">
      <c r="A298" s="2">
        <v>39705</v>
      </c>
      <c r="B298" s="2" t="s">
        <v>276</v>
      </c>
      <c r="C298" s="1">
        <v>1363369.1199999999</v>
      </c>
    </row>
    <row r="299" spans="1:3">
      <c r="A299" s="2">
        <v>39800</v>
      </c>
      <c r="B299" s="2" t="s">
        <v>277</v>
      </c>
      <c r="C299" s="1">
        <v>6020873</v>
      </c>
    </row>
    <row r="300" spans="1:3">
      <c r="A300" s="2">
        <v>39805</v>
      </c>
      <c r="B300" s="2" t="s">
        <v>278</v>
      </c>
      <c r="C300" s="1">
        <v>763058.43</v>
      </c>
    </row>
    <row r="301" spans="1:3">
      <c r="A301" s="2">
        <v>39900</v>
      </c>
      <c r="B301" s="2" t="s">
        <v>279</v>
      </c>
      <c r="C301" s="1">
        <v>3062723.3400000008</v>
      </c>
    </row>
    <row r="302" spans="1:3">
      <c r="A302" s="2">
        <v>51000</v>
      </c>
      <c r="B302" s="2" t="s">
        <v>370</v>
      </c>
      <c r="C302" s="1">
        <f>52824372.35-45555-1246963</f>
        <v>51531854.350000001</v>
      </c>
    </row>
    <row r="303" spans="1:3" s="197" customFormat="1">
      <c r="A303" s="217">
        <v>51000.2</v>
      </c>
      <c r="B303" s="197" t="s">
        <v>371</v>
      </c>
      <c r="C303" s="86">
        <v>45555</v>
      </c>
    </row>
    <row r="304" spans="1:3">
      <c r="A304" s="217">
        <v>51000.3</v>
      </c>
      <c r="B304" s="197" t="s">
        <v>372</v>
      </c>
      <c r="C304" s="86">
        <v>1246963</v>
      </c>
    </row>
    <row r="305" spans="1:3">
      <c r="A305" s="33" t="s">
        <v>403</v>
      </c>
      <c r="B305" s="33"/>
      <c r="C305" s="82">
        <f>SUM(C3:C303)</f>
        <v>1434512445.8299997</v>
      </c>
    </row>
  </sheetData>
  <pageMargins left="0.7" right="0.7" top="0.75" bottom="0.75" header="0.3" footer="0.3"/>
  <pageSetup scale="96" fitToHeight="6"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310"/>
  <sheetViews>
    <sheetView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ColWidth="9.140625" defaultRowHeight="15"/>
  <cols>
    <col min="1" max="1" width="15.28515625" style="119" customWidth="1"/>
    <col min="2" max="2" width="55.5703125" style="119" bestFit="1" customWidth="1"/>
    <col min="3" max="3" width="16.85546875" style="119" customWidth="1"/>
    <col min="4" max="4" width="2.7109375" style="119" customWidth="1"/>
    <col min="5" max="9" width="19.28515625" style="119" customWidth="1"/>
    <col min="10" max="10" width="2.7109375" style="119" customWidth="1"/>
    <col min="11" max="15" width="19.28515625" style="119" customWidth="1"/>
    <col min="16" max="16" width="2.42578125" style="119" customWidth="1"/>
    <col min="17" max="21" width="19.28515625" style="119" customWidth="1"/>
    <col min="22" max="22" width="2.85546875" style="119" customWidth="1"/>
    <col min="23" max="23" width="19.28515625" style="119" customWidth="1"/>
    <col min="24" max="24" width="17.28515625" style="119" customWidth="1"/>
    <col min="25" max="25" width="16.28515625" style="119" customWidth="1"/>
    <col min="26" max="26" width="17" style="119" customWidth="1"/>
    <col min="27" max="27" width="16.140625" style="119" customWidth="1"/>
    <col min="28" max="28" width="4.140625" style="119" customWidth="1"/>
    <col min="29" max="29" width="18.140625" style="119" customWidth="1"/>
    <col min="30" max="30" width="16.42578125" style="119" customWidth="1"/>
    <col min="31" max="31" width="15.85546875" style="119" customWidth="1"/>
    <col min="32" max="32" width="16" style="119" customWidth="1"/>
    <col min="33" max="33" width="15.85546875" style="119" customWidth="1"/>
    <col min="34" max="34" width="4.140625" style="119" customWidth="1"/>
    <col min="35" max="35" width="16.28515625" style="119" customWidth="1"/>
    <col min="36" max="36" width="16.140625" style="119" customWidth="1"/>
    <col min="37" max="37" width="19.28515625" style="119" customWidth="1"/>
    <col min="38" max="39" width="13.42578125" style="119" customWidth="1"/>
    <col min="40" max="40" width="9.140625" style="119"/>
    <col min="41" max="41" width="10.5703125" style="119" bestFit="1" customWidth="1"/>
    <col min="42" max="16384" width="9.140625" style="119"/>
  </cols>
  <sheetData>
    <row r="1" spans="1:41">
      <c r="A1" s="119" t="s">
        <v>434</v>
      </c>
    </row>
    <row r="3" spans="1:41">
      <c r="E3" s="197">
        <v>2020</v>
      </c>
      <c r="F3" s="197">
        <v>2021</v>
      </c>
      <c r="G3" s="197">
        <v>2022</v>
      </c>
      <c r="H3" s="197">
        <v>2023</v>
      </c>
      <c r="I3" s="197">
        <v>2024</v>
      </c>
      <c r="K3" s="197">
        <v>2020</v>
      </c>
      <c r="L3" s="197">
        <v>2021</v>
      </c>
      <c r="M3" s="197">
        <v>2022</v>
      </c>
      <c r="N3" s="197">
        <v>2023</v>
      </c>
      <c r="O3" s="197">
        <v>2024</v>
      </c>
      <c r="Q3" s="197">
        <v>2020</v>
      </c>
      <c r="R3" s="197">
        <v>2021</v>
      </c>
      <c r="S3" s="197">
        <v>2022</v>
      </c>
      <c r="T3" s="197">
        <v>2023</v>
      </c>
      <c r="U3" s="197">
        <v>2024</v>
      </c>
      <c r="W3" s="197">
        <v>2020</v>
      </c>
      <c r="X3" s="197">
        <v>2021</v>
      </c>
      <c r="Y3" s="197">
        <v>2022</v>
      </c>
      <c r="Z3" s="197">
        <v>2023</v>
      </c>
      <c r="AA3" s="197">
        <v>2024</v>
      </c>
      <c r="AC3" s="197">
        <v>2020</v>
      </c>
      <c r="AD3" s="197">
        <v>2021</v>
      </c>
      <c r="AE3" s="197">
        <v>2022</v>
      </c>
      <c r="AF3" s="197">
        <v>2023</v>
      </c>
      <c r="AG3" s="197">
        <v>2024</v>
      </c>
      <c r="AI3" s="197">
        <v>2020</v>
      </c>
      <c r="AJ3" s="197">
        <v>2021</v>
      </c>
      <c r="AK3" s="197">
        <v>2022</v>
      </c>
      <c r="AL3" s="197">
        <v>2023</v>
      </c>
      <c r="AM3" s="197">
        <v>2024</v>
      </c>
    </row>
    <row r="4" spans="1:41" ht="90">
      <c r="A4" s="77" t="s">
        <v>280</v>
      </c>
      <c r="B4" s="77" t="s">
        <v>281</v>
      </c>
      <c r="C4" s="77" t="s">
        <v>342</v>
      </c>
      <c r="E4" s="77" t="s">
        <v>383</v>
      </c>
      <c r="F4" s="77" t="s">
        <v>383</v>
      </c>
      <c r="G4" s="77" t="s">
        <v>383</v>
      </c>
      <c r="H4" s="77" t="s">
        <v>383</v>
      </c>
      <c r="I4" s="77" t="s">
        <v>383</v>
      </c>
      <c r="K4" s="77" t="s">
        <v>295</v>
      </c>
      <c r="L4" s="77" t="s">
        <v>295</v>
      </c>
      <c r="M4" s="77" t="s">
        <v>295</v>
      </c>
      <c r="N4" s="77" t="s">
        <v>295</v>
      </c>
      <c r="O4" s="77" t="s">
        <v>295</v>
      </c>
      <c r="Q4" s="77" t="s">
        <v>296</v>
      </c>
      <c r="R4" s="77" t="s">
        <v>296</v>
      </c>
      <c r="S4" s="77" t="s">
        <v>296</v>
      </c>
      <c r="T4" s="77" t="s">
        <v>296</v>
      </c>
      <c r="U4" s="77" t="s">
        <v>296</v>
      </c>
      <c r="W4" s="77" t="s">
        <v>297</v>
      </c>
      <c r="X4" s="77" t="s">
        <v>297</v>
      </c>
      <c r="Y4" s="77" t="s">
        <v>297</v>
      </c>
      <c r="Z4" s="77" t="s">
        <v>297</v>
      </c>
      <c r="AA4" s="77" t="s">
        <v>297</v>
      </c>
      <c r="AC4" s="77" t="s">
        <v>384</v>
      </c>
      <c r="AD4" s="77" t="s">
        <v>384</v>
      </c>
      <c r="AE4" s="77" t="s">
        <v>384</v>
      </c>
      <c r="AF4" s="77" t="s">
        <v>384</v>
      </c>
      <c r="AG4" s="77" t="s">
        <v>384</v>
      </c>
      <c r="AI4" s="77" t="s">
        <v>385</v>
      </c>
      <c r="AJ4" s="77" t="s">
        <v>385</v>
      </c>
      <c r="AK4" s="77" t="s">
        <v>385</v>
      </c>
      <c r="AL4" s="77" t="s">
        <v>385</v>
      </c>
      <c r="AM4" s="77" t="s">
        <v>385</v>
      </c>
    </row>
    <row r="5" spans="1:41">
      <c r="A5" s="77" t="s">
        <v>433</v>
      </c>
      <c r="B5" s="77" t="s">
        <v>432</v>
      </c>
      <c r="C5" s="121">
        <v>0</v>
      </c>
      <c r="E5" s="121">
        <f>K5+Q5+W5+AC5+AI5</f>
        <v>0</v>
      </c>
      <c r="F5" s="121">
        <f t="shared" ref="F5:I20" si="0">L5+R5+X5+AD5+AJ5</f>
        <v>0</v>
      </c>
      <c r="G5" s="121">
        <f t="shared" si="0"/>
        <v>0</v>
      </c>
      <c r="H5" s="121">
        <f t="shared" si="0"/>
        <v>0</v>
      </c>
      <c r="I5" s="121">
        <f t="shared" si="0"/>
        <v>0</v>
      </c>
      <c r="K5" s="121">
        <v>0</v>
      </c>
      <c r="L5" s="121">
        <v>0</v>
      </c>
      <c r="M5" s="121">
        <v>0</v>
      </c>
      <c r="N5" s="121">
        <v>0</v>
      </c>
      <c r="O5" s="121">
        <v>0</v>
      </c>
      <c r="Q5" s="77">
        <v>0</v>
      </c>
      <c r="R5" s="121">
        <v>0</v>
      </c>
      <c r="S5" s="121">
        <v>0</v>
      </c>
      <c r="T5" s="121">
        <v>0</v>
      </c>
      <c r="U5" s="121">
        <v>0</v>
      </c>
      <c r="W5" s="121">
        <v>0</v>
      </c>
      <c r="X5" s="121">
        <v>0</v>
      </c>
      <c r="Y5" s="121">
        <v>0</v>
      </c>
      <c r="Z5" s="121">
        <v>0</v>
      </c>
      <c r="AA5" s="121">
        <v>0</v>
      </c>
      <c r="AC5" s="121">
        <v>0</v>
      </c>
      <c r="AD5" s="121">
        <v>0</v>
      </c>
      <c r="AE5" s="121">
        <v>0</v>
      </c>
      <c r="AF5" s="121">
        <v>0</v>
      </c>
      <c r="AG5" s="121">
        <v>0</v>
      </c>
      <c r="AI5" s="121">
        <v>0</v>
      </c>
      <c r="AJ5" s="121">
        <v>0</v>
      </c>
      <c r="AK5" s="121">
        <v>0</v>
      </c>
      <c r="AL5" s="121">
        <v>0</v>
      </c>
      <c r="AM5" s="121">
        <v>0</v>
      </c>
    </row>
    <row r="6" spans="1:41">
      <c r="A6" s="36">
        <v>10200</v>
      </c>
      <c r="B6" s="37" t="s">
        <v>0</v>
      </c>
      <c r="C6" s="120">
        <v>1.0897999999999999E-3</v>
      </c>
      <c r="E6" s="121">
        <f>K6+Q6+W6+AC6+AI6</f>
        <v>2166922</v>
      </c>
      <c r="F6" s="121">
        <f t="shared" si="0"/>
        <v>1344006</v>
      </c>
      <c r="G6" s="121">
        <f t="shared" si="0"/>
        <v>158684</v>
      </c>
      <c r="H6" s="121">
        <f t="shared" si="0"/>
        <v>-18815</v>
      </c>
      <c r="I6" s="121">
        <f t="shared" si="0"/>
        <v>0</v>
      </c>
      <c r="J6" s="121"/>
      <c r="K6" s="202">
        <v>196705</v>
      </c>
      <c r="L6" s="202">
        <v>259779</v>
      </c>
      <c r="M6" s="202">
        <v>220275</v>
      </c>
      <c r="N6" s="202">
        <v>0</v>
      </c>
      <c r="O6" s="202">
        <v>0</v>
      </c>
      <c r="P6" s="121"/>
      <c r="Q6" s="202">
        <v>1110309</v>
      </c>
      <c r="R6" s="202">
        <v>416031</v>
      </c>
      <c r="S6" s="202">
        <v>-482898</v>
      </c>
      <c r="T6" s="202">
        <v>-18815</v>
      </c>
      <c r="U6" s="202">
        <v>0</v>
      </c>
      <c r="V6" s="121"/>
      <c r="W6" s="202">
        <v>964665</v>
      </c>
      <c r="X6" s="202">
        <v>750763</v>
      </c>
      <c r="Y6" s="202">
        <v>442138</v>
      </c>
      <c r="Z6" s="202">
        <v>0</v>
      </c>
      <c r="AA6" s="202">
        <v>0</v>
      </c>
      <c r="AB6" s="121"/>
      <c r="AC6" s="202">
        <v>0</v>
      </c>
      <c r="AD6" s="202">
        <v>0</v>
      </c>
      <c r="AE6" s="202">
        <v>0</v>
      </c>
      <c r="AF6" s="202">
        <v>0</v>
      </c>
      <c r="AG6" s="202">
        <v>0</v>
      </c>
      <c r="AH6" s="121"/>
      <c r="AI6" s="202">
        <v>-104757</v>
      </c>
      <c r="AJ6" s="202">
        <v>-82567</v>
      </c>
      <c r="AK6" s="202">
        <v>-20831</v>
      </c>
      <c r="AL6" s="202">
        <v>0</v>
      </c>
      <c r="AM6" s="202">
        <v>0</v>
      </c>
    </row>
    <row r="7" spans="1:41">
      <c r="A7" s="36">
        <v>10400</v>
      </c>
      <c r="B7" s="37" t="s">
        <v>1</v>
      </c>
      <c r="C7" s="120">
        <v>3.2104999999999998E-3</v>
      </c>
      <c r="E7" s="121">
        <f t="shared" ref="E7:I71" si="1">K7+Q7+W7+AC7+AI7</f>
        <v>5419342</v>
      </c>
      <c r="F7" s="121">
        <f t="shared" si="0"/>
        <v>4023186</v>
      </c>
      <c r="G7" s="121">
        <f t="shared" si="0"/>
        <v>390620</v>
      </c>
      <c r="H7" s="121">
        <f t="shared" si="0"/>
        <v>-53584</v>
      </c>
      <c r="I7" s="121">
        <f t="shared" si="0"/>
        <v>0</v>
      </c>
      <c r="J7" s="121"/>
      <c r="K7" s="204">
        <v>560205</v>
      </c>
      <c r="L7" s="204">
        <v>739836</v>
      </c>
      <c r="M7" s="204">
        <v>627331</v>
      </c>
      <c r="N7" s="204">
        <v>0</v>
      </c>
      <c r="O7" s="204">
        <v>0</v>
      </c>
      <c r="P7" s="121"/>
      <c r="Q7" s="204">
        <v>3162103</v>
      </c>
      <c r="R7" s="204">
        <v>1184836</v>
      </c>
      <c r="S7" s="204">
        <v>-1375268</v>
      </c>
      <c r="T7" s="204">
        <v>-53584</v>
      </c>
      <c r="U7" s="204">
        <v>0</v>
      </c>
      <c r="V7" s="121"/>
      <c r="W7" s="204">
        <v>2747316</v>
      </c>
      <c r="X7" s="204">
        <v>2138134</v>
      </c>
      <c r="Y7" s="204">
        <v>1259187</v>
      </c>
      <c r="Z7" s="204">
        <v>0</v>
      </c>
      <c r="AA7" s="204">
        <v>0</v>
      </c>
      <c r="AB7" s="121"/>
      <c r="AC7" s="204">
        <v>128267</v>
      </c>
      <c r="AD7" s="204">
        <v>81009</v>
      </c>
      <c r="AE7" s="204">
        <v>0</v>
      </c>
      <c r="AF7" s="204">
        <v>0</v>
      </c>
      <c r="AG7" s="204">
        <v>0</v>
      </c>
      <c r="AH7" s="121"/>
      <c r="AI7" s="204">
        <v>-1178549</v>
      </c>
      <c r="AJ7" s="204">
        <v>-120629</v>
      </c>
      <c r="AK7" s="204">
        <v>-120630</v>
      </c>
      <c r="AL7" s="204">
        <v>0</v>
      </c>
      <c r="AM7" s="204">
        <v>0</v>
      </c>
      <c r="AO7" s="121"/>
    </row>
    <row r="8" spans="1:41">
      <c r="A8" s="36">
        <v>10500</v>
      </c>
      <c r="B8" s="37" t="s">
        <v>2</v>
      </c>
      <c r="C8" s="120">
        <v>7.7539999999999998E-4</v>
      </c>
      <c r="E8" s="121">
        <f t="shared" si="1"/>
        <v>1697738</v>
      </c>
      <c r="F8" s="121">
        <f t="shared" si="0"/>
        <v>1079310</v>
      </c>
      <c r="G8" s="121">
        <f t="shared" si="0"/>
        <v>127702</v>
      </c>
      <c r="H8" s="121">
        <f t="shared" si="0"/>
        <v>-13609</v>
      </c>
      <c r="I8" s="121">
        <f t="shared" si="0"/>
        <v>0</v>
      </c>
      <c r="J8" s="121"/>
      <c r="K8" s="204">
        <v>142278</v>
      </c>
      <c r="L8" s="204">
        <v>187900</v>
      </c>
      <c r="M8" s="204">
        <v>159326</v>
      </c>
      <c r="N8" s="204">
        <v>0</v>
      </c>
      <c r="O8" s="204">
        <v>0</v>
      </c>
      <c r="P8" s="121"/>
      <c r="Q8" s="204">
        <v>803095</v>
      </c>
      <c r="R8" s="204">
        <v>300919</v>
      </c>
      <c r="S8" s="204">
        <v>-349284</v>
      </c>
      <c r="T8" s="204">
        <v>-13609</v>
      </c>
      <c r="U8" s="204">
        <v>0</v>
      </c>
      <c r="V8" s="121"/>
      <c r="W8" s="204">
        <v>697750</v>
      </c>
      <c r="X8" s="204">
        <v>543032</v>
      </c>
      <c r="Y8" s="204">
        <v>319802</v>
      </c>
      <c r="Z8" s="204">
        <v>0</v>
      </c>
      <c r="AA8" s="204">
        <v>0</v>
      </c>
      <c r="AB8" s="121"/>
      <c r="AC8" s="204">
        <v>56757</v>
      </c>
      <c r="AD8" s="204">
        <v>49601</v>
      </c>
      <c r="AE8" s="204">
        <v>0</v>
      </c>
      <c r="AF8" s="204">
        <v>0</v>
      </c>
      <c r="AG8" s="204">
        <v>0</v>
      </c>
      <c r="AH8" s="121"/>
      <c r="AI8" s="204">
        <v>-2142</v>
      </c>
      <c r="AJ8" s="204">
        <v>-2142</v>
      </c>
      <c r="AK8" s="204">
        <v>-2142</v>
      </c>
      <c r="AL8" s="204">
        <v>0</v>
      </c>
      <c r="AM8" s="204">
        <v>0</v>
      </c>
    </row>
    <row r="9" spans="1:41">
      <c r="A9" s="36">
        <v>10700</v>
      </c>
      <c r="B9" s="37" t="s">
        <v>3</v>
      </c>
      <c r="C9" s="120">
        <v>4.6511E-3</v>
      </c>
      <c r="E9" s="121">
        <f t="shared" si="1"/>
        <v>13438441</v>
      </c>
      <c r="F9" s="121">
        <f t="shared" si="0"/>
        <v>8333372</v>
      </c>
      <c r="G9" s="121">
        <f t="shared" si="0"/>
        <v>1197918</v>
      </c>
      <c r="H9" s="121">
        <f t="shared" si="0"/>
        <v>-83554</v>
      </c>
      <c r="I9" s="121">
        <f t="shared" si="0"/>
        <v>0</v>
      </c>
      <c r="J9" s="121"/>
      <c r="K9" s="204">
        <v>873523</v>
      </c>
      <c r="L9" s="204">
        <v>1153620</v>
      </c>
      <c r="M9" s="204">
        <v>978192</v>
      </c>
      <c r="N9" s="204">
        <v>0</v>
      </c>
      <c r="O9" s="204">
        <v>0</v>
      </c>
      <c r="P9" s="121"/>
      <c r="Q9" s="204">
        <v>4930639</v>
      </c>
      <c r="R9" s="204">
        <v>1847505</v>
      </c>
      <c r="S9" s="204">
        <v>-2144444</v>
      </c>
      <c r="T9" s="204">
        <v>-83554</v>
      </c>
      <c r="U9" s="204">
        <v>0</v>
      </c>
      <c r="V9" s="121"/>
      <c r="W9" s="204">
        <v>4283866</v>
      </c>
      <c r="X9" s="204">
        <v>3333973</v>
      </c>
      <c r="Y9" s="204">
        <v>1963439</v>
      </c>
      <c r="Z9" s="204">
        <v>0</v>
      </c>
      <c r="AA9" s="204">
        <v>0</v>
      </c>
      <c r="AB9" s="121"/>
      <c r="AC9" s="204">
        <v>3350413</v>
      </c>
      <c r="AD9" s="204">
        <v>1998274</v>
      </c>
      <c r="AE9" s="204">
        <v>400731</v>
      </c>
      <c r="AF9" s="204">
        <v>0</v>
      </c>
      <c r="AG9" s="204">
        <v>0</v>
      </c>
      <c r="AH9" s="121"/>
      <c r="AI9" s="204">
        <v>0</v>
      </c>
      <c r="AJ9" s="204">
        <v>0</v>
      </c>
      <c r="AK9" s="204">
        <v>0</v>
      </c>
      <c r="AL9" s="204">
        <v>0</v>
      </c>
      <c r="AM9" s="204">
        <v>0</v>
      </c>
    </row>
    <row r="10" spans="1:41">
      <c r="A10" s="36">
        <v>10800</v>
      </c>
      <c r="B10" s="37" t="s">
        <v>4</v>
      </c>
      <c r="C10" s="120">
        <v>1.98189E-2</v>
      </c>
      <c r="E10" s="121">
        <f t="shared" si="1"/>
        <v>45792463</v>
      </c>
      <c r="F10" s="121">
        <f t="shared" si="0"/>
        <v>29867581</v>
      </c>
      <c r="G10" s="121">
        <f t="shared" si="0"/>
        <v>4836956</v>
      </c>
      <c r="H10" s="121">
        <f t="shared" si="0"/>
        <v>-355762</v>
      </c>
      <c r="I10" s="121">
        <f t="shared" si="0"/>
        <v>0</v>
      </c>
      <c r="J10" s="121"/>
      <c r="K10" s="204">
        <v>3719359</v>
      </c>
      <c r="L10" s="204">
        <v>4911978</v>
      </c>
      <c r="M10" s="204">
        <v>4165027</v>
      </c>
      <c r="N10" s="204">
        <v>0</v>
      </c>
      <c r="O10" s="204">
        <v>0</v>
      </c>
      <c r="P10" s="121"/>
      <c r="Q10" s="204">
        <v>20994081</v>
      </c>
      <c r="R10" s="204">
        <v>7866458</v>
      </c>
      <c r="S10" s="204">
        <v>-9130789</v>
      </c>
      <c r="T10" s="204">
        <v>-355762</v>
      </c>
      <c r="U10" s="204">
        <v>0</v>
      </c>
      <c r="V10" s="121"/>
      <c r="W10" s="204">
        <v>18240198</v>
      </c>
      <c r="X10" s="204">
        <v>14195665</v>
      </c>
      <c r="Y10" s="204">
        <v>8360090</v>
      </c>
      <c r="Z10" s="204">
        <v>0</v>
      </c>
      <c r="AA10" s="204">
        <v>0</v>
      </c>
      <c r="AB10" s="121"/>
      <c r="AC10" s="204">
        <v>2931641</v>
      </c>
      <c r="AD10" s="204">
        <v>2893480</v>
      </c>
      <c r="AE10" s="204">
        <v>1442628</v>
      </c>
      <c r="AF10" s="204">
        <v>0</v>
      </c>
      <c r="AG10" s="204">
        <v>0</v>
      </c>
      <c r="AH10" s="121"/>
      <c r="AI10" s="204">
        <v>-92816</v>
      </c>
      <c r="AJ10" s="204">
        <v>0</v>
      </c>
      <c r="AK10" s="204">
        <v>0</v>
      </c>
      <c r="AL10" s="204">
        <v>0</v>
      </c>
      <c r="AM10" s="204">
        <v>0</v>
      </c>
    </row>
    <row r="11" spans="1:41">
      <c r="A11" s="36">
        <v>10850</v>
      </c>
      <c r="B11" s="37" t="s">
        <v>5</v>
      </c>
      <c r="C11" s="120">
        <v>1.507E-4</v>
      </c>
      <c r="E11" s="121">
        <f t="shared" si="1"/>
        <v>492601</v>
      </c>
      <c r="F11" s="121">
        <f t="shared" si="0"/>
        <v>330039</v>
      </c>
      <c r="G11" s="121">
        <f t="shared" si="0"/>
        <v>81679</v>
      </c>
      <c r="H11" s="121">
        <f t="shared" si="0"/>
        <v>-2897</v>
      </c>
      <c r="I11" s="121">
        <f t="shared" si="0"/>
        <v>0</v>
      </c>
      <c r="J11" s="121"/>
      <c r="K11" s="204">
        <v>30292</v>
      </c>
      <c r="L11" s="204">
        <v>40005</v>
      </c>
      <c r="M11" s="204">
        <v>33921</v>
      </c>
      <c r="N11" s="204">
        <v>0</v>
      </c>
      <c r="O11" s="204">
        <v>0</v>
      </c>
      <c r="P11" s="121"/>
      <c r="Q11" s="204">
        <v>170983</v>
      </c>
      <c r="R11" s="204">
        <v>64067</v>
      </c>
      <c r="S11" s="204">
        <v>-74364</v>
      </c>
      <c r="T11" s="204">
        <v>-2897</v>
      </c>
      <c r="U11" s="204">
        <v>0</v>
      </c>
      <c r="V11" s="121"/>
      <c r="W11" s="204">
        <v>148554</v>
      </c>
      <c r="X11" s="204">
        <v>115614</v>
      </c>
      <c r="Y11" s="204">
        <v>68087</v>
      </c>
      <c r="Z11" s="204">
        <v>0</v>
      </c>
      <c r="AA11" s="204">
        <v>0</v>
      </c>
      <c r="AB11" s="121"/>
      <c r="AC11" s="204">
        <v>142772</v>
      </c>
      <c r="AD11" s="204">
        <v>110353</v>
      </c>
      <c r="AE11" s="204">
        <v>54035</v>
      </c>
      <c r="AF11" s="204">
        <v>0</v>
      </c>
      <c r="AG11" s="204">
        <v>0</v>
      </c>
      <c r="AH11" s="121"/>
      <c r="AI11" s="204">
        <v>0</v>
      </c>
      <c r="AJ11" s="204">
        <v>0</v>
      </c>
      <c r="AK11" s="204">
        <v>0</v>
      </c>
      <c r="AL11" s="204">
        <v>0</v>
      </c>
      <c r="AM11" s="204">
        <v>0</v>
      </c>
    </row>
    <row r="12" spans="1:41">
      <c r="A12" s="36">
        <v>10900</v>
      </c>
      <c r="B12" s="37" t="s">
        <v>6</v>
      </c>
      <c r="C12" s="120">
        <v>1.7773999999999999E-3</v>
      </c>
      <c r="E12" s="121">
        <f t="shared" si="1"/>
        <v>3302768</v>
      </c>
      <c r="F12" s="121">
        <f t="shared" si="0"/>
        <v>1913529</v>
      </c>
      <c r="G12" s="121">
        <f t="shared" si="0"/>
        <v>85188</v>
      </c>
      <c r="H12" s="121">
        <f t="shared" si="0"/>
        <v>-26763</v>
      </c>
      <c r="I12" s="121">
        <f t="shared" si="0"/>
        <v>0</v>
      </c>
      <c r="J12" s="121"/>
      <c r="K12" s="204">
        <v>279802</v>
      </c>
      <c r="L12" s="204">
        <v>369521</v>
      </c>
      <c r="M12" s="204">
        <v>313329</v>
      </c>
      <c r="N12" s="204">
        <v>0</v>
      </c>
      <c r="O12" s="204">
        <v>0</v>
      </c>
      <c r="P12" s="121"/>
      <c r="Q12" s="204">
        <v>1579355</v>
      </c>
      <c r="R12" s="204">
        <v>591783</v>
      </c>
      <c r="S12" s="204">
        <v>-686896</v>
      </c>
      <c r="T12" s="204">
        <v>-26763</v>
      </c>
      <c r="U12" s="204">
        <v>0</v>
      </c>
      <c r="V12" s="121"/>
      <c r="W12" s="204">
        <v>1372184</v>
      </c>
      <c r="X12" s="204">
        <v>1067920</v>
      </c>
      <c r="Y12" s="204">
        <v>628918</v>
      </c>
      <c r="Z12" s="204">
        <v>0</v>
      </c>
      <c r="AA12" s="204">
        <v>0</v>
      </c>
      <c r="AB12" s="121"/>
      <c r="AC12" s="204">
        <v>241589</v>
      </c>
      <c r="AD12" s="204">
        <v>54467</v>
      </c>
      <c r="AE12" s="204">
        <v>0</v>
      </c>
      <c r="AF12" s="204">
        <v>0</v>
      </c>
      <c r="AG12" s="204">
        <v>0</v>
      </c>
      <c r="AH12" s="121"/>
      <c r="AI12" s="204">
        <v>-170162</v>
      </c>
      <c r="AJ12" s="204">
        <v>-170162</v>
      </c>
      <c r="AK12" s="204">
        <v>-170163</v>
      </c>
      <c r="AL12" s="204">
        <v>0</v>
      </c>
      <c r="AM12" s="204">
        <v>0</v>
      </c>
    </row>
    <row r="13" spans="1:41">
      <c r="A13" s="36">
        <v>10910</v>
      </c>
      <c r="B13" s="37" t="s">
        <v>7</v>
      </c>
      <c r="C13" s="120">
        <v>2.9599999999999998E-4</v>
      </c>
      <c r="E13" s="121">
        <f t="shared" si="1"/>
        <v>654081</v>
      </c>
      <c r="F13" s="121">
        <f t="shared" si="0"/>
        <v>414550</v>
      </c>
      <c r="G13" s="121">
        <f t="shared" si="0"/>
        <v>63450</v>
      </c>
      <c r="H13" s="121">
        <f t="shared" si="0"/>
        <v>-5298</v>
      </c>
      <c r="I13" s="121">
        <f t="shared" si="0"/>
        <v>0</v>
      </c>
      <c r="J13" s="121"/>
      <c r="K13" s="204">
        <v>55392</v>
      </c>
      <c r="L13" s="204">
        <v>73154</v>
      </c>
      <c r="M13" s="204">
        <v>62029</v>
      </c>
      <c r="N13" s="204">
        <v>0</v>
      </c>
      <c r="O13" s="204">
        <v>0</v>
      </c>
      <c r="P13" s="121"/>
      <c r="Q13" s="204">
        <v>312663</v>
      </c>
      <c r="R13" s="204">
        <v>117155</v>
      </c>
      <c r="S13" s="204">
        <v>-135984</v>
      </c>
      <c r="T13" s="204">
        <v>-5298</v>
      </c>
      <c r="U13" s="204">
        <v>0</v>
      </c>
      <c r="V13" s="121"/>
      <c r="W13" s="204">
        <v>271650</v>
      </c>
      <c r="X13" s="204">
        <v>211415</v>
      </c>
      <c r="Y13" s="204">
        <v>124506</v>
      </c>
      <c r="Z13" s="204">
        <v>0</v>
      </c>
      <c r="AA13" s="204">
        <v>0</v>
      </c>
      <c r="AB13" s="121"/>
      <c r="AC13" s="204">
        <v>76625</v>
      </c>
      <c r="AD13" s="204">
        <v>43328</v>
      </c>
      <c r="AE13" s="204">
        <v>12899</v>
      </c>
      <c r="AF13" s="204">
        <v>0</v>
      </c>
      <c r="AG13" s="204">
        <v>0</v>
      </c>
      <c r="AH13" s="121"/>
      <c r="AI13" s="204">
        <v>-62249</v>
      </c>
      <c r="AJ13" s="204">
        <v>-30502</v>
      </c>
      <c r="AK13" s="204">
        <v>0</v>
      </c>
      <c r="AL13" s="204">
        <v>0</v>
      </c>
      <c r="AM13" s="204">
        <v>0</v>
      </c>
    </row>
    <row r="14" spans="1:41">
      <c r="A14" s="36">
        <v>10930</v>
      </c>
      <c r="B14" s="37" t="s">
        <v>8</v>
      </c>
      <c r="C14" s="120">
        <v>2.7759999999999998E-3</v>
      </c>
      <c r="E14" s="121">
        <f t="shared" si="1"/>
        <v>6490955</v>
      </c>
      <c r="F14" s="121">
        <f t="shared" si="0"/>
        <v>4143371</v>
      </c>
      <c r="G14" s="121">
        <f t="shared" si="0"/>
        <v>564872</v>
      </c>
      <c r="H14" s="121">
        <f t="shared" si="0"/>
        <v>-46936</v>
      </c>
      <c r="I14" s="121">
        <f t="shared" si="0"/>
        <v>0</v>
      </c>
      <c r="J14" s="121"/>
      <c r="K14" s="204">
        <v>490697</v>
      </c>
      <c r="L14" s="204">
        <v>648039</v>
      </c>
      <c r="M14" s="204">
        <v>549494</v>
      </c>
      <c r="N14" s="204">
        <v>0</v>
      </c>
      <c r="O14" s="204">
        <v>0</v>
      </c>
      <c r="P14" s="121"/>
      <c r="Q14" s="204">
        <v>2769758</v>
      </c>
      <c r="R14" s="204">
        <v>1037825</v>
      </c>
      <c r="S14" s="204">
        <v>-1204629</v>
      </c>
      <c r="T14" s="204">
        <v>-46936</v>
      </c>
      <c r="U14" s="204">
        <v>0</v>
      </c>
      <c r="V14" s="121"/>
      <c r="W14" s="204">
        <v>2406437</v>
      </c>
      <c r="X14" s="204">
        <v>1872840</v>
      </c>
      <c r="Y14" s="204">
        <v>1102950</v>
      </c>
      <c r="Z14" s="204">
        <v>0</v>
      </c>
      <c r="AA14" s="204">
        <v>0</v>
      </c>
      <c r="AB14" s="121"/>
      <c r="AC14" s="204">
        <v>824063</v>
      </c>
      <c r="AD14" s="204">
        <v>584667</v>
      </c>
      <c r="AE14" s="204">
        <v>117057</v>
      </c>
      <c r="AF14" s="204">
        <v>0</v>
      </c>
      <c r="AG14" s="204">
        <v>0</v>
      </c>
      <c r="AH14" s="121"/>
      <c r="AI14" s="204">
        <v>0</v>
      </c>
      <c r="AJ14" s="204">
        <v>0</v>
      </c>
      <c r="AK14" s="204">
        <v>0</v>
      </c>
      <c r="AL14" s="204">
        <v>0</v>
      </c>
      <c r="AM14" s="204">
        <v>0</v>
      </c>
    </row>
    <row r="15" spans="1:41">
      <c r="A15" s="36">
        <v>10940</v>
      </c>
      <c r="B15" s="37" t="s">
        <v>9</v>
      </c>
      <c r="C15" s="120">
        <v>6.9059999999999998E-4</v>
      </c>
      <c r="E15" s="121">
        <f t="shared" si="1"/>
        <v>1489670</v>
      </c>
      <c r="F15" s="121">
        <f t="shared" si="0"/>
        <v>1014415</v>
      </c>
      <c r="G15" s="121">
        <f t="shared" si="0"/>
        <v>170771</v>
      </c>
      <c r="H15" s="121">
        <f t="shared" si="0"/>
        <v>-12170</v>
      </c>
      <c r="I15" s="121">
        <f t="shared" si="0"/>
        <v>0</v>
      </c>
      <c r="J15" s="121"/>
      <c r="K15" s="204">
        <v>127232</v>
      </c>
      <c r="L15" s="204">
        <v>168030</v>
      </c>
      <c r="M15" s="204">
        <v>142478</v>
      </c>
      <c r="N15" s="204">
        <v>0</v>
      </c>
      <c r="O15" s="204">
        <v>0</v>
      </c>
      <c r="P15" s="121"/>
      <c r="Q15" s="204">
        <v>718169</v>
      </c>
      <c r="R15" s="204">
        <v>269097</v>
      </c>
      <c r="S15" s="204">
        <v>-312348</v>
      </c>
      <c r="T15" s="204">
        <v>-12170</v>
      </c>
      <c r="U15" s="204">
        <v>0</v>
      </c>
      <c r="V15" s="121"/>
      <c r="W15" s="204">
        <v>623964</v>
      </c>
      <c r="X15" s="204">
        <v>485608</v>
      </c>
      <c r="Y15" s="204">
        <v>285983</v>
      </c>
      <c r="Z15" s="204">
        <v>0</v>
      </c>
      <c r="AA15" s="204">
        <v>0</v>
      </c>
      <c r="AB15" s="121"/>
      <c r="AC15" s="204">
        <v>97515</v>
      </c>
      <c r="AD15" s="204">
        <v>91680</v>
      </c>
      <c r="AE15" s="204">
        <v>54658</v>
      </c>
      <c r="AF15" s="204">
        <v>0</v>
      </c>
      <c r="AG15" s="204">
        <v>0</v>
      </c>
      <c r="AH15" s="121"/>
      <c r="AI15" s="204">
        <v>-77210</v>
      </c>
      <c r="AJ15" s="204">
        <v>0</v>
      </c>
      <c r="AK15" s="204">
        <v>0</v>
      </c>
      <c r="AL15" s="204">
        <v>0</v>
      </c>
      <c r="AM15" s="204">
        <v>0</v>
      </c>
    </row>
    <row r="16" spans="1:41">
      <c r="A16" s="36">
        <v>10950</v>
      </c>
      <c r="B16" s="37" t="s">
        <v>10</v>
      </c>
      <c r="C16" s="120">
        <v>6.625E-4</v>
      </c>
      <c r="E16" s="121">
        <f t="shared" si="1"/>
        <v>1475865</v>
      </c>
      <c r="F16" s="121">
        <f t="shared" si="0"/>
        <v>923709</v>
      </c>
      <c r="G16" s="121">
        <f t="shared" si="0"/>
        <v>139293</v>
      </c>
      <c r="H16" s="121">
        <f t="shared" si="0"/>
        <v>-11698</v>
      </c>
      <c r="I16" s="121">
        <f t="shared" si="0"/>
        <v>0</v>
      </c>
      <c r="J16" s="121"/>
      <c r="K16" s="204">
        <v>122296</v>
      </c>
      <c r="L16" s="204">
        <v>161511</v>
      </c>
      <c r="M16" s="204">
        <v>136950</v>
      </c>
      <c r="N16" s="204">
        <v>0</v>
      </c>
      <c r="O16" s="204">
        <v>0</v>
      </c>
      <c r="P16" s="121"/>
      <c r="Q16" s="204">
        <v>690306</v>
      </c>
      <c r="R16" s="204">
        <v>258657</v>
      </c>
      <c r="S16" s="204">
        <v>-300229</v>
      </c>
      <c r="T16" s="204">
        <v>-11698</v>
      </c>
      <c r="U16" s="204">
        <v>0</v>
      </c>
      <c r="V16" s="121"/>
      <c r="W16" s="204">
        <v>599756</v>
      </c>
      <c r="X16" s="204">
        <v>466767</v>
      </c>
      <c r="Y16" s="204">
        <v>274888</v>
      </c>
      <c r="Z16" s="204">
        <v>0</v>
      </c>
      <c r="AA16" s="204">
        <v>0</v>
      </c>
      <c r="AB16" s="121"/>
      <c r="AC16" s="204">
        <v>66080</v>
      </c>
      <c r="AD16" s="204">
        <v>39345</v>
      </c>
      <c r="AE16" s="204">
        <v>27684</v>
      </c>
      <c r="AF16" s="204">
        <v>0</v>
      </c>
      <c r="AG16" s="204">
        <v>0</v>
      </c>
      <c r="AH16" s="121"/>
      <c r="AI16" s="204">
        <v>-2573</v>
      </c>
      <c r="AJ16" s="204">
        <v>-2571</v>
      </c>
      <c r="AK16" s="204">
        <v>0</v>
      </c>
      <c r="AL16" s="204">
        <v>0</v>
      </c>
      <c r="AM16" s="204">
        <v>0</v>
      </c>
    </row>
    <row r="17" spans="1:39">
      <c r="A17" s="205">
        <v>11050</v>
      </c>
      <c r="B17" s="206" t="s">
        <v>436</v>
      </c>
      <c r="C17" s="120">
        <v>0</v>
      </c>
      <c r="E17" s="121">
        <f t="shared" si="1"/>
        <v>829211</v>
      </c>
      <c r="F17" s="121">
        <f t="shared" si="0"/>
        <v>650469</v>
      </c>
      <c r="G17" s="121">
        <f t="shared" si="0"/>
        <v>386714</v>
      </c>
      <c r="H17" s="121">
        <f t="shared" si="0"/>
        <v>-3979</v>
      </c>
      <c r="I17" s="121">
        <f t="shared" si="0"/>
        <v>0</v>
      </c>
      <c r="J17" s="121"/>
      <c r="K17" s="204">
        <v>41603</v>
      </c>
      <c r="L17" s="204">
        <v>54943</v>
      </c>
      <c r="M17" s="204">
        <v>46588</v>
      </c>
      <c r="N17" s="204">
        <v>0</v>
      </c>
      <c r="O17" s="204">
        <v>0</v>
      </c>
      <c r="P17" s="121"/>
      <c r="Q17" s="204">
        <v>234832</v>
      </c>
      <c r="R17" s="204">
        <v>87991</v>
      </c>
      <c r="S17" s="204">
        <v>-102133</v>
      </c>
      <c r="T17" s="204">
        <v>-3979</v>
      </c>
      <c r="U17" s="204">
        <v>0</v>
      </c>
      <c r="V17" s="121"/>
      <c r="W17" s="204">
        <v>204028</v>
      </c>
      <c r="X17" s="204">
        <v>158787</v>
      </c>
      <c r="Y17" s="204">
        <v>93513</v>
      </c>
      <c r="Z17" s="204">
        <v>0</v>
      </c>
      <c r="AA17" s="204">
        <v>0</v>
      </c>
      <c r="AB17" s="121"/>
      <c r="AC17" s="204">
        <v>348748</v>
      </c>
      <c r="AD17" s="204">
        <v>348748</v>
      </c>
      <c r="AE17" s="204">
        <v>348746</v>
      </c>
      <c r="AF17" s="204">
        <v>0</v>
      </c>
      <c r="AG17" s="204">
        <v>0</v>
      </c>
      <c r="AH17" s="121"/>
      <c r="AI17" s="204">
        <v>0</v>
      </c>
      <c r="AJ17" s="204">
        <v>0</v>
      </c>
      <c r="AK17" s="204">
        <v>0</v>
      </c>
      <c r="AL17" s="204">
        <v>0</v>
      </c>
      <c r="AM17" s="204">
        <v>0</v>
      </c>
    </row>
    <row r="18" spans="1:39">
      <c r="A18" s="36">
        <v>11300</v>
      </c>
      <c r="B18" s="37" t="s">
        <v>11</v>
      </c>
      <c r="C18" s="120">
        <v>4.8168999999999998E-3</v>
      </c>
      <c r="E18" s="121">
        <f t="shared" si="1"/>
        <v>7274328</v>
      </c>
      <c r="F18" s="121">
        <f t="shared" si="0"/>
        <v>4995935</v>
      </c>
      <c r="G18" s="121">
        <f t="shared" si="0"/>
        <v>987042</v>
      </c>
      <c r="H18" s="121">
        <f t="shared" si="0"/>
        <v>-82554</v>
      </c>
      <c r="I18" s="121">
        <f t="shared" si="0"/>
        <v>0</v>
      </c>
      <c r="J18" s="121"/>
      <c r="K18" s="204">
        <v>863068</v>
      </c>
      <c r="L18" s="204">
        <v>1139812</v>
      </c>
      <c r="M18" s="204">
        <v>966484</v>
      </c>
      <c r="N18" s="204">
        <v>0</v>
      </c>
      <c r="O18" s="204">
        <v>0</v>
      </c>
      <c r="P18" s="121"/>
      <c r="Q18" s="204">
        <v>4871623</v>
      </c>
      <c r="R18" s="204">
        <v>1825392</v>
      </c>
      <c r="S18" s="204">
        <v>-2118776</v>
      </c>
      <c r="T18" s="204">
        <v>-82554</v>
      </c>
      <c r="U18" s="204">
        <v>0</v>
      </c>
      <c r="V18" s="121"/>
      <c r="W18" s="204">
        <v>4232591</v>
      </c>
      <c r="X18" s="204">
        <v>3294068</v>
      </c>
      <c r="Y18" s="204">
        <v>1939938</v>
      </c>
      <c r="Z18" s="204">
        <v>0</v>
      </c>
      <c r="AA18" s="204">
        <v>0</v>
      </c>
      <c r="AB18" s="121"/>
      <c r="AC18" s="204">
        <v>199396</v>
      </c>
      <c r="AD18" s="204">
        <v>199396</v>
      </c>
      <c r="AE18" s="204">
        <v>199396</v>
      </c>
      <c r="AF18" s="204">
        <v>0</v>
      </c>
      <c r="AG18" s="204">
        <v>0</v>
      </c>
      <c r="AH18" s="121"/>
      <c r="AI18" s="204">
        <v>-2892350</v>
      </c>
      <c r="AJ18" s="204">
        <v>-1462733</v>
      </c>
      <c r="AK18" s="204">
        <v>0</v>
      </c>
      <c r="AL18" s="204">
        <v>0</v>
      </c>
      <c r="AM18" s="204">
        <v>0</v>
      </c>
    </row>
    <row r="19" spans="1:39">
      <c r="A19" s="36">
        <v>11310</v>
      </c>
      <c r="B19" s="37" t="s">
        <v>12</v>
      </c>
      <c r="C19" s="120">
        <v>5.2360000000000004E-4</v>
      </c>
      <c r="E19" s="121">
        <f t="shared" si="1"/>
        <v>1303639</v>
      </c>
      <c r="F19" s="121">
        <f t="shared" si="0"/>
        <v>858338</v>
      </c>
      <c r="G19" s="121">
        <f t="shared" si="0"/>
        <v>157437</v>
      </c>
      <c r="H19" s="121">
        <f t="shared" si="0"/>
        <v>-9717</v>
      </c>
      <c r="I19" s="121">
        <f t="shared" si="0"/>
        <v>0</v>
      </c>
      <c r="J19" s="121"/>
      <c r="K19" s="204">
        <v>101586</v>
      </c>
      <c r="L19" s="204">
        <v>134159</v>
      </c>
      <c r="M19" s="204">
        <v>113758</v>
      </c>
      <c r="N19" s="204">
        <v>0</v>
      </c>
      <c r="O19" s="204">
        <v>0</v>
      </c>
      <c r="P19" s="121"/>
      <c r="Q19" s="204">
        <v>573404</v>
      </c>
      <c r="R19" s="204">
        <v>214854</v>
      </c>
      <c r="S19" s="204">
        <v>-249386</v>
      </c>
      <c r="T19" s="204">
        <v>-9717</v>
      </c>
      <c r="U19" s="204">
        <v>0</v>
      </c>
      <c r="V19" s="121"/>
      <c r="W19" s="204">
        <v>498188</v>
      </c>
      <c r="X19" s="204">
        <v>387721</v>
      </c>
      <c r="Y19" s="204">
        <v>228336</v>
      </c>
      <c r="Z19" s="204">
        <v>0</v>
      </c>
      <c r="AA19" s="204">
        <v>0</v>
      </c>
      <c r="AB19" s="121"/>
      <c r="AC19" s="204">
        <v>130461</v>
      </c>
      <c r="AD19" s="204">
        <v>121604</v>
      </c>
      <c r="AE19" s="204">
        <v>64729</v>
      </c>
      <c r="AF19" s="204">
        <v>0</v>
      </c>
      <c r="AG19" s="204">
        <v>0</v>
      </c>
      <c r="AH19" s="121"/>
      <c r="AI19" s="204">
        <v>0</v>
      </c>
      <c r="AJ19" s="204">
        <v>0</v>
      </c>
      <c r="AK19" s="204">
        <v>0</v>
      </c>
      <c r="AL19" s="204">
        <v>0</v>
      </c>
      <c r="AM19" s="204">
        <v>0</v>
      </c>
    </row>
    <row r="20" spans="1:39">
      <c r="A20" s="36">
        <v>11600</v>
      </c>
      <c r="B20" s="37" t="s">
        <v>13</v>
      </c>
      <c r="C20" s="120">
        <v>2.1459000000000001E-3</v>
      </c>
      <c r="E20" s="121">
        <f t="shared" si="1"/>
        <v>4472435</v>
      </c>
      <c r="F20" s="121">
        <f t="shared" si="0"/>
        <v>2866796</v>
      </c>
      <c r="G20" s="121">
        <f t="shared" si="0"/>
        <v>360816</v>
      </c>
      <c r="H20" s="121">
        <f t="shared" si="0"/>
        <v>-37480</v>
      </c>
      <c r="I20" s="121">
        <f t="shared" si="0"/>
        <v>0</v>
      </c>
      <c r="J20" s="121"/>
      <c r="K20" s="204">
        <v>391843</v>
      </c>
      <c r="L20" s="204">
        <v>517488</v>
      </c>
      <c r="M20" s="204">
        <v>438795</v>
      </c>
      <c r="N20" s="204">
        <v>0</v>
      </c>
      <c r="O20" s="204">
        <v>0</v>
      </c>
      <c r="P20" s="121"/>
      <c r="Q20" s="204">
        <v>2211776</v>
      </c>
      <c r="R20" s="204">
        <v>828750</v>
      </c>
      <c r="S20" s="204">
        <v>-961950</v>
      </c>
      <c r="T20" s="204">
        <v>-37480</v>
      </c>
      <c r="U20" s="204">
        <v>0</v>
      </c>
      <c r="V20" s="121"/>
      <c r="W20" s="204">
        <v>1921648</v>
      </c>
      <c r="X20" s="204">
        <v>1495547</v>
      </c>
      <c r="Y20" s="204">
        <v>880755</v>
      </c>
      <c r="Z20" s="204">
        <v>0</v>
      </c>
      <c r="AA20" s="204">
        <v>0</v>
      </c>
      <c r="AB20" s="121"/>
      <c r="AC20" s="204">
        <v>53169</v>
      </c>
      <c r="AD20" s="204">
        <v>53170</v>
      </c>
      <c r="AE20" s="204">
        <v>3216</v>
      </c>
      <c r="AF20" s="204">
        <v>0</v>
      </c>
      <c r="AG20" s="204">
        <v>0</v>
      </c>
      <c r="AH20" s="121"/>
      <c r="AI20" s="204">
        <v>-106001</v>
      </c>
      <c r="AJ20" s="204">
        <v>-28159</v>
      </c>
      <c r="AK20" s="204">
        <v>0</v>
      </c>
      <c r="AL20" s="204">
        <v>0</v>
      </c>
      <c r="AM20" s="204">
        <v>0</v>
      </c>
    </row>
    <row r="21" spans="1:39">
      <c r="A21" s="36">
        <v>11900</v>
      </c>
      <c r="B21" s="37" t="s">
        <v>14</v>
      </c>
      <c r="C21" s="120">
        <v>2.1550000000000001E-4</v>
      </c>
      <c r="E21" s="121">
        <f t="shared" si="1"/>
        <v>457462</v>
      </c>
      <c r="F21" s="121">
        <f t="shared" si="1"/>
        <v>267931</v>
      </c>
      <c r="G21" s="121">
        <f t="shared" si="1"/>
        <v>50354</v>
      </c>
      <c r="H21" s="121">
        <f t="shared" si="1"/>
        <v>-3901</v>
      </c>
      <c r="I21" s="121">
        <f t="shared" si="1"/>
        <v>0</v>
      </c>
      <c r="J21" s="121"/>
      <c r="K21" s="204">
        <v>40784</v>
      </c>
      <c r="L21" s="204">
        <v>53861</v>
      </c>
      <c r="M21" s="204">
        <v>45670</v>
      </c>
      <c r="N21" s="204">
        <v>0</v>
      </c>
      <c r="O21" s="204">
        <v>0</v>
      </c>
      <c r="P21" s="121"/>
      <c r="Q21" s="204">
        <v>230205</v>
      </c>
      <c r="R21" s="204">
        <v>86257</v>
      </c>
      <c r="S21" s="204">
        <v>-100121</v>
      </c>
      <c r="T21" s="204">
        <v>-3901</v>
      </c>
      <c r="U21" s="204">
        <v>0</v>
      </c>
      <c r="V21" s="121"/>
      <c r="W21" s="204">
        <v>200008</v>
      </c>
      <c r="X21" s="204">
        <v>155659</v>
      </c>
      <c r="Y21" s="204">
        <v>91670</v>
      </c>
      <c r="Z21" s="204">
        <v>0</v>
      </c>
      <c r="AA21" s="204">
        <v>0</v>
      </c>
      <c r="AB21" s="121"/>
      <c r="AC21" s="204">
        <v>29500</v>
      </c>
      <c r="AD21" s="204">
        <v>13134</v>
      </c>
      <c r="AE21" s="204">
        <v>13135</v>
      </c>
      <c r="AF21" s="204">
        <v>0</v>
      </c>
      <c r="AG21" s="204">
        <v>0</v>
      </c>
      <c r="AH21" s="121"/>
      <c r="AI21" s="204">
        <v>-43035</v>
      </c>
      <c r="AJ21" s="204">
        <v>-40980</v>
      </c>
      <c r="AK21" s="204">
        <v>0</v>
      </c>
      <c r="AL21" s="204">
        <v>0</v>
      </c>
      <c r="AM21" s="204">
        <v>0</v>
      </c>
    </row>
    <row r="22" spans="1:39">
      <c r="A22" s="36">
        <v>12100</v>
      </c>
      <c r="B22" s="37" t="s">
        <v>15</v>
      </c>
      <c r="C22" s="120">
        <v>2.677E-4</v>
      </c>
      <c r="E22" s="121">
        <f t="shared" si="1"/>
        <v>527091</v>
      </c>
      <c r="F22" s="121">
        <f t="shared" si="1"/>
        <v>315315</v>
      </c>
      <c r="G22" s="121">
        <f t="shared" si="1"/>
        <v>18698</v>
      </c>
      <c r="H22" s="121">
        <f t="shared" si="1"/>
        <v>-4302</v>
      </c>
      <c r="I22" s="121">
        <f t="shared" si="1"/>
        <v>0</v>
      </c>
      <c r="J22" s="121"/>
      <c r="K22" s="204">
        <v>44973</v>
      </c>
      <c r="L22" s="204">
        <v>59394</v>
      </c>
      <c r="M22" s="204">
        <v>50362</v>
      </c>
      <c r="N22" s="204">
        <v>0</v>
      </c>
      <c r="O22" s="204">
        <v>0</v>
      </c>
      <c r="P22" s="121"/>
      <c r="Q22" s="204">
        <v>253852</v>
      </c>
      <c r="R22" s="204">
        <v>95118</v>
      </c>
      <c r="S22" s="204">
        <v>-110406</v>
      </c>
      <c r="T22" s="204">
        <v>-4302</v>
      </c>
      <c r="U22" s="204">
        <v>0</v>
      </c>
      <c r="V22" s="121"/>
      <c r="W22" s="204">
        <v>220554</v>
      </c>
      <c r="X22" s="204">
        <v>171649</v>
      </c>
      <c r="Y22" s="204">
        <v>101087</v>
      </c>
      <c r="Z22" s="204">
        <v>0</v>
      </c>
      <c r="AA22" s="204">
        <v>0</v>
      </c>
      <c r="AB22" s="121"/>
      <c r="AC22" s="204">
        <v>30059</v>
      </c>
      <c r="AD22" s="204">
        <v>11501</v>
      </c>
      <c r="AE22" s="204">
        <v>0</v>
      </c>
      <c r="AF22" s="204">
        <v>0</v>
      </c>
      <c r="AG22" s="204">
        <v>0</v>
      </c>
      <c r="AH22" s="121"/>
      <c r="AI22" s="204">
        <v>-22347</v>
      </c>
      <c r="AJ22" s="204">
        <v>-22347</v>
      </c>
      <c r="AK22" s="204">
        <v>-22345</v>
      </c>
      <c r="AL22" s="204">
        <v>0</v>
      </c>
      <c r="AM22" s="204">
        <v>0</v>
      </c>
    </row>
    <row r="23" spans="1:39">
      <c r="A23" s="36">
        <v>12150</v>
      </c>
      <c r="B23" s="37" t="s">
        <v>16</v>
      </c>
      <c r="C23" s="120">
        <v>4.07E-5</v>
      </c>
      <c r="E23" s="121">
        <f t="shared" si="1"/>
        <v>98967</v>
      </c>
      <c r="F23" s="121">
        <f t="shared" si="1"/>
        <v>60386</v>
      </c>
      <c r="G23" s="121">
        <f t="shared" si="1"/>
        <v>11959</v>
      </c>
      <c r="H23" s="121">
        <f t="shared" si="1"/>
        <v>-791</v>
      </c>
      <c r="I23" s="121">
        <f t="shared" si="1"/>
        <v>0</v>
      </c>
      <c r="J23" s="121"/>
      <c r="K23" s="204">
        <v>8270</v>
      </c>
      <c r="L23" s="204">
        <v>10921</v>
      </c>
      <c r="M23" s="204">
        <v>9261</v>
      </c>
      <c r="N23" s="204">
        <v>0</v>
      </c>
      <c r="O23" s="204">
        <v>0</v>
      </c>
      <c r="P23" s="121"/>
      <c r="Q23" s="204">
        <v>46678</v>
      </c>
      <c r="R23" s="204">
        <v>17490</v>
      </c>
      <c r="S23" s="204">
        <v>-20301</v>
      </c>
      <c r="T23" s="204">
        <v>-791</v>
      </c>
      <c r="U23" s="204">
        <v>0</v>
      </c>
      <c r="V23" s="121"/>
      <c r="W23" s="204">
        <v>40555</v>
      </c>
      <c r="X23" s="204">
        <v>31563</v>
      </c>
      <c r="Y23" s="204">
        <v>18588</v>
      </c>
      <c r="Z23" s="204">
        <v>0</v>
      </c>
      <c r="AA23" s="204">
        <v>0</v>
      </c>
      <c r="AB23" s="121"/>
      <c r="AC23" s="204">
        <v>9697</v>
      </c>
      <c r="AD23" s="204">
        <v>4410</v>
      </c>
      <c r="AE23" s="204">
        <v>4411</v>
      </c>
      <c r="AF23" s="204">
        <v>0</v>
      </c>
      <c r="AG23" s="204">
        <v>0</v>
      </c>
      <c r="AH23" s="121"/>
      <c r="AI23" s="204">
        <v>-6233</v>
      </c>
      <c r="AJ23" s="204">
        <v>-3998</v>
      </c>
      <c r="AK23" s="204">
        <v>0</v>
      </c>
      <c r="AL23" s="204">
        <v>0</v>
      </c>
      <c r="AM23" s="204">
        <v>0</v>
      </c>
    </row>
    <row r="24" spans="1:39">
      <c r="A24" s="36">
        <v>12160</v>
      </c>
      <c r="B24" s="37" t="s">
        <v>17</v>
      </c>
      <c r="C24" s="120">
        <v>1.8461E-3</v>
      </c>
      <c r="E24" s="121">
        <f t="shared" si="1"/>
        <v>4307980</v>
      </c>
      <c r="F24" s="121">
        <f t="shared" si="1"/>
        <v>2743362</v>
      </c>
      <c r="G24" s="121">
        <f t="shared" si="1"/>
        <v>458409</v>
      </c>
      <c r="H24" s="121">
        <f t="shared" si="1"/>
        <v>-32727</v>
      </c>
      <c r="I24" s="121">
        <f t="shared" si="1"/>
        <v>0</v>
      </c>
      <c r="J24" s="121"/>
      <c r="K24" s="204">
        <v>342152</v>
      </c>
      <c r="L24" s="204">
        <v>451864</v>
      </c>
      <c r="M24" s="204">
        <v>383150</v>
      </c>
      <c r="N24" s="204">
        <v>0</v>
      </c>
      <c r="O24" s="204">
        <v>0</v>
      </c>
      <c r="P24" s="121"/>
      <c r="Q24" s="204">
        <v>1931294</v>
      </c>
      <c r="R24" s="204">
        <v>723654</v>
      </c>
      <c r="S24" s="204">
        <v>-839962</v>
      </c>
      <c r="T24" s="204">
        <v>-32727</v>
      </c>
      <c r="U24" s="204">
        <v>0</v>
      </c>
      <c r="V24" s="121"/>
      <c r="W24" s="204">
        <v>1677958</v>
      </c>
      <c r="X24" s="204">
        <v>1305892</v>
      </c>
      <c r="Y24" s="204">
        <v>769064</v>
      </c>
      <c r="Z24" s="204">
        <v>0</v>
      </c>
      <c r="AA24" s="204">
        <v>0</v>
      </c>
      <c r="AB24" s="121"/>
      <c r="AC24" s="204">
        <v>356576</v>
      </c>
      <c r="AD24" s="204">
        <v>261952</v>
      </c>
      <c r="AE24" s="204">
        <v>146157</v>
      </c>
      <c r="AF24" s="204">
        <v>0</v>
      </c>
      <c r="AG24" s="204">
        <v>0</v>
      </c>
      <c r="AH24" s="121"/>
      <c r="AI24" s="204">
        <v>0</v>
      </c>
      <c r="AJ24" s="204">
        <v>0</v>
      </c>
      <c r="AK24" s="204">
        <v>0</v>
      </c>
      <c r="AL24" s="204">
        <v>0</v>
      </c>
      <c r="AM24" s="204">
        <v>0</v>
      </c>
    </row>
    <row r="25" spans="1:39">
      <c r="A25" s="36" t="s">
        <v>457</v>
      </c>
      <c r="B25" s="37" t="s">
        <v>381</v>
      </c>
      <c r="C25" s="120">
        <v>3.8E-6</v>
      </c>
      <c r="E25" s="121">
        <f t="shared" si="1"/>
        <v>2662</v>
      </c>
      <c r="F25" s="121">
        <f t="shared" si="1"/>
        <v>1488</v>
      </c>
      <c r="G25" s="121">
        <f t="shared" si="1"/>
        <v>-3622</v>
      </c>
      <c r="H25" s="121">
        <f t="shared" si="1"/>
        <v>-26</v>
      </c>
      <c r="I25" s="121">
        <f t="shared" si="1"/>
        <v>0</v>
      </c>
      <c r="J25" s="121"/>
      <c r="K25" s="204">
        <v>273</v>
      </c>
      <c r="L25" s="204">
        <v>361</v>
      </c>
      <c r="M25" s="204">
        <v>306</v>
      </c>
      <c r="N25" s="204">
        <v>0</v>
      </c>
      <c r="O25" s="204">
        <v>0</v>
      </c>
      <c r="P25" s="121"/>
      <c r="Q25" s="204">
        <v>1542</v>
      </c>
      <c r="R25" s="204">
        <v>578</v>
      </c>
      <c r="S25" s="204">
        <v>-671</v>
      </c>
      <c r="T25" s="204">
        <v>-26</v>
      </c>
      <c r="U25" s="204">
        <v>0</v>
      </c>
      <c r="V25" s="121"/>
      <c r="W25" s="204">
        <v>1340</v>
      </c>
      <c r="X25" s="204">
        <v>1043</v>
      </c>
      <c r="Y25" s="204">
        <v>614</v>
      </c>
      <c r="Z25" s="204">
        <v>0</v>
      </c>
      <c r="AA25" s="204">
        <v>0</v>
      </c>
      <c r="AB25" s="121"/>
      <c r="AC25" s="204">
        <v>3379</v>
      </c>
      <c r="AD25" s="204">
        <v>3378</v>
      </c>
      <c r="AE25" s="204">
        <v>0</v>
      </c>
      <c r="AF25" s="204">
        <v>0</v>
      </c>
      <c r="AG25" s="204">
        <v>0</v>
      </c>
      <c r="AH25" s="121"/>
      <c r="AI25" s="204">
        <v>-3872</v>
      </c>
      <c r="AJ25" s="204">
        <v>-3872</v>
      </c>
      <c r="AK25" s="204">
        <v>-3871</v>
      </c>
      <c r="AL25" s="204">
        <v>0</v>
      </c>
      <c r="AM25" s="204">
        <v>0</v>
      </c>
    </row>
    <row r="26" spans="1:39">
      <c r="A26" s="36" t="s">
        <v>458</v>
      </c>
      <c r="B26" s="37" t="s">
        <v>18</v>
      </c>
      <c r="C26" s="120">
        <v>4.7928200000000004E-2</v>
      </c>
      <c r="E26" s="121">
        <f t="shared" si="1"/>
        <v>108049209</v>
      </c>
      <c r="F26" s="121">
        <f t="shared" si="1"/>
        <v>69344462</v>
      </c>
      <c r="G26" s="121">
        <f t="shared" si="1"/>
        <v>11076868</v>
      </c>
      <c r="H26" s="121">
        <f t="shared" si="1"/>
        <v>-846145</v>
      </c>
      <c r="I26" s="121">
        <f t="shared" si="1"/>
        <v>0</v>
      </c>
      <c r="J26" s="121"/>
      <c r="K26" s="204">
        <v>8846127</v>
      </c>
      <c r="L26" s="204">
        <v>11682651</v>
      </c>
      <c r="M26" s="204">
        <v>9906102</v>
      </c>
      <c r="N26" s="204">
        <v>0</v>
      </c>
      <c r="O26" s="204">
        <v>0</v>
      </c>
      <c r="P26" s="121"/>
      <c r="Q26" s="204">
        <v>49932336</v>
      </c>
      <c r="R26" s="204">
        <v>18709589</v>
      </c>
      <c r="S26" s="204">
        <v>-21716673</v>
      </c>
      <c r="T26" s="204">
        <v>-846145</v>
      </c>
      <c r="U26" s="204">
        <v>0</v>
      </c>
      <c r="V26" s="121"/>
      <c r="W26" s="204">
        <v>43382499</v>
      </c>
      <c r="X26" s="204">
        <v>33762977</v>
      </c>
      <c r="Y26" s="204">
        <v>19883643</v>
      </c>
      <c r="Z26" s="204">
        <v>0</v>
      </c>
      <c r="AA26" s="204">
        <v>0</v>
      </c>
      <c r="AB26" s="121"/>
      <c r="AC26" s="204">
        <v>5951340</v>
      </c>
      <c r="AD26" s="204">
        <v>5220161</v>
      </c>
      <c r="AE26" s="204">
        <v>3003796</v>
      </c>
      <c r="AF26" s="204">
        <v>0</v>
      </c>
      <c r="AG26" s="204">
        <v>0</v>
      </c>
      <c r="AH26" s="121"/>
      <c r="AI26" s="204">
        <v>-63093</v>
      </c>
      <c r="AJ26" s="204">
        <v>-30916</v>
      </c>
      <c r="AK26" s="204">
        <v>0</v>
      </c>
      <c r="AL26" s="204">
        <v>0</v>
      </c>
      <c r="AM26" s="204">
        <v>0</v>
      </c>
    </row>
    <row r="27" spans="1:39">
      <c r="A27" s="205">
        <v>12220</v>
      </c>
      <c r="B27" s="206" t="s">
        <v>18</v>
      </c>
      <c r="C27" s="120">
        <v>4.7932000000000002E-2</v>
      </c>
      <c r="E27" s="121">
        <v>108051871</v>
      </c>
      <c r="F27" s="121">
        <v>69345950</v>
      </c>
      <c r="G27" s="121">
        <v>11073246</v>
      </c>
      <c r="H27" s="121">
        <v>-846171</v>
      </c>
      <c r="I27" s="121">
        <v>0</v>
      </c>
      <c r="J27" s="121"/>
      <c r="K27" s="121">
        <v>8846400</v>
      </c>
      <c r="L27" s="121">
        <v>11683012</v>
      </c>
      <c r="M27" s="121">
        <v>9906408</v>
      </c>
      <c r="N27" s="121">
        <v>0</v>
      </c>
      <c r="O27" s="121">
        <v>0</v>
      </c>
      <c r="P27" s="121">
        <v>0</v>
      </c>
      <c r="Q27" s="121">
        <v>49933878</v>
      </c>
      <c r="R27" s="121">
        <v>18710167</v>
      </c>
      <c r="S27" s="121">
        <v>-21717344</v>
      </c>
      <c r="T27" s="121">
        <v>-846171</v>
      </c>
      <c r="U27" s="121">
        <v>0</v>
      </c>
      <c r="V27" s="121"/>
      <c r="W27" s="121">
        <v>43383839</v>
      </c>
      <c r="X27" s="121">
        <v>33764020</v>
      </c>
      <c r="Y27" s="121">
        <v>19884257</v>
      </c>
      <c r="Z27" s="121">
        <v>0</v>
      </c>
      <c r="AA27" s="121">
        <v>0</v>
      </c>
      <c r="AB27" s="121"/>
      <c r="AC27" s="121">
        <v>5954719</v>
      </c>
      <c r="AD27" s="121">
        <v>5223539</v>
      </c>
      <c r="AE27" s="121">
        <v>3003796</v>
      </c>
      <c r="AF27" s="121">
        <v>0</v>
      </c>
      <c r="AG27" s="121">
        <v>0</v>
      </c>
      <c r="AH27" s="121"/>
      <c r="AI27" s="121">
        <v>-66965</v>
      </c>
      <c r="AJ27" s="121">
        <v>-34788</v>
      </c>
      <c r="AK27" s="121">
        <v>-3871</v>
      </c>
      <c r="AL27" s="121">
        <v>0</v>
      </c>
      <c r="AM27" s="121">
        <v>0</v>
      </c>
    </row>
    <row r="28" spans="1:39">
      <c r="A28" s="36">
        <v>12510</v>
      </c>
      <c r="B28" s="37" t="s">
        <v>19</v>
      </c>
      <c r="C28" s="120">
        <v>5.3429000000000003E-3</v>
      </c>
      <c r="E28" s="121">
        <f t="shared" si="1"/>
        <v>9389677</v>
      </c>
      <c r="F28" s="121">
        <f t="shared" si="1"/>
        <v>5969405</v>
      </c>
      <c r="G28" s="121">
        <f t="shared" si="1"/>
        <v>288326</v>
      </c>
      <c r="H28" s="121">
        <f t="shared" si="1"/>
        <v>-81174</v>
      </c>
      <c r="I28" s="121">
        <f t="shared" si="1"/>
        <v>0</v>
      </c>
      <c r="J28" s="121"/>
      <c r="K28" s="204">
        <v>848642</v>
      </c>
      <c r="L28" s="204">
        <v>1120760</v>
      </c>
      <c r="M28" s="204">
        <v>950329</v>
      </c>
      <c r="N28" s="204">
        <v>0</v>
      </c>
      <c r="O28" s="204">
        <v>0</v>
      </c>
      <c r="P28" s="121"/>
      <c r="Q28" s="204">
        <v>4790193</v>
      </c>
      <c r="R28" s="204">
        <v>1794880</v>
      </c>
      <c r="S28" s="204">
        <v>-2083360</v>
      </c>
      <c r="T28" s="204">
        <v>-81174</v>
      </c>
      <c r="U28" s="204">
        <v>0</v>
      </c>
      <c r="V28" s="121"/>
      <c r="W28" s="204">
        <v>4161843</v>
      </c>
      <c r="X28" s="204">
        <v>3239007</v>
      </c>
      <c r="Y28" s="204">
        <v>1907511</v>
      </c>
      <c r="Z28" s="204">
        <v>0</v>
      </c>
      <c r="AA28" s="204">
        <v>0</v>
      </c>
      <c r="AB28" s="121"/>
      <c r="AC28" s="204">
        <v>316275</v>
      </c>
      <c r="AD28" s="204">
        <v>300913</v>
      </c>
      <c r="AE28" s="204">
        <v>0</v>
      </c>
      <c r="AF28" s="204">
        <v>0</v>
      </c>
      <c r="AG28" s="204">
        <v>0</v>
      </c>
      <c r="AH28" s="121"/>
      <c r="AI28" s="204">
        <v>-727276</v>
      </c>
      <c r="AJ28" s="204">
        <v>-486155</v>
      </c>
      <c r="AK28" s="204">
        <v>-486154</v>
      </c>
      <c r="AL28" s="204">
        <v>0</v>
      </c>
      <c r="AM28" s="204">
        <v>0</v>
      </c>
    </row>
    <row r="29" spans="1:39">
      <c r="A29" s="36">
        <v>12600</v>
      </c>
      <c r="B29" s="37" t="s">
        <v>20</v>
      </c>
      <c r="C29" s="120">
        <v>1.4484000000000001E-3</v>
      </c>
      <c r="E29" s="121">
        <f t="shared" si="1"/>
        <v>5224290</v>
      </c>
      <c r="F29" s="121">
        <f t="shared" si="1"/>
        <v>3615120</v>
      </c>
      <c r="G29" s="121">
        <f t="shared" si="1"/>
        <v>1206120</v>
      </c>
      <c r="H29" s="121">
        <f t="shared" si="1"/>
        <v>-35175</v>
      </c>
      <c r="I29" s="121">
        <f t="shared" si="1"/>
        <v>0</v>
      </c>
      <c r="J29" s="121"/>
      <c r="K29" s="204">
        <v>367745</v>
      </c>
      <c r="L29" s="204">
        <v>485663</v>
      </c>
      <c r="M29" s="204">
        <v>411809</v>
      </c>
      <c r="N29" s="204">
        <v>0</v>
      </c>
      <c r="O29" s="204">
        <v>0</v>
      </c>
      <c r="P29" s="121"/>
      <c r="Q29" s="204">
        <v>2075750</v>
      </c>
      <c r="R29" s="204">
        <v>777781</v>
      </c>
      <c r="S29" s="204">
        <v>-902789</v>
      </c>
      <c r="T29" s="204">
        <v>-35175</v>
      </c>
      <c r="U29" s="204">
        <v>0</v>
      </c>
      <c r="V29" s="121"/>
      <c r="W29" s="204">
        <v>1803465</v>
      </c>
      <c r="X29" s="204">
        <v>1403570</v>
      </c>
      <c r="Y29" s="204">
        <v>826588</v>
      </c>
      <c r="Z29" s="204">
        <v>0</v>
      </c>
      <c r="AA29" s="204">
        <v>0</v>
      </c>
      <c r="AB29" s="121"/>
      <c r="AC29" s="204">
        <v>977330</v>
      </c>
      <c r="AD29" s="204">
        <v>948106</v>
      </c>
      <c r="AE29" s="204">
        <v>870512</v>
      </c>
      <c r="AF29" s="204">
        <v>0</v>
      </c>
      <c r="AG29" s="204">
        <v>0</v>
      </c>
      <c r="AH29" s="121"/>
      <c r="AI29" s="204">
        <v>0</v>
      </c>
      <c r="AJ29" s="204">
        <v>0</v>
      </c>
      <c r="AK29" s="204">
        <v>0</v>
      </c>
      <c r="AL29" s="204">
        <v>0</v>
      </c>
      <c r="AM29" s="204">
        <v>0</v>
      </c>
    </row>
    <row r="30" spans="1:39">
      <c r="A30" s="36">
        <v>12700</v>
      </c>
      <c r="B30" s="37" t="s">
        <v>21</v>
      </c>
      <c r="C30" s="120">
        <v>1.1355E-3</v>
      </c>
      <c r="E30" s="121">
        <f t="shared" si="1"/>
        <v>2621445</v>
      </c>
      <c r="F30" s="121">
        <f t="shared" si="1"/>
        <v>1714665</v>
      </c>
      <c r="G30" s="121">
        <f t="shared" si="1"/>
        <v>305968</v>
      </c>
      <c r="H30" s="121">
        <f t="shared" si="1"/>
        <v>-20139</v>
      </c>
      <c r="I30" s="121">
        <f t="shared" si="1"/>
        <v>0</v>
      </c>
      <c r="J30" s="121"/>
      <c r="K30" s="204">
        <v>210548</v>
      </c>
      <c r="L30" s="204">
        <v>278061</v>
      </c>
      <c r="M30" s="204">
        <v>235777</v>
      </c>
      <c r="N30" s="204">
        <v>0</v>
      </c>
      <c r="O30" s="204">
        <v>0</v>
      </c>
      <c r="P30" s="121"/>
      <c r="Q30" s="204">
        <v>1188449</v>
      </c>
      <c r="R30" s="204">
        <v>445310</v>
      </c>
      <c r="S30" s="204">
        <v>-516883</v>
      </c>
      <c r="T30" s="204">
        <v>-20139</v>
      </c>
      <c r="U30" s="204">
        <v>0</v>
      </c>
      <c r="V30" s="121"/>
      <c r="W30" s="204">
        <v>1032555</v>
      </c>
      <c r="X30" s="204">
        <v>803599</v>
      </c>
      <c r="Y30" s="204">
        <v>473254</v>
      </c>
      <c r="Z30" s="204">
        <v>0</v>
      </c>
      <c r="AA30" s="204">
        <v>0</v>
      </c>
      <c r="AB30" s="121"/>
      <c r="AC30" s="204">
        <v>199004</v>
      </c>
      <c r="AD30" s="204">
        <v>187695</v>
      </c>
      <c r="AE30" s="204">
        <v>113820</v>
      </c>
      <c r="AF30" s="204">
        <v>0</v>
      </c>
      <c r="AG30" s="204">
        <v>0</v>
      </c>
      <c r="AH30" s="121"/>
      <c r="AI30" s="204">
        <v>-9111</v>
      </c>
      <c r="AJ30" s="204">
        <v>0</v>
      </c>
      <c r="AK30" s="204">
        <v>0</v>
      </c>
      <c r="AL30" s="204">
        <v>0</v>
      </c>
      <c r="AM30" s="204">
        <v>0</v>
      </c>
    </row>
    <row r="31" spans="1:39">
      <c r="A31" s="36">
        <v>13500</v>
      </c>
      <c r="B31" s="37" t="s">
        <v>22</v>
      </c>
      <c r="C31" s="120">
        <v>4.4362000000000004E-3</v>
      </c>
      <c r="E31" s="121">
        <f t="shared" si="1"/>
        <v>10338370</v>
      </c>
      <c r="F31" s="121">
        <f t="shared" si="1"/>
        <v>6621072</v>
      </c>
      <c r="G31" s="121">
        <f t="shared" si="1"/>
        <v>1029302</v>
      </c>
      <c r="H31" s="121">
        <f t="shared" si="1"/>
        <v>-78968</v>
      </c>
      <c r="I31" s="121">
        <f t="shared" si="1"/>
        <v>0</v>
      </c>
      <c r="J31" s="121"/>
      <c r="K31" s="204">
        <v>825581</v>
      </c>
      <c r="L31" s="204">
        <v>1090305</v>
      </c>
      <c r="M31" s="204">
        <v>924505</v>
      </c>
      <c r="N31" s="204">
        <v>0</v>
      </c>
      <c r="O31" s="204">
        <v>0</v>
      </c>
      <c r="P31" s="121"/>
      <c r="Q31" s="204">
        <v>4660028</v>
      </c>
      <c r="R31" s="204">
        <v>1746107</v>
      </c>
      <c r="S31" s="204">
        <v>-2026749</v>
      </c>
      <c r="T31" s="204">
        <v>-78968</v>
      </c>
      <c r="U31" s="204">
        <v>0</v>
      </c>
      <c r="V31" s="121"/>
      <c r="W31" s="204">
        <v>4048752</v>
      </c>
      <c r="X31" s="204">
        <v>3150992</v>
      </c>
      <c r="Y31" s="204">
        <v>1855678</v>
      </c>
      <c r="Z31" s="204">
        <v>0</v>
      </c>
      <c r="AA31" s="204">
        <v>0</v>
      </c>
      <c r="AB31" s="121"/>
      <c r="AC31" s="204">
        <v>804009</v>
      </c>
      <c r="AD31" s="204">
        <v>633668</v>
      </c>
      <c r="AE31" s="204">
        <v>275868</v>
      </c>
      <c r="AF31" s="204">
        <v>0</v>
      </c>
      <c r="AG31" s="204">
        <v>0</v>
      </c>
      <c r="AH31" s="121"/>
      <c r="AI31" s="204">
        <v>0</v>
      </c>
      <c r="AJ31" s="204">
        <v>0</v>
      </c>
      <c r="AK31" s="204">
        <v>0</v>
      </c>
      <c r="AL31" s="204">
        <v>0</v>
      </c>
      <c r="AM31" s="204">
        <v>0</v>
      </c>
    </row>
    <row r="32" spans="1:39">
      <c r="A32" s="36">
        <v>13700</v>
      </c>
      <c r="B32" s="37" t="s">
        <v>23</v>
      </c>
      <c r="C32" s="120">
        <v>4.7780000000000001E-4</v>
      </c>
      <c r="E32" s="121">
        <f t="shared" si="1"/>
        <v>1036745</v>
      </c>
      <c r="F32" s="121">
        <f t="shared" si="1"/>
        <v>673401</v>
      </c>
      <c r="G32" s="121">
        <f t="shared" si="1"/>
        <v>127056</v>
      </c>
      <c r="H32" s="121">
        <f t="shared" si="1"/>
        <v>-8438</v>
      </c>
      <c r="I32" s="121">
        <f t="shared" si="1"/>
        <v>0</v>
      </c>
      <c r="J32" s="121"/>
      <c r="K32" s="204">
        <v>88216</v>
      </c>
      <c r="L32" s="204">
        <v>116502</v>
      </c>
      <c r="M32" s="204">
        <v>98786</v>
      </c>
      <c r="N32" s="204">
        <v>0</v>
      </c>
      <c r="O32" s="204">
        <v>0</v>
      </c>
      <c r="P32" s="121"/>
      <c r="Q32" s="204">
        <v>497937</v>
      </c>
      <c r="R32" s="204">
        <v>186577</v>
      </c>
      <c r="S32" s="204">
        <v>-216564</v>
      </c>
      <c r="T32" s="204">
        <v>-8438</v>
      </c>
      <c r="U32" s="204">
        <v>0</v>
      </c>
      <c r="V32" s="121"/>
      <c r="W32" s="204">
        <v>432621</v>
      </c>
      <c r="X32" s="204">
        <v>336693</v>
      </c>
      <c r="Y32" s="204">
        <v>198285</v>
      </c>
      <c r="Z32" s="204">
        <v>0</v>
      </c>
      <c r="AA32" s="204">
        <v>0</v>
      </c>
      <c r="AB32" s="121"/>
      <c r="AC32" s="204">
        <v>49851</v>
      </c>
      <c r="AD32" s="204">
        <v>48168</v>
      </c>
      <c r="AE32" s="204">
        <v>46549</v>
      </c>
      <c r="AF32" s="204">
        <v>0</v>
      </c>
      <c r="AG32" s="204">
        <v>0</v>
      </c>
      <c r="AH32" s="121"/>
      <c r="AI32" s="204">
        <v>-31880</v>
      </c>
      <c r="AJ32" s="204">
        <v>-14539</v>
      </c>
      <c r="AK32" s="204">
        <v>0</v>
      </c>
      <c r="AL32" s="204">
        <v>0</v>
      </c>
      <c r="AM32" s="204">
        <v>0</v>
      </c>
    </row>
    <row r="33" spans="1:39">
      <c r="A33" s="36">
        <v>14200</v>
      </c>
      <c r="B33" s="37" t="s">
        <v>282</v>
      </c>
      <c r="C33" s="120">
        <v>0</v>
      </c>
      <c r="E33" s="121">
        <f t="shared" si="1"/>
        <v>0</v>
      </c>
      <c r="F33" s="121">
        <f t="shared" si="1"/>
        <v>0</v>
      </c>
      <c r="G33" s="121">
        <f t="shared" si="1"/>
        <v>0</v>
      </c>
      <c r="H33" s="121">
        <f t="shared" si="1"/>
        <v>0</v>
      </c>
      <c r="I33" s="121">
        <f t="shared" si="1"/>
        <v>0</v>
      </c>
      <c r="J33" s="121"/>
      <c r="K33" s="204">
        <v>0</v>
      </c>
      <c r="L33" s="204">
        <v>0</v>
      </c>
      <c r="M33" s="204">
        <v>0</v>
      </c>
      <c r="N33" s="204">
        <v>0</v>
      </c>
      <c r="O33" s="204">
        <v>0</v>
      </c>
      <c r="P33" s="121"/>
      <c r="Q33" s="204">
        <v>0</v>
      </c>
      <c r="R33" s="204">
        <v>0</v>
      </c>
      <c r="S33" s="204">
        <v>0</v>
      </c>
      <c r="T33" s="204">
        <v>0</v>
      </c>
      <c r="U33" s="204">
        <v>0</v>
      </c>
      <c r="V33" s="121"/>
      <c r="W33" s="204">
        <v>0</v>
      </c>
      <c r="X33" s="204">
        <v>0</v>
      </c>
      <c r="Y33" s="204">
        <v>0</v>
      </c>
      <c r="Z33" s="204">
        <v>0</v>
      </c>
      <c r="AA33" s="204">
        <v>0</v>
      </c>
      <c r="AB33" s="121"/>
      <c r="AC33" s="204">
        <v>0</v>
      </c>
      <c r="AD33" s="204">
        <v>0</v>
      </c>
      <c r="AE33" s="204">
        <v>0</v>
      </c>
      <c r="AF33" s="204">
        <v>0</v>
      </c>
      <c r="AG33" s="204">
        <v>0</v>
      </c>
      <c r="AH33" s="121"/>
      <c r="AI33" s="204">
        <v>0</v>
      </c>
      <c r="AJ33" s="204">
        <v>0</v>
      </c>
      <c r="AK33" s="204">
        <v>0</v>
      </c>
      <c r="AL33" s="204">
        <v>0</v>
      </c>
      <c r="AM33" s="204">
        <v>0</v>
      </c>
    </row>
    <row r="34" spans="1:39">
      <c r="A34" s="36">
        <v>14300</v>
      </c>
      <c r="B34" s="37" t="s">
        <v>365</v>
      </c>
      <c r="C34" s="120">
        <v>1.6612E-3</v>
      </c>
      <c r="E34" s="121">
        <f t="shared" si="1"/>
        <v>3490103</v>
      </c>
      <c r="F34" s="121">
        <f t="shared" si="1"/>
        <v>2189054</v>
      </c>
      <c r="G34" s="121">
        <f t="shared" si="1"/>
        <v>118147</v>
      </c>
      <c r="H34" s="121">
        <f t="shared" si="1"/>
        <v>-27020</v>
      </c>
      <c r="I34" s="121">
        <f t="shared" si="1"/>
        <v>0</v>
      </c>
      <c r="J34" s="121"/>
      <c r="K34" s="204">
        <v>282480</v>
      </c>
      <c r="L34" s="204">
        <v>373057</v>
      </c>
      <c r="M34" s="204">
        <v>316328</v>
      </c>
      <c r="N34" s="204">
        <v>0</v>
      </c>
      <c r="O34" s="204">
        <v>0</v>
      </c>
      <c r="P34" s="121"/>
      <c r="Q34" s="204">
        <v>1594469</v>
      </c>
      <c r="R34" s="204">
        <v>597446</v>
      </c>
      <c r="S34" s="204">
        <v>-693470</v>
      </c>
      <c r="T34" s="204">
        <v>-27020</v>
      </c>
      <c r="U34" s="204">
        <v>0</v>
      </c>
      <c r="V34" s="121"/>
      <c r="W34" s="204">
        <v>1385316</v>
      </c>
      <c r="X34" s="204">
        <v>1078139</v>
      </c>
      <c r="Y34" s="204">
        <v>634936</v>
      </c>
      <c r="Z34" s="204">
        <v>0</v>
      </c>
      <c r="AA34" s="204">
        <v>0</v>
      </c>
      <c r="AB34" s="121"/>
      <c r="AC34" s="204">
        <v>367486</v>
      </c>
      <c r="AD34" s="204">
        <v>280060</v>
      </c>
      <c r="AE34" s="204">
        <v>0</v>
      </c>
      <c r="AF34" s="204">
        <v>0</v>
      </c>
      <c r="AG34" s="204">
        <v>0</v>
      </c>
      <c r="AH34" s="121"/>
      <c r="AI34" s="204">
        <v>-139648</v>
      </c>
      <c r="AJ34" s="204">
        <v>-139648</v>
      </c>
      <c r="AK34" s="204">
        <v>-139647</v>
      </c>
      <c r="AL34" s="204">
        <v>0</v>
      </c>
      <c r="AM34" s="204">
        <v>0</v>
      </c>
    </row>
    <row r="35" spans="1:39">
      <c r="A35" s="36">
        <v>14300.2</v>
      </c>
      <c r="B35" s="37" t="s">
        <v>366</v>
      </c>
      <c r="C35" s="120">
        <v>1.9479999999999999E-4</v>
      </c>
      <c r="E35" s="121">
        <f t="shared" si="1"/>
        <v>341836</v>
      </c>
      <c r="F35" s="121">
        <f t="shared" si="1"/>
        <v>218259</v>
      </c>
      <c r="G35" s="121">
        <f t="shared" si="1"/>
        <v>-8159</v>
      </c>
      <c r="H35" s="121">
        <f t="shared" si="1"/>
        <v>-2821</v>
      </c>
      <c r="I35" s="121">
        <f t="shared" si="1"/>
        <v>0</v>
      </c>
      <c r="J35" s="121"/>
      <c r="K35" s="204">
        <v>29490</v>
      </c>
      <c r="L35" s="204">
        <v>38946</v>
      </c>
      <c r="M35" s="204">
        <v>33024</v>
      </c>
      <c r="N35" s="204">
        <v>0</v>
      </c>
      <c r="O35" s="204">
        <v>0</v>
      </c>
      <c r="P35" s="121"/>
      <c r="Q35" s="204">
        <v>166459</v>
      </c>
      <c r="R35" s="204">
        <v>62372</v>
      </c>
      <c r="S35" s="204">
        <v>-72397</v>
      </c>
      <c r="T35" s="204">
        <v>-2821</v>
      </c>
      <c r="U35" s="204">
        <v>0</v>
      </c>
      <c r="V35" s="121"/>
      <c r="W35" s="204">
        <v>144624</v>
      </c>
      <c r="X35" s="204">
        <v>112555</v>
      </c>
      <c r="Y35" s="204">
        <v>66286</v>
      </c>
      <c r="Z35" s="204">
        <v>0</v>
      </c>
      <c r="AA35" s="204">
        <v>0</v>
      </c>
      <c r="AB35" s="121"/>
      <c r="AC35" s="204">
        <v>45350</v>
      </c>
      <c r="AD35" s="204">
        <v>43372</v>
      </c>
      <c r="AE35" s="204">
        <v>0</v>
      </c>
      <c r="AF35" s="204">
        <v>0</v>
      </c>
      <c r="AG35" s="204">
        <v>0</v>
      </c>
      <c r="AH35" s="121"/>
      <c r="AI35" s="204">
        <v>-44087</v>
      </c>
      <c r="AJ35" s="204">
        <v>-38986</v>
      </c>
      <c r="AK35" s="204">
        <v>-35072</v>
      </c>
      <c r="AL35" s="204">
        <v>0</v>
      </c>
      <c r="AM35" s="204">
        <v>0</v>
      </c>
    </row>
    <row r="36" spans="1:39">
      <c r="A36" s="36">
        <v>18400</v>
      </c>
      <c r="B36" s="37" t="s">
        <v>25</v>
      </c>
      <c r="C36" s="120">
        <v>5.5510999999999998E-3</v>
      </c>
      <c r="E36" s="121">
        <f t="shared" si="1"/>
        <v>12360825</v>
      </c>
      <c r="F36" s="121">
        <f t="shared" si="1"/>
        <v>7882958</v>
      </c>
      <c r="G36" s="121">
        <f t="shared" si="1"/>
        <v>1198743</v>
      </c>
      <c r="H36" s="121">
        <f t="shared" si="1"/>
        <v>-97522</v>
      </c>
      <c r="I36" s="121">
        <f t="shared" si="1"/>
        <v>0</v>
      </c>
      <c r="J36" s="121"/>
      <c r="K36" s="204">
        <v>1019554</v>
      </c>
      <c r="L36" s="204">
        <v>1346475</v>
      </c>
      <c r="M36" s="204">
        <v>1141720</v>
      </c>
      <c r="N36" s="204">
        <v>0</v>
      </c>
      <c r="O36" s="204">
        <v>0</v>
      </c>
      <c r="P36" s="121"/>
      <c r="Q36" s="204">
        <v>5754914</v>
      </c>
      <c r="R36" s="204">
        <v>2156360</v>
      </c>
      <c r="S36" s="204">
        <v>-2502939</v>
      </c>
      <c r="T36" s="204">
        <v>-97522</v>
      </c>
      <c r="U36" s="204">
        <v>0</v>
      </c>
      <c r="V36" s="121"/>
      <c r="W36" s="204">
        <v>5000018</v>
      </c>
      <c r="X36" s="204">
        <v>3891327</v>
      </c>
      <c r="Y36" s="204">
        <v>2291675</v>
      </c>
      <c r="Z36" s="204">
        <v>0</v>
      </c>
      <c r="AA36" s="204">
        <v>0</v>
      </c>
      <c r="AB36" s="121"/>
      <c r="AC36" s="204">
        <v>586339</v>
      </c>
      <c r="AD36" s="204">
        <v>488796</v>
      </c>
      <c r="AE36" s="204">
        <v>268287</v>
      </c>
      <c r="AF36" s="204">
        <v>0</v>
      </c>
      <c r="AG36" s="204">
        <v>0</v>
      </c>
      <c r="AH36" s="121"/>
      <c r="AI36" s="204">
        <v>0</v>
      </c>
      <c r="AJ36" s="204">
        <v>0</v>
      </c>
      <c r="AK36" s="204">
        <v>0</v>
      </c>
      <c r="AL36" s="204">
        <v>0</v>
      </c>
      <c r="AM36" s="204">
        <v>0</v>
      </c>
    </row>
    <row r="37" spans="1:39">
      <c r="A37" s="36">
        <v>18600</v>
      </c>
      <c r="B37" s="37" t="s">
        <v>26</v>
      </c>
      <c r="C37" s="120">
        <v>1.56E-5</v>
      </c>
      <c r="E37" s="121">
        <f t="shared" si="1"/>
        <v>29244</v>
      </c>
      <c r="F37" s="121">
        <f t="shared" si="1"/>
        <v>17175</v>
      </c>
      <c r="G37" s="121">
        <f t="shared" si="1"/>
        <v>3872</v>
      </c>
      <c r="H37" s="121">
        <f t="shared" si="1"/>
        <v>-279</v>
      </c>
      <c r="I37" s="121">
        <f t="shared" si="1"/>
        <v>0</v>
      </c>
      <c r="J37" s="121"/>
      <c r="K37" s="204">
        <v>2914</v>
      </c>
      <c r="L37" s="204">
        <v>3849</v>
      </c>
      <c r="M37" s="204">
        <v>3264</v>
      </c>
      <c r="N37" s="204">
        <v>0</v>
      </c>
      <c r="O37" s="204">
        <v>0</v>
      </c>
      <c r="P37" s="121"/>
      <c r="Q37" s="204">
        <v>16451</v>
      </c>
      <c r="R37" s="204">
        <v>6164</v>
      </c>
      <c r="S37" s="204">
        <v>-7155</v>
      </c>
      <c r="T37" s="204">
        <v>-279</v>
      </c>
      <c r="U37" s="204">
        <v>0</v>
      </c>
      <c r="V37" s="121"/>
      <c r="W37" s="204">
        <v>14293</v>
      </c>
      <c r="X37" s="204">
        <v>11123</v>
      </c>
      <c r="Y37" s="204">
        <v>6551</v>
      </c>
      <c r="Z37" s="204">
        <v>0</v>
      </c>
      <c r="AA37" s="204">
        <v>0</v>
      </c>
      <c r="AB37" s="121"/>
      <c r="AC37" s="204">
        <v>5262</v>
      </c>
      <c r="AD37" s="204">
        <v>3197</v>
      </c>
      <c r="AE37" s="204">
        <v>1212</v>
      </c>
      <c r="AF37" s="204">
        <v>0</v>
      </c>
      <c r="AG37" s="204">
        <v>0</v>
      </c>
      <c r="AH37" s="121"/>
      <c r="AI37" s="204">
        <v>-9676</v>
      </c>
      <c r="AJ37" s="204">
        <v>-7158</v>
      </c>
      <c r="AK37" s="204">
        <v>0</v>
      </c>
      <c r="AL37" s="204">
        <v>0</v>
      </c>
      <c r="AM37" s="204">
        <v>0</v>
      </c>
    </row>
    <row r="38" spans="1:39">
      <c r="A38" s="36">
        <v>18640</v>
      </c>
      <c r="B38" s="37" t="s">
        <v>27</v>
      </c>
      <c r="C38" s="120">
        <v>0</v>
      </c>
      <c r="E38" s="121">
        <f t="shared" si="1"/>
        <v>4993</v>
      </c>
      <c r="F38" s="121">
        <f t="shared" si="1"/>
        <v>4949</v>
      </c>
      <c r="G38" s="121">
        <f t="shared" si="1"/>
        <v>2860</v>
      </c>
      <c r="H38" s="121">
        <f t="shared" si="1"/>
        <v>-30</v>
      </c>
      <c r="I38" s="121">
        <f t="shared" si="1"/>
        <v>0</v>
      </c>
      <c r="J38" s="121"/>
      <c r="K38" s="204">
        <v>310</v>
      </c>
      <c r="L38" s="204">
        <v>409</v>
      </c>
      <c r="M38" s="204">
        <v>347</v>
      </c>
      <c r="N38" s="204">
        <v>0</v>
      </c>
      <c r="O38" s="204">
        <v>0</v>
      </c>
      <c r="P38" s="121"/>
      <c r="Q38" s="204">
        <v>1748</v>
      </c>
      <c r="R38" s="204">
        <v>655</v>
      </c>
      <c r="S38" s="204">
        <v>-760</v>
      </c>
      <c r="T38" s="204">
        <v>-30</v>
      </c>
      <c r="U38" s="204">
        <v>0</v>
      </c>
      <c r="V38" s="121"/>
      <c r="W38" s="204">
        <v>1519</v>
      </c>
      <c r="X38" s="204">
        <v>1182</v>
      </c>
      <c r="Y38" s="204">
        <v>696</v>
      </c>
      <c r="Z38" s="204">
        <v>0</v>
      </c>
      <c r="AA38" s="204">
        <v>0</v>
      </c>
      <c r="AB38" s="121"/>
      <c r="AC38" s="204">
        <v>2704</v>
      </c>
      <c r="AD38" s="204">
        <v>2703</v>
      </c>
      <c r="AE38" s="204">
        <v>2577</v>
      </c>
      <c r="AF38" s="204">
        <v>0</v>
      </c>
      <c r="AG38" s="204">
        <v>0</v>
      </c>
      <c r="AH38" s="121"/>
      <c r="AI38" s="204">
        <v>-1288</v>
      </c>
      <c r="AJ38" s="204">
        <v>0</v>
      </c>
      <c r="AK38" s="204">
        <v>0</v>
      </c>
      <c r="AL38" s="204">
        <v>0</v>
      </c>
      <c r="AM38" s="204">
        <v>0</v>
      </c>
    </row>
    <row r="39" spans="1:39">
      <c r="A39" s="36">
        <v>18670</v>
      </c>
      <c r="B39" s="37" t="s">
        <v>283</v>
      </c>
      <c r="C39" s="120">
        <v>0</v>
      </c>
      <c r="E39" s="121">
        <f t="shared" si="1"/>
        <v>-2504</v>
      </c>
      <c r="F39" s="121">
        <f t="shared" si="1"/>
        <v>0</v>
      </c>
      <c r="G39" s="121">
        <f t="shared" si="1"/>
        <v>0</v>
      </c>
      <c r="H39" s="121">
        <f t="shared" si="1"/>
        <v>0</v>
      </c>
      <c r="I39" s="121">
        <f t="shared" si="1"/>
        <v>0</v>
      </c>
      <c r="J39" s="121"/>
      <c r="K39" s="204">
        <v>0</v>
      </c>
      <c r="L39" s="204">
        <v>0</v>
      </c>
      <c r="M39" s="204">
        <v>0</v>
      </c>
      <c r="N39" s="204">
        <v>0</v>
      </c>
      <c r="O39" s="204">
        <v>0</v>
      </c>
      <c r="P39" s="121"/>
      <c r="Q39" s="204">
        <v>0</v>
      </c>
      <c r="R39" s="204">
        <v>0</v>
      </c>
      <c r="S39" s="204">
        <v>0</v>
      </c>
      <c r="T39" s="204">
        <v>0</v>
      </c>
      <c r="U39" s="204">
        <v>0</v>
      </c>
      <c r="V39" s="121"/>
      <c r="W39" s="204">
        <v>0</v>
      </c>
      <c r="X39" s="204">
        <v>0</v>
      </c>
      <c r="Y39" s="204">
        <v>0</v>
      </c>
      <c r="Z39" s="204">
        <v>0</v>
      </c>
      <c r="AA39" s="204">
        <v>0</v>
      </c>
      <c r="AB39" s="121"/>
      <c r="AC39" s="204">
        <v>0</v>
      </c>
      <c r="AD39" s="204">
        <v>0</v>
      </c>
      <c r="AE39" s="204">
        <v>0</v>
      </c>
      <c r="AF39" s="204">
        <v>0</v>
      </c>
      <c r="AG39" s="204">
        <v>0</v>
      </c>
      <c r="AH39" s="121"/>
      <c r="AI39" s="204">
        <v>-2504</v>
      </c>
      <c r="AJ39" s="204">
        <v>0</v>
      </c>
      <c r="AK39" s="204">
        <v>0</v>
      </c>
      <c r="AL39" s="204">
        <v>0</v>
      </c>
      <c r="AM39" s="204">
        <v>0</v>
      </c>
    </row>
    <row r="40" spans="1:39">
      <c r="A40" s="36">
        <v>18690</v>
      </c>
      <c r="B40" s="37" t="s">
        <v>28</v>
      </c>
      <c r="C40" s="120">
        <v>0</v>
      </c>
      <c r="E40" s="121">
        <f t="shared" si="1"/>
        <v>-6487</v>
      </c>
      <c r="F40" s="121">
        <f t="shared" si="1"/>
        <v>-5455</v>
      </c>
      <c r="G40" s="121">
        <f t="shared" si="1"/>
        <v>0</v>
      </c>
      <c r="H40" s="121">
        <f t="shared" si="1"/>
        <v>0</v>
      </c>
      <c r="I40" s="121">
        <f t="shared" si="1"/>
        <v>0</v>
      </c>
      <c r="J40" s="121"/>
      <c r="K40" s="204">
        <v>0</v>
      </c>
      <c r="L40" s="204">
        <v>0</v>
      </c>
      <c r="M40" s="204">
        <v>0</v>
      </c>
      <c r="N40" s="204">
        <v>0</v>
      </c>
      <c r="O40" s="204">
        <v>0</v>
      </c>
      <c r="P40" s="121"/>
      <c r="Q40" s="204">
        <v>0</v>
      </c>
      <c r="R40" s="204">
        <v>0</v>
      </c>
      <c r="S40" s="204">
        <v>0</v>
      </c>
      <c r="T40" s="204">
        <v>0</v>
      </c>
      <c r="U40" s="204">
        <v>0</v>
      </c>
      <c r="V40" s="121"/>
      <c r="W40" s="204">
        <v>0</v>
      </c>
      <c r="X40" s="204">
        <v>0</v>
      </c>
      <c r="Y40" s="204">
        <v>0</v>
      </c>
      <c r="Z40" s="204">
        <v>0</v>
      </c>
      <c r="AA40" s="204">
        <v>0</v>
      </c>
      <c r="AB40" s="121"/>
      <c r="AC40" s="204">
        <v>0</v>
      </c>
      <c r="AD40" s="204">
        <v>0</v>
      </c>
      <c r="AE40" s="204">
        <v>0</v>
      </c>
      <c r="AF40" s="204">
        <v>0</v>
      </c>
      <c r="AG40" s="204">
        <v>0</v>
      </c>
      <c r="AH40" s="121"/>
      <c r="AI40" s="204">
        <v>-6487</v>
      </c>
      <c r="AJ40" s="204">
        <v>-5455</v>
      </c>
      <c r="AK40" s="204">
        <v>0</v>
      </c>
      <c r="AL40" s="204">
        <v>0</v>
      </c>
      <c r="AM40" s="204">
        <v>0</v>
      </c>
    </row>
    <row r="41" spans="1:39">
      <c r="A41" s="36">
        <v>18740</v>
      </c>
      <c r="B41" s="37" t="s">
        <v>29</v>
      </c>
      <c r="C41" s="120">
        <v>8.3000000000000002E-6</v>
      </c>
      <c r="E41" s="121">
        <f t="shared" si="1"/>
        <v>20138</v>
      </c>
      <c r="F41" s="121">
        <f t="shared" si="1"/>
        <v>13062</v>
      </c>
      <c r="G41" s="121">
        <f t="shared" si="1"/>
        <v>1782</v>
      </c>
      <c r="H41" s="121">
        <f t="shared" si="1"/>
        <v>-146</v>
      </c>
      <c r="I41" s="121">
        <f t="shared" si="1"/>
        <v>0</v>
      </c>
      <c r="J41" s="121"/>
      <c r="K41" s="204">
        <v>1530</v>
      </c>
      <c r="L41" s="204">
        <v>2021</v>
      </c>
      <c r="M41" s="204">
        <v>1713</v>
      </c>
      <c r="N41" s="204">
        <v>0</v>
      </c>
      <c r="O41" s="204">
        <v>0</v>
      </c>
      <c r="P41" s="121"/>
      <c r="Q41" s="204">
        <v>8637</v>
      </c>
      <c r="R41" s="204">
        <v>3236</v>
      </c>
      <c r="S41" s="204">
        <v>-3756</v>
      </c>
      <c r="T41" s="204">
        <v>-146</v>
      </c>
      <c r="U41" s="204">
        <v>0</v>
      </c>
      <c r="V41" s="121"/>
      <c r="W41" s="204">
        <v>7504</v>
      </c>
      <c r="X41" s="204">
        <v>5840</v>
      </c>
      <c r="Y41" s="204">
        <v>3439</v>
      </c>
      <c r="Z41" s="204">
        <v>0</v>
      </c>
      <c r="AA41" s="204">
        <v>0</v>
      </c>
      <c r="AB41" s="121"/>
      <c r="AC41" s="204">
        <v>2686</v>
      </c>
      <c r="AD41" s="204">
        <v>1965</v>
      </c>
      <c r="AE41" s="204">
        <v>386</v>
      </c>
      <c r="AF41" s="204">
        <v>0</v>
      </c>
      <c r="AG41" s="204">
        <v>0</v>
      </c>
      <c r="AH41" s="121"/>
      <c r="AI41" s="204">
        <v>-219</v>
      </c>
      <c r="AJ41" s="204">
        <v>0</v>
      </c>
      <c r="AK41" s="204">
        <v>0</v>
      </c>
      <c r="AL41" s="204">
        <v>0</v>
      </c>
      <c r="AM41" s="204">
        <v>0</v>
      </c>
    </row>
    <row r="42" spans="1:39">
      <c r="A42" s="36">
        <v>18780</v>
      </c>
      <c r="B42" s="37" t="s">
        <v>30</v>
      </c>
      <c r="C42" s="120">
        <v>1.3200000000000001E-5</v>
      </c>
      <c r="E42" s="121">
        <f t="shared" si="1"/>
        <v>54164</v>
      </c>
      <c r="F42" s="121">
        <f t="shared" si="1"/>
        <v>36052</v>
      </c>
      <c r="G42" s="121">
        <f t="shared" si="1"/>
        <v>12774</v>
      </c>
      <c r="H42" s="121">
        <f t="shared" si="1"/>
        <v>-350</v>
      </c>
      <c r="I42" s="121">
        <f t="shared" si="1"/>
        <v>0</v>
      </c>
      <c r="J42" s="121"/>
      <c r="K42" s="204">
        <v>3661</v>
      </c>
      <c r="L42" s="204">
        <v>4835</v>
      </c>
      <c r="M42" s="204">
        <v>4100</v>
      </c>
      <c r="N42" s="204">
        <v>0</v>
      </c>
      <c r="O42" s="204">
        <v>0</v>
      </c>
      <c r="P42" s="121"/>
      <c r="Q42" s="204">
        <v>20666</v>
      </c>
      <c r="R42" s="204">
        <v>7744</v>
      </c>
      <c r="S42" s="204">
        <v>-8988</v>
      </c>
      <c r="T42" s="204">
        <v>-350</v>
      </c>
      <c r="U42" s="204">
        <v>0</v>
      </c>
      <c r="V42" s="121"/>
      <c r="W42" s="204">
        <v>17955</v>
      </c>
      <c r="X42" s="204">
        <v>13974</v>
      </c>
      <c r="Y42" s="204">
        <v>8229</v>
      </c>
      <c r="Z42" s="204">
        <v>0</v>
      </c>
      <c r="AA42" s="204">
        <v>0</v>
      </c>
      <c r="AB42" s="121"/>
      <c r="AC42" s="204">
        <v>13299</v>
      </c>
      <c r="AD42" s="204">
        <v>10917</v>
      </c>
      <c r="AE42" s="204">
        <v>9433</v>
      </c>
      <c r="AF42" s="204">
        <v>0</v>
      </c>
      <c r="AG42" s="204">
        <v>0</v>
      </c>
      <c r="AH42" s="121"/>
      <c r="AI42" s="204">
        <v>-1417</v>
      </c>
      <c r="AJ42" s="204">
        <v>-1418</v>
      </c>
      <c r="AK42" s="204">
        <v>0</v>
      </c>
      <c r="AL42" s="204">
        <v>0</v>
      </c>
      <c r="AM42" s="204">
        <v>0</v>
      </c>
    </row>
    <row r="43" spans="1:39">
      <c r="A43" s="36">
        <v>19005</v>
      </c>
      <c r="B43" s="37" t="s">
        <v>31</v>
      </c>
      <c r="C43" s="120">
        <v>7.7510000000000003E-4</v>
      </c>
      <c r="E43" s="121">
        <f t="shared" si="1"/>
        <v>1880157</v>
      </c>
      <c r="F43" s="121">
        <f t="shared" si="1"/>
        <v>1228191</v>
      </c>
      <c r="G43" s="121">
        <f t="shared" si="1"/>
        <v>235918</v>
      </c>
      <c r="H43" s="121">
        <f t="shared" si="1"/>
        <v>-13879</v>
      </c>
      <c r="I43" s="121">
        <f t="shared" si="1"/>
        <v>0</v>
      </c>
      <c r="J43" s="121"/>
      <c r="K43" s="204">
        <v>145101</v>
      </c>
      <c r="L43" s="204">
        <v>191629</v>
      </c>
      <c r="M43" s="204">
        <v>162488</v>
      </c>
      <c r="N43" s="204">
        <v>0</v>
      </c>
      <c r="O43" s="204">
        <v>0</v>
      </c>
      <c r="P43" s="121"/>
      <c r="Q43" s="204">
        <v>819031</v>
      </c>
      <c r="R43" s="204">
        <v>306890</v>
      </c>
      <c r="S43" s="204">
        <v>-356215</v>
      </c>
      <c r="T43" s="204">
        <v>-13879</v>
      </c>
      <c r="U43" s="204">
        <v>0</v>
      </c>
      <c r="V43" s="121"/>
      <c r="W43" s="204">
        <v>711596</v>
      </c>
      <c r="X43" s="204">
        <v>553808</v>
      </c>
      <c r="Y43" s="204">
        <v>326148</v>
      </c>
      <c r="Z43" s="204">
        <v>0</v>
      </c>
      <c r="AA43" s="204">
        <v>0</v>
      </c>
      <c r="AB43" s="121"/>
      <c r="AC43" s="204">
        <v>204429</v>
      </c>
      <c r="AD43" s="204">
        <v>175864</v>
      </c>
      <c r="AE43" s="204">
        <v>103497</v>
      </c>
      <c r="AF43" s="204">
        <v>0</v>
      </c>
      <c r="AG43" s="204">
        <v>0</v>
      </c>
      <c r="AH43" s="121"/>
      <c r="AI43" s="204">
        <v>0</v>
      </c>
      <c r="AJ43" s="204">
        <v>0</v>
      </c>
      <c r="AK43" s="204">
        <v>0</v>
      </c>
      <c r="AL43" s="204">
        <v>0</v>
      </c>
      <c r="AM43" s="204">
        <v>0</v>
      </c>
    </row>
    <row r="44" spans="1:39">
      <c r="A44" s="36">
        <v>19100</v>
      </c>
      <c r="B44" s="37" t="s">
        <v>32</v>
      </c>
      <c r="C44" s="120">
        <v>6.9808099999999998E-2</v>
      </c>
      <c r="E44" s="121">
        <f t="shared" si="1"/>
        <v>150971463</v>
      </c>
      <c r="F44" s="121">
        <f t="shared" si="1"/>
        <v>95705805</v>
      </c>
      <c r="G44" s="121">
        <f t="shared" si="1"/>
        <v>13181330</v>
      </c>
      <c r="H44" s="121">
        <f t="shared" si="1"/>
        <v>-1221011</v>
      </c>
      <c r="I44" s="121">
        <f t="shared" si="1"/>
        <v>0</v>
      </c>
      <c r="J44" s="121"/>
      <c r="K44" s="204">
        <v>12765215</v>
      </c>
      <c r="L44" s="204">
        <v>16858401</v>
      </c>
      <c r="M44" s="204">
        <v>14294790</v>
      </c>
      <c r="N44" s="204">
        <v>0</v>
      </c>
      <c r="O44" s="204">
        <v>0</v>
      </c>
      <c r="P44" s="121"/>
      <c r="Q44" s="204">
        <v>72053794</v>
      </c>
      <c r="R44" s="204">
        <v>26998474</v>
      </c>
      <c r="S44" s="204">
        <v>-31337782</v>
      </c>
      <c r="T44" s="204">
        <v>-1221011</v>
      </c>
      <c r="U44" s="204">
        <v>0</v>
      </c>
      <c r="V44" s="121"/>
      <c r="W44" s="204">
        <v>62602191</v>
      </c>
      <c r="X44" s="204">
        <v>48720945</v>
      </c>
      <c r="Y44" s="204">
        <v>28692668</v>
      </c>
      <c r="Z44" s="204">
        <v>0</v>
      </c>
      <c r="AA44" s="204">
        <v>0</v>
      </c>
      <c r="AB44" s="121"/>
      <c r="AC44" s="204">
        <v>4071266</v>
      </c>
      <c r="AD44" s="204">
        <v>3383277</v>
      </c>
      <c r="AE44" s="204">
        <v>1531654</v>
      </c>
      <c r="AF44" s="204">
        <v>0</v>
      </c>
      <c r="AG44" s="204">
        <v>0</v>
      </c>
      <c r="AH44" s="121"/>
      <c r="AI44" s="204">
        <v>-521003</v>
      </c>
      <c r="AJ44" s="204">
        <v>-255292</v>
      </c>
      <c r="AK44" s="204">
        <v>0</v>
      </c>
      <c r="AL44" s="204">
        <v>0</v>
      </c>
      <c r="AM44" s="204">
        <v>0</v>
      </c>
    </row>
    <row r="45" spans="1:39">
      <c r="A45" s="36">
        <v>20100</v>
      </c>
      <c r="B45" s="37" t="s">
        <v>33</v>
      </c>
      <c r="C45" s="120">
        <v>6.2049000000000002E-3</v>
      </c>
      <c r="E45" s="121">
        <f t="shared" si="1"/>
        <v>14006001</v>
      </c>
      <c r="F45" s="121">
        <f t="shared" si="1"/>
        <v>8821077</v>
      </c>
      <c r="G45" s="121">
        <f t="shared" si="1"/>
        <v>1186454</v>
      </c>
      <c r="H45" s="121">
        <f t="shared" si="1"/>
        <v>-109383</v>
      </c>
      <c r="I45" s="121">
        <f t="shared" si="1"/>
        <v>0</v>
      </c>
      <c r="J45" s="121"/>
      <c r="K45" s="204">
        <v>1143562</v>
      </c>
      <c r="L45" s="204">
        <v>1510247</v>
      </c>
      <c r="M45" s="204">
        <v>1280588</v>
      </c>
      <c r="N45" s="204">
        <v>0</v>
      </c>
      <c r="O45" s="204">
        <v>0</v>
      </c>
      <c r="P45" s="121"/>
      <c r="Q45" s="204">
        <v>6454885</v>
      </c>
      <c r="R45" s="204">
        <v>2418638</v>
      </c>
      <c r="S45" s="204">
        <v>-2807372</v>
      </c>
      <c r="T45" s="204">
        <v>-109383</v>
      </c>
      <c r="U45" s="204">
        <v>0</v>
      </c>
      <c r="V45" s="121"/>
      <c r="W45" s="204">
        <v>5608170</v>
      </c>
      <c r="X45" s="204">
        <v>4364629</v>
      </c>
      <c r="Y45" s="204">
        <v>2570411</v>
      </c>
      <c r="Z45" s="204">
        <v>0</v>
      </c>
      <c r="AA45" s="204">
        <v>0</v>
      </c>
      <c r="AB45" s="121"/>
      <c r="AC45" s="204">
        <v>799384</v>
      </c>
      <c r="AD45" s="204">
        <v>527563</v>
      </c>
      <c r="AE45" s="204">
        <v>142827</v>
      </c>
      <c r="AF45" s="204">
        <v>0</v>
      </c>
      <c r="AG45" s="204">
        <v>0</v>
      </c>
      <c r="AH45" s="121"/>
      <c r="AI45" s="204">
        <v>0</v>
      </c>
      <c r="AJ45" s="204">
        <v>0</v>
      </c>
      <c r="AK45" s="204">
        <v>0</v>
      </c>
      <c r="AL45" s="204">
        <v>0</v>
      </c>
      <c r="AM45" s="204">
        <v>0</v>
      </c>
    </row>
    <row r="46" spans="1:39">
      <c r="A46" s="36">
        <v>20200</v>
      </c>
      <c r="B46" s="37" t="s">
        <v>34</v>
      </c>
      <c r="C46" s="120">
        <v>8.229E-4</v>
      </c>
      <c r="E46" s="121">
        <f t="shared" si="1"/>
        <v>2017711</v>
      </c>
      <c r="F46" s="121">
        <f t="shared" si="1"/>
        <v>1299155</v>
      </c>
      <c r="G46" s="121">
        <f t="shared" si="1"/>
        <v>236619</v>
      </c>
      <c r="H46" s="121">
        <f t="shared" si="1"/>
        <v>-15031</v>
      </c>
      <c r="I46" s="121">
        <f t="shared" si="1"/>
        <v>0</v>
      </c>
      <c r="J46" s="121"/>
      <c r="K46" s="204">
        <v>157142</v>
      </c>
      <c r="L46" s="204">
        <v>207529</v>
      </c>
      <c r="M46" s="204">
        <v>175971</v>
      </c>
      <c r="N46" s="204">
        <v>0</v>
      </c>
      <c r="O46" s="204">
        <v>0</v>
      </c>
      <c r="P46" s="121"/>
      <c r="Q46" s="204">
        <v>886993</v>
      </c>
      <c r="R46" s="204">
        <v>332355</v>
      </c>
      <c r="S46" s="204">
        <v>-385773</v>
      </c>
      <c r="T46" s="204">
        <v>-15031</v>
      </c>
      <c r="U46" s="204">
        <v>0</v>
      </c>
      <c r="V46" s="121"/>
      <c r="W46" s="204">
        <v>770642</v>
      </c>
      <c r="X46" s="204">
        <v>599762</v>
      </c>
      <c r="Y46" s="204">
        <v>353211</v>
      </c>
      <c r="Z46" s="204">
        <v>0</v>
      </c>
      <c r="AA46" s="204">
        <v>0</v>
      </c>
      <c r="AB46" s="121"/>
      <c r="AC46" s="204">
        <v>202934</v>
      </c>
      <c r="AD46" s="204">
        <v>159509</v>
      </c>
      <c r="AE46" s="204">
        <v>93210</v>
      </c>
      <c r="AF46" s="204">
        <v>0</v>
      </c>
      <c r="AG46" s="204">
        <v>0</v>
      </c>
      <c r="AH46" s="121"/>
      <c r="AI46" s="204">
        <v>0</v>
      </c>
      <c r="AJ46" s="204">
        <v>0</v>
      </c>
      <c r="AK46" s="204">
        <v>0</v>
      </c>
      <c r="AL46" s="204">
        <v>0</v>
      </c>
      <c r="AM46" s="204">
        <v>0</v>
      </c>
    </row>
    <row r="47" spans="1:39">
      <c r="A47" s="36">
        <v>20300</v>
      </c>
      <c r="B47" s="37" t="s">
        <v>35</v>
      </c>
      <c r="C47" s="120">
        <v>1.38227E-2</v>
      </c>
      <c r="E47" s="121">
        <f t="shared" si="1"/>
        <v>30657063</v>
      </c>
      <c r="F47" s="121">
        <f t="shared" si="1"/>
        <v>19707535</v>
      </c>
      <c r="G47" s="121">
        <f t="shared" si="1"/>
        <v>2758466</v>
      </c>
      <c r="H47" s="121">
        <f t="shared" si="1"/>
        <v>-246359</v>
      </c>
      <c r="I47" s="121">
        <f t="shared" si="1"/>
        <v>0</v>
      </c>
      <c r="J47" s="121"/>
      <c r="K47" s="204">
        <v>2575597</v>
      </c>
      <c r="L47" s="204">
        <v>3401466</v>
      </c>
      <c r="M47" s="204">
        <v>2884214</v>
      </c>
      <c r="N47" s="204">
        <v>0</v>
      </c>
      <c r="O47" s="204">
        <v>0</v>
      </c>
      <c r="P47" s="121"/>
      <c r="Q47" s="204">
        <v>14538065</v>
      </c>
      <c r="R47" s="204">
        <v>5447396</v>
      </c>
      <c r="S47" s="204">
        <v>-6322925</v>
      </c>
      <c r="T47" s="204">
        <v>-246359</v>
      </c>
      <c r="U47" s="204">
        <v>0</v>
      </c>
      <c r="V47" s="121"/>
      <c r="W47" s="204">
        <v>12631045</v>
      </c>
      <c r="X47" s="204">
        <v>9830271</v>
      </c>
      <c r="Y47" s="204">
        <v>5789229</v>
      </c>
      <c r="Z47" s="204">
        <v>0</v>
      </c>
      <c r="AA47" s="204">
        <v>0</v>
      </c>
      <c r="AB47" s="121"/>
      <c r="AC47" s="204">
        <v>1048503</v>
      </c>
      <c r="AD47" s="204">
        <v>1028402</v>
      </c>
      <c r="AE47" s="204">
        <v>407948</v>
      </c>
      <c r="AF47" s="204">
        <v>0</v>
      </c>
      <c r="AG47" s="204">
        <v>0</v>
      </c>
      <c r="AH47" s="121"/>
      <c r="AI47" s="204">
        <v>-136147</v>
      </c>
      <c r="AJ47" s="204">
        <v>0</v>
      </c>
      <c r="AK47" s="204">
        <v>0</v>
      </c>
      <c r="AL47" s="204">
        <v>0</v>
      </c>
      <c r="AM47" s="204">
        <v>0</v>
      </c>
    </row>
    <row r="48" spans="1:39">
      <c r="A48" s="36">
        <v>20400</v>
      </c>
      <c r="B48" s="37" t="s">
        <v>36</v>
      </c>
      <c r="C48" s="120">
        <v>9.9360000000000008E-4</v>
      </c>
      <c r="E48" s="121">
        <f t="shared" si="1"/>
        <v>1870568</v>
      </c>
      <c r="F48" s="121">
        <f t="shared" si="1"/>
        <v>1301377</v>
      </c>
      <c r="G48" s="121">
        <f t="shared" si="1"/>
        <v>224726</v>
      </c>
      <c r="H48" s="121">
        <f t="shared" si="1"/>
        <v>-17421</v>
      </c>
      <c r="I48" s="121">
        <f t="shared" si="1"/>
        <v>0</v>
      </c>
      <c r="J48" s="121"/>
      <c r="K48" s="204">
        <v>182133</v>
      </c>
      <c r="L48" s="204">
        <v>240534</v>
      </c>
      <c r="M48" s="204">
        <v>203957</v>
      </c>
      <c r="N48" s="204">
        <v>0</v>
      </c>
      <c r="O48" s="204">
        <v>0</v>
      </c>
      <c r="P48" s="121"/>
      <c r="Q48" s="204">
        <v>1028056</v>
      </c>
      <c r="R48" s="204">
        <v>385211</v>
      </c>
      <c r="S48" s="204">
        <v>-447124</v>
      </c>
      <c r="T48" s="204">
        <v>-17421</v>
      </c>
      <c r="U48" s="204">
        <v>0</v>
      </c>
      <c r="V48" s="121"/>
      <c r="W48" s="204">
        <v>893202</v>
      </c>
      <c r="X48" s="204">
        <v>695145</v>
      </c>
      <c r="Y48" s="204">
        <v>409384</v>
      </c>
      <c r="Z48" s="204">
        <v>0</v>
      </c>
      <c r="AA48" s="204">
        <v>0</v>
      </c>
      <c r="AB48" s="121"/>
      <c r="AC48" s="204">
        <v>58509</v>
      </c>
      <c r="AD48" s="204">
        <v>58509</v>
      </c>
      <c r="AE48" s="204">
        <v>58509</v>
      </c>
      <c r="AF48" s="204">
        <v>0</v>
      </c>
      <c r="AG48" s="204">
        <v>0</v>
      </c>
      <c r="AH48" s="121"/>
      <c r="AI48" s="204">
        <v>-291332</v>
      </c>
      <c r="AJ48" s="204">
        <v>-78022</v>
      </c>
      <c r="AK48" s="204">
        <v>0</v>
      </c>
      <c r="AL48" s="204">
        <v>0</v>
      </c>
      <c r="AM48" s="204">
        <v>0</v>
      </c>
    </row>
    <row r="49" spans="1:39">
      <c r="A49" s="36">
        <v>20600</v>
      </c>
      <c r="B49" s="37" t="s">
        <v>37</v>
      </c>
      <c r="C49" s="120">
        <v>2.0533000000000001E-3</v>
      </c>
      <c r="E49" s="121">
        <f t="shared" si="1"/>
        <v>4908638</v>
      </c>
      <c r="F49" s="121">
        <f t="shared" si="1"/>
        <v>3281467</v>
      </c>
      <c r="G49" s="121">
        <f t="shared" si="1"/>
        <v>554992</v>
      </c>
      <c r="H49" s="121">
        <f t="shared" si="1"/>
        <v>-37615</v>
      </c>
      <c r="I49" s="121">
        <f t="shared" si="1"/>
        <v>0</v>
      </c>
      <c r="J49" s="121"/>
      <c r="K49" s="204">
        <v>393246</v>
      </c>
      <c r="L49" s="204">
        <v>519341</v>
      </c>
      <c r="M49" s="204">
        <v>440366</v>
      </c>
      <c r="N49" s="204">
        <v>0</v>
      </c>
      <c r="O49" s="204">
        <v>0</v>
      </c>
      <c r="P49" s="121"/>
      <c r="Q49" s="204">
        <v>2219692</v>
      </c>
      <c r="R49" s="204">
        <v>831716</v>
      </c>
      <c r="S49" s="204">
        <v>-965393</v>
      </c>
      <c r="T49" s="204">
        <v>-37615</v>
      </c>
      <c r="U49" s="204">
        <v>0</v>
      </c>
      <c r="V49" s="121"/>
      <c r="W49" s="204">
        <v>1928526</v>
      </c>
      <c r="X49" s="204">
        <v>1500900</v>
      </c>
      <c r="Y49" s="204">
        <v>883908</v>
      </c>
      <c r="Z49" s="204">
        <v>0</v>
      </c>
      <c r="AA49" s="204">
        <v>0</v>
      </c>
      <c r="AB49" s="121"/>
      <c r="AC49" s="204">
        <v>440845</v>
      </c>
      <c r="AD49" s="204">
        <v>440844</v>
      </c>
      <c r="AE49" s="204">
        <v>196111</v>
      </c>
      <c r="AF49" s="204">
        <v>0</v>
      </c>
      <c r="AG49" s="204">
        <v>0</v>
      </c>
      <c r="AH49" s="121"/>
      <c r="AI49" s="204">
        <v>-73671</v>
      </c>
      <c r="AJ49" s="204">
        <v>-11334</v>
      </c>
      <c r="AK49" s="204">
        <v>0</v>
      </c>
      <c r="AL49" s="204">
        <v>0</v>
      </c>
      <c r="AM49" s="204">
        <v>0</v>
      </c>
    </row>
    <row r="50" spans="1:39">
      <c r="A50" s="36">
        <v>20700</v>
      </c>
      <c r="B50" s="37" t="s">
        <v>38</v>
      </c>
      <c r="C50" s="120">
        <v>4.0467999999999997E-3</v>
      </c>
      <c r="E50" s="121">
        <f t="shared" si="1"/>
        <v>9792169</v>
      </c>
      <c r="F50" s="121">
        <f t="shared" si="1"/>
        <v>6364958</v>
      </c>
      <c r="G50" s="121">
        <f t="shared" si="1"/>
        <v>1154680</v>
      </c>
      <c r="H50" s="121">
        <f t="shared" si="1"/>
        <v>-73800</v>
      </c>
      <c r="I50" s="121">
        <f t="shared" si="1"/>
        <v>0</v>
      </c>
      <c r="J50" s="121"/>
      <c r="K50" s="204">
        <v>771555</v>
      </c>
      <c r="L50" s="204">
        <v>1018956</v>
      </c>
      <c r="M50" s="204">
        <v>864006</v>
      </c>
      <c r="N50" s="204">
        <v>0</v>
      </c>
      <c r="O50" s="204">
        <v>0</v>
      </c>
      <c r="P50" s="121"/>
      <c r="Q50" s="204">
        <v>4355076</v>
      </c>
      <c r="R50" s="204">
        <v>1631842</v>
      </c>
      <c r="S50" s="204">
        <v>-1894118</v>
      </c>
      <c r="T50" s="204">
        <v>-73800</v>
      </c>
      <c r="U50" s="204">
        <v>0</v>
      </c>
      <c r="V50" s="121"/>
      <c r="W50" s="204">
        <v>3783802</v>
      </c>
      <c r="X50" s="204">
        <v>2944792</v>
      </c>
      <c r="Y50" s="204">
        <v>1734242</v>
      </c>
      <c r="Z50" s="204">
        <v>0</v>
      </c>
      <c r="AA50" s="204">
        <v>0</v>
      </c>
      <c r="AB50" s="121"/>
      <c r="AC50" s="204">
        <v>881736</v>
      </c>
      <c r="AD50" s="204">
        <v>769368</v>
      </c>
      <c r="AE50" s="204">
        <v>450550</v>
      </c>
      <c r="AF50" s="204">
        <v>0</v>
      </c>
      <c r="AG50" s="204">
        <v>0</v>
      </c>
      <c r="AH50" s="121"/>
      <c r="AI50" s="204">
        <v>0</v>
      </c>
      <c r="AJ50" s="204">
        <v>0</v>
      </c>
      <c r="AK50" s="204">
        <v>0</v>
      </c>
      <c r="AL50" s="204">
        <v>0</v>
      </c>
      <c r="AM50" s="204">
        <v>0</v>
      </c>
    </row>
    <row r="51" spans="1:39">
      <c r="A51" s="36">
        <v>20800</v>
      </c>
      <c r="B51" s="37" t="s">
        <v>39</v>
      </c>
      <c r="C51" s="120">
        <v>3.5522000000000001E-3</v>
      </c>
      <c r="E51" s="121">
        <f t="shared" si="1"/>
        <v>7352820</v>
      </c>
      <c r="F51" s="121">
        <f t="shared" si="1"/>
        <v>4723663</v>
      </c>
      <c r="G51" s="121">
        <f t="shared" si="1"/>
        <v>630754</v>
      </c>
      <c r="H51" s="121">
        <f t="shared" si="1"/>
        <v>-60900</v>
      </c>
      <c r="I51" s="121">
        <f t="shared" si="1"/>
        <v>0</v>
      </c>
      <c r="J51" s="121"/>
      <c r="K51" s="204">
        <v>636691</v>
      </c>
      <c r="L51" s="204">
        <v>840846</v>
      </c>
      <c r="M51" s="204">
        <v>712981</v>
      </c>
      <c r="N51" s="204">
        <v>0</v>
      </c>
      <c r="O51" s="204">
        <v>0</v>
      </c>
      <c r="P51" s="121"/>
      <c r="Q51" s="204">
        <v>3593827</v>
      </c>
      <c r="R51" s="204">
        <v>1346603</v>
      </c>
      <c r="S51" s="204">
        <v>-1563035</v>
      </c>
      <c r="T51" s="204">
        <v>-60900</v>
      </c>
      <c r="U51" s="204">
        <v>0</v>
      </c>
      <c r="V51" s="121"/>
      <c r="W51" s="204">
        <v>3122409</v>
      </c>
      <c r="X51" s="204">
        <v>2430055</v>
      </c>
      <c r="Y51" s="204">
        <v>1431104</v>
      </c>
      <c r="Z51" s="204">
        <v>0</v>
      </c>
      <c r="AA51" s="204">
        <v>0</v>
      </c>
      <c r="AB51" s="121"/>
      <c r="AC51" s="204">
        <v>139746</v>
      </c>
      <c r="AD51" s="204">
        <v>106159</v>
      </c>
      <c r="AE51" s="204">
        <v>49704</v>
      </c>
      <c r="AF51" s="204">
        <v>0</v>
      </c>
      <c r="AG51" s="204">
        <v>0</v>
      </c>
      <c r="AH51" s="121"/>
      <c r="AI51" s="204">
        <v>-139853</v>
      </c>
      <c r="AJ51" s="204">
        <v>0</v>
      </c>
      <c r="AK51" s="204">
        <v>0</v>
      </c>
      <c r="AL51" s="204">
        <v>0</v>
      </c>
      <c r="AM51" s="204">
        <v>0</v>
      </c>
    </row>
    <row r="52" spans="1:39">
      <c r="A52" s="36">
        <v>20900</v>
      </c>
      <c r="B52" s="37" t="s">
        <v>40</v>
      </c>
      <c r="C52" s="120">
        <v>4.8830000000000002E-3</v>
      </c>
      <c r="E52" s="121">
        <f t="shared" si="1"/>
        <v>11219374</v>
      </c>
      <c r="F52" s="121">
        <f t="shared" si="1"/>
        <v>7447881</v>
      </c>
      <c r="G52" s="121">
        <f t="shared" si="1"/>
        <v>1301937</v>
      </c>
      <c r="H52" s="121">
        <f t="shared" si="1"/>
        <v>-88254</v>
      </c>
      <c r="I52" s="121">
        <f t="shared" si="1"/>
        <v>0</v>
      </c>
      <c r="J52" s="121"/>
      <c r="K52" s="204">
        <v>922668</v>
      </c>
      <c r="L52" s="204">
        <v>1218522</v>
      </c>
      <c r="M52" s="204">
        <v>1033225</v>
      </c>
      <c r="N52" s="204">
        <v>0</v>
      </c>
      <c r="O52" s="204">
        <v>0</v>
      </c>
      <c r="P52" s="121"/>
      <c r="Q52" s="204">
        <v>5208037</v>
      </c>
      <c r="R52" s="204">
        <v>1951445</v>
      </c>
      <c r="S52" s="204">
        <v>-2265090</v>
      </c>
      <c r="T52" s="204">
        <v>-88254</v>
      </c>
      <c r="U52" s="204">
        <v>0</v>
      </c>
      <c r="V52" s="121"/>
      <c r="W52" s="204">
        <v>4524876</v>
      </c>
      <c r="X52" s="204">
        <v>3521542</v>
      </c>
      <c r="Y52" s="204">
        <v>2073901</v>
      </c>
      <c r="Z52" s="204">
        <v>0</v>
      </c>
      <c r="AA52" s="204">
        <v>0</v>
      </c>
      <c r="AB52" s="121"/>
      <c r="AC52" s="204">
        <v>779210</v>
      </c>
      <c r="AD52" s="204">
        <v>779208</v>
      </c>
      <c r="AE52" s="204">
        <v>459901</v>
      </c>
      <c r="AF52" s="204">
        <v>0</v>
      </c>
      <c r="AG52" s="204">
        <v>0</v>
      </c>
      <c r="AH52" s="121"/>
      <c r="AI52" s="204">
        <v>-215417</v>
      </c>
      <c r="AJ52" s="204">
        <v>-22836</v>
      </c>
      <c r="AK52" s="204">
        <v>0</v>
      </c>
      <c r="AL52" s="204">
        <v>0</v>
      </c>
      <c r="AM52" s="204">
        <v>0</v>
      </c>
    </row>
    <row r="53" spans="1:39">
      <c r="A53" s="36">
        <v>21200</v>
      </c>
      <c r="B53" s="37" t="s">
        <v>41</v>
      </c>
      <c r="C53" s="120">
        <v>1.8521E-3</v>
      </c>
      <c r="E53" s="121">
        <f t="shared" si="1"/>
        <v>4245344</v>
      </c>
      <c r="F53" s="121">
        <f t="shared" si="1"/>
        <v>2697118</v>
      </c>
      <c r="G53" s="121">
        <f t="shared" si="1"/>
        <v>351519</v>
      </c>
      <c r="H53" s="121">
        <f t="shared" si="1"/>
        <v>-32576</v>
      </c>
      <c r="I53" s="121">
        <f t="shared" si="1"/>
        <v>0</v>
      </c>
      <c r="J53" s="121"/>
      <c r="K53" s="204">
        <v>340568</v>
      </c>
      <c r="L53" s="204">
        <v>449771</v>
      </c>
      <c r="M53" s="204">
        <v>381376</v>
      </c>
      <c r="N53" s="204">
        <v>0</v>
      </c>
      <c r="O53" s="204">
        <v>0</v>
      </c>
      <c r="P53" s="121"/>
      <c r="Q53" s="204">
        <v>1922349</v>
      </c>
      <c r="R53" s="204">
        <v>720302</v>
      </c>
      <c r="S53" s="204">
        <v>-836072</v>
      </c>
      <c r="T53" s="204">
        <v>-32576</v>
      </c>
      <c r="U53" s="204">
        <v>0</v>
      </c>
      <c r="V53" s="121"/>
      <c r="W53" s="204">
        <v>1670186</v>
      </c>
      <c r="X53" s="204">
        <v>1299843</v>
      </c>
      <c r="Y53" s="204">
        <v>765502</v>
      </c>
      <c r="Z53" s="204">
        <v>0</v>
      </c>
      <c r="AA53" s="204">
        <v>0</v>
      </c>
      <c r="AB53" s="121"/>
      <c r="AC53" s="204">
        <v>312241</v>
      </c>
      <c r="AD53" s="204">
        <v>227202</v>
      </c>
      <c r="AE53" s="204">
        <v>40713</v>
      </c>
      <c r="AF53" s="204">
        <v>0</v>
      </c>
      <c r="AG53" s="204">
        <v>0</v>
      </c>
      <c r="AH53" s="121"/>
      <c r="AI53" s="204">
        <v>0</v>
      </c>
      <c r="AJ53" s="204">
        <v>0</v>
      </c>
      <c r="AK53" s="204">
        <v>0</v>
      </c>
      <c r="AL53" s="204">
        <v>0</v>
      </c>
      <c r="AM53" s="204">
        <v>0</v>
      </c>
    </row>
    <row r="54" spans="1:39">
      <c r="A54" s="36">
        <v>21300</v>
      </c>
      <c r="B54" s="37" t="s">
        <v>42</v>
      </c>
      <c r="C54" s="120">
        <v>2.2259600000000001E-2</v>
      </c>
      <c r="E54" s="121">
        <f t="shared" si="1"/>
        <v>48409682</v>
      </c>
      <c r="F54" s="121">
        <f t="shared" si="1"/>
        <v>30435938</v>
      </c>
      <c r="G54" s="121">
        <f t="shared" si="1"/>
        <v>3855604</v>
      </c>
      <c r="H54" s="121">
        <f t="shared" si="1"/>
        <v>-387900</v>
      </c>
      <c r="I54" s="121">
        <f t="shared" si="1"/>
        <v>0</v>
      </c>
      <c r="J54" s="121"/>
      <c r="K54" s="204">
        <v>4055355</v>
      </c>
      <c r="L54" s="204">
        <v>5355711</v>
      </c>
      <c r="M54" s="204">
        <v>4541283</v>
      </c>
      <c r="N54" s="204">
        <v>0</v>
      </c>
      <c r="O54" s="204">
        <v>0</v>
      </c>
      <c r="P54" s="121"/>
      <c r="Q54" s="204">
        <v>22890624</v>
      </c>
      <c r="R54" s="204">
        <v>8577090</v>
      </c>
      <c r="S54" s="204">
        <v>-9955636</v>
      </c>
      <c r="T54" s="204">
        <v>-387900</v>
      </c>
      <c r="U54" s="204">
        <v>0</v>
      </c>
      <c r="V54" s="121"/>
      <c r="W54" s="204">
        <v>19887963</v>
      </c>
      <c r="X54" s="204">
        <v>15478058</v>
      </c>
      <c r="Y54" s="204">
        <v>9115315</v>
      </c>
      <c r="Z54" s="204">
        <v>0</v>
      </c>
      <c r="AA54" s="204">
        <v>0</v>
      </c>
      <c r="AB54" s="121"/>
      <c r="AC54" s="204">
        <v>1575740</v>
      </c>
      <c r="AD54" s="204">
        <v>1025079</v>
      </c>
      <c r="AE54" s="204">
        <v>154642</v>
      </c>
      <c r="AF54" s="204">
        <v>0</v>
      </c>
      <c r="AG54" s="204">
        <v>0</v>
      </c>
      <c r="AH54" s="121"/>
      <c r="AI54" s="204">
        <v>0</v>
      </c>
      <c r="AJ54" s="204">
        <v>0</v>
      </c>
      <c r="AK54" s="204">
        <v>0</v>
      </c>
      <c r="AL54" s="204">
        <v>0</v>
      </c>
      <c r="AM54" s="204">
        <v>0</v>
      </c>
    </row>
    <row r="55" spans="1:39">
      <c r="A55" s="36">
        <v>21520</v>
      </c>
      <c r="B55" s="37" t="s">
        <v>43</v>
      </c>
      <c r="C55" s="120">
        <v>3.1198099999999999E-2</v>
      </c>
      <c r="E55" s="121">
        <f t="shared" si="1"/>
        <v>68867768</v>
      </c>
      <c r="F55" s="121">
        <f t="shared" si="1"/>
        <v>44342222</v>
      </c>
      <c r="G55" s="121">
        <f t="shared" si="1"/>
        <v>6580387</v>
      </c>
      <c r="H55" s="121">
        <f t="shared" si="1"/>
        <v>-553206</v>
      </c>
      <c r="I55" s="121">
        <f t="shared" si="1"/>
        <v>0</v>
      </c>
      <c r="J55" s="121"/>
      <c r="K55" s="204">
        <v>5783567</v>
      </c>
      <c r="L55" s="204">
        <v>7638077</v>
      </c>
      <c r="M55" s="204">
        <v>6476576</v>
      </c>
      <c r="N55" s="204">
        <v>0</v>
      </c>
      <c r="O55" s="204">
        <v>0</v>
      </c>
      <c r="P55" s="121"/>
      <c r="Q55" s="204">
        <v>32645590</v>
      </c>
      <c r="R55" s="204">
        <v>12232265</v>
      </c>
      <c r="S55" s="204">
        <v>-14198287</v>
      </c>
      <c r="T55" s="204">
        <v>-553206</v>
      </c>
      <c r="U55" s="204">
        <v>0</v>
      </c>
      <c r="V55" s="121"/>
      <c r="W55" s="204">
        <v>28363329</v>
      </c>
      <c r="X55" s="204">
        <v>22074119</v>
      </c>
      <c r="Y55" s="204">
        <v>12999858</v>
      </c>
      <c r="Z55" s="204">
        <v>0</v>
      </c>
      <c r="AA55" s="204">
        <v>0</v>
      </c>
      <c r="AB55" s="121"/>
      <c r="AC55" s="204">
        <v>2550112</v>
      </c>
      <c r="AD55" s="204">
        <v>2397761</v>
      </c>
      <c r="AE55" s="204">
        <v>1302240</v>
      </c>
      <c r="AF55" s="204">
        <v>0</v>
      </c>
      <c r="AG55" s="204">
        <v>0</v>
      </c>
      <c r="AH55" s="121"/>
      <c r="AI55" s="204">
        <v>-474830</v>
      </c>
      <c r="AJ55" s="204">
        <v>0</v>
      </c>
      <c r="AK55" s="204">
        <v>0</v>
      </c>
      <c r="AL55" s="204">
        <v>0</v>
      </c>
      <c r="AM55" s="204">
        <v>0</v>
      </c>
    </row>
    <row r="56" spans="1:39">
      <c r="A56" s="36">
        <v>21525</v>
      </c>
      <c r="B56" s="37" t="s">
        <v>367</v>
      </c>
      <c r="C56" s="120">
        <v>1.1898E-3</v>
      </c>
      <c r="E56" s="121">
        <f t="shared" si="1"/>
        <v>2314257</v>
      </c>
      <c r="F56" s="121">
        <f t="shared" si="1"/>
        <v>1411253</v>
      </c>
      <c r="G56" s="121">
        <f t="shared" si="1"/>
        <v>111692</v>
      </c>
      <c r="H56" s="121">
        <f t="shared" si="1"/>
        <v>-19087</v>
      </c>
      <c r="I56" s="121">
        <f t="shared" si="1"/>
        <v>0</v>
      </c>
      <c r="J56" s="121"/>
      <c r="K56" s="204">
        <v>199546</v>
      </c>
      <c r="L56" s="204">
        <v>263531</v>
      </c>
      <c r="M56" s="204">
        <v>223457</v>
      </c>
      <c r="N56" s="204">
        <v>0</v>
      </c>
      <c r="O56" s="204">
        <v>0</v>
      </c>
      <c r="P56" s="121"/>
      <c r="Q56" s="204">
        <v>1126348</v>
      </c>
      <c r="R56" s="204">
        <v>422041</v>
      </c>
      <c r="S56" s="204">
        <v>-489874</v>
      </c>
      <c r="T56" s="204">
        <v>-19087</v>
      </c>
      <c r="U56" s="204">
        <v>0</v>
      </c>
      <c r="V56" s="121"/>
      <c r="W56" s="204">
        <v>978600</v>
      </c>
      <c r="X56" s="204">
        <v>761608</v>
      </c>
      <c r="Y56" s="204">
        <v>448525</v>
      </c>
      <c r="Z56" s="204">
        <v>0</v>
      </c>
      <c r="AA56" s="204">
        <v>0</v>
      </c>
      <c r="AB56" s="121"/>
      <c r="AC56" s="204">
        <v>100135</v>
      </c>
      <c r="AD56" s="204">
        <v>49066</v>
      </c>
      <c r="AE56" s="204">
        <v>0</v>
      </c>
      <c r="AF56" s="204">
        <v>0</v>
      </c>
      <c r="AG56" s="204">
        <v>0</v>
      </c>
      <c r="AH56" s="121"/>
      <c r="AI56" s="204">
        <v>-90372</v>
      </c>
      <c r="AJ56" s="204">
        <v>-84993</v>
      </c>
      <c r="AK56" s="204">
        <v>-70416</v>
      </c>
      <c r="AL56" s="204">
        <v>0</v>
      </c>
      <c r="AM56" s="204">
        <v>0</v>
      </c>
    </row>
    <row r="57" spans="1:39">
      <c r="A57" s="36">
        <v>21525.200000000001</v>
      </c>
      <c r="B57" s="37" t="s">
        <v>368</v>
      </c>
      <c r="C57" s="120">
        <v>1.3549999999999999E-4</v>
      </c>
      <c r="E57" s="121">
        <f t="shared" si="1"/>
        <v>315693</v>
      </c>
      <c r="F57" s="121">
        <f t="shared" si="1"/>
        <v>215359</v>
      </c>
      <c r="G57" s="121">
        <f t="shared" si="1"/>
        <v>29712</v>
      </c>
      <c r="H57" s="121">
        <f t="shared" si="1"/>
        <v>-2328</v>
      </c>
      <c r="I57" s="121">
        <f t="shared" si="1"/>
        <v>0</v>
      </c>
      <c r="J57" s="121"/>
      <c r="K57" s="204">
        <v>24335</v>
      </c>
      <c r="L57" s="204">
        <v>32139</v>
      </c>
      <c r="M57" s="204">
        <v>27251</v>
      </c>
      <c r="N57" s="204">
        <v>0</v>
      </c>
      <c r="O57" s="204">
        <v>0</v>
      </c>
      <c r="P57" s="121"/>
      <c r="Q57" s="204">
        <v>137362</v>
      </c>
      <c r="R57" s="204">
        <v>51469</v>
      </c>
      <c r="S57" s="204">
        <v>-59742</v>
      </c>
      <c r="T57" s="204">
        <v>-2328</v>
      </c>
      <c r="U57" s="204">
        <v>0</v>
      </c>
      <c r="V57" s="121"/>
      <c r="W57" s="204">
        <v>119344</v>
      </c>
      <c r="X57" s="204">
        <v>92881</v>
      </c>
      <c r="Y57" s="204">
        <v>54699</v>
      </c>
      <c r="Z57" s="204">
        <v>0</v>
      </c>
      <c r="AA57" s="204">
        <v>0</v>
      </c>
      <c r="AB57" s="121"/>
      <c r="AC57" s="204">
        <v>42350</v>
      </c>
      <c r="AD57" s="204">
        <v>42351</v>
      </c>
      <c r="AE57" s="204">
        <v>7504</v>
      </c>
      <c r="AF57" s="204">
        <v>0</v>
      </c>
      <c r="AG57" s="204">
        <v>0</v>
      </c>
      <c r="AH57" s="121"/>
      <c r="AI57" s="204">
        <v>-7698</v>
      </c>
      <c r="AJ57" s="204">
        <v>-3481</v>
      </c>
      <c r="AK57" s="204">
        <v>0</v>
      </c>
      <c r="AL57" s="204">
        <v>0</v>
      </c>
      <c r="AM57" s="204">
        <v>0</v>
      </c>
    </row>
    <row r="58" spans="1:39">
      <c r="A58" s="36">
        <v>21550</v>
      </c>
      <c r="B58" s="37" t="s">
        <v>45</v>
      </c>
      <c r="C58" s="120">
        <v>3.6282500000000002E-2</v>
      </c>
      <c r="E58" s="121">
        <f t="shared" si="1"/>
        <v>76598123</v>
      </c>
      <c r="F58" s="121">
        <f t="shared" si="1"/>
        <v>49170758</v>
      </c>
      <c r="G58" s="121">
        <f t="shared" si="1"/>
        <v>6164751</v>
      </c>
      <c r="H58" s="121">
        <f t="shared" si="1"/>
        <v>-633627</v>
      </c>
      <c r="I58" s="121">
        <f t="shared" si="1"/>
        <v>0</v>
      </c>
      <c r="J58" s="121"/>
      <c r="K58" s="204">
        <v>6624340</v>
      </c>
      <c r="L58" s="204">
        <v>8748445</v>
      </c>
      <c r="M58" s="204">
        <v>7418093</v>
      </c>
      <c r="N58" s="204">
        <v>0</v>
      </c>
      <c r="O58" s="204">
        <v>0</v>
      </c>
      <c r="P58" s="121"/>
      <c r="Q58" s="204">
        <v>37391367</v>
      </c>
      <c r="R58" s="204">
        <v>14010502</v>
      </c>
      <c r="S58" s="204">
        <v>-16262329</v>
      </c>
      <c r="T58" s="204">
        <v>-633627</v>
      </c>
      <c r="U58" s="204">
        <v>0</v>
      </c>
      <c r="V58" s="121"/>
      <c r="W58" s="204">
        <v>32486582</v>
      </c>
      <c r="X58" s="204">
        <v>25283092</v>
      </c>
      <c r="Y58" s="204">
        <v>14889682</v>
      </c>
      <c r="Z58" s="204">
        <v>0</v>
      </c>
      <c r="AA58" s="204">
        <v>0</v>
      </c>
      <c r="AB58" s="121"/>
      <c r="AC58" s="204">
        <v>1197078</v>
      </c>
      <c r="AD58" s="204">
        <v>1197078</v>
      </c>
      <c r="AE58" s="204">
        <v>119305</v>
      </c>
      <c r="AF58" s="204">
        <v>0</v>
      </c>
      <c r="AG58" s="204">
        <v>0</v>
      </c>
      <c r="AH58" s="121"/>
      <c r="AI58" s="204">
        <v>-1101244</v>
      </c>
      <c r="AJ58" s="204">
        <v>-68359</v>
      </c>
      <c r="AK58" s="204">
        <v>0</v>
      </c>
      <c r="AL58" s="204">
        <v>0</v>
      </c>
      <c r="AM58" s="204">
        <v>0</v>
      </c>
    </row>
    <row r="59" spans="1:39">
      <c r="A59" s="36">
        <v>21570</v>
      </c>
      <c r="B59" s="37" t="s">
        <v>46</v>
      </c>
      <c r="C59" s="120">
        <v>1.7980000000000001E-4</v>
      </c>
      <c r="E59" s="121">
        <f t="shared" si="1"/>
        <v>363545</v>
      </c>
      <c r="F59" s="121">
        <f t="shared" si="1"/>
        <v>226545</v>
      </c>
      <c r="G59" s="121">
        <f t="shared" si="1"/>
        <v>23583</v>
      </c>
      <c r="H59" s="121">
        <f t="shared" si="1"/>
        <v>-2932</v>
      </c>
      <c r="I59" s="121">
        <f t="shared" si="1"/>
        <v>0</v>
      </c>
      <c r="J59" s="121"/>
      <c r="K59" s="204">
        <v>30656</v>
      </c>
      <c r="L59" s="204">
        <v>40486</v>
      </c>
      <c r="M59" s="204">
        <v>34329</v>
      </c>
      <c r="N59" s="204">
        <v>0</v>
      </c>
      <c r="O59" s="204">
        <v>0</v>
      </c>
      <c r="P59" s="121"/>
      <c r="Q59" s="204">
        <v>173039</v>
      </c>
      <c r="R59" s="204">
        <v>64838</v>
      </c>
      <c r="S59" s="204">
        <v>-75259</v>
      </c>
      <c r="T59" s="204">
        <v>-2932</v>
      </c>
      <c r="U59" s="204">
        <v>0</v>
      </c>
      <c r="V59" s="121"/>
      <c r="W59" s="204">
        <v>150341</v>
      </c>
      <c r="X59" s="204">
        <v>117005</v>
      </c>
      <c r="Y59" s="204">
        <v>68906</v>
      </c>
      <c r="Z59" s="204">
        <v>0</v>
      </c>
      <c r="AA59" s="204">
        <v>0</v>
      </c>
      <c r="AB59" s="121"/>
      <c r="AC59" s="204">
        <v>25116</v>
      </c>
      <c r="AD59" s="204">
        <v>12308</v>
      </c>
      <c r="AE59" s="204">
        <v>0</v>
      </c>
      <c r="AF59" s="204">
        <v>0</v>
      </c>
      <c r="AG59" s="204">
        <v>0</v>
      </c>
      <c r="AH59" s="121"/>
      <c r="AI59" s="204">
        <v>-15607</v>
      </c>
      <c r="AJ59" s="204">
        <v>-8092</v>
      </c>
      <c r="AK59" s="204">
        <v>-4393</v>
      </c>
      <c r="AL59" s="204">
        <v>0</v>
      </c>
      <c r="AM59" s="204">
        <v>0</v>
      </c>
    </row>
    <row r="60" spans="1:39">
      <c r="A60" s="36">
        <v>21800</v>
      </c>
      <c r="B60" s="37" t="s">
        <v>47</v>
      </c>
      <c r="C60" s="120">
        <v>3.1243E-3</v>
      </c>
      <c r="E60" s="121">
        <f t="shared" si="1"/>
        <v>7089541</v>
      </c>
      <c r="F60" s="121">
        <f t="shared" si="1"/>
        <v>4482236</v>
      </c>
      <c r="G60" s="121">
        <f t="shared" si="1"/>
        <v>619832</v>
      </c>
      <c r="H60" s="121">
        <f t="shared" si="1"/>
        <v>-55193</v>
      </c>
      <c r="I60" s="121">
        <f t="shared" si="1"/>
        <v>0</v>
      </c>
      <c r="J60" s="121"/>
      <c r="K60" s="204">
        <v>577018</v>
      </c>
      <c r="L60" s="204">
        <v>762040</v>
      </c>
      <c r="M60" s="204">
        <v>646158</v>
      </c>
      <c r="N60" s="204">
        <v>0</v>
      </c>
      <c r="O60" s="204">
        <v>0</v>
      </c>
      <c r="P60" s="121"/>
      <c r="Q60" s="204">
        <v>3257002</v>
      </c>
      <c r="R60" s="204">
        <v>1220395</v>
      </c>
      <c r="S60" s="204">
        <v>-1416542</v>
      </c>
      <c r="T60" s="204">
        <v>-55193</v>
      </c>
      <c r="U60" s="204">
        <v>0</v>
      </c>
      <c r="V60" s="121"/>
      <c r="W60" s="204">
        <v>2829767</v>
      </c>
      <c r="X60" s="204">
        <v>2202302</v>
      </c>
      <c r="Y60" s="204">
        <v>1296977</v>
      </c>
      <c r="Z60" s="204">
        <v>0</v>
      </c>
      <c r="AA60" s="204">
        <v>0</v>
      </c>
      <c r="AB60" s="121"/>
      <c r="AC60" s="204">
        <v>425754</v>
      </c>
      <c r="AD60" s="204">
        <v>297499</v>
      </c>
      <c r="AE60" s="204">
        <v>93239</v>
      </c>
      <c r="AF60" s="204">
        <v>0</v>
      </c>
      <c r="AG60" s="204">
        <v>0</v>
      </c>
      <c r="AH60" s="121"/>
      <c r="AI60" s="204">
        <v>0</v>
      </c>
      <c r="AJ60" s="204">
        <v>0</v>
      </c>
      <c r="AK60" s="204">
        <v>0</v>
      </c>
      <c r="AL60" s="204">
        <v>0</v>
      </c>
      <c r="AM60" s="204">
        <v>0</v>
      </c>
    </row>
    <row r="61" spans="1:39">
      <c r="A61" s="36">
        <v>21900</v>
      </c>
      <c r="B61" s="37" t="s">
        <v>48</v>
      </c>
      <c r="C61" s="120">
        <v>2.2258999999999998E-3</v>
      </c>
      <c r="E61" s="121">
        <f t="shared" si="1"/>
        <v>4835082</v>
      </c>
      <c r="F61" s="121">
        <f t="shared" si="1"/>
        <v>3089940</v>
      </c>
      <c r="G61" s="121">
        <f t="shared" si="1"/>
        <v>515332</v>
      </c>
      <c r="H61" s="121">
        <f t="shared" si="1"/>
        <v>-39418</v>
      </c>
      <c r="I61" s="121">
        <f t="shared" si="1"/>
        <v>0</v>
      </c>
      <c r="J61" s="121"/>
      <c r="K61" s="204">
        <v>412098</v>
      </c>
      <c r="L61" s="204">
        <v>544238</v>
      </c>
      <c r="M61" s="204">
        <v>461478</v>
      </c>
      <c r="N61" s="204">
        <v>0</v>
      </c>
      <c r="O61" s="204">
        <v>0</v>
      </c>
      <c r="P61" s="121"/>
      <c r="Q61" s="204">
        <v>2326107</v>
      </c>
      <c r="R61" s="204">
        <v>871590</v>
      </c>
      <c r="S61" s="204">
        <v>-1011675</v>
      </c>
      <c r="T61" s="204">
        <v>-39418</v>
      </c>
      <c r="U61" s="204">
        <v>0</v>
      </c>
      <c r="V61" s="121"/>
      <c r="W61" s="204">
        <v>2020982</v>
      </c>
      <c r="X61" s="204">
        <v>1572854</v>
      </c>
      <c r="Y61" s="204">
        <v>926283</v>
      </c>
      <c r="Z61" s="204">
        <v>0</v>
      </c>
      <c r="AA61" s="204">
        <v>0</v>
      </c>
      <c r="AB61" s="121"/>
      <c r="AC61" s="204">
        <v>139246</v>
      </c>
      <c r="AD61" s="204">
        <v>139246</v>
      </c>
      <c r="AE61" s="204">
        <v>139246</v>
      </c>
      <c r="AF61" s="204">
        <v>0</v>
      </c>
      <c r="AG61" s="204">
        <v>0</v>
      </c>
      <c r="AH61" s="121"/>
      <c r="AI61" s="204">
        <v>-63351</v>
      </c>
      <c r="AJ61" s="204">
        <v>-37988</v>
      </c>
      <c r="AK61" s="204">
        <v>0</v>
      </c>
      <c r="AL61" s="204">
        <v>0</v>
      </c>
      <c r="AM61" s="204">
        <v>0</v>
      </c>
    </row>
    <row r="62" spans="1:39">
      <c r="A62" s="36">
        <v>22000</v>
      </c>
      <c r="B62" s="37" t="s">
        <v>49</v>
      </c>
      <c r="C62" s="120">
        <v>3.7869000000000002E-3</v>
      </c>
      <c r="E62" s="121">
        <f t="shared" si="1"/>
        <v>7576235</v>
      </c>
      <c r="F62" s="121">
        <f t="shared" si="1"/>
        <v>4891682</v>
      </c>
      <c r="G62" s="121">
        <f t="shared" si="1"/>
        <v>604742</v>
      </c>
      <c r="H62" s="121">
        <f t="shared" si="1"/>
        <v>-62961</v>
      </c>
      <c r="I62" s="121">
        <f t="shared" si="1"/>
        <v>0</v>
      </c>
      <c r="J62" s="121"/>
      <c r="K62" s="204">
        <v>658239</v>
      </c>
      <c r="L62" s="204">
        <v>869304</v>
      </c>
      <c r="M62" s="204">
        <v>737112</v>
      </c>
      <c r="N62" s="204">
        <v>0</v>
      </c>
      <c r="O62" s="204">
        <v>0</v>
      </c>
      <c r="P62" s="121"/>
      <c r="Q62" s="204">
        <v>3715458</v>
      </c>
      <c r="R62" s="204">
        <v>1392178</v>
      </c>
      <c r="S62" s="204">
        <v>-1615935</v>
      </c>
      <c r="T62" s="204">
        <v>-62961</v>
      </c>
      <c r="U62" s="204">
        <v>0</v>
      </c>
      <c r="V62" s="121"/>
      <c r="W62" s="204">
        <v>3228086</v>
      </c>
      <c r="X62" s="204">
        <v>2512298</v>
      </c>
      <c r="Y62" s="204">
        <v>1479539</v>
      </c>
      <c r="Z62" s="204">
        <v>0</v>
      </c>
      <c r="AA62" s="204">
        <v>0</v>
      </c>
      <c r="AB62" s="121"/>
      <c r="AC62" s="204">
        <v>154324</v>
      </c>
      <c r="AD62" s="204">
        <v>154322</v>
      </c>
      <c r="AE62" s="204">
        <v>4026</v>
      </c>
      <c r="AF62" s="204">
        <v>0</v>
      </c>
      <c r="AG62" s="204">
        <v>0</v>
      </c>
      <c r="AH62" s="121"/>
      <c r="AI62" s="204">
        <v>-179872</v>
      </c>
      <c r="AJ62" s="204">
        <v>-36420</v>
      </c>
      <c r="AK62" s="204">
        <v>0</v>
      </c>
      <c r="AL62" s="204">
        <v>0</v>
      </c>
      <c r="AM62" s="204">
        <v>0</v>
      </c>
    </row>
    <row r="63" spans="1:39">
      <c r="A63" s="36">
        <v>23000</v>
      </c>
      <c r="B63" s="37" t="s">
        <v>50</v>
      </c>
      <c r="C63" s="120">
        <v>1.2597000000000001E-3</v>
      </c>
      <c r="E63" s="121">
        <f t="shared" si="1"/>
        <v>2737174</v>
      </c>
      <c r="F63" s="121">
        <f t="shared" si="1"/>
        <v>1731145</v>
      </c>
      <c r="G63" s="121">
        <f t="shared" si="1"/>
        <v>181100</v>
      </c>
      <c r="H63" s="121">
        <f t="shared" si="1"/>
        <v>-21345</v>
      </c>
      <c r="I63" s="121">
        <f t="shared" ref="I63:I126" si="2">O63+U63+AA63+AG63+AM63</f>
        <v>0</v>
      </c>
      <c r="J63" s="121"/>
      <c r="K63" s="204">
        <v>223153</v>
      </c>
      <c r="L63" s="204">
        <v>294708</v>
      </c>
      <c r="M63" s="204">
        <v>249892</v>
      </c>
      <c r="N63" s="204">
        <v>0</v>
      </c>
      <c r="O63" s="204">
        <v>0</v>
      </c>
      <c r="P63" s="121"/>
      <c r="Q63" s="204">
        <v>1259598</v>
      </c>
      <c r="R63" s="204">
        <v>471970</v>
      </c>
      <c r="S63" s="204">
        <v>-547827</v>
      </c>
      <c r="T63" s="204">
        <v>-21345</v>
      </c>
      <c r="U63" s="204">
        <v>0</v>
      </c>
      <c r="V63" s="121"/>
      <c r="W63" s="204">
        <v>1094371</v>
      </c>
      <c r="X63" s="204">
        <v>851708</v>
      </c>
      <c r="Y63" s="204">
        <v>501587</v>
      </c>
      <c r="Z63" s="204">
        <v>0</v>
      </c>
      <c r="AA63" s="204">
        <v>0</v>
      </c>
      <c r="AB63" s="121"/>
      <c r="AC63" s="204">
        <v>182606</v>
      </c>
      <c r="AD63" s="204">
        <v>135313</v>
      </c>
      <c r="AE63" s="204">
        <v>0</v>
      </c>
      <c r="AF63" s="204">
        <v>0</v>
      </c>
      <c r="AG63" s="204">
        <v>0</v>
      </c>
      <c r="AH63" s="121"/>
      <c r="AI63" s="204">
        <v>-22554</v>
      </c>
      <c r="AJ63" s="204">
        <v>-22554</v>
      </c>
      <c r="AK63" s="204">
        <v>-22552</v>
      </c>
      <c r="AL63" s="204">
        <v>0</v>
      </c>
      <c r="AM63" s="204">
        <v>0</v>
      </c>
    </row>
    <row r="64" spans="1:39">
      <c r="A64" s="36">
        <v>23100</v>
      </c>
      <c r="B64" s="37" t="s">
        <v>51</v>
      </c>
      <c r="C64" s="120">
        <v>7.0204000000000004E-3</v>
      </c>
      <c r="E64" s="121">
        <f t="shared" si="1"/>
        <v>16283441</v>
      </c>
      <c r="F64" s="121">
        <f t="shared" si="1"/>
        <v>10630162</v>
      </c>
      <c r="G64" s="121">
        <f t="shared" si="1"/>
        <v>1601655</v>
      </c>
      <c r="H64" s="121">
        <f t="shared" si="1"/>
        <v>-124541</v>
      </c>
      <c r="I64" s="121">
        <f t="shared" si="2"/>
        <v>0</v>
      </c>
      <c r="J64" s="121"/>
      <c r="K64" s="204">
        <v>1302034</v>
      </c>
      <c r="L64" s="204">
        <v>1719533</v>
      </c>
      <c r="M64" s="204">
        <v>1458048</v>
      </c>
      <c r="N64" s="204">
        <v>0</v>
      </c>
      <c r="O64" s="204">
        <v>0</v>
      </c>
      <c r="P64" s="121"/>
      <c r="Q64" s="204">
        <v>7349383</v>
      </c>
      <c r="R64" s="204">
        <v>2753806</v>
      </c>
      <c r="S64" s="204">
        <v>-3196409</v>
      </c>
      <c r="T64" s="204">
        <v>-124541</v>
      </c>
      <c r="U64" s="204">
        <v>0</v>
      </c>
      <c r="V64" s="121"/>
      <c r="W64" s="204">
        <v>6385333</v>
      </c>
      <c r="X64" s="204">
        <v>4969466</v>
      </c>
      <c r="Y64" s="204">
        <v>2926611</v>
      </c>
      <c r="Z64" s="204">
        <v>0</v>
      </c>
      <c r="AA64" s="204">
        <v>0</v>
      </c>
      <c r="AB64" s="121"/>
      <c r="AC64" s="204">
        <v>1246691</v>
      </c>
      <c r="AD64" s="204">
        <v>1187357</v>
      </c>
      <c r="AE64" s="204">
        <v>413405</v>
      </c>
      <c r="AF64" s="204">
        <v>0</v>
      </c>
      <c r="AG64" s="204">
        <v>0</v>
      </c>
      <c r="AH64" s="121"/>
      <c r="AI64" s="204">
        <v>0</v>
      </c>
      <c r="AJ64" s="204">
        <v>0</v>
      </c>
      <c r="AK64" s="204">
        <v>0</v>
      </c>
      <c r="AL64" s="204">
        <v>0</v>
      </c>
      <c r="AM64" s="204">
        <v>0</v>
      </c>
    </row>
    <row r="65" spans="1:39">
      <c r="A65" s="36">
        <v>23200</v>
      </c>
      <c r="B65" s="37" t="s">
        <v>52</v>
      </c>
      <c r="C65" s="120">
        <v>3.7309999999999999E-3</v>
      </c>
      <c r="E65" s="121">
        <f t="shared" si="1"/>
        <v>8761923</v>
      </c>
      <c r="F65" s="121">
        <f t="shared" si="1"/>
        <v>5669386</v>
      </c>
      <c r="G65" s="121">
        <f t="shared" si="1"/>
        <v>1003065</v>
      </c>
      <c r="H65" s="121">
        <f t="shared" si="1"/>
        <v>-67805</v>
      </c>
      <c r="I65" s="121">
        <f t="shared" si="2"/>
        <v>0</v>
      </c>
      <c r="J65" s="121"/>
      <c r="K65" s="204">
        <v>708877</v>
      </c>
      <c r="L65" s="204">
        <v>936180</v>
      </c>
      <c r="M65" s="204">
        <v>793817</v>
      </c>
      <c r="N65" s="204">
        <v>0</v>
      </c>
      <c r="O65" s="204">
        <v>0</v>
      </c>
      <c r="P65" s="121"/>
      <c r="Q65" s="204">
        <v>4001286</v>
      </c>
      <c r="R65" s="204">
        <v>1499277</v>
      </c>
      <c r="S65" s="204">
        <v>-1740248</v>
      </c>
      <c r="T65" s="204">
        <v>-67805</v>
      </c>
      <c r="U65" s="204">
        <v>0</v>
      </c>
      <c r="V65" s="121"/>
      <c r="W65" s="204">
        <v>3476421</v>
      </c>
      <c r="X65" s="204">
        <v>2705568</v>
      </c>
      <c r="Y65" s="204">
        <v>1593359</v>
      </c>
      <c r="Z65" s="204">
        <v>0</v>
      </c>
      <c r="AA65" s="204">
        <v>0</v>
      </c>
      <c r="AB65" s="121"/>
      <c r="AC65" s="204">
        <v>577635</v>
      </c>
      <c r="AD65" s="204">
        <v>528361</v>
      </c>
      <c r="AE65" s="204">
        <v>356137</v>
      </c>
      <c r="AF65" s="204">
        <v>0</v>
      </c>
      <c r="AG65" s="204">
        <v>0</v>
      </c>
      <c r="AH65" s="121"/>
      <c r="AI65" s="204">
        <v>-2296</v>
      </c>
      <c r="AJ65" s="204">
        <v>0</v>
      </c>
      <c r="AK65" s="204">
        <v>0</v>
      </c>
      <c r="AL65" s="204">
        <v>0</v>
      </c>
      <c r="AM65" s="204">
        <v>0</v>
      </c>
    </row>
    <row r="66" spans="1:39">
      <c r="A66" s="36">
        <v>30000</v>
      </c>
      <c r="B66" s="37" t="s">
        <v>53</v>
      </c>
      <c r="C66" s="120">
        <v>9.992E-4</v>
      </c>
      <c r="E66" s="121">
        <f t="shared" si="1"/>
        <v>1883695</v>
      </c>
      <c r="F66" s="121">
        <f t="shared" si="1"/>
        <v>1158181</v>
      </c>
      <c r="G66" s="121">
        <f t="shared" si="1"/>
        <v>86409</v>
      </c>
      <c r="H66" s="121">
        <f t="shared" si="1"/>
        <v>-16625</v>
      </c>
      <c r="I66" s="121">
        <f t="shared" si="2"/>
        <v>0</v>
      </c>
      <c r="J66" s="121"/>
      <c r="K66" s="204">
        <v>173808</v>
      </c>
      <c r="L66" s="204">
        <v>229540</v>
      </c>
      <c r="M66" s="204">
        <v>194635</v>
      </c>
      <c r="N66" s="204">
        <v>0</v>
      </c>
      <c r="O66" s="204">
        <v>0</v>
      </c>
      <c r="P66" s="121"/>
      <c r="Q66" s="204">
        <v>981069</v>
      </c>
      <c r="R66" s="204">
        <v>367606</v>
      </c>
      <c r="S66" s="204">
        <v>-426689</v>
      </c>
      <c r="T66" s="204">
        <v>-16625</v>
      </c>
      <c r="U66" s="204">
        <v>0</v>
      </c>
      <c r="V66" s="121"/>
      <c r="W66" s="204">
        <v>852378</v>
      </c>
      <c r="X66" s="204">
        <v>663374</v>
      </c>
      <c r="Y66" s="204">
        <v>390673</v>
      </c>
      <c r="Z66" s="204">
        <v>0</v>
      </c>
      <c r="AA66" s="204">
        <v>0</v>
      </c>
      <c r="AB66" s="121"/>
      <c r="AC66" s="204">
        <v>0</v>
      </c>
      <c r="AD66" s="204">
        <v>0</v>
      </c>
      <c r="AE66" s="204">
        <v>0</v>
      </c>
      <c r="AF66" s="204">
        <v>0</v>
      </c>
      <c r="AG66" s="204">
        <v>0</v>
      </c>
      <c r="AH66" s="121"/>
      <c r="AI66" s="204">
        <v>-123560</v>
      </c>
      <c r="AJ66" s="204">
        <v>-102339</v>
      </c>
      <c r="AK66" s="204">
        <v>-72210</v>
      </c>
      <c r="AL66" s="204">
        <v>0</v>
      </c>
      <c r="AM66" s="204">
        <v>0</v>
      </c>
    </row>
    <row r="67" spans="1:39">
      <c r="A67" s="36">
        <v>30100</v>
      </c>
      <c r="B67" s="37" t="s">
        <v>54</v>
      </c>
      <c r="C67" s="120">
        <v>8.5126999999999998E-3</v>
      </c>
      <c r="E67" s="121">
        <f t="shared" si="1"/>
        <v>16798117</v>
      </c>
      <c r="F67" s="121">
        <f t="shared" si="1"/>
        <v>10166901</v>
      </c>
      <c r="G67" s="121">
        <f t="shared" si="1"/>
        <v>1029825</v>
      </c>
      <c r="H67" s="121">
        <f t="shared" si="1"/>
        <v>-146170</v>
      </c>
      <c r="I67" s="121">
        <f t="shared" si="2"/>
        <v>0</v>
      </c>
      <c r="J67" s="121"/>
      <c r="K67" s="204">
        <v>1528156</v>
      </c>
      <c r="L67" s="204">
        <v>2018161</v>
      </c>
      <c r="M67" s="204">
        <v>1711265</v>
      </c>
      <c r="N67" s="204">
        <v>0</v>
      </c>
      <c r="O67" s="204">
        <v>0</v>
      </c>
      <c r="P67" s="121"/>
      <c r="Q67" s="204">
        <v>8625740</v>
      </c>
      <c r="R67" s="204">
        <v>3232055</v>
      </c>
      <c r="S67" s="204">
        <v>-3751524</v>
      </c>
      <c r="T67" s="204">
        <v>-146170</v>
      </c>
      <c r="U67" s="204">
        <v>0</v>
      </c>
      <c r="V67" s="121"/>
      <c r="W67" s="204">
        <v>7494265</v>
      </c>
      <c r="X67" s="204">
        <v>5832506</v>
      </c>
      <c r="Y67" s="204">
        <v>3434871</v>
      </c>
      <c r="Z67" s="204">
        <v>0</v>
      </c>
      <c r="AA67" s="204">
        <v>0</v>
      </c>
      <c r="AB67" s="121"/>
      <c r="AC67" s="204">
        <v>100094</v>
      </c>
      <c r="AD67" s="204">
        <v>34318</v>
      </c>
      <c r="AE67" s="204">
        <v>0</v>
      </c>
      <c r="AF67" s="204">
        <v>0</v>
      </c>
      <c r="AG67" s="204">
        <v>0</v>
      </c>
      <c r="AH67" s="121"/>
      <c r="AI67" s="204">
        <v>-950138</v>
      </c>
      <c r="AJ67" s="204">
        <v>-950139</v>
      </c>
      <c r="AK67" s="204">
        <v>-364787</v>
      </c>
      <c r="AL67" s="204">
        <v>0</v>
      </c>
      <c r="AM67" s="204">
        <v>0</v>
      </c>
    </row>
    <row r="68" spans="1:39">
      <c r="A68" s="36">
        <v>30102</v>
      </c>
      <c r="B68" s="37" t="s">
        <v>55</v>
      </c>
      <c r="C68" s="120">
        <v>1.6190000000000001E-4</v>
      </c>
      <c r="E68" s="121">
        <f t="shared" si="1"/>
        <v>380179</v>
      </c>
      <c r="F68" s="121">
        <f t="shared" si="1"/>
        <v>229720</v>
      </c>
      <c r="G68" s="121">
        <f t="shared" si="1"/>
        <v>30439</v>
      </c>
      <c r="H68" s="121">
        <f t="shared" si="1"/>
        <v>-2969</v>
      </c>
      <c r="I68" s="121">
        <f t="shared" si="2"/>
        <v>0</v>
      </c>
      <c r="J68" s="121"/>
      <c r="K68" s="204">
        <v>31039</v>
      </c>
      <c r="L68" s="204">
        <v>40991</v>
      </c>
      <c r="M68" s="204">
        <v>34758</v>
      </c>
      <c r="N68" s="204">
        <v>0</v>
      </c>
      <c r="O68" s="204">
        <v>0</v>
      </c>
      <c r="P68" s="121"/>
      <c r="Q68" s="204">
        <v>175198</v>
      </c>
      <c r="R68" s="204">
        <v>65647</v>
      </c>
      <c r="S68" s="204">
        <v>-76198</v>
      </c>
      <c r="T68" s="204">
        <v>-2969</v>
      </c>
      <c r="U68" s="204">
        <v>0</v>
      </c>
      <c r="V68" s="121"/>
      <c r="W68" s="204">
        <v>152217</v>
      </c>
      <c r="X68" s="204">
        <v>118465</v>
      </c>
      <c r="Y68" s="204">
        <v>69766</v>
      </c>
      <c r="Z68" s="204">
        <v>0</v>
      </c>
      <c r="AA68" s="204">
        <v>0</v>
      </c>
      <c r="AB68" s="121"/>
      <c r="AC68" s="204">
        <v>26207</v>
      </c>
      <c r="AD68" s="204">
        <v>9100</v>
      </c>
      <c r="AE68" s="204">
        <v>2113</v>
      </c>
      <c r="AF68" s="204">
        <v>0</v>
      </c>
      <c r="AG68" s="204">
        <v>0</v>
      </c>
      <c r="AH68" s="121"/>
      <c r="AI68" s="204">
        <v>-4482</v>
      </c>
      <c r="AJ68" s="204">
        <v>-4483</v>
      </c>
      <c r="AK68" s="204">
        <v>0</v>
      </c>
      <c r="AL68" s="204">
        <v>0</v>
      </c>
      <c r="AM68" s="204">
        <v>0</v>
      </c>
    </row>
    <row r="69" spans="1:39">
      <c r="A69" s="36">
        <v>30103</v>
      </c>
      <c r="B69" s="37" t="s">
        <v>56</v>
      </c>
      <c r="C69" s="120">
        <v>2.0809999999999999E-4</v>
      </c>
      <c r="E69" s="121">
        <f t="shared" si="1"/>
        <v>491883</v>
      </c>
      <c r="F69" s="121">
        <f t="shared" si="1"/>
        <v>315045</v>
      </c>
      <c r="G69" s="121">
        <f t="shared" si="1"/>
        <v>43020</v>
      </c>
      <c r="H69" s="121">
        <f t="shared" si="1"/>
        <v>-3863</v>
      </c>
      <c r="I69" s="121">
        <f t="shared" si="2"/>
        <v>0</v>
      </c>
      <c r="J69" s="121"/>
      <c r="K69" s="204">
        <v>40383</v>
      </c>
      <c r="L69" s="204">
        <v>53332</v>
      </c>
      <c r="M69" s="204">
        <v>45222</v>
      </c>
      <c r="N69" s="204">
        <v>0</v>
      </c>
      <c r="O69" s="204">
        <v>0</v>
      </c>
      <c r="P69" s="121"/>
      <c r="Q69" s="204">
        <v>227943</v>
      </c>
      <c r="R69" s="204">
        <v>85410</v>
      </c>
      <c r="S69" s="204">
        <v>-99137</v>
      </c>
      <c r="T69" s="204">
        <v>-3863</v>
      </c>
      <c r="U69" s="204">
        <v>0</v>
      </c>
      <c r="V69" s="121"/>
      <c r="W69" s="204">
        <v>198043</v>
      </c>
      <c r="X69" s="204">
        <v>154129</v>
      </c>
      <c r="Y69" s="204">
        <v>90770</v>
      </c>
      <c r="Z69" s="204">
        <v>0</v>
      </c>
      <c r="AA69" s="204">
        <v>0</v>
      </c>
      <c r="AB69" s="121"/>
      <c r="AC69" s="204">
        <v>31976</v>
      </c>
      <c r="AD69" s="204">
        <v>25339</v>
      </c>
      <c r="AE69" s="204">
        <v>6165</v>
      </c>
      <c r="AF69" s="204">
        <v>0</v>
      </c>
      <c r="AG69" s="204">
        <v>0</v>
      </c>
      <c r="AH69" s="121"/>
      <c r="AI69" s="204">
        <v>-6462</v>
      </c>
      <c r="AJ69" s="204">
        <v>-3165</v>
      </c>
      <c r="AK69" s="204">
        <v>0</v>
      </c>
      <c r="AL69" s="204">
        <v>0</v>
      </c>
      <c r="AM69" s="204">
        <v>0</v>
      </c>
    </row>
    <row r="70" spans="1:39">
      <c r="A70" s="36">
        <v>30104</v>
      </c>
      <c r="B70" s="37" t="s">
        <v>57</v>
      </c>
      <c r="C70" s="120">
        <v>1.2990000000000001E-4</v>
      </c>
      <c r="E70" s="121">
        <f t="shared" si="1"/>
        <v>316345</v>
      </c>
      <c r="F70" s="121">
        <f t="shared" si="1"/>
        <v>192414</v>
      </c>
      <c r="G70" s="121">
        <f t="shared" si="1"/>
        <v>13941</v>
      </c>
      <c r="H70" s="121">
        <f t="shared" si="1"/>
        <v>-2336</v>
      </c>
      <c r="I70" s="121">
        <f t="shared" si="2"/>
        <v>0</v>
      </c>
      <c r="J70" s="121"/>
      <c r="K70" s="204">
        <v>24426</v>
      </c>
      <c r="L70" s="204">
        <v>32259</v>
      </c>
      <c r="M70" s="204">
        <v>27353</v>
      </c>
      <c r="N70" s="204">
        <v>0</v>
      </c>
      <c r="O70" s="204">
        <v>0</v>
      </c>
      <c r="P70" s="121"/>
      <c r="Q70" s="204">
        <v>137876</v>
      </c>
      <c r="R70" s="204">
        <v>51662</v>
      </c>
      <c r="S70" s="204">
        <v>-59965</v>
      </c>
      <c r="T70" s="204">
        <v>-2336</v>
      </c>
      <c r="U70" s="204">
        <v>0</v>
      </c>
      <c r="V70" s="121"/>
      <c r="W70" s="204">
        <v>119790</v>
      </c>
      <c r="X70" s="204">
        <v>93228</v>
      </c>
      <c r="Y70" s="204">
        <v>54904</v>
      </c>
      <c r="Z70" s="204">
        <v>0</v>
      </c>
      <c r="AA70" s="204">
        <v>0</v>
      </c>
      <c r="AB70" s="121"/>
      <c r="AC70" s="204">
        <v>42604</v>
      </c>
      <c r="AD70" s="204">
        <v>23616</v>
      </c>
      <c r="AE70" s="204">
        <v>0</v>
      </c>
      <c r="AF70" s="204">
        <v>0</v>
      </c>
      <c r="AG70" s="204">
        <v>0</v>
      </c>
      <c r="AH70" s="121"/>
      <c r="AI70" s="204">
        <v>-8351</v>
      </c>
      <c r="AJ70" s="204">
        <v>-8351</v>
      </c>
      <c r="AK70" s="204">
        <v>-8351</v>
      </c>
      <c r="AL70" s="204">
        <v>0</v>
      </c>
      <c r="AM70" s="204">
        <v>0</v>
      </c>
    </row>
    <row r="71" spans="1:39">
      <c r="A71" s="36">
        <v>30105</v>
      </c>
      <c r="B71" s="37" t="s">
        <v>58</v>
      </c>
      <c r="C71" s="120">
        <v>9.2610000000000001E-4</v>
      </c>
      <c r="E71" s="121">
        <f t="shared" si="1"/>
        <v>2156434</v>
      </c>
      <c r="F71" s="121">
        <f t="shared" si="1"/>
        <v>1390901</v>
      </c>
      <c r="G71" s="121">
        <f t="shared" si="1"/>
        <v>180114</v>
      </c>
      <c r="H71" s="121">
        <f t="shared" si="1"/>
        <v>-16385</v>
      </c>
      <c r="I71" s="121">
        <f t="shared" si="2"/>
        <v>0</v>
      </c>
      <c r="J71" s="121"/>
      <c r="K71" s="204">
        <v>171295</v>
      </c>
      <c r="L71" s="204">
        <v>226221</v>
      </c>
      <c r="M71" s="204">
        <v>191820</v>
      </c>
      <c r="N71" s="204">
        <v>0</v>
      </c>
      <c r="O71" s="204">
        <v>0</v>
      </c>
      <c r="P71" s="121"/>
      <c r="Q71" s="204">
        <v>966881</v>
      </c>
      <c r="R71" s="204">
        <v>362289</v>
      </c>
      <c r="S71" s="204">
        <v>-420518</v>
      </c>
      <c r="T71" s="204">
        <v>-16385</v>
      </c>
      <c r="U71" s="204">
        <v>0</v>
      </c>
      <c r="V71" s="121"/>
      <c r="W71" s="204">
        <v>840051</v>
      </c>
      <c r="X71" s="204">
        <v>653780</v>
      </c>
      <c r="Y71" s="204">
        <v>385023</v>
      </c>
      <c r="Z71" s="204">
        <v>0</v>
      </c>
      <c r="AA71" s="204">
        <v>0</v>
      </c>
      <c r="AB71" s="121"/>
      <c r="AC71" s="204">
        <v>178207</v>
      </c>
      <c r="AD71" s="204">
        <v>148611</v>
      </c>
      <c r="AE71" s="204">
        <v>23789</v>
      </c>
      <c r="AF71" s="204">
        <v>0</v>
      </c>
      <c r="AG71" s="204">
        <v>0</v>
      </c>
      <c r="AH71" s="121"/>
      <c r="AI71" s="204">
        <v>0</v>
      </c>
      <c r="AJ71" s="204">
        <v>0</v>
      </c>
      <c r="AK71" s="204">
        <v>0</v>
      </c>
      <c r="AL71" s="204">
        <v>0</v>
      </c>
      <c r="AM71" s="204">
        <v>0</v>
      </c>
    </row>
    <row r="72" spans="1:39">
      <c r="A72" s="36">
        <v>30200</v>
      </c>
      <c r="B72" s="37" t="s">
        <v>59</v>
      </c>
      <c r="C72" s="120">
        <v>1.9530999999999999E-3</v>
      </c>
      <c r="E72" s="121">
        <f t="shared" ref="E72:H135" si="3">K72+Q72+W72+AC72+AI72</f>
        <v>3956192</v>
      </c>
      <c r="F72" s="121">
        <f t="shared" si="3"/>
        <v>2491461</v>
      </c>
      <c r="G72" s="121">
        <f t="shared" si="3"/>
        <v>300489</v>
      </c>
      <c r="H72" s="121">
        <f t="shared" si="3"/>
        <v>-33957</v>
      </c>
      <c r="I72" s="121">
        <f t="shared" si="2"/>
        <v>0</v>
      </c>
      <c r="J72" s="121"/>
      <c r="K72" s="204">
        <v>355012</v>
      </c>
      <c r="L72" s="204">
        <v>468848</v>
      </c>
      <c r="M72" s="204">
        <v>397551</v>
      </c>
      <c r="N72" s="204">
        <v>0</v>
      </c>
      <c r="O72" s="204">
        <v>0</v>
      </c>
      <c r="P72" s="121"/>
      <c r="Q72" s="204">
        <v>2003882</v>
      </c>
      <c r="R72" s="204">
        <v>750852</v>
      </c>
      <c r="S72" s="204">
        <v>-871532</v>
      </c>
      <c r="T72" s="204">
        <v>-33957</v>
      </c>
      <c r="U72" s="204">
        <v>0</v>
      </c>
      <c r="V72" s="121"/>
      <c r="W72" s="204">
        <v>1741024</v>
      </c>
      <c r="X72" s="204">
        <v>1354974</v>
      </c>
      <c r="Y72" s="204">
        <v>797969</v>
      </c>
      <c r="Z72" s="204">
        <v>0</v>
      </c>
      <c r="AA72" s="204">
        <v>0</v>
      </c>
      <c r="AB72" s="121"/>
      <c r="AC72" s="204">
        <v>0</v>
      </c>
      <c r="AD72" s="204">
        <v>0</v>
      </c>
      <c r="AE72" s="204">
        <v>0</v>
      </c>
      <c r="AF72" s="204">
        <v>0</v>
      </c>
      <c r="AG72" s="204">
        <v>0</v>
      </c>
      <c r="AH72" s="121"/>
      <c r="AI72" s="204">
        <v>-143726</v>
      </c>
      <c r="AJ72" s="204">
        <v>-83213</v>
      </c>
      <c r="AK72" s="204">
        <v>-23499</v>
      </c>
      <c r="AL72" s="204">
        <v>0</v>
      </c>
      <c r="AM72" s="204">
        <v>0</v>
      </c>
    </row>
    <row r="73" spans="1:39">
      <c r="A73" s="36">
        <v>30300</v>
      </c>
      <c r="B73" s="37" t="s">
        <v>60</v>
      </c>
      <c r="C73" s="120">
        <v>6.3279999999999999E-4</v>
      </c>
      <c r="E73" s="121">
        <f t="shared" si="3"/>
        <v>1267622</v>
      </c>
      <c r="F73" s="121">
        <f t="shared" si="3"/>
        <v>772552</v>
      </c>
      <c r="G73" s="121">
        <f t="shared" si="3"/>
        <v>101152</v>
      </c>
      <c r="H73" s="121">
        <f t="shared" si="3"/>
        <v>-11022</v>
      </c>
      <c r="I73" s="121">
        <f t="shared" si="2"/>
        <v>0</v>
      </c>
      <c r="J73" s="121"/>
      <c r="K73" s="204">
        <v>115229</v>
      </c>
      <c r="L73" s="204">
        <v>152177</v>
      </c>
      <c r="M73" s="204">
        <v>129036</v>
      </c>
      <c r="N73" s="204">
        <v>0</v>
      </c>
      <c r="O73" s="204">
        <v>0</v>
      </c>
      <c r="P73" s="121"/>
      <c r="Q73" s="204">
        <v>650413</v>
      </c>
      <c r="R73" s="204">
        <v>243709</v>
      </c>
      <c r="S73" s="204">
        <v>-282879</v>
      </c>
      <c r="T73" s="204">
        <v>-11022</v>
      </c>
      <c r="U73" s="204">
        <v>0</v>
      </c>
      <c r="V73" s="121"/>
      <c r="W73" s="204">
        <v>565096</v>
      </c>
      <c r="X73" s="204">
        <v>439793</v>
      </c>
      <c r="Y73" s="204">
        <v>259002</v>
      </c>
      <c r="Z73" s="204">
        <v>0</v>
      </c>
      <c r="AA73" s="204">
        <v>0</v>
      </c>
      <c r="AB73" s="121"/>
      <c r="AC73" s="204">
        <v>1192</v>
      </c>
      <c r="AD73" s="204">
        <v>586</v>
      </c>
      <c r="AE73" s="204">
        <v>0</v>
      </c>
      <c r="AF73" s="204">
        <v>0</v>
      </c>
      <c r="AG73" s="204">
        <v>0</v>
      </c>
      <c r="AH73" s="121"/>
      <c r="AI73" s="204">
        <v>-64308</v>
      </c>
      <c r="AJ73" s="204">
        <v>-63713</v>
      </c>
      <c r="AK73" s="204">
        <v>-4007</v>
      </c>
      <c r="AL73" s="204">
        <v>0</v>
      </c>
      <c r="AM73" s="204">
        <v>0</v>
      </c>
    </row>
    <row r="74" spans="1:39">
      <c r="A74" s="36">
        <v>30400</v>
      </c>
      <c r="B74" s="37" t="s">
        <v>61</v>
      </c>
      <c r="C74" s="120">
        <v>1.2143E-3</v>
      </c>
      <c r="E74" s="121">
        <f t="shared" si="3"/>
        <v>2315867</v>
      </c>
      <c r="F74" s="121">
        <f t="shared" si="3"/>
        <v>1385046</v>
      </c>
      <c r="G74" s="121">
        <f t="shared" si="3"/>
        <v>100314</v>
      </c>
      <c r="H74" s="121">
        <f t="shared" si="3"/>
        <v>-20185</v>
      </c>
      <c r="I74" s="121">
        <f t="shared" si="2"/>
        <v>0</v>
      </c>
      <c r="J74" s="121"/>
      <c r="K74" s="204">
        <v>211022</v>
      </c>
      <c r="L74" s="204">
        <v>278686</v>
      </c>
      <c r="M74" s="204">
        <v>236307</v>
      </c>
      <c r="N74" s="204">
        <v>0</v>
      </c>
      <c r="O74" s="204">
        <v>0</v>
      </c>
      <c r="P74" s="121"/>
      <c r="Q74" s="204">
        <v>1191122</v>
      </c>
      <c r="R74" s="204">
        <v>446312</v>
      </c>
      <c r="S74" s="204">
        <v>-518045</v>
      </c>
      <c r="T74" s="204">
        <v>-20185</v>
      </c>
      <c r="U74" s="204">
        <v>0</v>
      </c>
      <c r="V74" s="121"/>
      <c r="W74" s="204">
        <v>1034878</v>
      </c>
      <c r="X74" s="204">
        <v>805407</v>
      </c>
      <c r="Y74" s="204">
        <v>474319</v>
      </c>
      <c r="Z74" s="204">
        <v>0</v>
      </c>
      <c r="AA74" s="204">
        <v>0</v>
      </c>
      <c r="AB74" s="121"/>
      <c r="AC74" s="204">
        <v>43773</v>
      </c>
      <c r="AD74" s="204">
        <v>0</v>
      </c>
      <c r="AE74" s="204">
        <v>0</v>
      </c>
      <c r="AF74" s="204">
        <v>0</v>
      </c>
      <c r="AG74" s="204">
        <v>0</v>
      </c>
      <c r="AH74" s="121"/>
      <c r="AI74" s="204">
        <v>-164928</v>
      </c>
      <c r="AJ74" s="204">
        <v>-145359</v>
      </c>
      <c r="AK74" s="204">
        <v>-92267</v>
      </c>
      <c r="AL74" s="204">
        <v>0</v>
      </c>
      <c r="AM74" s="204">
        <v>0</v>
      </c>
    </row>
    <row r="75" spans="1:39">
      <c r="A75" s="36">
        <v>30405</v>
      </c>
      <c r="B75" s="37" t="s">
        <v>62</v>
      </c>
      <c r="C75" s="120">
        <v>8.4159999999999997E-4</v>
      </c>
      <c r="E75" s="121">
        <f t="shared" si="3"/>
        <v>1555369</v>
      </c>
      <c r="F75" s="121">
        <f t="shared" si="3"/>
        <v>907948</v>
      </c>
      <c r="G75" s="121">
        <f t="shared" si="3"/>
        <v>9025</v>
      </c>
      <c r="H75" s="121">
        <f t="shared" si="3"/>
        <v>-13370</v>
      </c>
      <c r="I75" s="121">
        <f t="shared" si="2"/>
        <v>0</v>
      </c>
      <c r="J75" s="121"/>
      <c r="K75" s="204">
        <v>139783</v>
      </c>
      <c r="L75" s="204">
        <v>184604</v>
      </c>
      <c r="M75" s="204">
        <v>156532</v>
      </c>
      <c r="N75" s="204">
        <v>0</v>
      </c>
      <c r="O75" s="204">
        <v>0</v>
      </c>
      <c r="P75" s="121"/>
      <c r="Q75" s="204">
        <v>789009</v>
      </c>
      <c r="R75" s="204">
        <v>295641</v>
      </c>
      <c r="S75" s="204">
        <v>-343157</v>
      </c>
      <c r="T75" s="204">
        <v>-13370</v>
      </c>
      <c r="U75" s="204">
        <v>0</v>
      </c>
      <c r="V75" s="121"/>
      <c r="W75" s="204">
        <v>685512</v>
      </c>
      <c r="X75" s="204">
        <v>533508</v>
      </c>
      <c r="Y75" s="204">
        <v>314193</v>
      </c>
      <c r="Z75" s="204">
        <v>0</v>
      </c>
      <c r="AA75" s="204">
        <v>0</v>
      </c>
      <c r="AB75" s="121"/>
      <c r="AC75" s="204">
        <v>59607</v>
      </c>
      <c r="AD75" s="204">
        <v>12737</v>
      </c>
      <c r="AE75" s="204">
        <v>0</v>
      </c>
      <c r="AF75" s="204">
        <v>0</v>
      </c>
      <c r="AG75" s="204">
        <v>0</v>
      </c>
      <c r="AH75" s="121"/>
      <c r="AI75" s="204">
        <v>-118542</v>
      </c>
      <c r="AJ75" s="204">
        <v>-118542</v>
      </c>
      <c r="AK75" s="204">
        <v>-118543</v>
      </c>
      <c r="AL75" s="204">
        <v>0</v>
      </c>
      <c r="AM75" s="204">
        <v>0</v>
      </c>
    </row>
    <row r="76" spans="1:39">
      <c r="A76" s="36">
        <v>30500</v>
      </c>
      <c r="B76" s="37" t="s">
        <v>63</v>
      </c>
      <c r="C76" s="120">
        <v>1.2786E-3</v>
      </c>
      <c r="E76" s="121">
        <f t="shared" si="3"/>
        <v>2597638</v>
      </c>
      <c r="F76" s="121">
        <f t="shared" si="3"/>
        <v>1602519</v>
      </c>
      <c r="G76" s="121">
        <f t="shared" si="3"/>
        <v>192141</v>
      </c>
      <c r="H76" s="121">
        <f t="shared" si="3"/>
        <v>-22152</v>
      </c>
      <c r="I76" s="121">
        <f t="shared" si="2"/>
        <v>0</v>
      </c>
      <c r="J76" s="121"/>
      <c r="K76" s="204">
        <v>231587</v>
      </c>
      <c r="L76" s="204">
        <v>305845</v>
      </c>
      <c r="M76" s="204">
        <v>259336</v>
      </c>
      <c r="N76" s="204">
        <v>0</v>
      </c>
      <c r="O76" s="204">
        <v>0</v>
      </c>
      <c r="P76" s="121"/>
      <c r="Q76" s="204">
        <v>1307201</v>
      </c>
      <c r="R76" s="204">
        <v>489807</v>
      </c>
      <c r="S76" s="204">
        <v>-568531</v>
      </c>
      <c r="T76" s="204">
        <v>-22152</v>
      </c>
      <c r="U76" s="204">
        <v>0</v>
      </c>
      <c r="V76" s="121"/>
      <c r="W76" s="204">
        <v>1135730</v>
      </c>
      <c r="X76" s="204">
        <v>883896</v>
      </c>
      <c r="Y76" s="204">
        <v>520543</v>
      </c>
      <c r="Z76" s="204">
        <v>0</v>
      </c>
      <c r="AA76" s="204">
        <v>0</v>
      </c>
      <c r="AB76" s="121"/>
      <c r="AC76" s="204">
        <v>9113</v>
      </c>
      <c r="AD76" s="204">
        <v>0</v>
      </c>
      <c r="AE76" s="204">
        <v>0</v>
      </c>
      <c r="AF76" s="204">
        <v>0</v>
      </c>
      <c r="AG76" s="204">
        <v>0</v>
      </c>
      <c r="AH76" s="121"/>
      <c r="AI76" s="204">
        <v>-85993</v>
      </c>
      <c r="AJ76" s="204">
        <v>-77029</v>
      </c>
      <c r="AK76" s="204">
        <v>-19207</v>
      </c>
      <c r="AL76" s="204">
        <v>0</v>
      </c>
      <c r="AM76" s="204">
        <v>0</v>
      </c>
    </row>
    <row r="77" spans="1:39">
      <c r="A77" s="36">
        <v>30600</v>
      </c>
      <c r="B77" s="37" t="s">
        <v>64</v>
      </c>
      <c r="C77" s="120">
        <v>9.8780000000000005E-4</v>
      </c>
      <c r="E77" s="121">
        <f t="shared" si="3"/>
        <v>1934776</v>
      </c>
      <c r="F77" s="121">
        <f t="shared" si="3"/>
        <v>1176803</v>
      </c>
      <c r="G77" s="121">
        <f t="shared" si="3"/>
        <v>115379</v>
      </c>
      <c r="H77" s="121">
        <f t="shared" si="3"/>
        <v>-16754</v>
      </c>
      <c r="I77" s="121">
        <f t="shared" si="2"/>
        <v>0</v>
      </c>
      <c r="J77" s="121"/>
      <c r="K77" s="204">
        <v>175156</v>
      </c>
      <c r="L77" s="204">
        <v>231321</v>
      </c>
      <c r="M77" s="204">
        <v>196144</v>
      </c>
      <c r="N77" s="204">
        <v>0</v>
      </c>
      <c r="O77" s="204">
        <v>0</v>
      </c>
      <c r="P77" s="121"/>
      <c r="Q77" s="204">
        <v>988678</v>
      </c>
      <c r="R77" s="204">
        <v>370456</v>
      </c>
      <c r="S77" s="204">
        <v>-429998</v>
      </c>
      <c r="T77" s="204">
        <v>-16754</v>
      </c>
      <c r="U77" s="204">
        <v>0</v>
      </c>
      <c r="V77" s="121"/>
      <c r="W77" s="204">
        <v>858989</v>
      </c>
      <c r="X77" s="204">
        <v>668519</v>
      </c>
      <c r="Y77" s="204">
        <v>393703</v>
      </c>
      <c r="Z77" s="204">
        <v>0</v>
      </c>
      <c r="AA77" s="204">
        <v>0</v>
      </c>
      <c r="AB77" s="121"/>
      <c r="AC77" s="204">
        <v>8317</v>
      </c>
      <c r="AD77" s="204">
        <v>0</v>
      </c>
      <c r="AE77" s="204">
        <v>0</v>
      </c>
      <c r="AF77" s="204">
        <v>0</v>
      </c>
      <c r="AG77" s="204">
        <v>0</v>
      </c>
      <c r="AH77" s="121"/>
      <c r="AI77" s="204">
        <v>-96364</v>
      </c>
      <c r="AJ77" s="204">
        <v>-93493</v>
      </c>
      <c r="AK77" s="204">
        <v>-44470</v>
      </c>
      <c r="AL77" s="204">
        <v>0</v>
      </c>
      <c r="AM77" s="204">
        <v>0</v>
      </c>
    </row>
    <row r="78" spans="1:39">
      <c r="A78" s="36">
        <v>30601</v>
      </c>
      <c r="B78" s="37" t="s">
        <v>65</v>
      </c>
      <c r="C78" s="120">
        <v>2.1800000000000001E-5</v>
      </c>
      <c r="E78" s="121">
        <f t="shared" si="3"/>
        <v>47590</v>
      </c>
      <c r="F78" s="121">
        <f t="shared" si="3"/>
        <v>28486</v>
      </c>
      <c r="G78" s="121">
        <f t="shared" si="3"/>
        <v>4866</v>
      </c>
      <c r="H78" s="121">
        <f t="shared" si="3"/>
        <v>-402</v>
      </c>
      <c r="I78" s="121">
        <f t="shared" si="2"/>
        <v>0</v>
      </c>
      <c r="J78" s="121"/>
      <c r="K78" s="204">
        <v>4208</v>
      </c>
      <c r="L78" s="204">
        <v>5557</v>
      </c>
      <c r="M78" s="204">
        <v>4712</v>
      </c>
      <c r="N78" s="204">
        <v>0</v>
      </c>
      <c r="O78" s="204">
        <v>0</v>
      </c>
      <c r="P78" s="121"/>
      <c r="Q78" s="204">
        <v>23750</v>
      </c>
      <c r="R78" s="204">
        <v>8899</v>
      </c>
      <c r="S78" s="204">
        <v>-10330</v>
      </c>
      <c r="T78" s="204">
        <v>-402</v>
      </c>
      <c r="U78" s="204">
        <v>0</v>
      </c>
      <c r="V78" s="121"/>
      <c r="W78" s="204">
        <v>20635</v>
      </c>
      <c r="X78" s="204">
        <v>16059</v>
      </c>
      <c r="Y78" s="204">
        <v>9458</v>
      </c>
      <c r="Z78" s="204">
        <v>0</v>
      </c>
      <c r="AA78" s="204">
        <v>0</v>
      </c>
      <c r="AB78" s="121"/>
      <c r="AC78" s="204">
        <v>3311</v>
      </c>
      <c r="AD78" s="204">
        <v>1026</v>
      </c>
      <c r="AE78" s="204">
        <v>1026</v>
      </c>
      <c r="AF78" s="204">
        <v>0</v>
      </c>
      <c r="AG78" s="204">
        <v>0</v>
      </c>
      <c r="AH78" s="121"/>
      <c r="AI78" s="204">
        <v>-4314</v>
      </c>
      <c r="AJ78" s="204">
        <v>-3055</v>
      </c>
      <c r="AK78" s="204">
        <v>0</v>
      </c>
      <c r="AL78" s="204">
        <v>0</v>
      </c>
      <c r="AM78" s="204">
        <v>0</v>
      </c>
    </row>
    <row r="79" spans="1:39">
      <c r="A79" s="36">
        <v>30700</v>
      </c>
      <c r="B79" s="37" t="s">
        <v>66</v>
      </c>
      <c r="C79" s="120">
        <v>2.5628000000000001E-3</v>
      </c>
      <c r="E79" s="121">
        <f t="shared" si="3"/>
        <v>5199263</v>
      </c>
      <c r="F79" s="121">
        <f t="shared" si="3"/>
        <v>3196842</v>
      </c>
      <c r="G79" s="121">
        <f t="shared" si="3"/>
        <v>353241</v>
      </c>
      <c r="H79" s="121">
        <f t="shared" si="3"/>
        <v>-43868</v>
      </c>
      <c r="I79" s="121">
        <f t="shared" si="2"/>
        <v>0</v>
      </c>
      <c r="J79" s="121"/>
      <c r="K79" s="204">
        <v>458620</v>
      </c>
      <c r="L79" s="204">
        <v>605677</v>
      </c>
      <c r="M79" s="204">
        <v>513573</v>
      </c>
      <c r="N79" s="204">
        <v>0</v>
      </c>
      <c r="O79" s="204">
        <v>0</v>
      </c>
      <c r="P79" s="121"/>
      <c r="Q79" s="204">
        <v>2588699</v>
      </c>
      <c r="R79" s="204">
        <v>969982</v>
      </c>
      <c r="S79" s="204">
        <v>-1125882</v>
      </c>
      <c r="T79" s="204">
        <v>-43868</v>
      </c>
      <c r="U79" s="204">
        <v>0</v>
      </c>
      <c r="V79" s="121"/>
      <c r="W79" s="204">
        <v>2249128</v>
      </c>
      <c r="X79" s="204">
        <v>1750412</v>
      </c>
      <c r="Y79" s="204">
        <v>1030850</v>
      </c>
      <c r="Z79" s="204">
        <v>0</v>
      </c>
      <c r="AA79" s="204">
        <v>0</v>
      </c>
      <c r="AB79" s="121"/>
      <c r="AC79" s="204">
        <v>33158</v>
      </c>
      <c r="AD79" s="204">
        <v>0</v>
      </c>
      <c r="AE79" s="204">
        <v>0</v>
      </c>
      <c r="AF79" s="204">
        <v>0</v>
      </c>
      <c r="AG79" s="204">
        <v>0</v>
      </c>
      <c r="AH79" s="121"/>
      <c r="AI79" s="204">
        <v>-130342</v>
      </c>
      <c r="AJ79" s="204">
        <v>-129229</v>
      </c>
      <c r="AK79" s="204">
        <v>-65300</v>
      </c>
      <c r="AL79" s="204">
        <v>0</v>
      </c>
      <c r="AM79" s="204">
        <v>0</v>
      </c>
    </row>
    <row r="80" spans="1:39">
      <c r="A80" s="36">
        <v>30705</v>
      </c>
      <c r="B80" s="37" t="s">
        <v>67</v>
      </c>
      <c r="C80" s="120">
        <v>4.9339999999999996E-4</v>
      </c>
      <c r="E80" s="121">
        <f t="shared" si="3"/>
        <v>972868</v>
      </c>
      <c r="F80" s="121">
        <f t="shared" si="3"/>
        <v>578586</v>
      </c>
      <c r="G80" s="121">
        <f t="shared" si="3"/>
        <v>55509</v>
      </c>
      <c r="H80" s="121">
        <f t="shared" si="3"/>
        <v>-8314</v>
      </c>
      <c r="I80" s="121">
        <f t="shared" si="2"/>
        <v>0</v>
      </c>
      <c r="J80" s="121"/>
      <c r="K80" s="204">
        <v>86922</v>
      </c>
      <c r="L80" s="204">
        <v>114794</v>
      </c>
      <c r="M80" s="204">
        <v>97338</v>
      </c>
      <c r="N80" s="204">
        <v>0</v>
      </c>
      <c r="O80" s="204">
        <v>0</v>
      </c>
      <c r="P80" s="121"/>
      <c r="Q80" s="204">
        <v>490637</v>
      </c>
      <c r="R80" s="204">
        <v>183841</v>
      </c>
      <c r="S80" s="204">
        <v>-213389</v>
      </c>
      <c r="T80" s="204">
        <v>-8314</v>
      </c>
      <c r="U80" s="204">
        <v>0</v>
      </c>
      <c r="V80" s="121"/>
      <c r="W80" s="204">
        <v>426278</v>
      </c>
      <c r="X80" s="204">
        <v>331757</v>
      </c>
      <c r="Y80" s="204">
        <v>195378</v>
      </c>
      <c r="Z80" s="204">
        <v>0</v>
      </c>
      <c r="AA80" s="204">
        <v>0</v>
      </c>
      <c r="AB80" s="121"/>
      <c r="AC80" s="204">
        <v>43278</v>
      </c>
      <c r="AD80" s="204">
        <v>21204</v>
      </c>
      <c r="AE80" s="204">
        <v>0</v>
      </c>
      <c r="AF80" s="204">
        <v>0</v>
      </c>
      <c r="AG80" s="204">
        <v>0</v>
      </c>
      <c r="AH80" s="121"/>
      <c r="AI80" s="204">
        <v>-74247</v>
      </c>
      <c r="AJ80" s="204">
        <v>-73010</v>
      </c>
      <c r="AK80" s="204">
        <v>-23818</v>
      </c>
      <c r="AL80" s="204">
        <v>0</v>
      </c>
      <c r="AM80" s="204">
        <v>0</v>
      </c>
    </row>
    <row r="81" spans="1:39">
      <c r="A81" s="36">
        <v>30800</v>
      </c>
      <c r="B81" s="37" t="s">
        <v>68</v>
      </c>
      <c r="C81" s="120">
        <v>9.6900000000000003E-4</v>
      </c>
      <c r="E81" s="121">
        <f t="shared" si="3"/>
        <v>1463407</v>
      </c>
      <c r="F81" s="121">
        <f t="shared" si="3"/>
        <v>849239</v>
      </c>
      <c r="G81" s="121">
        <f t="shared" si="3"/>
        <v>-9893</v>
      </c>
      <c r="H81" s="121">
        <f t="shared" si="3"/>
        <v>-14773</v>
      </c>
      <c r="I81" s="121">
        <f t="shared" si="2"/>
        <v>0</v>
      </c>
      <c r="J81" s="121"/>
      <c r="K81" s="204">
        <v>154446</v>
      </c>
      <c r="L81" s="204">
        <v>203969</v>
      </c>
      <c r="M81" s="204">
        <v>172952</v>
      </c>
      <c r="N81" s="204">
        <v>0</v>
      </c>
      <c r="O81" s="204">
        <v>0</v>
      </c>
      <c r="P81" s="121"/>
      <c r="Q81" s="204">
        <v>871776</v>
      </c>
      <c r="R81" s="204">
        <v>326653</v>
      </c>
      <c r="S81" s="204">
        <v>-379155</v>
      </c>
      <c r="T81" s="204">
        <v>-14773</v>
      </c>
      <c r="U81" s="204">
        <v>0</v>
      </c>
      <c r="V81" s="121"/>
      <c r="W81" s="204">
        <v>757421</v>
      </c>
      <c r="X81" s="204">
        <v>589473</v>
      </c>
      <c r="Y81" s="204">
        <v>347151</v>
      </c>
      <c r="Z81" s="204">
        <v>0</v>
      </c>
      <c r="AA81" s="204">
        <v>0</v>
      </c>
      <c r="AB81" s="121"/>
      <c r="AC81" s="204">
        <v>0</v>
      </c>
      <c r="AD81" s="204">
        <v>0</v>
      </c>
      <c r="AE81" s="204">
        <v>0</v>
      </c>
      <c r="AF81" s="204">
        <v>0</v>
      </c>
      <c r="AG81" s="204">
        <v>0</v>
      </c>
      <c r="AH81" s="121"/>
      <c r="AI81" s="204">
        <v>-320236</v>
      </c>
      <c r="AJ81" s="204">
        <v>-270856</v>
      </c>
      <c r="AK81" s="204">
        <v>-150841</v>
      </c>
      <c r="AL81" s="204">
        <v>0</v>
      </c>
      <c r="AM81" s="204">
        <v>0</v>
      </c>
    </row>
    <row r="82" spans="1:39">
      <c r="A82" s="36">
        <v>30900</v>
      </c>
      <c r="B82" s="37" t="s">
        <v>69</v>
      </c>
      <c r="C82" s="120">
        <v>1.6904999999999999E-3</v>
      </c>
      <c r="E82" s="121">
        <f t="shared" si="3"/>
        <v>3349035</v>
      </c>
      <c r="F82" s="121">
        <f t="shared" si="3"/>
        <v>2108184</v>
      </c>
      <c r="G82" s="121">
        <f t="shared" si="3"/>
        <v>245515</v>
      </c>
      <c r="H82" s="121">
        <f t="shared" si="3"/>
        <v>-28744</v>
      </c>
      <c r="I82" s="121">
        <f t="shared" si="2"/>
        <v>0</v>
      </c>
      <c r="J82" s="121"/>
      <c r="K82" s="204">
        <v>300513</v>
      </c>
      <c r="L82" s="204">
        <v>396873</v>
      </c>
      <c r="M82" s="204">
        <v>336521</v>
      </c>
      <c r="N82" s="204">
        <v>0</v>
      </c>
      <c r="O82" s="204">
        <v>0</v>
      </c>
      <c r="P82" s="121"/>
      <c r="Q82" s="204">
        <v>1696257</v>
      </c>
      <c r="R82" s="204">
        <v>635585</v>
      </c>
      <c r="S82" s="204">
        <v>-737739</v>
      </c>
      <c r="T82" s="204">
        <v>-28744</v>
      </c>
      <c r="U82" s="204">
        <v>0</v>
      </c>
      <c r="V82" s="121"/>
      <c r="W82" s="204">
        <v>1473751</v>
      </c>
      <c r="X82" s="204">
        <v>1146966</v>
      </c>
      <c r="Y82" s="204">
        <v>675469</v>
      </c>
      <c r="Z82" s="204">
        <v>0</v>
      </c>
      <c r="AA82" s="204">
        <v>0</v>
      </c>
      <c r="AB82" s="121"/>
      <c r="AC82" s="204">
        <v>0</v>
      </c>
      <c r="AD82" s="204">
        <v>0</v>
      </c>
      <c r="AE82" s="204">
        <v>0</v>
      </c>
      <c r="AF82" s="204">
        <v>0</v>
      </c>
      <c r="AG82" s="204">
        <v>0</v>
      </c>
      <c r="AH82" s="121"/>
      <c r="AI82" s="204">
        <v>-121486</v>
      </c>
      <c r="AJ82" s="204">
        <v>-71240</v>
      </c>
      <c r="AK82" s="204">
        <v>-28736</v>
      </c>
      <c r="AL82" s="204">
        <v>0</v>
      </c>
      <c r="AM82" s="204">
        <v>0</v>
      </c>
    </row>
    <row r="83" spans="1:39">
      <c r="A83" s="36">
        <v>30905</v>
      </c>
      <c r="B83" s="37" t="s">
        <v>70</v>
      </c>
      <c r="C83" s="120">
        <v>3.3399999999999999E-4</v>
      </c>
      <c r="E83" s="121">
        <f t="shared" si="3"/>
        <v>682508</v>
      </c>
      <c r="F83" s="121">
        <f t="shared" si="3"/>
        <v>447288</v>
      </c>
      <c r="G83" s="121">
        <f t="shared" si="3"/>
        <v>71238</v>
      </c>
      <c r="H83" s="121">
        <f t="shared" si="3"/>
        <v>-5650</v>
      </c>
      <c r="I83" s="121">
        <f t="shared" si="2"/>
        <v>0</v>
      </c>
      <c r="J83" s="121"/>
      <c r="K83" s="204">
        <v>59072</v>
      </c>
      <c r="L83" s="204">
        <v>78013</v>
      </c>
      <c r="M83" s="204">
        <v>66150</v>
      </c>
      <c r="N83" s="204">
        <v>0</v>
      </c>
      <c r="O83" s="204">
        <v>0</v>
      </c>
      <c r="P83" s="121"/>
      <c r="Q83" s="204">
        <v>333432</v>
      </c>
      <c r="R83" s="204">
        <v>124937</v>
      </c>
      <c r="S83" s="204">
        <v>-145017</v>
      </c>
      <c r="T83" s="204">
        <v>-5650</v>
      </c>
      <c r="U83" s="204">
        <v>0</v>
      </c>
      <c r="V83" s="121"/>
      <c r="W83" s="204">
        <v>289694</v>
      </c>
      <c r="X83" s="204">
        <v>225458</v>
      </c>
      <c r="Y83" s="204">
        <v>132777</v>
      </c>
      <c r="Z83" s="204">
        <v>0</v>
      </c>
      <c r="AA83" s="204">
        <v>0</v>
      </c>
      <c r="AB83" s="121"/>
      <c r="AC83" s="204">
        <v>23044</v>
      </c>
      <c r="AD83" s="204">
        <v>23044</v>
      </c>
      <c r="AE83" s="204">
        <v>17328</v>
      </c>
      <c r="AF83" s="204">
        <v>0</v>
      </c>
      <c r="AG83" s="204">
        <v>0</v>
      </c>
      <c r="AH83" s="121"/>
      <c r="AI83" s="204">
        <v>-22734</v>
      </c>
      <c r="AJ83" s="204">
        <v>-4164</v>
      </c>
      <c r="AK83" s="204">
        <v>0</v>
      </c>
      <c r="AL83" s="204">
        <v>0</v>
      </c>
      <c r="AM83" s="204">
        <v>0</v>
      </c>
    </row>
    <row r="84" spans="1:39">
      <c r="A84" s="36">
        <v>31000</v>
      </c>
      <c r="B84" s="37" t="s">
        <v>71</v>
      </c>
      <c r="C84" s="120">
        <v>4.8123999999999997E-3</v>
      </c>
      <c r="E84" s="121">
        <f t="shared" si="3"/>
        <v>10296750</v>
      </c>
      <c r="F84" s="121">
        <f t="shared" si="3"/>
        <v>6461846</v>
      </c>
      <c r="G84" s="121">
        <f t="shared" si="3"/>
        <v>868012</v>
      </c>
      <c r="H84" s="121">
        <f t="shared" si="3"/>
        <v>-84942</v>
      </c>
      <c r="I84" s="121">
        <f t="shared" si="2"/>
        <v>0</v>
      </c>
      <c r="J84" s="121"/>
      <c r="K84" s="204">
        <v>888041</v>
      </c>
      <c r="L84" s="204">
        <v>1172792</v>
      </c>
      <c r="M84" s="204">
        <v>994449</v>
      </c>
      <c r="N84" s="204">
        <v>0</v>
      </c>
      <c r="O84" s="204">
        <v>0</v>
      </c>
      <c r="P84" s="121"/>
      <c r="Q84" s="204">
        <v>5012584</v>
      </c>
      <c r="R84" s="204">
        <v>1878209</v>
      </c>
      <c r="S84" s="204">
        <v>-2180083</v>
      </c>
      <c r="T84" s="204">
        <v>-84942</v>
      </c>
      <c r="U84" s="204">
        <v>0</v>
      </c>
      <c r="V84" s="121"/>
      <c r="W84" s="204">
        <v>4355062</v>
      </c>
      <c r="X84" s="204">
        <v>3389382</v>
      </c>
      <c r="Y84" s="204">
        <v>1996070</v>
      </c>
      <c r="Z84" s="204">
        <v>0</v>
      </c>
      <c r="AA84" s="204">
        <v>0</v>
      </c>
      <c r="AB84" s="121"/>
      <c r="AC84" s="204">
        <v>101915</v>
      </c>
      <c r="AD84" s="204">
        <v>57578</v>
      </c>
      <c r="AE84" s="204">
        <v>57576</v>
      </c>
      <c r="AF84" s="204">
        <v>0</v>
      </c>
      <c r="AG84" s="204">
        <v>0</v>
      </c>
      <c r="AH84" s="121"/>
      <c r="AI84" s="204">
        <v>-60852</v>
      </c>
      <c r="AJ84" s="204">
        <v>-36115</v>
      </c>
      <c r="AK84" s="204">
        <v>0</v>
      </c>
      <c r="AL84" s="204">
        <v>0</v>
      </c>
      <c r="AM84" s="204">
        <v>0</v>
      </c>
    </row>
    <row r="85" spans="1:39">
      <c r="A85" s="36">
        <v>31005</v>
      </c>
      <c r="B85" s="37" t="s">
        <v>72</v>
      </c>
      <c r="C85" s="120">
        <v>4.6690000000000002E-4</v>
      </c>
      <c r="E85" s="121">
        <f t="shared" si="3"/>
        <v>968147</v>
      </c>
      <c r="F85" s="121">
        <f t="shared" si="3"/>
        <v>599785</v>
      </c>
      <c r="G85" s="121">
        <f t="shared" si="3"/>
        <v>68235</v>
      </c>
      <c r="H85" s="121">
        <f t="shared" si="3"/>
        <v>-7724</v>
      </c>
      <c r="I85" s="121">
        <f t="shared" si="2"/>
        <v>0</v>
      </c>
      <c r="J85" s="121"/>
      <c r="K85" s="204">
        <v>80748</v>
      </c>
      <c r="L85" s="204">
        <v>106639</v>
      </c>
      <c r="M85" s="204">
        <v>90423</v>
      </c>
      <c r="N85" s="204">
        <v>0</v>
      </c>
      <c r="O85" s="204">
        <v>0</v>
      </c>
      <c r="P85" s="121"/>
      <c r="Q85" s="204">
        <v>455783</v>
      </c>
      <c r="R85" s="204">
        <v>170781</v>
      </c>
      <c r="S85" s="204">
        <v>-198230</v>
      </c>
      <c r="T85" s="204">
        <v>-7724</v>
      </c>
      <c r="U85" s="204">
        <v>0</v>
      </c>
      <c r="V85" s="121"/>
      <c r="W85" s="204">
        <v>395996</v>
      </c>
      <c r="X85" s="204">
        <v>308189</v>
      </c>
      <c r="Y85" s="204">
        <v>181498</v>
      </c>
      <c r="Z85" s="204">
        <v>0</v>
      </c>
      <c r="AA85" s="204">
        <v>0</v>
      </c>
      <c r="AB85" s="121"/>
      <c r="AC85" s="204">
        <v>41078</v>
      </c>
      <c r="AD85" s="204">
        <v>19634</v>
      </c>
      <c r="AE85" s="204">
        <v>0</v>
      </c>
      <c r="AF85" s="204">
        <v>0</v>
      </c>
      <c r="AG85" s="204">
        <v>0</v>
      </c>
      <c r="AH85" s="121"/>
      <c r="AI85" s="204">
        <v>-5458</v>
      </c>
      <c r="AJ85" s="204">
        <v>-5458</v>
      </c>
      <c r="AK85" s="204">
        <v>-5456</v>
      </c>
      <c r="AL85" s="204">
        <v>0</v>
      </c>
      <c r="AM85" s="204">
        <v>0</v>
      </c>
    </row>
    <row r="86" spans="1:39">
      <c r="A86" s="36">
        <v>31100</v>
      </c>
      <c r="B86" s="37" t="s">
        <v>73</v>
      </c>
      <c r="C86" s="120">
        <v>9.9398000000000004E-3</v>
      </c>
      <c r="E86" s="121">
        <f t="shared" si="3"/>
        <v>20967554</v>
      </c>
      <c r="F86" s="121">
        <f t="shared" si="3"/>
        <v>13191061</v>
      </c>
      <c r="G86" s="121">
        <f t="shared" si="3"/>
        <v>1740919</v>
      </c>
      <c r="H86" s="121">
        <f t="shared" si="3"/>
        <v>-175437</v>
      </c>
      <c r="I86" s="121">
        <f t="shared" si="2"/>
        <v>0</v>
      </c>
      <c r="J86" s="121"/>
      <c r="K86" s="204">
        <v>1834133</v>
      </c>
      <c r="L86" s="204">
        <v>2422251</v>
      </c>
      <c r="M86" s="204">
        <v>2053906</v>
      </c>
      <c r="N86" s="204">
        <v>0</v>
      </c>
      <c r="O86" s="204">
        <v>0</v>
      </c>
      <c r="P86" s="121"/>
      <c r="Q86" s="204">
        <v>10352841</v>
      </c>
      <c r="R86" s="204">
        <v>3879198</v>
      </c>
      <c r="S86" s="204">
        <v>-4502679</v>
      </c>
      <c r="T86" s="204">
        <v>-175437</v>
      </c>
      <c r="U86" s="204">
        <v>0</v>
      </c>
      <c r="V86" s="121"/>
      <c r="W86" s="204">
        <v>8994815</v>
      </c>
      <c r="X86" s="204">
        <v>7000328</v>
      </c>
      <c r="Y86" s="204">
        <v>4122623</v>
      </c>
      <c r="Z86" s="204">
        <v>0</v>
      </c>
      <c r="AA86" s="204">
        <v>0</v>
      </c>
      <c r="AB86" s="121"/>
      <c r="AC86" s="204">
        <v>67070</v>
      </c>
      <c r="AD86" s="204">
        <v>67070</v>
      </c>
      <c r="AE86" s="204">
        <v>67069</v>
      </c>
      <c r="AF86" s="204">
        <v>0</v>
      </c>
      <c r="AG86" s="204">
        <v>0</v>
      </c>
      <c r="AH86" s="121"/>
      <c r="AI86" s="204">
        <v>-281305</v>
      </c>
      <c r="AJ86" s="204">
        <v>-177786</v>
      </c>
      <c r="AK86" s="204">
        <v>0</v>
      </c>
      <c r="AL86" s="204">
        <v>0</v>
      </c>
      <c r="AM86" s="204">
        <v>0</v>
      </c>
    </row>
    <row r="87" spans="1:39">
      <c r="A87" s="36">
        <v>31101</v>
      </c>
      <c r="B87" s="37" t="s">
        <v>74</v>
      </c>
      <c r="C87" s="120">
        <v>6.7999999999999999E-5</v>
      </c>
      <c r="E87" s="121">
        <f t="shared" si="3"/>
        <v>121131</v>
      </c>
      <c r="F87" s="121">
        <f t="shared" si="3"/>
        <v>78689</v>
      </c>
      <c r="G87" s="121">
        <f t="shared" si="3"/>
        <v>5423</v>
      </c>
      <c r="H87" s="121">
        <f t="shared" si="3"/>
        <v>-1174</v>
      </c>
      <c r="I87" s="121">
        <f t="shared" si="2"/>
        <v>0</v>
      </c>
      <c r="J87" s="121"/>
      <c r="K87" s="204">
        <v>12277</v>
      </c>
      <c r="L87" s="204">
        <v>16214</v>
      </c>
      <c r="M87" s="204">
        <v>13748</v>
      </c>
      <c r="N87" s="204">
        <v>0</v>
      </c>
      <c r="O87" s="204">
        <v>0</v>
      </c>
      <c r="P87" s="121"/>
      <c r="Q87" s="204">
        <v>69298</v>
      </c>
      <c r="R87" s="204">
        <v>25966</v>
      </c>
      <c r="S87" s="204">
        <v>-30139</v>
      </c>
      <c r="T87" s="204">
        <v>-1174</v>
      </c>
      <c r="U87" s="204">
        <v>0</v>
      </c>
      <c r="V87" s="121"/>
      <c r="W87" s="204">
        <v>60208</v>
      </c>
      <c r="X87" s="204">
        <v>46857</v>
      </c>
      <c r="Y87" s="204">
        <v>27595</v>
      </c>
      <c r="Z87" s="204">
        <v>0</v>
      </c>
      <c r="AA87" s="204">
        <v>0</v>
      </c>
      <c r="AB87" s="121"/>
      <c r="AC87" s="204">
        <v>0</v>
      </c>
      <c r="AD87" s="204">
        <v>0</v>
      </c>
      <c r="AE87" s="204">
        <v>0</v>
      </c>
      <c r="AF87" s="204">
        <v>0</v>
      </c>
      <c r="AG87" s="204">
        <v>0</v>
      </c>
      <c r="AH87" s="121"/>
      <c r="AI87" s="204">
        <v>-20652</v>
      </c>
      <c r="AJ87" s="204">
        <v>-10348</v>
      </c>
      <c r="AK87" s="204">
        <v>-5781</v>
      </c>
      <c r="AL87" s="204">
        <v>0</v>
      </c>
      <c r="AM87" s="204">
        <v>0</v>
      </c>
    </row>
    <row r="88" spans="1:39">
      <c r="A88" s="36">
        <v>31102</v>
      </c>
      <c r="B88" s="37" t="s">
        <v>75</v>
      </c>
      <c r="C88" s="120">
        <v>1.628E-4</v>
      </c>
      <c r="E88" s="121">
        <f t="shared" si="3"/>
        <v>355342</v>
      </c>
      <c r="F88" s="121">
        <f t="shared" si="3"/>
        <v>229807</v>
      </c>
      <c r="G88" s="121">
        <f t="shared" si="3"/>
        <v>31741</v>
      </c>
      <c r="H88" s="121">
        <f t="shared" si="3"/>
        <v>-3005</v>
      </c>
      <c r="I88" s="121">
        <f t="shared" si="2"/>
        <v>0</v>
      </c>
      <c r="J88" s="121"/>
      <c r="K88" s="204">
        <v>31421</v>
      </c>
      <c r="L88" s="204">
        <v>41496</v>
      </c>
      <c r="M88" s="204">
        <v>35186</v>
      </c>
      <c r="N88" s="204">
        <v>0</v>
      </c>
      <c r="O88" s="204">
        <v>0</v>
      </c>
      <c r="P88" s="121"/>
      <c r="Q88" s="204">
        <v>177357</v>
      </c>
      <c r="R88" s="204">
        <v>66456</v>
      </c>
      <c r="S88" s="204">
        <v>-77137</v>
      </c>
      <c r="T88" s="204">
        <v>-3005</v>
      </c>
      <c r="U88" s="204">
        <v>0</v>
      </c>
      <c r="V88" s="121"/>
      <c r="W88" s="204">
        <v>154093</v>
      </c>
      <c r="X88" s="204">
        <v>119925</v>
      </c>
      <c r="Y88" s="204">
        <v>70626</v>
      </c>
      <c r="Z88" s="204">
        <v>0</v>
      </c>
      <c r="AA88" s="204">
        <v>0</v>
      </c>
      <c r="AB88" s="121"/>
      <c r="AC88" s="204">
        <v>6618</v>
      </c>
      <c r="AD88" s="204">
        <v>6619</v>
      </c>
      <c r="AE88" s="204">
        <v>3066</v>
      </c>
      <c r="AF88" s="204">
        <v>0</v>
      </c>
      <c r="AG88" s="204">
        <v>0</v>
      </c>
      <c r="AH88" s="121"/>
      <c r="AI88" s="204">
        <v>-14147</v>
      </c>
      <c r="AJ88" s="204">
        <v>-4689</v>
      </c>
      <c r="AK88" s="204">
        <v>0</v>
      </c>
      <c r="AL88" s="204">
        <v>0</v>
      </c>
      <c r="AM88" s="204">
        <v>0</v>
      </c>
    </row>
    <row r="89" spans="1:39">
      <c r="A89" s="36">
        <v>31105</v>
      </c>
      <c r="B89" s="37" t="s">
        <v>76</v>
      </c>
      <c r="C89" s="120">
        <v>1.591E-3</v>
      </c>
      <c r="E89" s="121">
        <f t="shared" si="3"/>
        <v>3491658</v>
      </c>
      <c r="F89" s="121">
        <f t="shared" si="3"/>
        <v>2210644</v>
      </c>
      <c r="G89" s="121">
        <f t="shared" si="3"/>
        <v>307050</v>
      </c>
      <c r="H89" s="121">
        <f t="shared" si="3"/>
        <v>-28006</v>
      </c>
      <c r="I89" s="121">
        <f t="shared" si="2"/>
        <v>0</v>
      </c>
      <c r="J89" s="121"/>
      <c r="K89" s="204">
        <v>292790</v>
      </c>
      <c r="L89" s="204">
        <v>386673</v>
      </c>
      <c r="M89" s="204">
        <v>327873</v>
      </c>
      <c r="N89" s="204">
        <v>0</v>
      </c>
      <c r="O89" s="204">
        <v>0</v>
      </c>
      <c r="P89" s="121"/>
      <c r="Q89" s="204">
        <v>1652663</v>
      </c>
      <c r="R89" s="204">
        <v>619251</v>
      </c>
      <c r="S89" s="204">
        <v>-718779</v>
      </c>
      <c r="T89" s="204">
        <v>-28006</v>
      </c>
      <c r="U89" s="204">
        <v>0</v>
      </c>
      <c r="V89" s="121"/>
      <c r="W89" s="204">
        <v>1435876</v>
      </c>
      <c r="X89" s="204">
        <v>1117489</v>
      </c>
      <c r="Y89" s="204">
        <v>658110</v>
      </c>
      <c r="Z89" s="204">
        <v>0</v>
      </c>
      <c r="AA89" s="204">
        <v>0</v>
      </c>
      <c r="AB89" s="121"/>
      <c r="AC89" s="204">
        <v>179815</v>
      </c>
      <c r="AD89" s="204">
        <v>121283</v>
      </c>
      <c r="AE89" s="204">
        <v>39846</v>
      </c>
      <c r="AF89" s="204">
        <v>0</v>
      </c>
      <c r="AG89" s="204">
        <v>0</v>
      </c>
      <c r="AH89" s="121"/>
      <c r="AI89" s="204">
        <v>-69486</v>
      </c>
      <c r="AJ89" s="204">
        <v>-34052</v>
      </c>
      <c r="AK89" s="204">
        <v>0</v>
      </c>
      <c r="AL89" s="204">
        <v>0</v>
      </c>
      <c r="AM89" s="204">
        <v>0</v>
      </c>
    </row>
    <row r="90" spans="1:39">
      <c r="A90" s="36">
        <v>31110</v>
      </c>
      <c r="B90" s="37" t="s">
        <v>77</v>
      </c>
      <c r="C90" s="120">
        <v>2.2461E-3</v>
      </c>
      <c r="E90" s="121">
        <f t="shared" si="3"/>
        <v>4874375</v>
      </c>
      <c r="F90" s="121">
        <f t="shared" si="3"/>
        <v>3041458</v>
      </c>
      <c r="G90" s="121">
        <f t="shared" si="3"/>
        <v>491492</v>
      </c>
      <c r="H90" s="121">
        <f t="shared" si="3"/>
        <v>-41063</v>
      </c>
      <c r="I90" s="121">
        <f t="shared" si="2"/>
        <v>0</v>
      </c>
      <c r="J90" s="121"/>
      <c r="K90" s="204">
        <v>429293</v>
      </c>
      <c r="L90" s="204">
        <v>566947</v>
      </c>
      <c r="M90" s="204">
        <v>480733</v>
      </c>
      <c r="N90" s="204">
        <v>0</v>
      </c>
      <c r="O90" s="204">
        <v>0</v>
      </c>
      <c r="P90" s="121"/>
      <c r="Q90" s="204">
        <v>2423165</v>
      </c>
      <c r="R90" s="204">
        <v>907957</v>
      </c>
      <c r="S90" s="204">
        <v>-1053888</v>
      </c>
      <c r="T90" s="204">
        <v>-41063</v>
      </c>
      <c r="U90" s="204">
        <v>0</v>
      </c>
      <c r="V90" s="121"/>
      <c r="W90" s="204">
        <v>2105308</v>
      </c>
      <c r="X90" s="204">
        <v>1638483</v>
      </c>
      <c r="Y90" s="204">
        <v>964933</v>
      </c>
      <c r="Z90" s="204">
        <v>0</v>
      </c>
      <c r="AA90" s="204">
        <v>0</v>
      </c>
      <c r="AB90" s="121"/>
      <c r="AC90" s="204">
        <v>141023</v>
      </c>
      <c r="AD90" s="204">
        <v>99715</v>
      </c>
      <c r="AE90" s="204">
        <v>99714</v>
      </c>
      <c r="AF90" s="204">
        <v>0</v>
      </c>
      <c r="AG90" s="204">
        <v>0</v>
      </c>
      <c r="AH90" s="121"/>
      <c r="AI90" s="204">
        <v>-224414</v>
      </c>
      <c r="AJ90" s="204">
        <v>-171644</v>
      </c>
      <c r="AK90" s="204">
        <v>0</v>
      </c>
      <c r="AL90" s="204">
        <v>0</v>
      </c>
      <c r="AM90" s="204">
        <v>0</v>
      </c>
    </row>
    <row r="91" spans="1:39">
      <c r="A91" s="36">
        <v>31200</v>
      </c>
      <c r="B91" s="37" t="s">
        <v>78</v>
      </c>
      <c r="C91" s="120">
        <v>4.4881000000000001E-3</v>
      </c>
      <c r="E91" s="121">
        <f t="shared" si="3"/>
        <v>8267947</v>
      </c>
      <c r="F91" s="121">
        <f t="shared" si="3"/>
        <v>5108261</v>
      </c>
      <c r="G91" s="121">
        <f t="shared" si="3"/>
        <v>528556</v>
      </c>
      <c r="H91" s="121">
        <f t="shared" si="3"/>
        <v>-75952</v>
      </c>
      <c r="I91" s="121">
        <f t="shared" si="2"/>
        <v>0</v>
      </c>
      <c r="J91" s="121"/>
      <c r="K91" s="204">
        <v>794051</v>
      </c>
      <c r="L91" s="204">
        <v>1048664</v>
      </c>
      <c r="M91" s="204">
        <v>889197</v>
      </c>
      <c r="N91" s="204">
        <v>0</v>
      </c>
      <c r="O91" s="204">
        <v>0</v>
      </c>
      <c r="P91" s="121"/>
      <c r="Q91" s="204">
        <v>4482054</v>
      </c>
      <c r="R91" s="204">
        <v>1679420</v>
      </c>
      <c r="S91" s="204">
        <v>-1949344</v>
      </c>
      <c r="T91" s="204">
        <v>-75952</v>
      </c>
      <c r="U91" s="204">
        <v>0</v>
      </c>
      <c r="V91" s="121"/>
      <c r="W91" s="204">
        <v>3894123</v>
      </c>
      <c r="X91" s="204">
        <v>3030651</v>
      </c>
      <c r="Y91" s="204">
        <v>1784806</v>
      </c>
      <c r="Z91" s="204">
        <v>0</v>
      </c>
      <c r="AA91" s="204">
        <v>0</v>
      </c>
      <c r="AB91" s="121"/>
      <c r="AC91" s="204">
        <v>0</v>
      </c>
      <c r="AD91" s="204">
        <v>0</v>
      </c>
      <c r="AE91" s="204">
        <v>0</v>
      </c>
      <c r="AF91" s="204">
        <v>0</v>
      </c>
      <c r="AG91" s="204">
        <v>0</v>
      </c>
      <c r="AH91" s="121"/>
      <c r="AI91" s="204">
        <v>-902281</v>
      </c>
      <c r="AJ91" s="204">
        <v>-650474</v>
      </c>
      <c r="AK91" s="204">
        <v>-196103</v>
      </c>
      <c r="AL91" s="204">
        <v>0</v>
      </c>
      <c r="AM91" s="204">
        <v>0</v>
      </c>
    </row>
    <row r="92" spans="1:39">
      <c r="A92" s="36">
        <v>31205</v>
      </c>
      <c r="B92" s="37" t="s">
        <v>79</v>
      </c>
      <c r="C92" s="120">
        <v>5.4020000000000001E-4</v>
      </c>
      <c r="E92" s="121">
        <f t="shared" si="3"/>
        <v>1015942</v>
      </c>
      <c r="F92" s="121">
        <f t="shared" si="3"/>
        <v>649398</v>
      </c>
      <c r="G92" s="121">
        <f t="shared" si="3"/>
        <v>91729</v>
      </c>
      <c r="H92" s="121">
        <f t="shared" si="3"/>
        <v>-9212</v>
      </c>
      <c r="I92" s="121">
        <f t="shared" si="2"/>
        <v>0</v>
      </c>
      <c r="J92" s="121"/>
      <c r="K92" s="204">
        <v>96303</v>
      </c>
      <c r="L92" s="204">
        <v>127183</v>
      </c>
      <c r="M92" s="204">
        <v>107843</v>
      </c>
      <c r="N92" s="204">
        <v>0</v>
      </c>
      <c r="O92" s="204">
        <v>0</v>
      </c>
      <c r="P92" s="121"/>
      <c r="Q92" s="204">
        <v>543588</v>
      </c>
      <c r="R92" s="204">
        <v>203682</v>
      </c>
      <c r="S92" s="204">
        <v>-236418</v>
      </c>
      <c r="T92" s="204">
        <v>-9212</v>
      </c>
      <c r="U92" s="204">
        <v>0</v>
      </c>
      <c r="V92" s="121"/>
      <c r="W92" s="204">
        <v>472283</v>
      </c>
      <c r="X92" s="204">
        <v>367560</v>
      </c>
      <c r="Y92" s="204">
        <v>216463</v>
      </c>
      <c r="Z92" s="204">
        <v>0</v>
      </c>
      <c r="AA92" s="204">
        <v>0</v>
      </c>
      <c r="AB92" s="121"/>
      <c r="AC92" s="204">
        <v>3843</v>
      </c>
      <c r="AD92" s="204">
        <v>3843</v>
      </c>
      <c r="AE92" s="204">
        <v>3841</v>
      </c>
      <c r="AF92" s="204">
        <v>0</v>
      </c>
      <c r="AG92" s="204">
        <v>0</v>
      </c>
      <c r="AH92" s="121"/>
      <c r="AI92" s="204">
        <v>-100075</v>
      </c>
      <c r="AJ92" s="204">
        <v>-52870</v>
      </c>
      <c r="AK92" s="204">
        <v>0</v>
      </c>
      <c r="AL92" s="204">
        <v>0</v>
      </c>
      <c r="AM92" s="204">
        <v>0</v>
      </c>
    </row>
    <row r="93" spans="1:39">
      <c r="A93" s="36">
        <v>31300</v>
      </c>
      <c r="B93" s="37" t="s">
        <v>80</v>
      </c>
      <c r="C93" s="120">
        <v>1.20313E-2</v>
      </c>
      <c r="E93" s="121">
        <f t="shared" si="3"/>
        <v>25899275</v>
      </c>
      <c r="F93" s="121">
        <f t="shared" si="3"/>
        <v>15961465</v>
      </c>
      <c r="G93" s="121">
        <f t="shared" si="3"/>
        <v>1838168</v>
      </c>
      <c r="H93" s="121">
        <f t="shared" si="3"/>
        <v>-212378</v>
      </c>
      <c r="I93" s="121">
        <f t="shared" si="2"/>
        <v>0</v>
      </c>
      <c r="J93" s="121"/>
      <c r="K93" s="204">
        <v>2220330</v>
      </c>
      <c r="L93" s="204">
        <v>2932282</v>
      </c>
      <c r="M93" s="204">
        <v>2486378</v>
      </c>
      <c r="N93" s="204">
        <v>0</v>
      </c>
      <c r="O93" s="204">
        <v>0</v>
      </c>
      <c r="P93" s="121"/>
      <c r="Q93" s="204">
        <v>12532744</v>
      </c>
      <c r="R93" s="204">
        <v>4696005</v>
      </c>
      <c r="S93" s="204">
        <v>-5450767</v>
      </c>
      <c r="T93" s="204">
        <v>-212378</v>
      </c>
      <c r="U93" s="204">
        <v>0</v>
      </c>
      <c r="V93" s="121"/>
      <c r="W93" s="204">
        <v>10888771</v>
      </c>
      <c r="X93" s="204">
        <v>8474323</v>
      </c>
      <c r="Y93" s="204">
        <v>4990686</v>
      </c>
      <c r="Z93" s="204">
        <v>0</v>
      </c>
      <c r="AA93" s="204">
        <v>0</v>
      </c>
      <c r="AB93" s="121"/>
      <c r="AC93" s="204">
        <v>525781</v>
      </c>
      <c r="AD93" s="204">
        <v>127206</v>
      </c>
      <c r="AE93" s="204">
        <v>0</v>
      </c>
      <c r="AF93" s="204">
        <v>0</v>
      </c>
      <c r="AG93" s="204">
        <v>0</v>
      </c>
      <c r="AH93" s="121"/>
      <c r="AI93" s="204">
        <v>-268351</v>
      </c>
      <c r="AJ93" s="204">
        <v>-268351</v>
      </c>
      <c r="AK93" s="204">
        <v>-188129</v>
      </c>
      <c r="AL93" s="204">
        <v>0</v>
      </c>
      <c r="AM93" s="204">
        <v>0</v>
      </c>
    </row>
    <row r="94" spans="1:39">
      <c r="A94" s="36">
        <v>31301</v>
      </c>
      <c r="B94" s="37" t="s">
        <v>81</v>
      </c>
      <c r="C94" s="120">
        <v>2.968E-4</v>
      </c>
      <c r="E94" s="121">
        <f t="shared" si="3"/>
        <v>616556</v>
      </c>
      <c r="F94" s="121">
        <f t="shared" si="3"/>
        <v>379278</v>
      </c>
      <c r="G94" s="121">
        <f t="shared" si="3"/>
        <v>-7692</v>
      </c>
      <c r="H94" s="121">
        <f t="shared" si="3"/>
        <v>-4772</v>
      </c>
      <c r="I94" s="121">
        <f t="shared" si="2"/>
        <v>0</v>
      </c>
      <c r="J94" s="121"/>
      <c r="K94" s="204">
        <v>49891</v>
      </c>
      <c r="L94" s="204">
        <v>65889</v>
      </c>
      <c r="M94" s="204">
        <v>55869</v>
      </c>
      <c r="N94" s="204">
        <v>0</v>
      </c>
      <c r="O94" s="204">
        <v>0</v>
      </c>
      <c r="P94" s="121"/>
      <c r="Q94" s="204">
        <v>281613</v>
      </c>
      <c r="R94" s="204">
        <v>105520</v>
      </c>
      <c r="S94" s="204">
        <v>-122480</v>
      </c>
      <c r="T94" s="204">
        <v>-4772</v>
      </c>
      <c r="U94" s="204">
        <v>0</v>
      </c>
      <c r="V94" s="121"/>
      <c r="W94" s="204">
        <v>244672</v>
      </c>
      <c r="X94" s="204">
        <v>190419</v>
      </c>
      <c r="Y94" s="204">
        <v>112142</v>
      </c>
      <c r="Z94" s="204">
        <v>0</v>
      </c>
      <c r="AA94" s="204">
        <v>0</v>
      </c>
      <c r="AB94" s="121"/>
      <c r="AC94" s="204">
        <v>93603</v>
      </c>
      <c r="AD94" s="204">
        <v>70673</v>
      </c>
      <c r="AE94" s="204">
        <v>0</v>
      </c>
      <c r="AF94" s="204">
        <v>0</v>
      </c>
      <c r="AG94" s="204">
        <v>0</v>
      </c>
      <c r="AH94" s="121"/>
      <c r="AI94" s="204">
        <v>-53223</v>
      </c>
      <c r="AJ94" s="204">
        <v>-53223</v>
      </c>
      <c r="AK94" s="204">
        <v>-53223</v>
      </c>
      <c r="AL94" s="204">
        <v>0</v>
      </c>
      <c r="AM94" s="204">
        <v>0</v>
      </c>
    </row>
    <row r="95" spans="1:39">
      <c r="A95" s="36">
        <v>31320</v>
      </c>
      <c r="B95" s="37" t="s">
        <v>82</v>
      </c>
      <c r="C95" s="120">
        <v>2.1784999999999999E-3</v>
      </c>
      <c r="E95" s="121">
        <f t="shared" si="3"/>
        <v>4207965</v>
      </c>
      <c r="F95" s="121">
        <f t="shared" si="3"/>
        <v>2583206</v>
      </c>
      <c r="G95" s="121">
        <f t="shared" si="3"/>
        <v>243368</v>
      </c>
      <c r="H95" s="121">
        <f t="shared" si="3"/>
        <v>-37341</v>
      </c>
      <c r="I95" s="121">
        <f t="shared" si="2"/>
        <v>0</v>
      </c>
      <c r="J95" s="121"/>
      <c r="K95" s="204">
        <v>390386</v>
      </c>
      <c r="L95" s="204">
        <v>515564</v>
      </c>
      <c r="M95" s="204">
        <v>437164</v>
      </c>
      <c r="N95" s="204">
        <v>0</v>
      </c>
      <c r="O95" s="204">
        <v>0</v>
      </c>
      <c r="P95" s="121"/>
      <c r="Q95" s="204">
        <v>2203550</v>
      </c>
      <c r="R95" s="204">
        <v>825668</v>
      </c>
      <c r="S95" s="204">
        <v>-958373</v>
      </c>
      <c r="T95" s="204">
        <v>-37341</v>
      </c>
      <c r="U95" s="204">
        <v>0</v>
      </c>
      <c r="V95" s="121"/>
      <c r="W95" s="204">
        <v>1914501</v>
      </c>
      <c r="X95" s="204">
        <v>1489985</v>
      </c>
      <c r="Y95" s="204">
        <v>877480</v>
      </c>
      <c r="Z95" s="204">
        <v>0</v>
      </c>
      <c r="AA95" s="204">
        <v>0</v>
      </c>
      <c r="AB95" s="121"/>
      <c r="AC95" s="204">
        <v>0</v>
      </c>
      <c r="AD95" s="204">
        <v>0</v>
      </c>
      <c r="AE95" s="204">
        <v>0</v>
      </c>
      <c r="AF95" s="204">
        <v>0</v>
      </c>
      <c r="AG95" s="204">
        <v>0</v>
      </c>
      <c r="AH95" s="121"/>
      <c r="AI95" s="204">
        <v>-300472</v>
      </c>
      <c r="AJ95" s="204">
        <v>-248011</v>
      </c>
      <c r="AK95" s="204">
        <v>-112903</v>
      </c>
      <c r="AL95" s="204">
        <v>0</v>
      </c>
      <c r="AM95" s="204">
        <v>0</v>
      </c>
    </row>
    <row r="96" spans="1:39">
      <c r="A96" s="36">
        <v>31400</v>
      </c>
      <c r="B96" s="37" t="s">
        <v>83</v>
      </c>
      <c r="C96" s="120">
        <v>4.6236000000000003E-3</v>
      </c>
      <c r="E96" s="121">
        <f t="shared" si="3"/>
        <v>9327794</v>
      </c>
      <c r="F96" s="121">
        <f t="shared" si="3"/>
        <v>5783848</v>
      </c>
      <c r="G96" s="121">
        <f t="shared" si="3"/>
        <v>681986</v>
      </c>
      <c r="H96" s="121">
        <f t="shared" si="3"/>
        <v>-79625</v>
      </c>
      <c r="I96" s="121">
        <f t="shared" si="2"/>
        <v>0</v>
      </c>
      <c r="J96" s="121"/>
      <c r="K96" s="204">
        <v>832448</v>
      </c>
      <c r="L96" s="204">
        <v>1099374</v>
      </c>
      <c r="M96" s="204">
        <v>932195</v>
      </c>
      <c r="N96" s="204">
        <v>0</v>
      </c>
      <c r="O96" s="204">
        <v>0</v>
      </c>
      <c r="P96" s="121"/>
      <c r="Q96" s="204">
        <v>4698789</v>
      </c>
      <c r="R96" s="204">
        <v>1760631</v>
      </c>
      <c r="S96" s="204">
        <v>-2043607</v>
      </c>
      <c r="T96" s="204">
        <v>-79625</v>
      </c>
      <c r="U96" s="204">
        <v>0</v>
      </c>
      <c r="V96" s="121"/>
      <c r="W96" s="204">
        <v>4082429</v>
      </c>
      <c r="X96" s="204">
        <v>3177202</v>
      </c>
      <c r="Y96" s="204">
        <v>1871113</v>
      </c>
      <c r="Z96" s="204">
        <v>0</v>
      </c>
      <c r="AA96" s="204">
        <v>0</v>
      </c>
      <c r="AB96" s="121"/>
      <c r="AC96" s="204">
        <v>0</v>
      </c>
      <c r="AD96" s="204">
        <v>0</v>
      </c>
      <c r="AE96" s="204">
        <v>0</v>
      </c>
      <c r="AF96" s="204">
        <v>0</v>
      </c>
      <c r="AG96" s="204">
        <v>0</v>
      </c>
      <c r="AH96" s="121"/>
      <c r="AI96" s="204">
        <v>-285872</v>
      </c>
      <c r="AJ96" s="204">
        <v>-253359</v>
      </c>
      <c r="AK96" s="204">
        <v>-77715</v>
      </c>
      <c r="AL96" s="204">
        <v>0</v>
      </c>
      <c r="AM96" s="204">
        <v>0</v>
      </c>
    </row>
    <row r="97" spans="1:39">
      <c r="A97" s="36">
        <v>31405</v>
      </c>
      <c r="B97" s="37" t="s">
        <v>84</v>
      </c>
      <c r="C97" s="120">
        <v>9.1299999999999997E-4</v>
      </c>
      <c r="E97" s="121">
        <f t="shared" si="3"/>
        <v>1999551</v>
      </c>
      <c r="F97" s="121">
        <f t="shared" si="3"/>
        <v>1307180</v>
      </c>
      <c r="G97" s="121">
        <f t="shared" si="3"/>
        <v>223616</v>
      </c>
      <c r="H97" s="121">
        <f t="shared" si="3"/>
        <v>-16278</v>
      </c>
      <c r="I97" s="121">
        <f t="shared" si="2"/>
        <v>0</v>
      </c>
      <c r="J97" s="121"/>
      <c r="K97" s="204">
        <v>170184</v>
      </c>
      <c r="L97" s="204">
        <v>224753</v>
      </c>
      <c r="M97" s="204">
        <v>190576</v>
      </c>
      <c r="N97" s="204">
        <v>0</v>
      </c>
      <c r="O97" s="204">
        <v>0</v>
      </c>
      <c r="P97" s="121"/>
      <c r="Q97" s="204">
        <v>960609</v>
      </c>
      <c r="R97" s="204">
        <v>359939</v>
      </c>
      <c r="S97" s="204">
        <v>-417790</v>
      </c>
      <c r="T97" s="204">
        <v>-16278</v>
      </c>
      <c r="U97" s="204">
        <v>0</v>
      </c>
      <c r="V97" s="121"/>
      <c r="W97" s="204">
        <v>834602</v>
      </c>
      <c r="X97" s="204">
        <v>649539</v>
      </c>
      <c r="Y97" s="204">
        <v>382526</v>
      </c>
      <c r="Z97" s="204">
        <v>0</v>
      </c>
      <c r="AA97" s="204">
        <v>0</v>
      </c>
      <c r="AB97" s="121"/>
      <c r="AC97" s="204">
        <v>74825</v>
      </c>
      <c r="AD97" s="204">
        <v>74823</v>
      </c>
      <c r="AE97" s="204">
        <v>68304</v>
      </c>
      <c r="AF97" s="204">
        <v>0</v>
      </c>
      <c r="AG97" s="204">
        <v>0</v>
      </c>
      <c r="AH97" s="121"/>
      <c r="AI97" s="204">
        <v>-40669</v>
      </c>
      <c r="AJ97" s="204">
        <v>-1874</v>
      </c>
      <c r="AK97" s="204">
        <v>0</v>
      </c>
      <c r="AL97" s="204">
        <v>0</v>
      </c>
      <c r="AM97" s="204">
        <v>0</v>
      </c>
    </row>
    <row r="98" spans="1:39">
      <c r="A98" s="36">
        <v>31500</v>
      </c>
      <c r="B98" s="37" t="s">
        <v>85</v>
      </c>
      <c r="C98" s="120">
        <v>7.1060000000000003E-4</v>
      </c>
      <c r="E98" s="121">
        <f t="shared" si="3"/>
        <v>1460788</v>
      </c>
      <c r="F98" s="121">
        <f t="shared" si="3"/>
        <v>927959</v>
      </c>
      <c r="G98" s="121">
        <f t="shared" si="3"/>
        <v>127658</v>
      </c>
      <c r="H98" s="121">
        <f t="shared" si="3"/>
        <v>-12403</v>
      </c>
      <c r="I98" s="121">
        <f t="shared" si="2"/>
        <v>0</v>
      </c>
      <c r="J98" s="121"/>
      <c r="K98" s="204">
        <v>129673</v>
      </c>
      <c r="L98" s="204">
        <v>171253</v>
      </c>
      <c r="M98" s="204">
        <v>145211</v>
      </c>
      <c r="N98" s="204">
        <v>0</v>
      </c>
      <c r="O98" s="204">
        <v>0</v>
      </c>
      <c r="P98" s="121"/>
      <c r="Q98" s="204">
        <v>731946</v>
      </c>
      <c r="R98" s="204">
        <v>274259</v>
      </c>
      <c r="S98" s="204">
        <v>-318340</v>
      </c>
      <c r="T98" s="204">
        <v>-12403</v>
      </c>
      <c r="U98" s="204">
        <v>0</v>
      </c>
      <c r="V98" s="121"/>
      <c r="W98" s="204">
        <v>635934</v>
      </c>
      <c r="X98" s="204">
        <v>494924</v>
      </c>
      <c r="Y98" s="204">
        <v>291470</v>
      </c>
      <c r="Z98" s="204">
        <v>0</v>
      </c>
      <c r="AA98" s="204">
        <v>0</v>
      </c>
      <c r="AB98" s="121"/>
      <c r="AC98" s="204">
        <v>9319</v>
      </c>
      <c r="AD98" s="204">
        <v>9319</v>
      </c>
      <c r="AE98" s="204">
        <v>9317</v>
      </c>
      <c r="AF98" s="204">
        <v>0</v>
      </c>
      <c r="AG98" s="204">
        <v>0</v>
      </c>
      <c r="AH98" s="121"/>
      <c r="AI98" s="204">
        <v>-46084</v>
      </c>
      <c r="AJ98" s="204">
        <v>-21796</v>
      </c>
      <c r="AK98" s="204">
        <v>0</v>
      </c>
      <c r="AL98" s="204">
        <v>0</v>
      </c>
      <c r="AM98" s="204">
        <v>0</v>
      </c>
    </row>
    <row r="99" spans="1:39">
      <c r="A99" s="36">
        <v>31600</v>
      </c>
      <c r="B99" s="37" t="s">
        <v>86</v>
      </c>
      <c r="C99" s="120">
        <v>3.2342999999999998E-3</v>
      </c>
      <c r="E99" s="121">
        <f t="shared" si="3"/>
        <v>6686383</v>
      </c>
      <c r="F99" s="121">
        <f t="shared" si="3"/>
        <v>4134013</v>
      </c>
      <c r="G99" s="121">
        <f t="shared" si="3"/>
        <v>491450</v>
      </c>
      <c r="H99" s="121">
        <f t="shared" si="3"/>
        <v>-55996</v>
      </c>
      <c r="I99" s="121">
        <f t="shared" si="2"/>
        <v>0</v>
      </c>
      <c r="J99" s="121"/>
      <c r="K99" s="204">
        <v>585415</v>
      </c>
      <c r="L99" s="204">
        <v>773129</v>
      </c>
      <c r="M99" s="204">
        <v>655562</v>
      </c>
      <c r="N99" s="204">
        <v>0</v>
      </c>
      <c r="O99" s="204">
        <v>0</v>
      </c>
      <c r="P99" s="121"/>
      <c r="Q99" s="204">
        <v>3304400</v>
      </c>
      <c r="R99" s="204">
        <v>1238155</v>
      </c>
      <c r="S99" s="204">
        <v>-1437156</v>
      </c>
      <c r="T99" s="204">
        <v>-55996</v>
      </c>
      <c r="U99" s="204">
        <v>0</v>
      </c>
      <c r="V99" s="121"/>
      <c r="W99" s="204">
        <v>2870948</v>
      </c>
      <c r="X99" s="204">
        <v>2234351</v>
      </c>
      <c r="Y99" s="204">
        <v>1315851</v>
      </c>
      <c r="Z99" s="204">
        <v>0</v>
      </c>
      <c r="AA99" s="204">
        <v>0</v>
      </c>
      <c r="AB99" s="121"/>
      <c r="AC99" s="204">
        <v>48510</v>
      </c>
      <c r="AD99" s="204">
        <v>11267</v>
      </c>
      <c r="AE99" s="204">
        <v>0</v>
      </c>
      <c r="AF99" s="204">
        <v>0</v>
      </c>
      <c r="AG99" s="204">
        <v>0</v>
      </c>
      <c r="AH99" s="121"/>
      <c r="AI99" s="204">
        <v>-122890</v>
      </c>
      <c r="AJ99" s="204">
        <v>-122889</v>
      </c>
      <c r="AK99" s="204">
        <v>-42807</v>
      </c>
      <c r="AL99" s="204">
        <v>0</v>
      </c>
      <c r="AM99" s="204">
        <v>0</v>
      </c>
    </row>
    <row r="100" spans="1:39">
      <c r="A100" s="36">
        <v>31601</v>
      </c>
      <c r="B100" s="37" t="s">
        <v>284</v>
      </c>
      <c r="C100" s="120">
        <v>0</v>
      </c>
      <c r="E100" s="121">
        <f t="shared" si="3"/>
        <v>-6438</v>
      </c>
      <c r="F100" s="121">
        <f t="shared" si="3"/>
        <v>0</v>
      </c>
      <c r="G100" s="121">
        <f t="shared" si="3"/>
        <v>0</v>
      </c>
      <c r="H100" s="121">
        <f t="shared" si="3"/>
        <v>0</v>
      </c>
      <c r="I100" s="121">
        <f t="shared" si="2"/>
        <v>0</v>
      </c>
      <c r="J100" s="121"/>
      <c r="K100" s="204">
        <v>0</v>
      </c>
      <c r="L100" s="204">
        <v>0</v>
      </c>
      <c r="M100" s="204">
        <v>0</v>
      </c>
      <c r="N100" s="204">
        <v>0</v>
      </c>
      <c r="O100" s="204">
        <v>0</v>
      </c>
      <c r="P100" s="121"/>
      <c r="Q100" s="204">
        <v>0</v>
      </c>
      <c r="R100" s="204">
        <v>0</v>
      </c>
      <c r="S100" s="204">
        <v>0</v>
      </c>
      <c r="T100" s="204">
        <v>0</v>
      </c>
      <c r="U100" s="204">
        <v>0</v>
      </c>
      <c r="V100" s="121"/>
      <c r="W100" s="204">
        <v>0</v>
      </c>
      <c r="X100" s="204">
        <v>0</v>
      </c>
      <c r="Y100" s="204">
        <v>0</v>
      </c>
      <c r="Z100" s="204">
        <v>0</v>
      </c>
      <c r="AA100" s="204">
        <v>0</v>
      </c>
      <c r="AB100" s="121"/>
      <c r="AC100" s="204">
        <v>0</v>
      </c>
      <c r="AD100" s="204">
        <v>0</v>
      </c>
      <c r="AE100" s="204">
        <v>0</v>
      </c>
      <c r="AF100" s="204">
        <v>0</v>
      </c>
      <c r="AG100" s="204">
        <v>0</v>
      </c>
      <c r="AH100" s="121"/>
      <c r="AI100" s="204">
        <v>-6438</v>
      </c>
      <c r="AJ100" s="204">
        <v>0</v>
      </c>
      <c r="AK100" s="204">
        <v>0</v>
      </c>
      <c r="AL100" s="204">
        <v>0</v>
      </c>
      <c r="AM100" s="204">
        <v>0</v>
      </c>
    </row>
    <row r="101" spans="1:39">
      <c r="A101" s="36">
        <v>31605</v>
      </c>
      <c r="B101" s="37" t="s">
        <v>87</v>
      </c>
      <c r="C101" s="120">
        <v>4.9089999999999995E-4</v>
      </c>
      <c r="E101" s="121">
        <f t="shared" si="3"/>
        <v>1034646</v>
      </c>
      <c r="F101" s="121">
        <f t="shared" si="3"/>
        <v>653234</v>
      </c>
      <c r="G101" s="121">
        <f t="shared" si="3"/>
        <v>66644</v>
      </c>
      <c r="H101" s="121">
        <f t="shared" si="3"/>
        <v>-8184</v>
      </c>
      <c r="I101" s="121">
        <f t="shared" si="2"/>
        <v>0</v>
      </c>
      <c r="J101" s="121"/>
      <c r="K101" s="204">
        <v>85556</v>
      </c>
      <c r="L101" s="204">
        <v>112990</v>
      </c>
      <c r="M101" s="204">
        <v>95808</v>
      </c>
      <c r="N101" s="204">
        <v>0</v>
      </c>
      <c r="O101" s="204">
        <v>0</v>
      </c>
      <c r="P101" s="121"/>
      <c r="Q101" s="204">
        <v>482926</v>
      </c>
      <c r="R101" s="204">
        <v>180952</v>
      </c>
      <c r="S101" s="204">
        <v>-210035</v>
      </c>
      <c r="T101" s="204">
        <v>-8184</v>
      </c>
      <c r="U101" s="204">
        <v>0</v>
      </c>
      <c r="V101" s="121"/>
      <c r="W101" s="204">
        <v>419579</v>
      </c>
      <c r="X101" s="204">
        <v>326542</v>
      </c>
      <c r="Y101" s="204">
        <v>192307</v>
      </c>
      <c r="Z101" s="204">
        <v>0</v>
      </c>
      <c r="AA101" s="204">
        <v>0</v>
      </c>
      <c r="AB101" s="121"/>
      <c r="AC101" s="204">
        <v>58022</v>
      </c>
      <c r="AD101" s="204">
        <v>44187</v>
      </c>
      <c r="AE101" s="204">
        <v>0</v>
      </c>
      <c r="AF101" s="204">
        <v>0</v>
      </c>
      <c r="AG101" s="204">
        <v>0</v>
      </c>
      <c r="AH101" s="121"/>
      <c r="AI101" s="204">
        <v>-11437</v>
      </c>
      <c r="AJ101" s="204">
        <v>-11437</v>
      </c>
      <c r="AK101" s="204">
        <v>-11436</v>
      </c>
      <c r="AL101" s="204">
        <v>0</v>
      </c>
      <c r="AM101" s="204">
        <v>0</v>
      </c>
    </row>
    <row r="102" spans="1:39">
      <c r="A102" s="36">
        <v>31700</v>
      </c>
      <c r="B102" s="37" t="s">
        <v>88</v>
      </c>
      <c r="C102" s="120">
        <v>9.7659999999999999E-4</v>
      </c>
      <c r="E102" s="121">
        <f t="shared" si="3"/>
        <v>2213947</v>
      </c>
      <c r="F102" s="121">
        <f t="shared" si="3"/>
        <v>1385365</v>
      </c>
      <c r="G102" s="121">
        <f t="shared" si="3"/>
        <v>213243</v>
      </c>
      <c r="H102" s="121">
        <f t="shared" si="3"/>
        <v>-17486</v>
      </c>
      <c r="I102" s="121">
        <f t="shared" si="2"/>
        <v>0</v>
      </c>
      <c r="J102" s="121"/>
      <c r="K102" s="204">
        <v>182807</v>
      </c>
      <c r="L102" s="204">
        <v>241424</v>
      </c>
      <c r="M102" s="204">
        <v>204711</v>
      </c>
      <c r="N102" s="204">
        <v>0</v>
      </c>
      <c r="O102" s="204">
        <v>0</v>
      </c>
      <c r="P102" s="121"/>
      <c r="Q102" s="204">
        <v>1031860</v>
      </c>
      <c r="R102" s="204">
        <v>386637</v>
      </c>
      <c r="S102" s="204">
        <v>-448779</v>
      </c>
      <c r="T102" s="204">
        <v>-17486</v>
      </c>
      <c r="U102" s="204">
        <v>0</v>
      </c>
      <c r="V102" s="121"/>
      <c r="W102" s="204">
        <v>896507</v>
      </c>
      <c r="X102" s="204">
        <v>697718</v>
      </c>
      <c r="Y102" s="204">
        <v>410899</v>
      </c>
      <c r="Z102" s="204">
        <v>0</v>
      </c>
      <c r="AA102" s="204">
        <v>0</v>
      </c>
      <c r="AB102" s="121"/>
      <c r="AC102" s="204">
        <v>102773</v>
      </c>
      <c r="AD102" s="204">
        <v>59586</v>
      </c>
      <c r="AE102" s="204">
        <v>46412</v>
      </c>
      <c r="AF102" s="204">
        <v>0</v>
      </c>
      <c r="AG102" s="204">
        <v>0</v>
      </c>
      <c r="AH102" s="121"/>
      <c r="AI102" s="204">
        <v>0</v>
      </c>
      <c r="AJ102" s="204">
        <v>0</v>
      </c>
      <c r="AK102" s="204">
        <v>0</v>
      </c>
      <c r="AL102" s="204">
        <v>0</v>
      </c>
      <c r="AM102" s="204">
        <v>0</v>
      </c>
    </row>
    <row r="103" spans="1:39">
      <c r="A103" s="36">
        <v>31800</v>
      </c>
      <c r="B103" s="37" t="s">
        <v>89</v>
      </c>
      <c r="C103" s="120">
        <v>5.8989000000000003E-3</v>
      </c>
      <c r="E103" s="121">
        <f t="shared" si="3"/>
        <v>11287169</v>
      </c>
      <c r="F103" s="121">
        <f t="shared" si="3"/>
        <v>6886269</v>
      </c>
      <c r="G103" s="121">
        <f t="shared" si="3"/>
        <v>679469</v>
      </c>
      <c r="H103" s="121">
        <f t="shared" si="3"/>
        <v>-99686</v>
      </c>
      <c r="I103" s="121">
        <f t="shared" si="2"/>
        <v>0</v>
      </c>
      <c r="J103" s="121"/>
      <c r="K103" s="204">
        <v>1042177</v>
      </c>
      <c r="L103" s="204">
        <v>1376353</v>
      </c>
      <c r="M103" s="204">
        <v>1167054</v>
      </c>
      <c r="N103" s="204">
        <v>0</v>
      </c>
      <c r="O103" s="204">
        <v>0</v>
      </c>
      <c r="P103" s="121"/>
      <c r="Q103" s="204">
        <v>5882612</v>
      </c>
      <c r="R103" s="204">
        <v>2204208</v>
      </c>
      <c r="S103" s="204">
        <v>-2558477</v>
      </c>
      <c r="T103" s="204">
        <v>-99686</v>
      </c>
      <c r="U103" s="204">
        <v>0</v>
      </c>
      <c r="V103" s="121"/>
      <c r="W103" s="204">
        <v>5110964</v>
      </c>
      <c r="X103" s="204">
        <v>3977673</v>
      </c>
      <c r="Y103" s="204">
        <v>2342525</v>
      </c>
      <c r="Z103" s="204">
        <v>0</v>
      </c>
      <c r="AA103" s="204">
        <v>0</v>
      </c>
      <c r="AB103" s="121"/>
      <c r="AC103" s="204">
        <v>9662</v>
      </c>
      <c r="AD103" s="204">
        <v>0</v>
      </c>
      <c r="AE103" s="204">
        <v>0</v>
      </c>
      <c r="AF103" s="204">
        <v>0</v>
      </c>
      <c r="AG103" s="204">
        <v>0</v>
      </c>
      <c r="AH103" s="121"/>
      <c r="AI103" s="204">
        <v>-758246</v>
      </c>
      <c r="AJ103" s="204">
        <v>-671965</v>
      </c>
      <c r="AK103" s="204">
        <v>-271633</v>
      </c>
      <c r="AL103" s="204">
        <v>0</v>
      </c>
      <c r="AM103" s="204">
        <v>0</v>
      </c>
    </row>
    <row r="104" spans="1:39">
      <c r="A104" s="36">
        <v>31805</v>
      </c>
      <c r="B104" s="37" t="s">
        <v>90</v>
      </c>
      <c r="C104" s="120">
        <v>1.1584E-3</v>
      </c>
      <c r="E104" s="121">
        <f t="shared" si="3"/>
        <v>2506592</v>
      </c>
      <c r="F104" s="121">
        <f t="shared" si="3"/>
        <v>1612687</v>
      </c>
      <c r="G104" s="121">
        <f t="shared" si="3"/>
        <v>237032</v>
      </c>
      <c r="H104" s="121">
        <f t="shared" si="3"/>
        <v>-20239</v>
      </c>
      <c r="I104" s="121">
        <f t="shared" si="2"/>
        <v>0</v>
      </c>
      <c r="J104" s="121"/>
      <c r="K104" s="204">
        <v>211587</v>
      </c>
      <c r="L104" s="204">
        <v>279432</v>
      </c>
      <c r="M104" s="204">
        <v>236940</v>
      </c>
      <c r="N104" s="204">
        <v>0</v>
      </c>
      <c r="O104" s="204">
        <v>0</v>
      </c>
      <c r="P104" s="121"/>
      <c r="Q104" s="204">
        <v>1194309</v>
      </c>
      <c r="R104" s="204">
        <v>447506</v>
      </c>
      <c r="S104" s="204">
        <v>-519432</v>
      </c>
      <c r="T104" s="204">
        <v>-20239</v>
      </c>
      <c r="U104" s="204">
        <v>0</v>
      </c>
      <c r="V104" s="121"/>
      <c r="W104" s="204">
        <v>1037647</v>
      </c>
      <c r="X104" s="204">
        <v>807562</v>
      </c>
      <c r="Y104" s="204">
        <v>475588</v>
      </c>
      <c r="Z104" s="204">
        <v>0</v>
      </c>
      <c r="AA104" s="204">
        <v>0</v>
      </c>
      <c r="AB104" s="121"/>
      <c r="AC104" s="204">
        <v>93385</v>
      </c>
      <c r="AD104" s="204">
        <v>78187</v>
      </c>
      <c r="AE104" s="204">
        <v>43936</v>
      </c>
      <c r="AF104" s="204">
        <v>0</v>
      </c>
      <c r="AG104" s="204">
        <v>0</v>
      </c>
      <c r="AH104" s="121"/>
      <c r="AI104" s="204">
        <v>-30336</v>
      </c>
      <c r="AJ104" s="204">
        <v>0</v>
      </c>
      <c r="AK104" s="204">
        <v>0</v>
      </c>
      <c r="AL104" s="204">
        <v>0</v>
      </c>
      <c r="AM104" s="204">
        <v>0</v>
      </c>
    </row>
    <row r="105" spans="1:39">
      <c r="A105" s="36">
        <v>31810</v>
      </c>
      <c r="B105" s="37" t="s">
        <v>91</v>
      </c>
      <c r="C105" s="120">
        <v>1.5291E-3</v>
      </c>
      <c r="E105" s="121">
        <f t="shared" si="3"/>
        <v>3221802</v>
      </c>
      <c r="F105" s="121">
        <f t="shared" si="3"/>
        <v>2013544</v>
      </c>
      <c r="G105" s="121">
        <f t="shared" si="3"/>
        <v>241648</v>
      </c>
      <c r="H105" s="121">
        <f t="shared" si="3"/>
        <v>-26739</v>
      </c>
      <c r="I105" s="121">
        <f t="shared" si="2"/>
        <v>0</v>
      </c>
      <c r="J105" s="121"/>
      <c r="K105" s="204">
        <v>279547</v>
      </c>
      <c r="L105" s="204">
        <v>369184</v>
      </c>
      <c r="M105" s="204">
        <v>313044</v>
      </c>
      <c r="N105" s="204">
        <v>0</v>
      </c>
      <c r="O105" s="204">
        <v>0</v>
      </c>
      <c r="P105" s="121"/>
      <c r="Q105" s="204">
        <v>1577916</v>
      </c>
      <c r="R105" s="204">
        <v>591243</v>
      </c>
      <c r="S105" s="204">
        <v>-686270</v>
      </c>
      <c r="T105" s="204">
        <v>-26739</v>
      </c>
      <c r="U105" s="204">
        <v>0</v>
      </c>
      <c r="V105" s="121"/>
      <c r="W105" s="204">
        <v>1370934</v>
      </c>
      <c r="X105" s="204">
        <v>1066946</v>
      </c>
      <c r="Y105" s="204">
        <v>628345</v>
      </c>
      <c r="Z105" s="204">
        <v>0</v>
      </c>
      <c r="AA105" s="204">
        <v>0</v>
      </c>
      <c r="AB105" s="121"/>
      <c r="AC105" s="204">
        <v>29517</v>
      </c>
      <c r="AD105" s="204">
        <v>14465</v>
      </c>
      <c r="AE105" s="204">
        <v>0</v>
      </c>
      <c r="AF105" s="204">
        <v>0</v>
      </c>
      <c r="AG105" s="204">
        <v>0</v>
      </c>
      <c r="AH105" s="121"/>
      <c r="AI105" s="204">
        <v>-36112</v>
      </c>
      <c r="AJ105" s="204">
        <v>-28294</v>
      </c>
      <c r="AK105" s="204">
        <v>-13471</v>
      </c>
      <c r="AL105" s="204">
        <v>0</v>
      </c>
      <c r="AM105" s="204">
        <v>0</v>
      </c>
    </row>
    <row r="106" spans="1:39">
      <c r="A106" s="36">
        <v>31820</v>
      </c>
      <c r="B106" s="37" t="s">
        <v>92</v>
      </c>
      <c r="C106" s="120">
        <v>1.2939E-3</v>
      </c>
      <c r="E106" s="121">
        <f t="shared" si="3"/>
        <v>2615569</v>
      </c>
      <c r="F106" s="121">
        <f t="shared" si="3"/>
        <v>1570247</v>
      </c>
      <c r="G106" s="121">
        <f t="shared" si="3"/>
        <v>177732</v>
      </c>
      <c r="H106" s="121">
        <f t="shared" si="3"/>
        <v>-22556</v>
      </c>
      <c r="I106" s="121">
        <f t="shared" si="2"/>
        <v>0</v>
      </c>
      <c r="J106" s="121"/>
      <c r="K106" s="204">
        <v>235813</v>
      </c>
      <c r="L106" s="204">
        <v>311426</v>
      </c>
      <c r="M106" s="204">
        <v>264069</v>
      </c>
      <c r="N106" s="204">
        <v>0</v>
      </c>
      <c r="O106" s="204">
        <v>0</v>
      </c>
      <c r="P106" s="121"/>
      <c r="Q106" s="204">
        <v>1331055</v>
      </c>
      <c r="R106" s="204">
        <v>498745</v>
      </c>
      <c r="S106" s="204">
        <v>-578905</v>
      </c>
      <c r="T106" s="204">
        <v>-22556</v>
      </c>
      <c r="U106" s="204">
        <v>0</v>
      </c>
      <c r="V106" s="121"/>
      <c r="W106" s="204">
        <v>1156455</v>
      </c>
      <c r="X106" s="204">
        <v>900025</v>
      </c>
      <c r="Y106" s="204">
        <v>530042</v>
      </c>
      <c r="Z106" s="204">
        <v>0</v>
      </c>
      <c r="AA106" s="204">
        <v>0</v>
      </c>
      <c r="AB106" s="121"/>
      <c r="AC106" s="204">
        <v>50770</v>
      </c>
      <c r="AD106" s="204">
        <v>18576</v>
      </c>
      <c r="AE106" s="204">
        <v>0</v>
      </c>
      <c r="AF106" s="204">
        <v>0</v>
      </c>
      <c r="AG106" s="204">
        <v>0</v>
      </c>
      <c r="AH106" s="121"/>
      <c r="AI106" s="204">
        <v>-158524</v>
      </c>
      <c r="AJ106" s="204">
        <v>-158525</v>
      </c>
      <c r="AK106" s="204">
        <v>-37474</v>
      </c>
      <c r="AL106" s="204">
        <v>0</v>
      </c>
      <c r="AM106" s="204">
        <v>0</v>
      </c>
    </row>
    <row r="107" spans="1:39">
      <c r="A107" s="36">
        <v>31900</v>
      </c>
      <c r="B107" s="37" t="s">
        <v>93</v>
      </c>
      <c r="C107" s="120">
        <v>3.6668E-3</v>
      </c>
      <c r="E107" s="121">
        <f t="shared" si="3"/>
        <v>7673295</v>
      </c>
      <c r="F107" s="121">
        <f t="shared" si="3"/>
        <v>4810696</v>
      </c>
      <c r="G107" s="121">
        <f t="shared" si="3"/>
        <v>520525</v>
      </c>
      <c r="H107" s="121">
        <f t="shared" si="3"/>
        <v>-63664</v>
      </c>
      <c r="I107" s="121">
        <f t="shared" si="2"/>
        <v>0</v>
      </c>
      <c r="J107" s="121"/>
      <c r="K107" s="204">
        <v>665580</v>
      </c>
      <c r="L107" s="204">
        <v>878999</v>
      </c>
      <c r="M107" s="204">
        <v>745332</v>
      </c>
      <c r="N107" s="204">
        <v>0</v>
      </c>
      <c r="O107" s="204">
        <v>0</v>
      </c>
      <c r="P107" s="121"/>
      <c r="Q107" s="204">
        <v>3756893</v>
      </c>
      <c r="R107" s="204">
        <v>1407704</v>
      </c>
      <c r="S107" s="204">
        <v>-1633956</v>
      </c>
      <c r="T107" s="204">
        <v>-63664</v>
      </c>
      <c r="U107" s="204">
        <v>0</v>
      </c>
      <c r="V107" s="121"/>
      <c r="W107" s="204">
        <v>3264085</v>
      </c>
      <c r="X107" s="204">
        <v>2540316</v>
      </c>
      <c r="Y107" s="204">
        <v>1496039</v>
      </c>
      <c r="Z107" s="204">
        <v>0</v>
      </c>
      <c r="AA107" s="204">
        <v>0</v>
      </c>
      <c r="AB107" s="121"/>
      <c r="AC107" s="204">
        <v>162885</v>
      </c>
      <c r="AD107" s="204">
        <v>114304</v>
      </c>
      <c r="AE107" s="204">
        <v>0</v>
      </c>
      <c r="AF107" s="204">
        <v>0</v>
      </c>
      <c r="AG107" s="204">
        <v>0</v>
      </c>
      <c r="AH107" s="121"/>
      <c r="AI107" s="204">
        <v>-176148</v>
      </c>
      <c r="AJ107" s="204">
        <v>-130627</v>
      </c>
      <c r="AK107" s="204">
        <v>-86890</v>
      </c>
      <c r="AL107" s="204">
        <v>0</v>
      </c>
      <c r="AM107" s="204">
        <v>0</v>
      </c>
    </row>
    <row r="108" spans="1:39">
      <c r="A108" s="36">
        <v>32000</v>
      </c>
      <c r="B108" s="37" t="s">
        <v>94</v>
      </c>
      <c r="C108" s="120">
        <v>1.4777E-3</v>
      </c>
      <c r="E108" s="121">
        <f t="shared" si="3"/>
        <v>3223497</v>
      </c>
      <c r="F108" s="121">
        <f t="shared" si="3"/>
        <v>2012925</v>
      </c>
      <c r="G108" s="121">
        <f t="shared" si="3"/>
        <v>236772</v>
      </c>
      <c r="H108" s="121">
        <f t="shared" si="3"/>
        <v>-25924</v>
      </c>
      <c r="I108" s="121">
        <f t="shared" si="2"/>
        <v>0</v>
      </c>
      <c r="J108" s="121"/>
      <c r="K108" s="204">
        <v>271022</v>
      </c>
      <c r="L108" s="204">
        <v>357926</v>
      </c>
      <c r="M108" s="204">
        <v>303497</v>
      </c>
      <c r="N108" s="204">
        <v>0</v>
      </c>
      <c r="O108" s="204">
        <v>0</v>
      </c>
      <c r="P108" s="121"/>
      <c r="Q108" s="204">
        <v>1529798</v>
      </c>
      <c r="R108" s="204">
        <v>573213</v>
      </c>
      <c r="S108" s="204">
        <v>-665343</v>
      </c>
      <c r="T108" s="204">
        <v>-25924</v>
      </c>
      <c r="U108" s="204">
        <v>0</v>
      </c>
      <c r="V108" s="121"/>
      <c r="W108" s="204">
        <v>1329128</v>
      </c>
      <c r="X108" s="204">
        <v>1034410</v>
      </c>
      <c r="Y108" s="204">
        <v>609183</v>
      </c>
      <c r="Z108" s="204">
        <v>0</v>
      </c>
      <c r="AA108" s="204">
        <v>0</v>
      </c>
      <c r="AB108" s="121"/>
      <c r="AC108" s="204">
        <v>104116</v>
      </c>
      <c r="AD108" s="204">
        <v>57943</v>
      </c>
      <c r="AE108" s="204">
        <v>0</v>
      </c>
      <c r="AF108" s="204">
        <v>0</v>
      </c>
      <c r="AG108" s="204">
        <v>0</v>
      </c>
      <c r="AH108" s="121"/>
      <c r="AI108" s="204">
        <v>-10567</v>
      </c>
      <c r="AJ108" s="204">
        <v>-10567</v>
      </c>
      <c r="AK108" s="204">
        <v>-10565</v>
      </c>
      <c r="AL108" s="204">
        <v>0</v>
      </c>
      <c r="AM108" s="204">
        <v>0</v>
      </c>
    </row>
    <row r="109" spans="1:39">
      <c r="A109" s="36">
        <v>32005</v>
      </c>
      <c r="B109" s="37" t="s">
        <v>95</v>
      </c>
      <c r="C109" s="120">
        <v>3.3320000000000002E-4</v>
      </c>
      <c r="E109" s="121">
        <f t="shared" si="3"/>
        <v>691304</v>
      </c>
      <c r="F109" s="121">
        <f t="shared" si="3"/>
        <v>426372</v>
      </c>
      <c r="G109" s="121">
        <f t="shared" si="3"/>
        <v>44696</v>
      </c>
      <c r="H109" s="121">
        <f t="shared" si="3"/>
        <v>-5608</v>
      </c>
      <c r="I109" s="121">
        <f t="shared" si="2"/>
        <v>0</v>
      </c>
      <c r="J109" s="121"/>
      <c r="K109" s="204">
        <v>58634</v>
      </c>
      <c r="L109" s="204">
        <v>77436</v>
      </c>
      <c r="M109" s="204">
        <v>65660</v>
      </c>
      <c r="N109" s="204">
        <v>0</v>
      </c>
      <c r="O109" s="204">
        <v>0</v>
      </c>
      <c r="P109" s="121"/>
      <c r="Q109" s="204">
        <v>330964</v>
      </c>
      <c r="R109" s="204">
        <v>124012</v>
      </c>
      <c r="S109" s="204">
        <v>-143944</v>
      </c>
      <c r="T109" s="204">
        <v>-5608</v>
      </c>
      <c r="U109" s="204">
        <v>0</v>
      </c>
      <c r="V109" s="121"/>
      <c r="W109" s="204">
        <v>287550</v>
      </c>
      <c r="X109" s="204">
        <v>223790</v>
      </c>
      <c r="Y109" s="204">
        <v>131794</v>
      </c>
      <c r="Z109" s="204">
        <v>0</v>
      </c>
      <c r="AA109" s="204">
        <v>0</v>
      </c>
      <c r="AB109" s="121"/>
      <c r="AC109" s="204">
        <v>30093</v>
      </c>
      <c r="AD109" s="204">
        <v>13437</v>
      </c>
      <c r="AE109" s="204">
        <v>0</v>
      </c>
      <c r="AF109" s="204">
        <v>0</v>
      </c>
      <c r="AG109" s="204">
        <v>0</v>
      </c>
      <c r="AH109" s="121"/>
      <c r="AI109" s="204">
        <v>-15937</v>
      </c>
      <c r="AJ109" s="204">
        <v>-12303</v>
      </c>
      <c r="AK109" s="204">
        <v>-8814</v>
      </c>
      <c r="AL109" s="204">
        <v>0</v>
      </c>
      <c r="AM109" s="204">
        <v>0</v>
      </c>
    </row>
    <row r="110" spans="1:39">
      <c r="A110" s="36">
        <v>32100</v>
      </c>
      <c r="B110" s="37" t="s">
        <v>96</v>
      </c>
      <c r="C110" s="120">
        <v>8.3509999999999997E-4</v>
      </c>
      <c r="E110" s="121">
        <f t="shared" si="3"/>
        <v>1614527</v>
      </c>
      <c r="F110" s="121">
        <f t="shared" si="3"/>
        <v>1013217</v>
      </c>
      <c r="G110" s="121">
        <f t="shared" si="3"/>
        <v>135979</v>
      </c>
      <c r="H110" s="121">
        <f t="shared" si="3"/>
        <v>-14346</v>
      </c>
      <c r="I110" s="121">
        <f t="shared" si="2"/>
        <v>0</v>
      </c>
      <c r="J110" s="121"/>
      <c r="K110" s="204">
        <v>149983</v>
      </c>
      <c r="L110" s="204">
        <v>198075</v>
      </c>
      <c r="M110" s="204">
        <v>167955</v>
      </c>
      <c r="N110" s="204">
        <v>0</v>
      </c>
      <c r="O110" s="204">
        <v>0</v>
      </c>
      <c r="P110" s="121"/>
      <c r="Q110" s="204">
        <v>846586</v>
      </c>
      <c r="R110" s="204">
        <v>317215</v>
      </c>
      <c r="S110" s="204">
        <v>-368199</v>
      </c>
      <c r="T110" s="204">
        <v>-14346</v>
      </c>
      <c r="U110" s="204">
        <v>0</v>
      </c>
      <c r="V110" s="121"/>
      <c r="W110" s="204">
        <v>735536</v>
      </c>
      <c r="X110" s="204">
        <v>572440</v>
      </c>
      <c r="Y110" s="204">
        <v>337121</v>
      </c>
      <c r="Z110" s="204">
        <v>0</v>
      </c>
      <c r="AA110" s="204">
        <v>0</v>
      </c>
      <c r="AB110" s="121"/>
      <c r="AC110" s="204">
        <v>0</v>
      </c>
      <c r="AD110" s="204">
        <v>0</v>
      </c>
      <c r="AE110" s="204">
        <v>0</v>
      </c>
      <c r="AF110" s="204">
        <v>0</v>
      </c>
      <c r="AG110" s="204">
        <v>0</v>
      </c>
      <c r="AH110" s="121"/>
      <c r="AI110" s="204">
        <v>-117578</v>
      </c>
      <c r="AJ110" s="204">
        <v>-74513</v>
      </c>
      <c r="AK110" s="204">
        <v>-898</v>
      </c>
      <c r="AL110" s="204">
        <v>0</v>
      </c>
      <c r="AM110" s="204">
        <v>0</v>
      </c>
    </row>
    <row r="111" spans="1:39">
      <c r="A111" s="36">
        <v>32200</v>
      </c>
      <c r="B111" s="37" t="s">
        <v>97</v>
      </c>
      <c r="C111" s="120">
        <v>5.5309999999999995E-4</v>
      </c>
      <c r="E111" s="121">
        <f t="shared" si="3"/>
        <v>1221916</v>
      </c>
      <c r="F111" s="121">
        <f t="shared" si="3"/>
        <v>770061</v>
      </c>
      <c r="G111" s="121">
        <f t="shared" si="3"/>
        <v>108719</v>
      </c>
      <c r="H111" s="121">
        <f t="shared" si="3"/>
        <v>-9868</v>
      </c>
      <c r="I111" s="121">
        <f t="shared" si="2"/>
        <v>0</v>
      </c>
      <c r="J111" s="121"/>
      <c r="K111" s="204">
        <v>103170</v>
      </c>
      <c r="L111" s="204">
        <v>136252</v>
      </c>
      <c r="M111" s="204">
        <v>115533</v>
      </c>
      <c r="N111" s="204">
        <v>0</v>
      </c>
      <c r="O111" s="204">
        <v>0</v>
      </c>
      <c r="P111" s="121"/>
      <c r="Q111" s="204">
        <v>582349</v>
      </c>
      <c r="R111" s="204">
        <v>218206</v>
      </c>
      <c r="S111" s="204">
        <v>-253277</v>
      </c>
      <c r="T111" s="204">
        <v>-9868</v>
      </c>
      <c r="U111" s="204">
        <v>0</v>
      </c>
      <c r="V111" s="121"/>
      <c r="W111" s="204">
        <v>505960</v>
      </c>
      <c r="X111" s="204">
        <v>393770</v>
      </c>
      <c r="Y111" s="204">
        <v>231898</v>
      </c>
      <c r="Z111" s="204">
        <v>0</v>
      </c>
      <c r="AA111" s="204">
        <v>0</v>
      </c>
      <c r="AB111" s="121"/>
      <c r="AC111" s="204">
        <v>30437</v>
      </c>
      <c r="AD111" s="204">
        <v>21833</v>
      </c>
      <c r="AE111" s="204">
        <v>14565</v>
      </c>
      <c r="AF111" s="204">
        <v>0</v>
      </c>
      <c r="AG111" s="204">
        <v>0</v>
      </c>
      <c r="AH111" s="121"/>
      <c r="AI111" s="204">
        <v>0</v>
      </c>
      <c r="AJ111" s="204">
        <v>0</v>
      </c>
      <c r="AK111" s="204">
        <v>0</v>
      </c>
      <c r="AL111" s="204">
        <v>0</v>
      </c>
      <c r="AM111" s="204">
        <v>0</v>
      </c>
    </row>
    <row r="112" spans="1:39">
      <c r="A112" s="36">
        <v>32300</v>
      </c>
      <c r="B112" s="37" t="s">
        <v>98</v>
      </c>
      <c r="C112" s="120">
        <v>6.2110999999999998E-3</v>
      </c>
      <c r="E112" s="121">
        <f t="shared" si="3"/>
        <v>11928188</v>
      </c>
      <c r="F112" s="121">
        <f t="shared" si="3"/>
        <v>7331594</v>
      </c>
      <c r="G112" s="121">
        <f t="shared" si="3"/>
        <v>639657</v>
      </c>
      <c r="H112" s="121">
        <f t="shared" si="3"/>
        <v>-105003</v>
      </c>
      <c r="I112" s="121">
        <f t="shared" si="2"/>
        <v>0</v>
      </c>
      <c r="J112" s="121"/>
      <c r="K112" s="204">
        <v>1097769</v>
      </c>
      <c r="L112" s="204">
        <v>1449771</v>
      </c>
      <c r="M112" s="204">
        <v>1229308</v>
      </c>
      <c r="N112" s="204">
        <v>0</v>
      </c>
      <c r="O112" s="204">
        <v>0</v>
      </c>
      <c r="P112" s="121"/>
      <c r="Q112" s="204">
        <v>6196406</v>
      </c>
      <c r="R112" s="204">
        <v>2321786</v>
      </c>
      <c r="S112" s="204">
        <v>-2694953</v>
      </c>
      <c r="T112" s="204">
        <v>-105003</v>
      </c>
      <c r="U112" s="204">
        <v>0</v>
      </c>
      <c r="V112" s="121"/>
      <c r="W112" s="204">
        <v>5383597</v>
      </c>
      <c r="X112" s="204">
        <v>4189852</v>
      </c>
      <c r="Y112" s="204">
        <v>2467482</v>
      </c>
      <c r="Z112" s="204">
        <v>0</v>
      </c>
      <c r="AA112" s="204">
        <v>0</v>
      </c>
      <c r="AB112" s="121"/>
      <c r="AC112" s="204">
        <v>0</v>
      </c>
      <c r="AD112" s="204">
        <v>0</v>
      </c>
      <c r="AE112" s="204">
        <v>0</v>
      </c>
      <c r="AF112" s="204">
        <v>0</v>
      </c>
      <c r="AG112" s="204">
        <v>0</v>
      </c>
      <c r="AH112" s="121"/>
      <c r="AI112" s="204">
        <v>-749584</v>
      </c>
      <c r="AJ112" s="204">
        <v>-629815</v>
      </c>
      <c r="AK112" s="204">
        <v>-362180</v>
      </c>
      <c r="AL112" s="204">
        <v>0</v>
      </c>
      <c r="AM112" s="204">
        <v>0</v>
      </c>
    </row>
    <row r="113" spans="1:39">
      <c r="A113" s="36">
        <v>32305</v>
      </c>
      <c r="B113" s="37" t="s">
        <v>99</v>
      </c>
      <c r="C113" s="120">
        <v>6.2699999999999995E-4</v>
      </c>
      <c r="E113" s="121">
        <f t="shared" si="3"/>
        <v>1302314</v>
      </c>
      <c r="F113" s="121">
        <f t="shared" si="3"/>
        <v>795542</v>
      </c>
      <c r="G113" s="121">
        <f t="shared" si="3"/>
        <v>78382</v>
      </c>
      <c r="H113" s="121">
        <f t="shared" si="3"/>
        <v>-10337</v>
      </c>
      <c r="I113" s="121">
        <f t="shared" si="2"/>
        <v>0</v>
      </c>
      <c r="J113" s="121"/>
      <c r="K113" s="204">
        <v>108070</v>
      </c>
      <c r="L113" s="204">
        <v>142723</v>
      </c>
      <c r="M113" s="204">
        <v>121020</v>
      </c>
      <c r="N113" s="204">
        <v>0</v>
      </c>
      <c r="O113" s="204">
        <v>0</v>
      </c>
      <c r="P113" s="121"/>
      <c r="Q113" s="204">
        <v>610007</v>
      </c>
      <c r="R113" s="204">
        <v>228569</v>
      </c>
      <c r="S113" s="204">
        <v>-265305</v>
      </c>
      <c r="T113" s="204">
        <v>-10337</v>
      </c>
      <c r="U113" s="204">
        <v>0</v>
      </c>
      <c r="V113" s="121"/>
      <c r="W113" s="204">
        <v>529990</v>
      </c>
      <c r="X113" s="204">
        <v>412471</v>
      </c>
      <c r="Y113" s="204">
        <v>242912</v>
      </c>
      <c r="Z113" s="204">
        <v>0</v>
      </c>
      <c r="AA113" s="204">
        <v>0</v>
      </c>
      <c r="AB113" s="121"/>
      <c r="AC113" s="204">
        <v>74492</v>
      </c>
      <c r="AD113" s="204">
        <v>32024</v>
      </c>
      <c r="AE113" s="204">
        <v>0</v>
      </c>
      <c r="AF113" s="204">
        <v>0</v>
      </c>
      <c r="AG113" s="204">
        <v>0</v>
      </c>
      <c r="AH113" s="121"/>
      <c r="AI113" s="204">
        <v>-20245</v>
      </c>
      <c r="AJ113" s="204">
        <v>-20245</v>
      </c>
      <c r="AK113" s="204">
        <v>-20245</v>
      </c>
      <c r="AL113" s="204">
        <v>0</v>
      </c>
      <c r="AM113" s="204">
        <v>0</v>
      </c>
    </row>
    <row r="114" spans="1:39">
      <c r="A114" s="36">
        <v>32400</v>
      </c>
      <c r="B114" s="37" t="s">
        <v>100</v>
      </c>
      <c r="C114" s="120">
        <v>2.2388E-3</v>
      </c>
      <c r="E114" s="121">
        <f t="shared" si="3"/>
        <v>4380754</v>
      </c>
      <c r="F114" s="121">
        <f t="shared" si="3"/>
        <v>2658341</v>
      </c>
      <c r="G114" s="121">
        <f t="shared" si="3"/>
        <v>213230</v>
      </c>
      <c r="H114" s="121">
        <f t="shared" si="3"/>
        <v>-36886</v>
      </c>
      <c r="I114" s="121">
        <f t="shared" si="2"/>
        <v>0</v>
      </c>
      <c r="J114" s="121"/>
      <c r="K114" s="204">
        <v>385632</v>
      </c>
      <c r="L114" s="204">
        <v>509285</v>
      </c>
      <c r="M114" s="204">
        <v>431840</v>
      </c>
      <c r="N114" s="204">
        <v>0</v>
      </c>
      <c r="O114" s="204">
        <v>0</v>
      </c>
      <c r="P114" s="121"/>
      <c r="Q114" s="204">
        <v>2176715</v>
      </c>
      <c r="R114" s="204">
        <v>815613</v>
      </c>
      <c r="S114" s="204">
        <v>-946701</v>
      </c>
      <c r="T114" s="204">
        <v>-36886</v>
      </c>
      <c r="U114" s="204">
        <v>0</v>
      </c>
      <c r="V114" s="121"/>
      <c r="W114" s="204">
        <v>1891186</v>
      </c>
      <c r="X114" s="204">
        <v>1471840</v>
      </c>
      <c r="Y114" s="204">
        <v>866794</v>
      </c>
      <c r="Z114" s="204">
        <v>0</v>
      </c>
      <c r="AA114" s="204">
        <v>0</v>
      </c>
      <c r="AB114" s="121"/>
      <c r="AC114" s="204">
        <v>72461</v>
      </c>
      <c r="AD114" s="204">
        <v>6843</v>
      </c>
      <c r="AE114" s="204">
        <v>0</v>
      </c>
      <c r="AF114" s="204">
        <v>0</v>
      </c>
      <c r="AG114" s="204">
        <v>0</v>
      </c>
      <c r="AH114" s="121"/>
      <c r="AI114" s="204">
        <v>-145240</v>
      </c>
      <c r="AJ114" s="204">
        <v>-145240</v>
      </c>
      <c r="AK114" s="204">
        <v>-138703</v>
      </c>
      <c r="AL114" s="204">
        <v>0</v>
      </c>
      <c r="AM114" s="204">
        <v>0</v>
      </c>
    </row>
    <row r="115" spans="1:39">
      <c r="A115" s="36">
        <v>32405</v>
      </c>
      <c r="B115" s="37" t="s">
        <v>101</v>
      </c>
      <c r="C115" s="120">
        <v>5.7799999999999995E-4</v>
      </c>
      <c r="E115" s="121">
        <f t="shared" si="3"/>
        <v>1219818</v>
      </c>
      <c r="F115" s="121">
        <f t="shared" si="3"/>
        <v>789612</v>
      </c>
      <c r="G115" s="121">
        <f t="shared" si="3"/>
        <v>97827</v>
      </c>
      <c r="H115" s="121">
        <f t="shared" si="3"/>
        <v>-9922</v>
      </c>
      <c r="I115" s="121">
        <f t="shared" si="2"/>
        <v>0</v>
      </c>
      <c r="J115" s="121"/>
      <c r="K115" s="204">
        <v>103735</v>
      </c>
      <c r="L115" s="204">
        <v>136998</v>
      </c>
      <c r="M115" s="204">
        <v>116165</v>
      </c>
      <c r="N115" s="204">
        <v>0</v>
      </c>
      <c r="O115" s="204">
        <v>0</v>
      </c>
      <c r="P115" s="121"/>
      <c r="Q115" s="204">
        <v>585537</v>
      </c>
      <c r="R115" s="204">
        <v>219400</v>
      </c>
      <c r="S115" s="204">
        <v>-254663</v>
      </c>
      <c r="T115" s="204">
        <v>-9922</v>
      </c>
      <c r="U115" s="204">
        <v>0</v>
      </c>
      <c r="V115" s="121"/>
      <c r="W115" s="204">
        <v>508729</v>
      </c>
      <c r="X115" s="204">
        <v>395925</v>
      </c>
      <c r="Y115" s="204">
        <v>233168</v>
      </c>
      <c r="Z115" s="204">
        <v>0</v>
      </c>
      <c r="AA115" s="204">
        <v>0</v>
      </c>
      <c r="AB115" s="121"/>
      <c r="AC115" s="204">
        <v>40188</v>
      </c>
      <c r="AD115" s="204">
        <v>37289</v>
      </c>
      <c r="AE115" s="204">
        <v>3157</v>
      </c>
      <c r="AF115" s="204">
        <v>0</v>
      </c>
      <c r="AG115" s="204">
        <v>0</v>
      </c>
      <c r="AH115" s="121"/>
      <c r="AI115" s="204">
        <v>-18371</v>
      </c>
      <c r="AJ115" s="204">
        <v>0</v>
      </c>
      <c r="AK115" s="204">
        <v>0</v>
      </c>
      <c r="AL115" s="204">
        <v>0</v>
      </c>
      <c r="AM115" s="204">
        <v>0</v>
      </c>
    </row>
    <row r="116" spans="1:39">
      <c r="A116" s="36">
        <v>32410</v>
      </c>
      <c r="B116" s="37" t="s">
        <v>102</v>
      </c>
      <c r="C116" s="120">
        <v>8.4340000000000001E-4</v>
      </c>
      <c r="E116" s="121">
        <f t="shared" si="3"/>
        <v>1732562</v>
      </c>
      <c r="F116" s="121">
        <f t="shared" si="3"/>
        <v>1052144</v>
      </c>
      <c r="G116" s="121">
        <f t="shared" si="3"/>
        <v>135104</v>
      </c>
      <c r="H116" s="121">
        <f t="shared" si="3"/>
        <v>-14390</v>
      </c>
      <c r="I116" s="121">
        <f t="shared" si="2"/>
        <v>0</v>
      </c>
      <c r="J116" s="121"/>
      <c r="K116" s="204">
        <v>150439</v>
      </c>
      <c r="L116" s="204">
        <v>198677</v>
      </c>
      <c r="M116" s="204">
        <v>168465</v>
      </c>
      <c r="N116" s="204">
        <v>0</v>
      </c>
      <c r="O116" s="204">
        <v>0</v>
      </c>
      <c r="P116" s="121"/>
      <c r="Q116" s="204">
        <v>849157</v>
      </c>
      <c r="R116" s="204">
        <v>318178</v>
      </c>
      <c r="S116" s="204">
        <v>-369317</v>
      </c>
      <c r="T116" s="204">
        <v>-14390</v>
      </c>
      <c r="U116" s="204">
        <v>0</v>
      </c>
      <c r="V116" s="121"/>
      <c r="W116" s="204">
        <v>737769</v>
      </c>
      <c r="X116" s="204">
        <v>574178</v>
      </c>
      <c r="Y116" s="204">
        <v>338144</v>
      </c>
      <c r="Z116" s="204">
        <v>0</v>
      </c>
      <c r="AA116" s="204">
        <v>0</v>
      </c>
      <c r="AB116" s="121"/>
      <c r="AC116" s="204">
        <v>36098</v>
      </c>
      <c r="AD116" s="204">
        <v>2013</v>
      </c>
      <c r="AE116" s="204">
        <v>0</v>
      </c>
      <c r="AF116" s="204">
        <v>0</v>
      </c>
      <c r="AG116" s="204">
        <v>0</v>
      </c>
      <c r="AH116" s="121"/>
      <c r="AI116" s="204">
        <v>-40901</v>
      </c>
      <c r="AJ116" s="204">
        <v>-40902</v>
      </c>
      <c r="AK116" s="204">
        <v>-2188</v>
      </c>
      <c r="AL116" s="204">
        <v>0</v>
      </c>
      <c r="AM116" s="204">
        <v>0</v>
      </c>
    </row>
    <row r="117" spans="1:39">
      <c r="A117" s="36">
        <v>32420</v>
      </c>
      <c r="B117" s="37" t="s">
        <v>468</v>
      </c>
      <c r="C117" s="120">
        <v>0</v>
      </c>
      <c r="E117" s="121">
        <f t="shared" si="3"/>
        <v>-28041</v>
      </c>
      <c r="F117" s="121">
        <f t="shared" si="3"/>
        <v>-13219</v>
      </c>
      <c r="G117" s="121">
        <f t="shared" si="3"/>
        <v>0</v>
      </c>
      <c r="H117" s="121">
        <f t="shared" si="3"/>
        <v>0</v>
      </c>
      <c r="I117" s="121">
        <f t="shared" si="2"/>
        <v>0</v>
      </c>
      <c r="J117" s="121"/>
      <c r="K117" s="204">
        <v>0</v>
      </c>
      <c r="L117" s="204">
        <v>0</v>
      </c>
      <c r="M117" s="204">
        <v>0</v>
      </c>
      <c r="N117" s="204">
        <v>0</v>
      </c>
      <c r="O117" s="204">
        <v>0</v>
      </c>
      <c r="P117" s="121"/>
      <c r="Q117" s="204">
        <v>0</v>
      </c>
      <c r="R117" s="204">
        <v>0</v>
      </c>
      <c r="S117" s="204">
        <v>0</v>
      </c>
      <c r="T117" s="204">
        <v>0</v>
      </c>
      <c r="U117" s="204">
        <v>0</v>
      </c>
      <c r="V117" s="121"/>
      <c r="W117" s="204">
        <v>0</v>
      </c>
      <c r="X117" s="204">
        <v>0</v>
      </c>
      <c r="Y117" s="204">
        <v>0</v>
      </c>
      <c r="Z117" s="204">
        <v>0</v>
      </c>
      <c r="AA117" s="204">
        <v>0</v>
      </c>
      <c r="AB117" s="121"/>
      <c r="AC117" s="204">
        <v>0</v>
      </c>
      <c r="AD117" s="204">
        <v>0</v>
      </c>
      <c r="AE117" s="204">
        <v>0</v>
      </c>
      <c r="AF117" s="204">
        <v>0</v>
      </c>
      <c r="AG117" s="204">
        <v>0</v>
      </c>
      <c r="AH117" s="121"/>
      <c r="AI117" s="204">
        <v>-28041</v>
      </c>
      <c r="AJ117" s="204">
        <v>-13219</v>
      </c>
      <c r="AK117" s="204">
        <v>0</v>
      </c>
      <c r="AL117" s="204">
        <v>0</v>
      </c>
      <c r="AM117" s="204">
        <v>0</v>
      </c>
    </row>
    <row r="118" spans="1:39">
      <c r="A118" s="36">
        <v>32500</v>
      </c>
      <c r="B118" s="37" t="s">
        <v>104</v>
      </c>
      <c r="C118" s="120">
        <v>4.7978999999999999E-3</v>
      </c>
      <c r="E118" s="121">
        <f t="shared" si="3"/>
        <v>9542254</v>
      </c>
      <c r="F118" s="121">
        <f t="shared" si="3"/>
        <v>5843823</v>
      </c>
      <c r="G118" s="121">
        <f t="shared" si="3"/>
        <v>740589</v>
      </c>
      <c r="H118" s="121">
        <f t="shared" si="3"/>
        <v>-83097</v>
      </c>
      <c r="I118" s="121">
        <f t="shared" si="2"/>
        <v>0</v>
      </c>
      <c r="J118" s="121"/>
      <c r="K118" s="204">
        <v>868751</v>
      </c>
      <c r="L118" s="204">
        <v>1147317</v>
      </c>
      <c r="M118" s="204">
        <v>972848</v>
      </c>
      <c r="N118" s="204">
        <v>0</v>
      </c>
      <c r="O118" s="204">
        <v>0</v>
      </c>
      <c r="P118" s="121"/>
      <c r="Q118" s="204">
        <v>4903702</v>
      </c>
      <c r="R118" s="204">
        <v>1837411</v>
      </c>
      <c r="S118" s="204">
        <v>-2132728</v>
      </c>
      <c r="T118" s="204">
        <v>-83097</v>
      </c>
      <c r="U118" s="204">
        <v>0</v>
      </c>
      <c r="V118" s="121"/>
      <c r="W118" s="204">
        <v>4260462</v>
      </c>
      <c r="X118" s="204">
        <v>3315758</v>
      </c>
      <c r="Y118" s="204">
        <v>1952712</v>
      </c>
      <c r="Z118" s="204">
        <v>0</v>
      </c>
      <c r="AA118" s="204">
        <v>0</v>
      </c>
      <c r="AB118" s="121"/>
      <c r="AC118" s="204">
        <v>0</v>
      </c>
      <c r="AD118" s="204">
        <v>0</v>
      </c>
      <c r="AE118" s="204">
        <v>0</v>
      </c>
      <c r="AF118" s="204">
        <v>0</v>
      </c>
      <c r="AG118" s="204">
        <v>0</v>
      </c>
      <c r="AH118" s="121"/>
      <c r="AI118" s="204">
        <v>-490661</v>
      </c>
      <c r="AJ118" s="204">
        <v>-456663</v>
      </c>
      <c r="AK118" s="204">
        <v>-52243</v>
      </c>
      <c r="AL118" s="204">
        <v>0</v>
      </c>
      <c r="AM118" s="204">
        <v>0</v>
      </c>
    </row>
    <row r="119" spans="1:39">
      <c r="A119" s="36">
        <v>32505</v>
      </c>
      <c r="B119" s="37" t="s">
        <v>105</v>
      </c>
      <c r="C119" s="120">
        <v>7.5580000000000005E-4</v>
      </c>
      <c r="E119" s="121">
        <f t="shared" si="3"/>
        <v>1701239</v>
      </c>
      <c r="F119" s="121">
        <f t="shared" si="3"/>
        <v>1083508</v>
      </c>
      <c r="G119" s="121">
        <f t="shared" si="3"/>
        <v>156736</v>
      </c>
      <c r="H119" s="121">
        <f t="shared" si="3"/>
        <v>-13492</v>
      </c>
      <c r="I119" s="121">
        <f t="shared" si="2"/>
        <v>0</v>
      </c>
      <c r="J119" s="121"/>
      <c r="K119" s="204">
        <v>141058</v>
      </c>
      <c r="L119" s="204">
        <v>186288</v>
      </c>
      <c r="M119" s="204">
        <v>157960</v>
      </c>
      <c r="N119" s="204">
        <v>0</v>
      </c>
      <c r="O119" s="204">
        <v>0</v>
      </c>
      <c r="P119" s="121"/>
      <c r="Q119" s="204">
        <v>796206</v>
      </c>
      <c r="R119" s="204">
        <v>298338</v>
      </c>
      <c r="S119" s="204">
        <v>-346288</v>
      </c>
      <c r="T119" s="204">
        <v>-13492</v>
      </c>
      <c r="U119" s="204">
        <v>0</v>
      </c>
      <c r="V119" s="121"/>
      <c r="W119" s="204">
        <v>691765</v>
      </c>
      <c r="X119" s="204">
        <v>538374</v>
      </c>
      <c r="Y119" s="204">
        <v>317059</v>
      </c>
      <c r="Z119" s="204">
        <v>0</v>
      </c>
      <c r="AA119" s="204">
        <v>0</v>
      </c>
      <c r="AB119" s="121"/>
      <c r="AC119" s="204">
        <v>91576</v>
      </c>
      <c r="AD119" s="204">
        <v>70000</v>
      </c>
      <c r="AE119" s="204">
        <v>28005</v>
      </c>
      <c r="AF119" s="204">
        <v>0</v>
      </c>
      <c r="AG119" s="204">
        <v>0</v>
      </c>
      <c r="AH119" s="121"/>
      <c r="AI119" s="204">
        <v>-19366</v>
      </c>
      <c r="AJ119" s="204">
        <v>-9492</v>
      </c>
      <c r="AK119" s="204">
        <v>0</v>
      </c>
      <c r="AL119" s="204">
        <v>0</v>
      </c>
      <c r="AM119" s="204">
        <v>0</v>
      </c>
    </row>
    <row r="120" spans="1:39">
      <c r="A120" s="36">
        <v>32600</v>
      </c>
      <c r="B120" s="37" t="s">
        <v>106</v>
      </c>
      <c r="C120" s="120">
        <v>1.7237800000000001E-2</v>
      </c>
      <c r="E120" s="121">
        <f t="shared" si="3"/>
        <v>34038519</v>
      </c>
      <c r="F120" s="121">
        <f t="shared" si="3"/>
        <v>21337521</v>
      </c>
      <c r="G120" s="121">
        <f t="shared" si="3"/>
        <v>2747968</v>
      </c>
      <c r="H120" s="121">
        <f t="shared" si="3"/>
        <v>-298845</v>
      </c>
      <c r="I120" s="121">
        <f t="shared" si="2"/>
        <v>0</v>
      </c>
      <c r="J120" s="121"/>
      <c r="K120" s="204">
        <v>3124309</v>
      </c>
      <c r="L120" s="204">
        <v>4126123</v>
      </c>
      <c r="M120" s="204">
        <v>3498675</v>
      </c>
      <c r="N120" s="204">
        <v>0</v>
      </c>
      <c r="O120" s="204">
        <v>0</v>
      </c>
      <c r="P120" s="121"/>
      <c r="Q120" s="204">
        <v>17635292</v>
      </c>
      <c r="R120" s="204">
        <v>6607924</v>
      </c>
      <c r="S120" s="204">
        <v>-7669977</v>
      </c>
      <c r="T120" s="204">
        <v>-298845</v>
      </c>
      <c r="U120" s="204">
        <v>0</v>
      </c>
      <c r="V120" s="121"/>
      <c r="W120" s="204">
        <v>15321995</v>
      </c>
      <c r="X120" s="204">
        <v>11924536</v>
      </c>
      <c r="Y120" s="204">
        <v>7022580</v>
      </c>
      <c r="Z120" s="204">
        <v>0</v>
      </c>
      <c r="AA120" s="204">
        <v>0</v>
      </c>
      <c r="AB120" s="121"/>
      <c r="AC120" s="204">
        <v>0</v>
      </c>
      <c r="AD120" s="204">
        <v>0</v>
      </c>
      <c r="AE120" s="204">
        <v>0</v>
      </c>
      <c r="AF120" s="204">
        <v>0</v>
      </c>
      <c r="AG120" s="204">
        <v>0</v>
      </c>
      <c r="AH120" s="121"/>
      <c r="AI120" s="204">
        <v>-2043077</v>
      </c>
      <c r="AJ120" s="204">
        <v>-1321062</v>
      </c>
      <c r="AK120" s="204">
        <v>-103310</v>
      </c>
      <c r="AL120" s="204">
        <v>0</v>
      </c>
      <c r="AM120" s="204">
        <v>0</v>
      </c>
    </row>
    <row r="121" spans="1:39">
      <c r="A121" s="36">
        <v>32605</v>
      </c>
      <c r="B121" s="37" t="s">
        <v>107</v>
      </c>
      <c r="C121" s="120">
        <v>2.5604999999999998E-3</v>
      </c>
      <c r="E121" s="121">
        <f t="shared" si="3"/>
        <v>5592390</v>
      </c>
      <c r="F121" s="121">
        <f t="shared" si="3"/>
        <v>3516597</v>
      </c>
      <c r="G121" s="121">
        <f t="shared" si="3"/>
        <v>476503</v>
      </c>
      <c r="H121" s="121">
        <f t="shared" si="3"/>
        <v>-44288</v>
      </c>
      <c r="I121" s="121">
        <f t="shared" si="2"/>
        <v>0</v>
      </c>
      <c r="J121" s="121"/>
      <c r="K121" s="204">
        <v>463010</v>
      </c>
      <c r="L121" s="204">
        <v>611474</v>
      </c>
      <c r="M121" s="204">
        <v>518489</v>
      </c>
      <c r="N121" s="204">
        <v>0</v>
      </c>
      <c r="O121" s="204">
        <v>0</v>
      </c>
      <c r="P121" s="121"/>
      <c r="Q121" s="204">
        <v>2613477</v>
      </c>
      <c r="R121" s="204">
        <v>979267</v>
      </c>
      <c r="S121" s="204">
        <v>-1136659</v>
      </c>
      <c r="T121" s="204">
        <v>-44288</v>
      </c>
      <c r="U121" s="204">
        <v>0</v>
      </c>
      <c r="V121" s="121"/>
      <c r="W121" s="204">
        <v>2270656</v>
      </c>
      <c r="X121" s="204">
        <v>1767167</v>
      </c>
      <c r="Y121" s="204">
        <v>1040717</v>
      </c>
      <c r="Z121" s="204">
        <v>0</v>
      </c>
      <c r="AA121" s="204">
        <v>0</v>
      </c>
      <c r="AB121" s="121"/>
      <c r="AC121" s="204">
        <v>245247</v>
      </c>
      <c r="AD121" s="204">
        <v>158689</v>
      </c>
      <c r="AE121" s="204">
        <v>53956</v>
      </c>
      <c r="AF121" s="204">
        <v>0</v>
      </c>
      <c r="AG121" s="204">
        <v>0</v>
      </c>
      <c r="AH121" s="121"/>
      <c r="AI121" s="204">
        <v>0</v>
      </c>
      <c r="AJ121" s="204">
        <v>0</v>
      </c>
      <c r="AK121" s="204">
        <v>0</v>
      </c>
      <c r="AL121" s="204">
        <v>0</v>
      </c>
      <c r="AM121" s="204">
        <v>0</v>
      </c>
    </row>
    <row r="122" spans="1:39">
      <c r="A122" s="36">
        <v>32700</v>
      </c>
      <c r="B122" s="37" t="s">
        <v>108</v>
      </c>
      <c r="C122" s="120">
        <v>1.6209E-3</v>
      </c>
      <c r="E122" s="121">
        <f t="shared" si="3"/>
        <v>3480560</v>
      </c>
      <c r="F122" s="121">
        <f t="shared" si="3"/>
        <v>2162072</v>
      </c>
      <c r="G122" s="121">
        <f t="shared" si="3"/>
        <v>235148</v>
      </c>
      <c r="H122" s="121">
        <f t="shared" si="3"/>
        <v>-27994</v>
      </c>
      <c r="I122" s="121">
        <f t="shared" si="2"/>
        <v>0</v>
      </c>
      <c r="J122" s="121"/>
      <c r="K122" s="204">
        <v>292662</v>
      </c>
      <c r="L122" s="204">
        <v>386505</v>
      </c>
      <c r="M122" s="204">
        <v>327730</v>
      </c>
      <c r="N122" s="204">
        <v>0</v>
      </c>
      <c r="O122" s="204">
        <v>0</v>
      </c>
      <c r="P122" s="121"/>
      <c r="Q122" s="204">
        <v>1651943</v>
      </c>
      <c r="R122" s="204">
        <v>618981</v>
      </c>
      <c r="S122" s="204">
        <v>-718466</v>
      </c>
      <c r="T122" s="204">
        <v>-27994</v>
      </c>
      <c r="U122" s="204">
        <v>0</v>
      </c>
      <c r="V122" s="121"/>
      <c r="W122" s="204">
        <v>1435251</v>
      </c>
      <c r="X122" s="204">
        <v>1117002</v>
      </c>
      <c r="Y122" s="204">
        <v>657823</v>
      </c>
      <c r="Z122" s="204">
        <v>0</v>
      </c>
      <c r="AA122" s="204">
        <v>0</v>
      </c>
      <c r="AB122" s="121"/>
      <c r="AC122" s="204">
        <v>132642</v>
      </c>
      <c r="AD122" s="204">
        <v>71522</v>
      </c>
      <c r="AE122" s="204">
        <v>0</v>
      </c>
      <c r="AF122" s="204">
        <v>0</v>
      </c>
      <c r="AG122" s="204">
        <v>0</v>
      </c>
      <c r="AH122" s="121"/>
      <c r="AI122" s="204">
        <v>-31938</v>
      </c>
      <c r="AJ122" s="204">
        <v>-31938</v>
      </c>
      <c r="AK122" s="204">
        <v>-31939</v>
      </c>
      <c r="AL122" s="204">
        <v>0</v>
      </c>
      <c r="AM122" s="204">
        <v>0</v>
      </c>
    </row>
    <row r="123" spans="1:39">
      <c r="A123" s="36">
        <v>32800</v>
      </c>
      <c r="B123" s="37" t="s">
        <v>109</v>
      </c>
      <c r="C123" s="120">
        <v>2.1829000000000002E-3</v>
      </c>
      <c r="E123" s="121">
        <f t="shared" si="3"/>
        <v>5032481</v>
      </c>
      <c r="F123" s="121">
        <f t="shared" si="3"/>
        <v>3206664</v>
      </c>
      <c r="G123" s="121">
        <f t="shared" si="3"/>
        <v>490904</v>
      </c>
      <c r="H123" s="121">
        <f t="shared" si="3"/>
        <v>-38892</v>
      </c>
      <c r="I123" s="121">
        <f t="shared" si="2"/>
        <v>0</v>
      </c>
      <c r="J123" s="121"/>
      <c r="K123" s="204">
        <v>406597</v>
      </c>
      <c r="L123" s="204">
        <v>536974</v>
      </c>
      <c r="M123" s="204">
        <v>455317</v>
      </c>
      <c r="N123" s="204">
        <v>0</v>
      </c>
      <c r="O123" s="204">
        <v>0</v>
      </c>
      <c r="P123" s="121"/>
      <c r="Q123" s="204">
        <v>2295057</v>
      </c>
      <c r="R123" s="204">
        <v>859955</v>
      </c>
      <c r="S123" s="204">
        <v>-998171</v>
      </c>
      <c r="T123" s="204">
        <v>-38892</v>
      </c>
      <c r="U123" s="204">
        <v>0</v>
      </c>
      <c r="V123" s="121"/>
      <c r="W123" s="204">
        <v>1994004</v>
      </c>
      <c r="X123" s="204">
        <v>1551859</v>
      </c>
      <c r="Y123" s="204">
        <v>913918</v>
      </c>
      <c r="Z123" s="204">
        <v>0</v>
      </c>
      <c r="AA123" s="204">
        <v>0</v>
      </c>
      <c r="AB123" s="121"/>
      <c r="AC123" s="204">
        <v>336823</v>
      </c>
      <c r="AD123" s="204">
        <v>257876</v>
      </c>
      <c r="AE123" s="204">
        <v>119840</v>
      </c>
      <c r="AF123" s="204">
        <v>0</v>
      </c>
      <c r="AG123" s="204">
        <v>0</v>
      </c>
      <c r="AH123" s="121"/>
      <c r="AI123" s="204">
        <v>0</v>
      </c>
      <c r="AJ123" s="204">
        <v>0</v>
      </c>
      <c r="AK123" s="204">
        <v>0</v>
      </c>
      <c r="AL123" s="204">
        <v>0</v>
      </c>
      <c r="AM123" s="204">
        <v>0</v>
      </c>
    </row>
    <row r="124" spans="1:39">
      <c r="A124" s="36">
        <v>32900</v>
      </c>
      <c r="B124" s="37" t="s">
        <v>110</v>
      </c>
      <c r="C124" s="120">
        <v>6.5319999999999996E-3</v>
      </c>
      <c r="E124" s="121">
        <f t="shared" si="3"/>
        <v>13580738</v>
      </c>
      <c r="F124" s="121">
        <f t="shared" si="3"/>
        <v>8442964</v>
      </c>
      <c r="G124" s="121">
        <f t="shared" si="3"/>
        <v>1060527</v>
      </c>
      <c r="H124" s="121">
        <f t="shared" si="3"/>
        <v>-114506</v>
      </c>
      <c r="I124" s="121">
        <f t="shared" si="2"/>
        <v>0</v>
      </c>
      <c r="J124" s="121"/>
      <c r="K124" s="204">
        <v>1197115</v>
      </c>
      <c r="L124" s="204">
        <v>1580971</v>
      </c>
      <c r="M124" s="204">
        <v>1340557</v>
      </c>
      <c r="N124" s="204">
        <v>0</v>
      </c>
      <c r="O124" s="204">
        <v>0</v>
      </c>
      <c r="P124" s="121"/>
      <c r="Q124" s="204">
        <v>6757164</v>
      </c>
      <c r="R124" s="204">
        <v>2531902</v>
      </c>
      <c r="S124" s="204">
        <v>-2938839</v>
      </c>
      <c r="T124" s="204">
        <v>-114506</v>
      </c>
      <c r="U124" s="204">
        <v>0</v>
      </c>
      <c r="V124" s="121"/>
      <c r="W124" s="204">
        <v>5870798</v>
      </c>
      <c r="X124" s="204">
        <v>4569023</v>
      </c>
      <c r="Y124" s="204">
        <v>2690782</v>
      </c>
      <c r="Z124" s="204">
        <v>0</v>
      </c>
      <c r="AA124" s="204">
        <v>0</v>
      </c>
      <c r="AB124" s="121"/>
      <c r="AC124" s="204">
        <v>7556</v>
      </c>
      <c r="AD124" s="204">
        <v>0</v>
      </c>
      <c r="AE124" s="204">
        <v>0</v>
      </c>
      <c r="AF124" s="204">
        <v>0</v>
      </c>
      <c r="AG124" s="204">
        <v>0</v>
      </c>
      <c r="AH124" s="121"/>
      <c r="AI124" s="204">
        <v>-251895</v>
      </c>
      <c r="AJ124" s="204">
        <v>-238932</v>
      </c>
      <c r="AK124" s="204">
        <v>-31973</v>
      </c>
      <c r="AL124" s="204">
        <v>0</v>
      </c>
      <c r="AM124" s="204">
        <v>0</v>
      </c>
    </row>
    <row r="125" spans="1:39">
      <c r="A125" s="36">
        <v>32901</v>
      </c>
      <c r="B125" s="37" t="s">
        <v>285</v>
      </c>
      <c r="C125" s="120">
        <v>1.4310000000000001E-4</v>
      </c>
      <c r="E125" s="121">
        <f t="shared" si="3"/>
        <v>427653</v>
      </c>
      <c r="F125" s="121">
        <f t="shared" si="3"/>
        <v>184803</v>
      </c>
      <c r="G125" s="121">
        <f t="shared" si="3"/>
        <v>51852</v>
      </c>
      <c r="H125" s="121">
        <f t="shared" si="3"/>
        <v>-2925</v>
      </c>
      <c r="I125" s="121">
        <f t="shared" si="2"/>
        <v>0</v>
      </c>
      <c r="J125" s="121"/>
      <c r="K125" s="204">
        <v>30583</v>
      </c>
      <c r="L125" s="204">
        <v>40390</v>
      </c>
      <c r="M125" s="204">
        <v>34248</v>
      </c>
      <c r="N125" s="204">
        <v>0</v>
      </c>
      <c r="O125" s="204">
        <v>0</v>
      </c>
      <c r="P125" s="121"/>
      <c r="Q125" s="204">
        <v>172628</v>
      </c>
      <c r="R125" s="204">
        <v>64683</v>
      </c>
      <c r="S125" s="204">
        <v>-75080</v>
      </c>
      <c r="T125" s="204">
        <v>-2925</v>
      </c>
      <c r="U125" s="204">
        <v>0</v>
      </c>
      <c r="V125" s="121"/>
      <c r="W125" s="204">
        <v>149984</v>
      </c>
      <c r="X125" s="204">
        <v>116727</v>
      </c>
      <c r="Y125" s="204">
        <v>68742</v>
      </c>
      <c r="Z125" s="204">
        <v>0</v>
      </c>
      <c r="AA125" s="204">
        <v>0</v>
      </c>
      <c r="AB125" s="121"/>
      <c r="AC125" s="204">
        <v>142497</v>
      </c>
      <c r="AD125" s="204">
        <v>31043</v>
      </c>
      <c r="AE125" s="204">
        <v>23942</v>
      </c>
      <c r="AF125" s="204">
        <v>0</v>
      </c>
      <c r="AG125" s="204">
        <v>0</v>
      </c>
      <c r="AH125" s="121"/>
      <c r="AI125" s="204">
        <v>-68039</v>
      </c>
      <c r="AJ125" s="204">
        <v>-68040</v>
      </c>
      <c r="AK125" s="204">
        <v>0</v>
      </c>
      <c r="AL125" s="204">
        <v>0</v>
      </c>
      <c r="AM125" s="204">
        <v>0</v>
      </c>
    </row>
    <row r="126" spans="1:39">
      <c r="A126" s="36">
        <v>32905</v>
      </c>
      <c r="B126" s="37" t="s">
        <v>111</v>
      </c>
      <c r="C126" s="120">
        <v>9.6400000000000001E-4</v>
      </c>
      <c r="E126" s="121">
        <f t="shared" si="3"/>
        <v>1954577</v>
      </c>
      <c r="F126" s="121">
        <f t="shared" si="3"/>
        <v>1268924</v>
      </c>
      <c r="G126" s="121">
        <f t="shared" si="3"/>
        <v>135827</v>
      </c>
      <c r="H126" s="121">
        <f t="shared" si="3"/>
        <v>-16285</v>
      </c>
      <c r="I126" s="121">
        <f t="shared" si="2"/>
        <v>0</v>
      </c>
      <c r="J126" s="121"/>
      <c r="K126" s="204">
        <v>170257</v>
      </c>
      <c r="L126" s="204">
        <v>224850</v>
      </c>
      <c r="M126" s="204">
        <v>190657</v>
      </c>
      <c r="N126" s="204">
        <v>0</v>
      </c>
      <c r="O126" s="204">
        <v>0</v>
      </c>
      <c r="P126" s="121"/>
      <c r="Q126" s="204">
        <v>961020</v>
      </c>
      <c r="R126" s="204">
        <v>360093</v>
      </c>
      <c r="S126" s="204">
        <v>-417969</v>
      </c>
      <c r="T126" s="204">
        <v>-16285</v>
      </c>
      <c r="U126" s="204">
        <v>0</v>
      </c>
      <c r="V126" s="121"/>
      <c r="W126" s="204">
        <v>834959</v>
      </c>
      <c r="X126" s="204">
        <v>649817</v>
      </c>
      <c r="Y126" s="204">
        <v>382690</v>
      </c>
      <c r="Z126" s="204">
        <v>0</v>
      </c>
      <c r="AA126" s="204">
        <v>0</v>
      </c>
      <c r="AB126" s="121"/>
      <c r="AC126" s="204">
        <v>58150</v>
      </c>
      <c r="AD126" s="204">
        <v>53716</v>
      </c>
      <c r="AE126" s="204">
        <v>0</v>
      </c>
      <c r="AF126" s="204">
        <v>0</v>
      </c>
      <c r="AG126" s="204">
        <v>0</v>
      </c>
      <c r="AH126" s="121"/>
      <c r="AI126" s="204">
        <v>-69809</v>
      </c>
      <c r="AJ126" s="204">
        <v>-19552</v>
      </c>
      <c r="AK126" s="204">
        <v>-19551</v>
      </c>
      <c r="AL126" s="204">
        <v>0</v>
      </c>
      <c r="AM126" s="204">
        <v>0</v>
      </c>
    </row>
    <row r="127" spans="1:39">
      <c r="A127" s="36">
        <v>32910</v>
      </c>
      <c r="B127" s="37" t="s">
        <v>112</v>
      </c>
      <c r="C127" s="120">
        <v>1.2267000000000001E-3</v>
      </c>
      <c r="E127" s="121">
        <f t="shared" si="3"/>
        <v>2516420</v>
      </c>
      <c r="F127" s="121">
        <f t="shared" si="3"/>
        <v>1610557</v>
      </c>
      <c r="G127" s="121">
        <f t="shared" si="3"/>
        <v>203874</v>
      </c>
      <c r="H127" s="121">
        <f t="shared" si="3"/>
        <v>-21235</v>
      </c>
      <c r="I127" s="121">
        <f t="shared" ref="I127:I190" si="4">O127+U127+AA127+AG127+AM127</f>
        <v>0</v>
      </c>
      <c r="J127" s="121"/>
      <c r="K127" s="204">
        <v>222006</v>
      </c>
      <c r="L127" s="204">
        <v>293192</v>
      </c>
      <c r="M127" s="204">
        <v>248607</v>
      </c>
      <c r="N127" s="204">
        <v>0</v>
      </c>
      <c r="O127" s="204">
        <v>0</v>
      </c>
      <c r="P127" s="121"/>
      <c r="Q127" s="204">
        <v>1253120</v>
      </c>
      <c r="R127" s="204">
        <v>469543</v>
      </c>
      <c r="S127" s="204">
        <v>-545010</v>
      </c>
      <c r="T127" s="204">
        <v>-21235</v>
      </c>
      <c r="U127" s="204">
        <v>0</v>
      </c>
      <c r="V127" s="121"/>
      <c r="W127" s="204">
        <v>1088743</v>
      </c>
      <c r="X127" s="204">
        <v>847328</v>
      </c>
      <c r="Y127" s="204">
        <v>499007</v>
      </c>
      <c r="Z127" s="204">
        <v>0</v>
      </c>
      <c r="AA127" s="204">
        <v>0</v>
      </c>
      <c r="AB127" s="121"/>
      <c r="AC127" s="204">
        <v>10571</v>
      </c>
      <c r="AD127" s="204">
        <v>10569</v>
      </c>
      <c r="AE127" s="204">
        <v>1270</v>
      </c>
      <c r="AF127" s="204">
        <v>0</v>
      </c>
      <c r="AG127" s="204">
        <v>0</v>
      </c>
      <c r="AH127" s="121"/>
      <c r="AI127" s="204">
        <v>-58020</v>
      </c>
      <c r="AJ127" s="204">
        <v>-10075</v>
      </c>
      <c r="AK127" s="204">
        <v>0</v>
      </c>
      <c r="AL127" s="204">
        <v>0</v>
      </c>
      <c r="AM127" s="204">
        <v>0</v>
      </c>
    </row>
    <row r="128" spans="1:39">
      <c r="A128" s="36">
        <v>32920</v>
      </c>
      <c r="B128" s="37" t="s">
        <v>113</v>
      </c>
      <c r="C128" s="120">
        <v>1.0145E-3</v>
      </c>
      <c r="E128" s="121">
        <f t="shared" si="3"/>
        <v>2206615</v>
      </c>
      <c r="F128" s="121">
        <f t="shared" si="3"/>
        <v>1389126</v>
      </c>
      <c r="G128" s="121">
        <f t="shared" si="3"/>
        <v>199202</v>
      </c>
      <c r="H128" s="121">
        <f t="shared" si="3"/>
        <v>-18282</v>
      </c>
      <c r="I128" s="121">
        <f t="shared" si="4"/>
        <v>0</v>
      </c>
      <c r="J128" s="121"/>
      <c r="K128" s="204">
        <v>191131</v>
      </c>
      <c r="L128" s="204">
        <v>252418</v>
      </c>
      <c r="M128" s="204">
        <v>214033</v>
      </c>
      <c r="N128" s="204">
        <v>0</v>
      </c>
      <c r="O128" s="204">
        <v>0</v>
      </c>
      <c r="P128" s="121"/>
      <c r="Q128" s="204">
        <v>1078847</v>
      </c>
      <c r="R128" s="204">
        <v>404243</v>
      </c>
      <c r="S128" s="204">
        <v>-469214</v>
      </c>
      <c r="T128" s="204">
        <v>-18282</v>
      </c>
      <c r="U128" s="204">
        <v>0</v>
      </c>
      <c r="V128" s="121"/>
      <c r="W128" s="204">
        <v>937330</v>
      </c>
      <c r="X128" s="204">
        <v>729489</v>
      </c>
      <c r="Y128" s="204">
        <v>429610</v>
      </c>
      <c r="Z128" s="204">
        <v>0</v>
      </c>
      <c r="AA128" s="204">
        <v>0</v>
      </c>
      <c r="AB128" s="121"/>
      <c r="AC128" s="204">
        <v>37959</v>
      </c>
      <c r="AD128" s="204">
        <v>24772</v>
      </c>
      <c r="AE128" s="204">
        <v>24773</v>
      </c>
      <c r="AF128" s="204">
        <v>0</v>
      </c>
      <c r="AG128" s="204">
        <v>0</v>
      </c>
      <c r="AH128" s="121"/>
      <c r="AI128" s="204">
        <v>-38652</v>
      </c>
      <c r="AJ128" s="204">
        <v>-21796</v>
      </c>
      <c r="AK128" s="204">
        <v>0</v>
      </c>
      <c r="AL128" s="204">
        <v>0</v>
      </c>
      <c r="AM128" s="204">
        <v>0</v>
      </c>
    </row>
    <row r="129" spans="1:39">
      <c r="A129" s="36">
        <v>33000</v>
      </c>
      <c r="B129" s="37" t="s">
        <v>114</v>
      </c>
      <c r="C129" s="120">
        <v>2.4756000000000001E-3</v>
      </c>
      <c r="E129" s="121">
        <f t="shared" si="3"/>
        <v>4978081</v>
      </c>
      <c r="F129" s="121">
        <f t="shared" si="3"/>
        <v>3079249</v>
      </c>
      <c r="G129" s="121">
        <f t="shared" si="3"/>
        <v>378455</v>
      </c>
      <c r="H129" s="121">
        <f t="shared" si="3"/>
        <v>-43375</v>
      </c>
      <c r="I129" s="121">
        <f t="shared" si="4"/>
        <v>0</v>
      </c>
      <c r="J129" s="121"/>
      <c r="K129" s="204">
        <v>453465</v>
      </c>
      <c r="L129" s="204">
        <v>598869</v>
      </c>
      <c r="M129" s="204">
        <v>507801</v>
      </c>
      <c r="N129" s="204">
        <v>0</v>
      </c>
      <c r="O129" s="204">
        <v>0</v>
      </c>
      <c r="P129" s="121"/>
      <c r="Q129" s="204">
        <v>2559602</v>
      </c>
      <c r="R129" s="204">
        <v>959080</v>
      </c>
      <c r="S129" s="204">
        <v>-1113227</v>
      </c>
      <c r="T129" s="204">
        <v>-43375</v>
      </c>
      <c r="U129" s="204">
        <v>0</v>
      </c>
      <c r="V129" s="121"/>
      <c r="W129" s="204">
        <v>2223848</v>
      </c>
      <c r="X129" s="204">
        <v>1730738</v>
      </c>
      <c r="Y129" s="204">
        <v>1019264</v>
      </c>
      <c r="Z129" s="204">
        <v>0</v>
      </c>
      <c r="AA129" s="204">
        <v>0</v>
      </c>
      <c r="AB129" s="121"/>
      <c r="AC129" s="204">
        <v>0</v>
      </c>
      <c r="AD129" s="204">
        <v>0</v>
      </c>
      <c r="AE129" s="204">
        <v>0</v>
      </c>
      <c r="AF129" s="204">
        <v>0</v>
      </c>
      <c r="AG129" s="204">
        <v>0</v>
      </c>
      <c r="AH129" s="121"/>
      <c r="AI129" s="204">
        <v>-258834</v>
      </c>
      <c r="AJ129" s="204">
        <v>-209438</v>
      </c>
      <c r="AK129" s="204">
        <v>-35383</v>
      </c>
      <c r="AL129" s="204">
        <v>0</v>
      </c>
      <c r="AM129" s="204">
        <v>0</v>
      </c>
    </row>
    <row r="130" spans="1:39">
      <c r="A130" s="36">
        <v>33001</v>
      </c>
      <c r="B130" s="37" t="s">
        <v>115</v>
      </c>
      <c r="C130" s="120">
        <v>8.3700000000000002E-5</v>
      </c>
      <c r="E130" s="121">
        <f t="shared" si="3"/>
        <v>173602</v>
      </c>
      <c r="F130" s="121">
        <f t="shared" si="3"/>
        <v>98735</v>
      </c>
      <c r="G130" s="121">
        <f t="shared" si="3"/>
        <v>-3848</v>
      </c>
      <c r="H130" s="121">
        <f t="shared" si="3"/>
        <v>-1331</v>
      </c>
      <c r="I130" s="121">
        <f t="shared" si="4"/>
        <v>0</v>
      </c>
      <c r="J130" s="121"/>
      <c r="K130" s="204">
        <v>13916</v>
      </c>
      <c r="L130" s="204">
        <v>18379</v>
      </c>
      <c r="M130" s="204">
        <v>15584</v>
      </c>
      <c r="N130" s="204">
        <v>0</v>
      </c>
      <c r="O130" s="204">
        <v>0</v>
      </c>
      <c r="P130" s="121"/>
      <c r="Q130" s="204">
        <v>78551</v>
      </c>
      <c r="R130" s="204">
        <v>29433</v>
      </c>
      <c r="S130" s="204">
        <v>-34164</v>
      </c>
      <c r="T130" s="204">
        <v>-1331</v>
      </c>
      <c r="U130" s="204">
        <v>0</v>
      </c>
      <c r="V130" s="121"/>
      <c r="W130" s="204">
        <v>68247</v>
      </c>
      <c r="X130" s="204">
        <v>53114</v>
      </c>
      <c r="Y130" s="204">
        <v>31280</v>
      </c>
      <c r="Z130" s="204">
        <v>0</v>
      </c>
      <c r="AA130" s="204">
        <v>0</v>
      </c>
      <c r="AB130" s="121"/>
      <c r="AC130" s="204">
        <v>29437</v>
      </c>
      <c r="AD130" s="204">
        <v>14358</v>
      </c>
      <c r="AE130" s="204">
        <v>0</v>
      </c>
      <c r="AF130" s="204">
        <v>0</v>
      </c>
      <c r="AG130" s="204">
        <v>0</v>
      </c>
      <c r="AH130" s="121"/>
      <c r="AI130" s="204">
        <v>-16549</v>
      </c>
      <c r="AJ130" s="204">
        <v>-16549</v>
      </c>
      <c r="AK130" s="204">
        <v>-16548</v>
      </c>
      <c r="AL130" s="204">
        <v>0</v>
      </c>
      <c r="AM130" s="204">
        <v>0</v>
      </c>
    </row>
    <row r="131" spans="1:39">
      <c r="A131" s="36">
        <v>33027</v>
      </c>
      <c r="B131" s="37" t="s">
        <v>116</v>
      </c>
      <c r="C131" s="120">
        <v>2.8249999999999998E-4</v>
      </c>
      <c r="E131" s="121">
        <f t="shared" si="3"/>
        <v>760140</v>
      </c>
      <c r="F131" s="121">
        <f t="shared" si="3"/>
        <v>470770</v>
      </c>
      <c r="G131" s="121">
        <f t="shared" si="3"/>
        <v>64998</v>
      </c>
      <c r="H131" s="121">
        <f t="shared" si="3"/>
        <v>-5354</v>
      </c>
      <c r="I131" s="121">
        <f t="shared" si="4"/>
        <v>0</v>
      </c>
      <c r="J131" s="121"/>
      <c r="K131" s="204">
        <v>55975</v>
      </c>
      <c r="L131" s="204">
        <v>73923</v>
      </c>
      <c r="M131" s="204">
        <v>62682</v>
      </c>
      <c r="N131" s="204">
        <v>0</v>
      </c>
      <c r="O131" s="204">
        <v>0</v>
      </c>
      <c r="P131" s="121"/>
      <c r="Q131" s="204">
        <v>315953</v>
      </c>
      <c r="R131" s="204">
        <v>118387</v>
      </c>
      <c r="S131" s="204">
        <v>-137415</v>
      </c>
      <c r="T131" s="204">
        <v>-5354</v>
      </c>
      <c r="U131" s="204">
        <v>0</v>
      </c>
      <c r="V131" s="121"/>
      <c r="W131" s="204">
        <v>274508</v>
      </c>
      <c r="X131" s="204">
        <v>213640</v>
      </c>
      <c r="Y131" s="204">
        <v>125816</v>
      </c>
      <c r="Z131" s="204">
        <v>0</v>
      </c>
      <c r="AA131" s="204">
        <v>0</v>
      </c>
      <c r="AB131" s="121"/>
      <c r="AC131" s="204">
        <v>113704</v>
      </c>
      <c r="AD131" s="204">
        <v>64820</v>
      </c>
      <c r="AE131" s="204">
        <v>13915</v>
      </c>
      <c r="AF131" s="204">
        <v>0</v>
      </c>
      <c r="AG131" s="204">
        <v>0</v>
      </c>
      <c r="AH131" s="121"/>
      <c r="AI131" s="204">
        <v>0</v>
      </c>
      <c r="AJ131" s="204">
        <v>0</v>
      </c>
      <c r="AK131" s="204">
        <v>0</v>
      </c>
      <c r="AL131" s="204">
        <v>0</v>
      </c>
      <c r="AM131" s="204">
        <v>0</v>
      </c>
    </row>
    <row r="132" spans="1:39">
      <c r="A132" s="36">
        <v>33100</v>
      </c>
      <c r="B132" s="37" t="s">
        <v>117</v>
      </c>
      <c r="C132" s="120">
        <v>3.5601999999999999E-3</v>
      </c>
      <c r="E132" s="121">
        <f t="shared" si="3"/>
        <v>7110872</v>
      </c>
      <c r="F132" s="121">
        <f t="shared" si="3"/>
        <v>4265234</v>
      </c>
      <c r="G132" s="121">
        <f t="shared" si="3"/>
        <v>417586</v>
      </c>
      <c r="H132" s="121">
        <f t="shared" si="3"/>
        <v>-60296</v>
      </c>
      <c r="I132" s="121">
        <f t="shared" si="4"/>
        <v>0</v>
      </c>
      <c r="J132" s="121"/>
      <c r="K132" s="204">
        <v>630370</v>
      </c>
      <c r="L132" s="204">
        <v>832499</v>
      </c>
      <c r="M132" s="204">
        <v>705903</v>
      </c>
      <c r="N132" s="204">
        <v>0</v>
      </c>
      <c r="O132" s="204">
        <v>0</v>
      </c>
      <c r="P132" s="121"/>
      <c r="Q132" s="204">
        <v>3558150</v>
      </c>
      <c r="R132" s="204">
        <v>1333235</v>
      </c>
      <c r="S132" s="204">
        <v>-1547518</v>
      </c>
      <c r="T132" s="204">
        <v>-60296</v>
      </c>
      <c r="U132" s="204">
        <v>0</v>
      </c>
      <c r="V132" s="121"/>
      <c r="W132" s="204">
        <v>3091412</v>
      </c>
      <c r="X132" s="204">
        <v>2405931</v>
      </c>
      <c r="Y132" s="204">
        <v>1416897</v>
      </c>
      <c r="Z132" s="204">
        <v>0</v>
      </c>
      <c r="AA132" s="204">
        <v>0</v>
      </c>
      <c r="AB132" s="121"/>
      <c r="AC132" s="204">
        <v>164394</v>
      </c>
      <c r="AD132" s="204">
        <v>27021</v>
      </c>
      <c r="AE132" s="204">
        <v>0</v>
      </c>
      <c r="AF132" s="204">
        <v>0</v>
      </c>
      <c r="AG132" s="204">
        <v>0</v>
      </c>
      <c r="AH132" s="121"/>
      <c r="AI132" s="204">
        <v>-333454</v>
      </c>
      <c r="AJ132" s="204">
        <v>-333452</v>
      </c>
      <c r="AK132" s="204">
        <v>-157696</v>
      </c>
      <c r="AL132" s="204">
        <v>0</v>
      </c>
      <c r="AM132" s="204">
        <v>0</v>
      </c>
    </row>
    <row r="133" spans="1:39">
      <c r="A133" s="36">
        <v>33105</v>
      </c>
      <c r="B133" s="37" t="s">
        <v>118</v>
      </c>
      <c r="C133" s="120">
        <v>4.0299999999999998E-4</v>
      </c>
      <c r="E133" s="121">
        <f t="shared" si="3"/>
        <v>791372</v>
      </c>
      <c r="F133" s="121">
        <f t="shared" si="3"/>
        <v>514797</v>
      </c>
      <c r="G133" s="121">
        <f t="shared" si="3"/>
        <v>56624</v>
      </c>
      <c r="H133" s="121">
        <f t="shared" si="3"/>
        <v>-6870</v>
      </c>
      <c r="I133" s="121">
        <f t="shared" si="4"/>
        <v>0</v>
      </c>
      <c r="J133" s="121"/>
      <c r="K133" s="204">
        <v>71822</v>
      </c>
      <c r="L133" s="204">
        <v>94852</v>
      </c>
      <c r="M133" s="204">
        <v>80428</v>
      </c>
      <c r="N133" s="204">
        <v>0</v>
      </c>
      <c r="O133" s="204">
        <v>0</v>
      </c>
      <c r="P133" s="121"/>
      <c r="Q133" s="204">
        <v>405403</v>
      </c>
      <c r="R133" s="204">
        <v>151904</v>
      </c>
      <c r="S133" s="204">
        <v>-176319</v>
      </c>
      <c r="T133" s="204">
        <v>-6870</v>
      </c>
      <c r="U133" s="204">
        <v>0</v>
      </c>
      <c r="V133" s="121"/>
      <c r="W133" s="204">
        <v>352225</v>
      </c>
      <c r="X133" s="204">
        <v>274123</v>
      </c>
      <c r="Y133" s="204">
        <v>161436</v>
      </c>
      <c r="Z133" s="204">
        <v>0</v>
      </c>
      <c r="AA133" s="204">
        <v>0</v>
      </c>
      <c r="AB133" s="121"/>
      <c r="AC133" s="204">
        <v>16196</v>
      </c>
      <c r="AD133" s="204">
        <v>16197</v>
      </c>
      <c r="AE133" s="204">
        <v>0</v>
      </c>
      <c r="AF133" s="204">
        <v>0</v>
      </c>
      <c r="AG133" s="204">
        <v>0</v>
      </c>
      <c r="AH133" s="121"/>
      <c r="AI133" s="204">
        <v>-54274</v>
      </c>
      <c r="AJ133" s="204">
        <v>-22279</v>
      </c>
      <c r="AK133" s="204">
        <v>-8921</v>
      </c>
      <c r="AL133" s="204">
        <v>0</v>
      </c>
      <c r="AM133" s="204">
        <v>0</v>
      </c>
    </row>
    <row r="134" spans="1:39">
      <c r="A134" s="36">
        <v>33200</v>
      </c>
      <c r="B134" s="37" t="s">
        <v>119</v>
      </c>
      <c r="C134" s="120">
        <v>1.55155E-2</v>
      </c>
      <c r="E134" s="121">
        <f t="shared" si="3"/>
        <v>31093220</v>
      </c>
      <c r="F134" s="121">
        <f t="shared" si="3"/>
        <v>18805084</v>
      </c>
      <c r="G134" s="121">
        <f t="shared" si="3"/>
        <v>1839173</v>
      </c>
      <c r="H134" s="121">
        <f t="shared" si="3"/>
        <v>-265762</v>
      </c>
      <c r="I134" s="121">
        <f t="shared" si="4"/>
        <v>0</v>
      </c>
      <c r="J134" s="121"/>
      <c r="K134" s="204">
        <v>2778440</v>
      </c>
      <c r="L134" s="204">
        <v>3669351</v>
      </c>
      <c r="M134" s="204">
        <v>3111363</v>
      </c>
      <c r="N134" s="204">
        <v>0</v>
      </c>
      <c r="O134" s="204">
        <v>0</v>
      </c>
      <c r="P134" s="121"/>
      <c r="Q134" s="204">
        <v>15683023</v>
      </c>
      <c r="R134" s="204">
        <v>5876411</v>
      </c>
      <c r="S134" s="204">
        <v>-6820892</v>
      </c>
      <c r="T134" s="204">
        <v>-265762</v>
      </c>
      <c r="U134" s="204">
        <v>0</v>
      </c>
      <c r="V134" s="121"/>
      <c r="W134" s="204">
        <v>13625814</v>
      </c>
      <c r="X134" s="204">
        <v>10604462</v>
      </c>
      <c r="Y134" s="204">
        <v>6245164</v>
      </c>
      <c r="Z134" s="204">
        <v>0</v>
      </c>
      <c r="AA134" s="204">
        <v>0</v>
      </c>
      <c r="AB134" s="121"/>
      <c r="AC134" s="204">
        <v>399565</v>
      </c>
      <c r="AD134" s="204">
        <v>48482</v>
      </c>
      <c r="AE134" s="204">
        <v>0</v>
      </c>
      <c r="AF134" s="204">
        <v>0</v>
      </c>
      <c r="AG134" s="204">
        <v>0</v>
      </c>
      <c r="AH134" s="121"/>
      <c r="AI134" s="204">
        <v>-1393622</v>
      </c>
      <c r="AJ134" s="204">
        <v>-1393622</v>
      </c>
      <c r="AK134" s="204">
        <v>-696462</v>
      </c>
      <c r="AL134" s="204">
        <v>0</v>
      </c>
      <c r="AM134" s="204">
        <v>0</v>
      </c>
    </row>
    <row r="135" spans="1:39">
      <c r="A135" s="36">
        <v>33202</v>
      </c>
      <c r="B135" s="37" t="s">
        <v>120</v>
      </c>
      <c r="C135" s="120">
        <v>2.2599999999999999E-4</v>
      </c>
      <c r="E135" s="121">
        <f t="shared" si="3"/>
        <v>656559</v>
      </c>
      <c r="F135" s="121">
        <f t="shared" si="3"/>
        <v>434729</v>
      </c>
      <c r="G135" s="121">
        <f t="shared" si="3"/>
        <v>78576</v>
      </c>
      <c r="H135" s="121">
        <f t="shared" ref="H135:I198" si="5">N135+T135+Z135+AF135+AL135</f>
        <v>-4622</v>
      </c>
      <c r="I135" s="121">
        <f t="shared" si="4"/>
        <v>0</v>
      </c>
      <c r="J135" s="121"/>
      <c r="K135" s="204">
        <v>48325</v>
      </c>
      <c r="L135" s="204">
        <v>63820</v>
      </c>
      <c r="M135" s="204">
        <v>54115</v>
      </c>
      <c r="N135" s="204">
        <v>0</v>
      </c>
      <c r="O135" s="204">
        <v>0</v>
      </c>
      <c r="P135" s="121"/>
      <c r="Q135" s="204">
        <v>272771</v>
      </c>
      <c r="R135" s="204">
        <v>102207</v>
      </c>
      <c r="S135" s="204">
        <v>-118634</v>
      </c>
      <c r="T135" s="204">
        <v>-4622</v>
      </c>
      <c r="U135" s="204">
        <v>0</v>
      </c>
      <c r="V135" s="121"/>
      <c r="W135" s="204">
        <v>236990</v>
      </c>
      <c r="X135" s="204">
        <v>184441</v>
      </c>
      <c r="Y135" s="204">
        <v>108620</v>
      </c>
      <c r="Z135" s="204">
        <v>0</v>
      </c>
      <c r="AA135" s="204">
        <v>0</v>
      </c>
      <c r="AB135" s="121"/>
      <c r="AC135" s="204">
        <v>98473</v>
      </c>
      <c r="AD135" s="204">
        <v>84261</v>
      </c>
      <c r="AE135" s="204">
        <v>34475</v>
      </c>
      <c r="AF135" s="204">
        <v>0</v>
      </c>
      <c r="AG135" s="204">
        <v>0</v>
      </c>
      <c r="AH135" s="121"/>
      <c r="AI135" s="204">
        <v>0</v>
      </c>
      <c r="AJ135" s="204">
        <v>0</v>
      </c>
      <c r="AK135" s="204">
        <v>0</v>
      </c>
      <c r="AL135" s="204">
        <v>0</v>
      </c>
      <c r="AM135" s="204">
        <v>0</v>
      </c>
    </row>
    <row r="136" spans="1:39">
      <c r="A136" s="36">
        <v>33203</v>
      </c>
      <c r="B136" s="37" t="s">
        <v>121</v>
      </c>
      <c r="C136" s="120">
        <v>1.418E-4</v>
      </c>
      <c r="E136" s="121">
        <f t="shared" ref="E136:I199" si="6">K136+Q136+W136+AC136+AI136</f>
        <v>257815</v>
      </c>
      <c r="F136" s="121">
        <f t="shared" si="6"/>
        <v>149175</v>
      </c>
      <c r="G136" s="121">
        <f t="shared" si="6"/>
        <v>1911</v>
      </c>
      <c r="H136" s="121">
        <f t="shared" si="5"/>
        <v>-2356</v>
      </c>
      <c r="I136" s="121">
        <f t="shared" si="4"/>
        <v>0</v>
      </c>
      <c r="J136" s="121"/>
      <c r="K136" s="204">
        <v>24627</v>
      </c>
      <c r="L136" s="204">
        <v>32523</v>
      </c>
      <c r="M136" s="204">
        <v>27578</v>
      </c>
      <c r="N136" s="204">
        <v>0</v>
      </c>
      <c r="O136" s="204">
        <v>0</v>
      </c>
      <c r="P136" s="121"/>
      <c r="Q136" s="204">
        <v>139007</v>
      </c>
      <c r="R136" s="204">
        <v>52086</v>
      </c>
      <c r="S136" s="204">
        <v>-60457</v>
      </c>
      <c r="T136" s="204">
        <v>-2356</v>
      </c>
      <c r="U136" s="204">
        <v>0</v>
      </c>
      <c r="V136" s="121"/>
      <c r="W136" s="204">
        <v>120773</v>
      </c>
      <c r="X136" s="204">
        <v>93993</v>
      </c>
      <c r="Y136" s="204">
        <v>55354</v>
      </c>
      <c r="Z136" s="204">
        <v>0</v>
      </c>
      <c r="AA136" s="204">
        <v>0</v>
      </c>
      <c r="AB136" s="121"/>
      <c r="AC136" s="204">
        <v>8473</v>
      </c>
      <c r="AD136" s="204">
        <v>0</v>
      </c>
      <c r="AE136" s="204">
        <v>0</v>
      </c>
      <c r="AF136" s="204">
        <v>0</v>
      </c>
      <c r="AG136" s="204">
        <v>0</v>
      </c>
      <c r="AH136" s="121"/>
      <c r="AI136" s="204">
        <v>-35065</v>
      </c>
      <c r="AJ136" s="204">
        <v>-29427</v>
      </c>
      <c r="AK136" s="204">
        <v>-20564</v>
      </c>
      <c r="AL136" s="204">
        <v>0</v>
      </c>
      <c r="AM136" s="204">
        <v>0</v>
      </c>
    </row>
    <row r="137" spans="1:39">
      <c r="A137" s="36">
        <v>33204</v>
      </c>
      <c r="B137" s="37" t="s">
        <v>122</v>
      </c>
      <c r="C137" s="120">
        <v>4.6000000000000001E-4</v>
      </c>
      <c r="E137" s="121">
        <f t="shared" si="6"/>
        <v>767054</v>
      </c>
      <c r="F137" s="121">
        <f t="shared" si="6"/>
        <v>442600</v>
      </c>
      <c r="G137" s="121">
        <f t="shared" si="6"/>
        <v>-27979</v>
      </c>
      <c r="H137" s="121">
        <f t="shared" si="5"/>
        <v>-7197</v>
      </c>
      <c r="I137" s="121">
        <f t="shared" si="4"/>
        <v>0</v>
      </c>
      <c r="J137" s="121"/>
      <c r="K137" s="204">
        <v>75247</v>
      </c>
      <c r="L137" s="204">
        <v>99375</v>
      </c>
      <c r="M137" s="204">
        <v>84263</v>
      </c>
      <c r="N137" s="204">
        <v>0</v>
      </c>
      <c r="O137" s="204">
        <v>0</v>
      </c>
      <c r="P137" s="121"/>
      <c r="Q137" s="204">
        <v>424732</v>
      </c>
      <c r="R137" s="204">
        <v>159147</v>
      </c>
      <c r="S137" s="204">
        <v>-184726</v>
      </c>
      <c r="T137" s="204">
        <v>-7197</v>
      </c>
      <c r="U137" s="204">
        <v>0</v>
      </c>
      <c r="V137" s="121"/>
      <c r="W137" s="204">
        <v>369019</v>
      </c>
      <c r="X137" s="204">
        <v>287193</v>
      </c>
      <c r="Y137" s="204">
        <v>169133</v>
      </c>
      <c r="Z137" s="204">
        <v>0</v>
      </c>
      <c r="AA137" s="204">
        <v>0</v>
      </c>
      <c r="AB137" s="121"/>
      <c r="AC137" s="204">
        <v>4727</v>
      </c>
      <c r="AD137" s="204">
        <v>2314</v>
      </c>
      <c r="AE137" s="204">
        <v>0</v>
      </c>
      <c r="AF137" s="204">
        <v>0</v>
      </c>
      <c r="AG137" s="204">
        <v>0</v>
      </c>
      <c r="AH137" s="121"/>
      <c r="AI137" s="204">
        <v>-106671</v>
      </c>
      <c r="AJ137" s="204">
        <v>-105429</v>
      </c>
      <c r="AK137" s="204">
        <v>-96649</v>
      </c>
      <c r="AL137" s="204">
        <v>0</v>
      </c>
      <c r="AM137" s="204">
        <v>0</v>
      </c>
    </row>
    <row r="138" spans="1:39">
      <c r="A138" s="36">
        <v>33205</v>
      </c>
      <c r="B138" s="37" t="s">
        <v>123</v>
      </c>
      <c r="C138" s="120">
        <v>1.3364E-3</v>
      </c>
      <c r="E138" s="121">
        <f t="shared" si="6"/>
        <v>2683872</v>
      </c>
      <c r="F138" s="121">
        <f t="shared" si="6"/>
        <v>1652136</v>
      </c>
      <c r="G138" s="121">
        <f t="shared" si="6"/>
        <v>108465</v>
      </c>
      <c r="H138" s="121">
        <f t="shared" si="5"/>
        <v>-21936</v>
      </c>
      <c r="I138" s="121">
        <f t="shared" si="4"/>
        <v>0</v>
      </c>
      <c r="J138" s="121"/>
      <c r="K138" s="204">
        <v>229328</v>
      </c>
      <c r="L138" s="204">
        <v>302863</v>
      </c>
      <c r="M138" s="204">
        <v>256807</v>
      </c>
      <c r="N138" s="204">
        <v>0</v>
      </c>
      <c r="O138" s="204">
        <v>0</v>
      </c>
      <c r="P138" s="121"/>
      <c r="Q138" s="204">
        <v>1294452</v>
      </c>
      <c r="R138" s="204">
        <v>485030</v>
      </c>
      <c r="S138" s="204">
        <v>-562986</v>
      </c>
      <c r="T138" s="204">
        <v>-21936</v>
      </c>
      <c r="U138" s="204">
        <v>0</v>
      </c>
      <c r="V138" s="121"/>
      <c r="W138" s="204">
        <v>1124653</v>
      </c>
      <c r="X138" s="204">
        <v>875276</v>
      </c>
      <c r="Y138" s="204">
        <v>515466</v>
      </c>
      <c r="Z138" s="204">
        <v>0</v>
      </c>
      <c r="AA138" s="204">
        <v>0</v>
      </c>
      <c r="AB138" s="121"/>
      <c r="AC138" s="204">
        <v>136261</v>
      </c>
      <c r="AD138" s="204">
        <v>89789</v>
      </c>
      <c r="AE138" s="204">
        <v>0</v>
      </c>
      <c r="AF138" s="204">
        <v>0</v>
      </c>
      <c r="AG138" s="204">
        <v>0</v>
      </c>
      <c r="AH138" s="121"/>
      <c r="AI138" s="204">
        <v>-100822</v>
      </c>
      <c r="AJ138" s="204">
        <v>-100822</v>
      </c>
      <c r="AK138" s="204">
        <v>-100822</v>
      </c>
      <c r="AL138" s="204">
        <v>0</v>
      </c>
      <c r="AM138" s="204">
        <v>0</v>
      </c>
    </row>
    <row r="139" spans="1:39">
      <c r="A139" s="36">
        <v>33206</v>
      </c>
      <c r="B139" s="37" t="s">
        <v>124</v>
      </c>
      <c r="C139" s="120">
        <v>1.1349999999999999E-4</v>
      </c>
      <c r="E139" s="121">
        <f t="shared" si="6"/>
        <v>275327</v>
      </c>
      <c r="F139" s="121">
        <f t="shared" si="6"/>
        <v>179699</v>
      </c>
      <c r="G139" s="121">
        <f t="shared" si="6"/>
        <v>29534</v>
      </c>
      <c r="H139" s="121">
        <f t="shared" si="5"/>
        <v>-2122</v>
      </c>
      <c r="I139" s="121">
        <f t="shared" si="4"/>
        <v>0</v>
      </c>
      <c r="J139" s="121"/>
      <c r="K139" s="204">
        <v>22186</v>
      </c>
      <c r="L139" s="204">
        <v>29300</v>
      </c>
      <c r="M139" s="204">
        <v>24844</v>
      </c>
      <c r="N139" s="204">
        <v>0</v>
      </c>
      <c r="O139" s="204">
        <v>0</v>
      </c>
      <c r="P139" s="121"/>
      <c r="Q139" s="204">
        <v>125230</v>
      </c>
      <c r="R139" s="204">
        <v>46923</v>
      </c>
      <c r="S139" s="204">
        <v>-54465</v>
      </c>
      <c r="T139" s="204">
        <v>-2122</v>
      </c>
      <c r="U139" s="204">
        <v>0</v>
      </c>
      <c r="V139" s="121"/>
      <c r="W139" s="204">
        <v>108803</v>
      </c>
      <c r="X139" s="204">
        <v>84677</v>
      </c>
      <c r="Y139" s="204">
        <v>49868</v>
      </c>
      <c r="Z139" s="204">
        <v>0</v>
      </c>
      <c r="AA139" s="204">
        <v>0</v>
      </c>
      <c r="AB139" s="121"/>
      <c r="AC139" s="204">
        <v>22093</v>
      </c>
      <c r="AD139" s="204">
        <v>20261</v>
      </c>
      <c r="AE139" s="204">
        <v>9287</v>
      </c>
      <c r="AF139" s="204">
        <v>0</v>
      </c>
      <c r="AG139" s="204">
        <v>0</v>
      </c>
      <c r="AH139" s="121"/>
      <c r="AI139" s="204">
        <v>-2985</v>
      </c>
      <c r="AJ139" s="204">
        <v>-1462</v>
      </c>
      <c r="AK139" s="204">
        <v>0</v>
      </c>
      <c r="AL139" s="204">
        <v>0</v>
      </c>
      <c r="AM139" s="204">
        <v>0</v>
      </c>
    </row>
    <row r="140" spans="1:39">
      <c r="A140" s="36">
        <v>33207</v>
      </c>
      <c r="B140" s="37" t="s">
        <v>344</v>
      </c>
      <c r="C140" s="120">
        <v>3.0190000000000002E-4</v>
      </c>
      <c r="E140" s="121">
        <f t="shared" si="6"/>
        <v>1022304</v>
      </c>
      <c r="F140" s="121">
        <f t="shared" si="6"/>
        <v>622079</v>
      </c>
      <c r="G140" s="121">
        <f t="shared" si="6"/>
        <v>93874</v>
      </c>
      <c r="H140" s="121">
        <f t="shared" si="5"/>
        <v>-6149</v>
      </c>
      <c r="I140" s="121">
        <f t="shared" si="4"/>
        <v>0</v>
      </c>
      <c r="J140" s="121"/>
      <c r="K140" s="204">
        <v>64281</v>
      </c>
      <c r="L140" s="204">
        <v>84893</v>
      </c>
      <c r="M140" s="204">
        <v>71983</v>
      </c>
      <c r="N140" s="204">
        <v>0</v>
      </c>
      <c r="O140" s="204">
        <v>0</v>
      </c>
      <c r="P140" s="121"/>
      <c r="Q140" s="204">
        <v>362837</v>
      </c>
      <c r="R140" s="204">
        <v>135955</v>
      </c>
      <c r="S140" s="204">
        <v>-157806</v>
      </c>
      <c r="T140" s="204">
        <v>-6149</v>
      </c>
      <c r="U140" s="204">
        <v>0</v>
      </c>
      <c r="V140" s="121"/>
      <c r="W140" s="204">
        <v>315242</v>
      </c>
      <c r="X140" s="204">
        <v>245341</v>
      </c>
      <c r="Y140" s="204">
        <v>144486</v>
      </c>
      <c r="Z140" s="204">
        <v>0</v>
      </c>
      <c r="AA140" s="204">
        <v>0</v>
      </c>
      <c r="AB140" s="121"/>
      <c r="AC140" s="204">
        <v>279944</v>
      </c>
      <c r="AD140" s="204">
        <v>155890</v>
      </c>
      <c r="AE140" s="204">
        <v>35211</v>
      </c>
      <c r="AF140" s="204">
        <v>0</v>
      </c>
      <c r="AG140" s="204">
        <v>0</v>
      </c>
      <c r="AH140" s="121"/>
      <c r="AI140" s="204">
        <v>0</v>
      </c>
      <c r="AJ140" s="204">
        <v>0</v>
      </c>
      <c r="AK140" s="204">
        <v>0</v>
      </c>
      <c r="AL140" s="204">
        <v>0</v>
      </c>
      <c r="AM140" s="204">
        <v>0</v>
      </c>
    </row>
    <row r="141" spans="1:39">
      <c r="A141" s="36">
        <v>33208</v>
      </c>
      <c r="B141" s="37" t="s">
        <v>345</v>
      </c>
      <c r="C141" s="120">
        <v>0</v>
      </c>
      <c r="E141" s="121">
        <f t="shared" si="6"/>
        <v>-27149</v>
      </c>
      <c r="F141" s="121">
        <f t="shared" si="6"/>
        <v>-46195</v>
      </c>
      <c r="G141" s="121">
        <f t="shared" si="6"/>
        <v>0</v>
      </c>
      <c r="H141" s="121">
        <f t="shared" si="5"/>
        <v>0</v>
      </c>
      <c r="I141" s="121">
        <f t="shared" si="4"/>
        <v>0</v>
      </c>
      <c r="J141" s="121"/>
      <c r="K141" s="204">
        <v>0</v>
      </c>
      <c r="L141" s="204">
        <v>0</v>
      </c>
      <c r="M141" s="204">
        <v>0</v>
      </c>
      <c r="N141" s="204">
        <v>0</v>
      </c>
      <c r="O141" s="204">
        <v>0</v>
      </c>
      <c r="P141" s="121"/>
      <c r="Q141" s="204">
        <v>0</v>
      </c>
      <c r="R141" s="204">
        <v>0</v>
      </c>
      <c r="S141" s="204">
        <v>0</v>
      </c>
      <c r="T141" s="204">
        <v>0</v>
      </c>
      <c r="U141" s="204">
        <v>0</v>
      </c>
      <c r="V141" s="121"/>
      <c r="W141" s="204">
        <v>0</v>
      </c>
      <c r="X141" s="204">
        <v>0</v>
      </c>
      <c r="Y141" s="204">
        <v>0</v>
      </c>
      <c r="Z141" s="204">
        <v>0</v>
      </c>
      <c r="AA141" s="204">
        <v>0</v>
      </c>
      <c r="AB141" s="121"/>
      <c r="AC141" s="204">
        <v>21993</v>
      </c>
      <c r="AD141" s="204">
        <v>0</v>
      </c>
      <c r="AE141" s="204">
        <v>0</v>
      </c>
      <c r="AF141" s="204">
        <v>0</v>
      </c>
      <c r="AG141" s="204">
        <v>0</v>
      </c>
      <c r="AH141" s="121"/>
      <c r="AI141" s="204">
        <v>-49142</v>
      </c>
      <c r="AJ141" s="204">
        <v>-46195</v>
      </c>
      <c r="AK141" s="204">
        <v>0</v>
      </c>
      <c r="AL141" s="204">
        <v>0</v>
      </c>
      <c r="AM141" s="204">
        <v>0</v>
      </c>
    </row>
    <row r="142" spans="1:39">
      <c r="A142" s="36">
        <v>33209</v>
      </c>
      <c r="B142" s="37" t="s">
        <v>346</v>
      </c>
      <c r="C142" s="120">
        <v>7.6600000000000005E-5</v>
      </c>
      <c r="E142" s="121">
        <f t="shared" si="6"/>
        <v>308223</v>
      </c>
      <c r="F142" s="121">
        <f t="shared" si="6"/>
        <v>185237</v>
      </c>
      <c r="G142" s="121">
        <f t="shared" si="6"/>
        <v>51880</v>
      </c>
      <c r="H142" s="121">
        <f t="shared" si="5"/>
        <v>-1805</v>
      </c>
      <c r="I142" s="121">
        <f t="shared" si="4"/>
        <v>0</v>
      </c>
      <c r="J142" s="121"/>
      <c r="K142" s="204">
        <v>18871</v>
      </c>
      <c r="L142" s="204">
        <v>24922</v>
      </c>
      <c r="M142" s="204">
        <v>21132</v>
      </c>
      <c r="N142" s="204">
        <v>0</v>
      </c>
      <c r="O142" s="204">
        <v>0</v>
      </c>
      <c r="P142" s="121"/>
      <c r="Q142" s="204">
        <v>106517</v>
      </c>
      <c r="R142" s="204">
        <v>39912</v>
      </c>
      <c r="S142" s="204">
        <v>-46327</v>
      </c>
      <c r="T142" s="204">
        <v>-1805</v>
      </c>
      <c r="U142" s="204">
        <v>0</v>
      </c>
      <c r="V142" s="121"/>
      <c r="W142" s="204">
        <v>92545</v>
      </c>
      <c r="X142" s="204">
        <v>72024</v>
      </c>
      <c r="Y142" s="204">
        <v>42416</v>
      </c>
      <c r="Z142" s="204">
        <v>0</v>
      </c>
      <c r="AA142" s="204">
        <v>0</v>
      </c>
      <c r="AB142" s="121"/>
      <c r="AC142" s="204">
        <v>90290</v>
      </c>
      <c r="AD142" s="204">
        <v>48379</v>
      </c>
      <c r="AE142" s="204">
        <v>34659</v>
      </c>
      <c r="AF142" s="204">
        <v>0</v>
      </c>
      <c r="AG142" s="204">
        <v>0</v>
      </c>
      <c r="AH142" s="121"/>
      <c r="AI142" s="204">
        <v>0</v>
      </c>
      <c r="AJ142" s="204">
        <v>0</v>
      </c>
      <c r="AK142" s="204">
        <v>0</v>
      </c>
      <c r="AL142" s="204">
        <v>0</v>
      </c>
      <c r="AM142" s="204">
        <v>0</v>
      </c>
    </row>
    <row r="143" spans="1:39">
      <c r="A143" s="36">
        <v>33300</v>
      </c>
      <c r="B143" s="37" t="s">
        <v>125</v>
      </c>
      <c r="C143" s="120">
        <v>2.2932999999999999E-3</v>
      </c>
      <c r="E143" s="121">
        <f t="shared" si="6"/>
        <v>4816068</v>
      </c>
      <c r="F143" s="121">
        <f t="shared" si="6"/>
        <v>3024621</v>
      </c>
      <c r="G143" s="121">
        <f t="shared" si="6"/>
        <v>374048</v>
      </c>
      <c r="H143" s="121">
        <f t="shared" si="5"/>
        <v>-40143</v>
      </c>
      <c r="I143" s="121">
        <f t="shared" si="4"/>
        <v>0</v>
      </c>
      <c r="J143" s="121"/>
      <c r="K143" s="204">
        <v>419676</v>
      </c>
      <c r="L143" s="204">
        <v>554246</v>
      </c>
      <c r="M143" s="204">
        <v>469963</v>
      </c>
      <c r="N143" s="204">
        <v>0</v>
      </c>
      <c r="O143" s="204">
        <v>0</v>
      </c>
      <c r="P143" s="121"/>
      <c r="Q143" s="204">
        <v>2368878</v>
      </c>
      <c r="R143" s="204">
        <v>887616</v>
      </c>
      <c r="S143" s="204">
        <v>-1030277</v>
      </c>
      <c r="T143" s="204">
        <v>-40143</v>
      </c>
      <c r="U143" s="204">
        <v>0</v>
      </c>
      <c r="V143" s="121"/>
      <c r="W143" s="204">
        <v>2058142</v>
      </c>
      <c r="X143" s="204">
        <v>1601775</v>
      </c>
      <c r="Y143" s="204">
        <v>943315</v>
      </c>
      <c r="Z143" s="204">
        <v>0</v>
      </c>
      <c r="AA143" s="204">
        <v>0</v>
      </c>
      <c r="AB143" s="121"/>
      <c r="AC143" s="204">
        <v>0</v>
      </c>
      <c r="AD143" s="204">
        <v>0</v>
      </c>
      <c r="AE143" s="204">
        <v>0</v>
      </c>
      <c r="AF143" s="204">
        <v>0</v>
      </c>
      <c r="AG143" s="204">
        <v>0</v>
      </c>
      <c r="AH143" s="121"/>
      <c r="AI143" s="204">
        <v>-30628</v>
      </c>
      <c r="AJ143" s="204">
        <v>-19016</v>
      </c>
      <c r="AK143" s="204">
        <v>-8953</v>
      </c>
      <c r="AL143" s="204">
        <v>0</v>
      </c>
      <c r="AM143" s="204">
        <v>0</v>
      </c>
    </row>
    <row r="144" spans="1:39">
      <c r="A144" s="36">
        <v>33305</v>
      </c>
      <c r="B144" s="37" t="s">
        <v>126</v>
      </c>
      <c r="C144" s="120">
        <v>5.6919999999999996E-4</v>
      </c>
      <c r="E144" s="121">
        <f t="shared" si="6"/>
        <v>1185258</v>
      </c>
      <c r="F144" s="121">
        <f t="shared" si="6"/>
        <v>748237</v>
      </c>
      <c r="G144" s="121">
        <f t="shared" si="6"/>
        <v>111746</v>
      </c>
      <c r="H144" s="121">
        <f t="shared" si="5"/>
        <v>-9649</v>
      </c>
      <c r="I144" s="121">
        <f t="shared" si="4"/>
        <v>0</v>
      </c>
      <c r="J144" s="121"/>
      <c r="K144" s="204">
        <v>100875</v>
      </c>
      <c r="L144" s="204">
        <v>133221</v>
      </c>
      <c r="M144" s="204">
        <v>112962</v>
      </c>
      <c r="N144" s="204">
        <v>0</v>
      </c>
      <c r="O144" s="204">
        <v>0</v>
      </c>
      <c r="P144" s="121"/>
      <c r="Q144" s="204">
        <v>569394</v>
      </c>
      <c r="R144" s="204">
        <v>213351</v>
      </c>
      <c r="S144" s="204">
        <v>-247642</v>
      </c>
      <c r="T144" s="204">
        <v>-9649</v>
      </c>
      <c r="U144" s="204">
        <v>0</v>
      </c>
      <c r="V144" s="121"/>
      <c r="W144" s="204">
        <v>494705</v>
      </c>
      <c r="X144" s="204">
        <v>385010</v>
      </c>
      <c r="Y144" s="204">
        <v>226740</v>
      </c>
      <c r="Z144" s="204">
        <v>0</v>
      </c>
      <c r="AA144" s="204">
        <v>0</v>
      </c>
      <c r="AB144" s="121"/>
      <c r="AC144" s="204">
        <v>30481</v>
      </c>
      <c r="AD144" s="204">
        <v>24975</v>
      </c>
      <c r="AE144" s="204">
        <v>19686</v>
      </c>
      <c r="AF144" s="204">
        <v>0</v>
      </c>
      <c r="AG144" s="204">
        <v>0</v>
      </c>
      <c r="AH144" s="121"/>
      <c r="AI144" s="204">
        <v>-10197</v>
      </c>
      <c r="AJ144" s="204">
        <v>-8320</v>
      </c>
      <c r="AK144" s="204">
        <v>0</v>
      </c>
      <c r="AL144" s="204">
        <v>0</v>
      </c>
      <c r="AM144" s="204">
        <v>0</v>
      </c>
    </row>
    <row r="145" spans="1:39">
      <c r="A145" s="36">
        <v>33400</v>
      </c>
      <c r="B145" s="37" t="s">
        <v>127</v>
      </c>
      <c r="C145" s="120">
        <v>2.0501200000000001E-2</v>
      </c>
      <c r="E145" s="121">
        <f t="shared" si="6"/>
        <v>43960772</v>
      </c>
      <c r="F145" s="121">
        <f t="shared" si="6"/>
        <v>27478703</v>
      </c>
      <c r="G145" s="121">
        <f t="shared" si="6"/>
        <v>3600335</v>
      </c>
      <c r="H145" s="121">
        <f t="shared" si="5"/>
        <v>-360452</v>
      </c>
      <c r="I145" s="121">
        <f t="shared" si="4"/>
        <v>0</v>
      </c>
      <c r="J145" s="121"/>
      <c r="K145" s="204">
        <v>3768395</v>
      </c>
      <c r="L145" s="204">
        <v>4976736</v>
      </c>
      <c r="M145" s="204">
        <v>4219937</v>
      </c>
      <c r="N145" s="204">
        <v>0</v>
      </c>
      <c r="O145" s="204">
        <v>0</v>
      </c>
      <c r="P145" s="121"/>
      <c r="Q145" s="204">
        <v>21270862</v>
      </c>
      <c r="R145" s="204">
        <v>7970168</v>
      </c>
      <c r="S145" s="204">
        <v>-9251166</v>
      </c>
      <c r="T145" s="204">
        <v>-360452</v>
      </c>
      <c r="U145" s="204">
        <v>0</v>
      </c>
      <c r="V145" s="121"/>
      <c r="W145" s="204">
        <v>18480672</v>
      </c>
      <c r="X145" s="204">
        <v>14382816</v>
      </c>
      <c r="Y145" s="204">
        <v>8470307</v>
      </c>
      <c r="Z145" s="204">
        <v>0</v>
      </c>
      <c r="AA145" s="204">
        <v>0</v>
      </c>
      <c r="AB145" s="121"/>
      <c r="AC145" s="204">
        <v>543593</v>
      </c>
      <c r="AD145" s="204">
        <v>251733</v>
      </c>
      <c r="AE145" s="204">
        <v>161257</v>
      </c>
      <c r="AF145" s="204">
        <v>0</v>
      </c>
      <c r="AG145" s="204">
        <v>0</v>
      </c>
      <c r="AH145" s="121"/>
      <c r="AI145" s="204">
        <v>-102750</v>
      </c>
      <c r="AJ145" s="204">
        <v>-102750</v>
      </c>
      <c r="AK145" s="204">
        <v>0</v>
      </c>
      <c r="AL145" s="204">
        <v>0</v>
      </c>
      <c r="AM145" s="204">
        <v>0</v>
      </c>
    </row>
    <row r="146" spans="1:39">
      <c r="A146" s="36">
        <v>33402</v>
      </c>
      <c r="B146" s="37" t="s">
        <v>128</v>
      </c>
      <c r="C146" s="120">
        <v>1.6369999999999999E-4</v>
      </c>
      <c r="E146" s="121">
        <f t="shared" si="6"/>
        <v>375073</v>
      </c>
      <c r="F146" s="121">
        <f t="shared" si="6"/>
        <v>236676</v>
      </c>
      <c r="G146" s="121">
        <f t="shared" si="6"/>
        <v>32961</v>
      </c>
      <c r="H146" s="121">
        <f t="shared" si="5"/>
        <v>-3037</v>
      </c>
      <c r="I146" s="121">
        <f t="shared" si="4"/>
        <v>0</v>
      </c>
      <c r="J146" s="121"/>
      <c r="K146" s="204">
        <v>31749</v>
      </c>
      <c r="L146" s="204">
        <v>41929</v>
      </c>
      <c r="M146" s="204">
        <v>35553</v>
      </c>
      <c r="N146" s="204">
        <v>0</v>
      </c>
      <c r="O146" s="204">
        <v>0</v>
      </c>
      <c r="P146" s="121"/>
      <c r="Q146" s="204">
        <v>179208</v>
      </c>
      <c r="R146" s="204">
        <v>67149</v>
      </c>
      <c r="S146" s="204">
        <v>-77942</v>
      </c>
      <c r="T146" s="204">
        <v>-3037</v>
      </c>
      <c r="U146" s="204">
        <v>0</v>
      </c>
      <c r="V146" s="121"/>
      <c r="W146" s="204">
        <v>155701</v>
      </c>
      <c r="X146" s="204">
        <v>121176</v>
      </c>
      <c r="Y146" s="204">
        <v>71363</v>
      </c>
      <c r="Z146" s="204">
        <v>0</v>
      </c>
      <c r="AA146" s="204">
        <v>0</v>
      </c>
      <c r="AB146" s="121"/>
      <c r="AC146" s="204">
        <v>9336</v>
      </c>
      <c r="AD146" s="204">
        <v>6609</v>
      </c>
      <c r="AE146" s="204">
        <v>3987</v>
      </c>
      <c r="AF146" s="204">
        <v>0</v>
      </c>
      <c r="AG146" s="204">
        <v>0</v>
      </c>
      <c r="AH146" s="121"/>
      <c r="AI146" s="204">
        <v>-921</v>
      </c>
      <c r="AJ146" s="204">
        <v>-187</v>
      </c>
      <c r="AK146" s="204">
        <v>0</v>
      </c>
      <c r="AL146" s="204">
        <v>0</v>
      </c>
      <c r="AM146" s="204">
        <v>0</v>
      </c>
    </row>
    <row r="147" spans="1:39">
      <c r="A147" s="36">
        <v>33403</v>
      </c>
      <c r="B147" s="37" t="s">
        <v>286</v>
      </c>
      <c r="C147" s="120">
        <v>0</v>
      </c>
      <c r="E147" s="121">
        <f t="shared" si="6"/>
        <v>0</v>
      </c>
      <c r="F147" s="121">
        <f t="shared" si="6"/>
        <v>0</v>
      </c>
      <c r="G147" s="121">
        <f t="shared" si="6"/>
        <v>0</v>
      </c>
      <c r="H147" s="121">
        <f t="shared" si="5"/>
        <v>0</v>
      </c>
      <c r="I147" s="121">
        <f t="shared" si="4"/>
        <v>0</v>
      </c>
      <c r="J147" s="121"/>
      <c r="K147" s="204">
        <v>0</v>
      </c>
      <c r="L147" s="204">
        <v>0</v>
      </c>
      <c r="M147" s="204">
        <v>0</v>
      </c>
      <c r="N147" s="204">
        <v>0</v>
      </c>
      <c r="O147" s="204">
        <v>0</v>
      </c>
      <c r="P147" s="121"/>
      <c r="Q147" s="204">
        <v>0</v>
      </c>
      <c r="R147" s="204">
        <v>0</v>
      </c>
      <c r="S147" s="204">
        <v>0</v>
      </c>
      <c r="T147" s="204">
        <v>0</v>
      </c>
      <c r="U147" s="204">
        <v>0</v>
      </c>
      <c r="V147" s="121"/>
      <c r="W147" s="204">
        <v>0</v>
      </c>
      <c r="X147" s="204">
        <v>0</v>
      </c>
      <c r="Y147" s="204">
        <v>0</v>
      </c>
      <c r="Z147" s="204">
        <v>0</v>
      </c>
      <c r="AA147" s="204">
        <v>0</v>
      </c>
      <c r="AB147" s="121"/>
      <c r="AC147" s="204">
        <v>0</v>
      </c>
      <c r="AD147" s="204">
        <v>0</v>
      </c>
      <c r="AE147" s="204">
        <v>0</v>
      </c>
      <c r="AF147" s="204">
        <v>0</v>
      </c>
      <c r="AG147" s="204">
        <v>0</v>
      </c>
      <c r="AH147" s="121"/>
      <c r="AI147" s="204">
        <v>0</v>
      </c>
      <c r="AJ147" s="204">
        <v>0</v>
      </c>
      <c r="AK147" s="204">
        <v>0</v>
      </c>
      <c r="AL147" s="204">
        <v>0</v>
      </c>
      <c r="AM147" s="204">
        <v>0</v>
      </c>
    </row>
    <row r="148" spans="1:39">
      <c r="A148" s="36">
        <v>33405</v>
      </c>
      <c r="B148" s="37" t="s">
        <v>129</v>
      </c>
      <c r="C148" s="120">
        <v>1.9762E-3</v>
      </c>
      <c r="E148" s="121">
        <f t="shared" si="6"/>
        <v>3807245</v>
      </c>
      <c r="F148" s="121">
        <f t="shared" si="6"/>
        <v>2334484</v>
      </c>
      <c r="G148" s="121">
        <f t="shared" si="6"/>
        <v>191995</v>
      </c>
      <c r="H148" s="121">
        <f t="shared" si="5"/>
        <v>-32274</v>
      </c>
      <c r="I148" s="121">
        <f t="shared" si="4"/>
        <v>0</v>
      </c>
      <c r="J148" s="121"/>
      <c r="K148" s="204">
        <v>337417</v>
      </c>
      <c r="L148" s="204">
        <v>445610</v>
      </c>
      <c r="M148" s="204">
        <v>377847</v>
      </c>
      <c r="N148" s="204">
        <v>0</v>
      </c>
      <c r="O148" s="204">
        <v>0</v>
      </c>
      <c r="P148" s="121"/>
      <c r="Q148" s="204">
        <v>1904562</v>
      </c>
      <c r="R148" s="204">
        <v>713637</v>
      </c>
      <c r="S148" s="204">
        <v>-828336</v>
      </c>
      <c r="T148" s="204">
        <v>-32274</v>
      </c>
      <c r="U148" s="204">
        <v>0</v>
      </c>
      <c r="V148" s="121"/>
      <c r="W148" s="204">
        <v>1654732</v>
      </c>
      <c r="X148" s="204">
        <v>1287816</v>
      </c>
      <c r="Y148" s="204">
        <v>758419</v>
      </c>
      <c r="Z148" s="204">
        <v>0</v>
      </c>
      <c r="AA148" s="204">
        <v>0</v>
      </c>
      <c r="AB148" s="121"/>
      <c r="AC148" s="204">
        <v>58458</v>
      </c>
      <c r="AD148" s="204">
        <v>28645</v>
      </c>
      <c r="AE148" s="204">
        <v>0</v>
      </c>
      <c r="AF148" s="204">
        <v>0</v>
      </c>
      <c r="AG148" s="204">
        <v>0</v>
      </c>
      <c r="AH148" s="121"/>
      <c r="AI148" s="204">
        <v>-147924</v>
      </c>
      <c r="AJ148" s="204">
        <v>-141224</v>
      </c>
      <c r="AK148" s="204">
        <v>-115935</v>
      </c>
      <c r="AL148" s="204">
        <v>0</v>
      </c>
      <c r="AM148" s="204">
        <v>0</v>
      </c>
    </row>
    <row r="149" spans="1:39">
      <c r="A149" s="36">
        <v>33500</v>
      </c>
      <c r="B149" s="37" t="s">
        <v>130</v>
      </c>
      <c r="C149" s="120">
        <v>3.2347999999999999E-3</v>
      </c>
      <c r="E149" s="121">
        <f t="shared" si="6"/>
        <v>6204335</v>
      </c>
      <c r="F149" s="121">
        <f t="shared" si="6"/>
        <v>3686619</v>
      </c>
      <c r="G149" s="121">
        <f t="shared" si="6"/>
        <v>307612</v>
      </c>
      <c r="H149" s="121">
        <f t="shared" si="5"/>
        <v>-54778</v>
      </c>
      <c r="I149" s="121">
        <f t="shared" si="4"/>
        <v>0</v>
      </c>
      <c r="J149" s="121"/>
      <c r="K149" s="204">
        <v>572683</v>
      </c>
      <c r="L149" s="204">
        <v>756314</v>
      </c>
      <c r="M149" s="204">
        <v>641304</v>
      </c>
      <c r="N149" s="204">
        <v>0</v>
      </c>
      <c r="O149" s="204">
        <v>0</v>
      </c>
      <c r="P149" s="121"/>
      <c r="Q149" s="204">
        <v>3232532</v>
      </c>
      <c r="R149" s="204">
        <v>1211226</v>
      </c>
      <c r="S149" s="204">
        <v>-1405899</v>
      </c>
      <c r="T149" s="204">
        <v>-54778</v>
      </c>
      <c r="U149" s="204">
        <v>0</v>
      </c>
      <c r="V149" s="121"/>
      <c r="W149" s="204">
        <v>2808507</v>
      </c>
      <c r="X149" s="204">
        <v>2185756</v>
      </c>
      <c r="Y149" s="204">
        <v>1287232</v>
      </c>
      <c r="Z149" s="204">
        <v>0</v>
      </c>
      <c r="AA149" s="204">
        <v>0</v>
      </c>
      <c r="AB149" s="121"/>
      <c r="AC149" s="204">
        <v>80669</v>
      </c>
      <c r="AD149" s="204">
        <v>23378</v>
      </c>
      <c r="AE149" s="204">
        <v>0</v>
      </c>
      <c r="AF149" s="204">
        <v>0</v>
      </c>
      <c r="AG149" s="204">
        <v>0</v>
      </c>
      <c r="AH149" s="121"/>
      <c r="AI149" s="204">
        <v>-490056</v>
      </c>
      <c r="AJ149" s="204">
        <v>-490055</v>
      </c>
      <c r="AK149" s="204">
        <v>-215025</v>
      </c>
      <c r="AL149" s="204">
        <v>0</v>
      </c>
      <c r="AM149" s="204">
        <v>0</v>
      </c>
    </row>
    <row r="150" spans="1:39">
      <c r="A150" s="36">
        <v>33501</v>
      </c>
      <c r="B150" s="37" t="s">
        <v>131</v>
      </c>
      <c r="C150" s="120">
        <v>7.8100000000000001E-5</v>
      </c>
      <c r="E150" s="121">
        <f t="shared" si="6"/>
        <v>161154</v>
      </c>
      <c r="F150" s="121">
        <f t="shared" si="6"/>
        <v>98417</v>
      </c>
      <c r="G150" s="121">
        <f t="shared" si="6"/>
        <v>5827</v>
      </c>
      <c r="H150" s="121">
        <f t="shared" si="5"/>
        <v>-1319</v>
      </c>
      <c r="I150" s="121">
        <f t="shared" si="4"/>
        <v>0</v>
      </c>
      <c r="J150" s="121"/>
      <c r="K150" s="204">
        <v>13789</v>
      </c>
      <c r="L150" s="204">
        <v>18210</v>
      </c>
      <c r="M150" s="204">
        <v>15441</v>
      </c>
      <c r="N150" s="204">
        <v>0</v>
      </c>
      <c r="O150" s="204">
        <v>0</v>
      </c>
      <c r="P150" s="121"/>
      <c r="Q150" s="204">
        <v>77832</v>
      </c>
      <c r="R150" s="204">
        <v>29163</v>
      </c>
      <c r="S150" s="204">
        <v>-33851</v>
      </c>
      <c r="T150" s="204">
        <v>-1319</v>
      </c>
      <c r="U150" s="204">
        <v>0</v>
      </c>
      <c r="V150" s="121"/>
      <c r="W150" s="204">
        <v>67622</v>
      </c>
      <c r="X150" s="204">
        <v>52628</v>
      </c>
      <c r="Y150" s="204">
        <v>30993</v>
      </c>
      <c r="Z150" s="204">
        <v>0</v>
      </c>
      <c r="AA150" s="204">
        <v>0</v>
      </c>
      <c r="AB150" s="121"/>
      <c r="AC150" s="204">
        <v>8760</v>
      </c>
      <c r="AD150" s="204">
        <v>5217</v>
      </c>
      <c r="AE150" s="204">
        <v>0</v>
      </c>
      <c r="AF150" s="204">
        <v>0</v>
      </c>
      <c r="AG150" s="204">
        <v>0</v>
      </c>
      <c r="AH150" s="121"/>
      <c r="AI150" s="204">
        <v>-6849</v>
      </c>
      <c r="AJ150" s="204">
        <v>-6801</v>
      </c>
      <c r="AK150" s="204">
        <v>-6756</v>
      </c>
      <c r="AL150" s="204">
        <v>0</v>
      </c>
      <c r="AM150" s="204">
        <v>0</v>
      </c>
    </row>
    <row r="151" spans="1:39">
      <c r="A151" s="36">
        <v>33600</v>
      </c>
      <c r="B151" s="37" t="s">
        <v>132</v>
      </c>
      <c r="C151" s="120">
        <v>1.0969400000000001E-2</v>
      </c>
      <c r="E151" s="121">
        <f t="shared" si="6"/>
        <v>24003749</v>
      </c>
      <c r="F151" s="121">
        <f t="shared" si="6"/>
        <v>15010736</v>
      </c>
      <c r="G151" s="121">
        <f t="shared" si="6"/>
        <v>2016125</v>
      </c>
      <c r="H151" s="121">
        <f t="shared" si="5"/>
        <v>-195991</v>
      </c>
      <c r="I151" s="121">
        <f t="shared" si="4"/>
        <v>0</v>
      </c>
      <c r="J151" s="121"/>
      <c r="K151" s="204">
        <v>2049017</v>
      </c>
      <c r="L151" s="204">
        <v>2706037</v>
      </c>
      <c r="M151" s="204">
        <v>2294537</v>
      </c>
      <c r="N151" s="204">
        <v>0</v>
      </c>
      <c r="O151" s="204">
        <v>0</v>
      </c>
      <c r="P151" s="121"/>
      <c r="Q151" s="204">
        <v>11565761</v>
      </c>
      <c r="R151" s="204">
        <v>4333677</v>
      </c>
      <c r="S151" s="204">
        <v>-5030204</v>
      </c>
      <c r="T151" s="204">
        <v>-195991</v>
      </c>
      <c r="U151" s="204">
        <v>0</v>
      </c>
      <c r="V151" s="121"/>
      <c r="W151" s="204">
        <v>10048630</v>
      </c>
      <c r="X151" s="204">
        <v>7820474</v>
      </c>
      <c r="Y151" s="204">
        <v>4605622</v>
      </c>
      <c r="Z151" s="204">
        <v>0</v>
      </c>
      <c r="AA151" s="204">
        <v>0</v>
      </c>
      <c r="AB151" s="121"/>
      <c r="AC151" s="204">
        <v>413963</v>
      </c>
      <c r="AD151" s="204">
        <v>224169</v>
      </c>
      <c r="AE151" s="204">
        <v>146170</v>
      </c>
      <c r="AF151" s="204">
        <v>0</v>
      </c>
      <c r="AG151" s="204">
        <v>0</v>
      </c>
      <c r="AH151" s="121"/>
      <c r="AI151" s="204">
        <v>-73622</v>
      </c>
      <c r="AJ151" s="204">
        <v>-73621</v>
      </c>
      <c r="AK151" s="204">
        <v>0</v>
      </c>
      <c r="AL151" s="204">
        <v>0</v>
      </c>
      <c r="AM151" s="204">
        <v>0</v>
      </c>
    </row>
    <row r="152" spans="1:39">
      <c r="A152" s="36">
        <v>33605</v>
      </c>
      <c r="B152" s="37" t="s">
        <v>133</v>
      </c>
      <c r="C152" s="120">
        <v>1.4507999999999999E-3</v>
      </c>
      <c r="E152" s="121">
        <f t="shared" si="6"/>
        <v>2900464</v>
      </c>
      <c r="F152" s="121">
        <f t="shared" si="6"/>
        <v>1797807</v>
      </c>
      <c r="G152" s="121">
        <f t="shared" si="6"/>
        <v>178914</v>
      </c>
      <c r="H152" s="121">
        <f t="shared" si="5"/>
        <v>-23969</v>
      </c>
      <c r="I152" s="121">
        <f t="shared" si="4"/>
        <v>0</v>
      </c>
      <c r="J152" s="121"/>
      <c r="K152" s="204">
        <v>250585</v>
      </c>
      <c r="L152" s="204">
        <v>330936</v>
      </c>
      <c r="M152" s="204">
        <v>280611</v>
      </c>
      <c r="N152" s="204">
        <v>0</v>
      </c>
      <c r="O152" s="204">
        <v>0</v>
      </c>
      <c r="P152" s="121"/>
      <c r="Q152" s="204">
        <v>1414438</v>
      </c>
      <c r="R152" s="204">
        <v>529988</v>
      </c>
      <c r="S152" s="204">
        <v>-615170</v>
      </c>
      <c r="T152" s="204">
        <v>-23969</v>
      </c>
      <c r="U152" s="204">
        <v>0</v>
      </c>
      <c r="V152" s="121"/>
      <c r="W152" s="204">
        <v>1228900</v>
      </c>
      <c r="X152" s="204">
        <v>956407</v>
      </c>
      <c r="Y152" s="204">
        <v>563246</v>
      </c>
      <c r="Z152" s="204">
        <v>0</v>
      </c>
      <c r="AA152" s="204">
        <v>0</v>
      </c>
      <c r="AB152" s="121"/>
      <c r="AC152" s="204">
        <v>56313</v>
      </c>
      <c r="AD152" s="204">
        <v>30248</v>
      </c>
      <c r="AE152" s="204">
        <v>0</v>
      </c>
      <c r="AF152" s="204">
        <v>0</v>
      </c>
      <c r="AG152" s="204">
        <v>0</v>
      </c>
      <c r="AH152" s="121"/>
      <c r="AI152" s="204">
        <v>-49772</v>
      </c>
      <c r="AJ152" s="204">
        <v>-49772</v>
      </c>
      <c r="AK152" s="204">
        <v>-49773</v>
      </c>
      <c r="AL152" s="204">
        <v>0</v>
      </c>
      <c r="AM152" s="204">
        <v>0</v>
      </c>
    </row>
    <row r="153" spans="1:39">
      <c r="A153" s="36">
        <v>33700</v>
      </c>
      <c r="B153" s="37" t="s">
        <v>134</v>
      </c>
      <c r="C153" s="120">
        <v>7.5849999999999995E-4</v>
      </c>
      <c r="E153" s="121">
        <f t="shared" si="6"/>
        <v>1469279</v>
      </c>
      <c r="F153" s="121">
        <f t="shared" si="6"/>
        <v>903696</v>
      </c>
      <c r="G153" s="121">
        <f t="shared" si="6"/>
        <v>104034</v>
      </c>
      <c r="H153" s="121">
        <f t="shared" si="5"/>
        <v>-12998</v>
      </c>
      <c r="I153" s="121">
        <f t="shared" si="4"/>
        <v>0</v>
      </c>
      <c r="J153" s="121"/>
      <c r="K153" s="204">
        <v>135885</v>
      </c>
      <c r="L153" s="204">
        <v>179456</v>
      </c>
      <c r="M153" s="204">
        <v>152167</v>
      </c>
      <c r="N153" s="204">
        <v>0</v>
      </c>
      <c r="O153" s="204">
        <v>0</v>
      </c>
      <c r="P153" s="121"/>
      <c r="Q153" s="204">
        <v>767007</v>
      </c>
      <c r="R153" s="204">
        <v>287397</v>
      </c>
      <c r="S153" s="204">
        <v>-333588</v>
      </c>
      <c r="T153" s="204">
        <v>-12998</v>
      </c>
      <c r="U153" s="204">
        <v>0</v>
      </c>
      <c r="V153" s="121"/>
      <c r="W153" s="204">
        <v>666395</v>
      </c>
      <c r="X153" s="204">
        <v>518630</v>
      </c>
      <c r="Y153" s="204">
        <v>305431</v>
      </c>
      <c r="Z153" s="204">
        <v>0</v>
      </c>
      <c r="AA153" s="204">
        <v>0</v>
      </c>
      <c r="AB153" s="121"/>
      <c r="AC153" s="204">
        <v>2425</v>
      </c>
      <c r="AD153" s="204">
        <v>0</v>
      </c>
      <c r="AE153" s="204">
        <v>0</v>
      </c>
      <c r="AF153" s="204">
        <v>0</v>
      </c>
      <c r="AG153" s="204">
        <v>0</v>
      </c>
      <c r="AH153" s="121"/>
      <c r="AI153" s="204">
        <v>-102433</v>
      </c>
      <c r="AJ153" s="204">
        <v>-81787</v>
      </c>
      <c r="AK153" s="204">
        <v>-19976</v>
      </c>
      <c r="AL153" s="204">
        <v>0</v>
      </c>
      <c r="AM153" s="204">
        <v>0</v>
      </c>
    </row>
    <row r="154" spans="1:39">
      <c r="A154" s="36">
        <v>33800</v>
      </c>
      <c r="B154" s="37" t="s">
        <v>135</v>
      </c>
      <c r="C154" s="120">
        <v>5.8359999999999998E-4</v>
      </c>
      <c r="E154" s="121">
        <f t="shared" si="6"/>
        <v>1159756</v>
      </c>
      <c r="F154" s="121">
        <f t="shared" si="6"/>
        <v>705383</v>
      </c>
      <c r="G154" s="121">
        <f t="shared" si="6"/>
        <v>57333</v>
      </c>
      <c r="H154" s="121">
        <f t="shared" si="5"/>
        <v>-9795</v>
      </c>
      <c r="I154" s="121">
        <f t="shared" si="4"/>
        <v>0</v>
      </c>
      <c r="J154" s="121"/>
      <c r="K154" s="204">
        <v>102405</v>
      </c>
      <c r="L154" s="204">
        <v>135242</v>
      </c>
      <c r="M154" s="204">
        <v>114676</v>
      </c>
      <c r="N154" s="204">
        <v>0</v>
      </c>
      <c r="O154" s="204">
        <v>0</v>
      </c>
      <c r="P154" s="121"/>
      <c r="Q154" s="204">
        <v>578031</v>
      </c>
      <c r="R154" s="204">
        <v>216588</v>
      </c>
      <c r="S154" s="204">
        <v>-251398</v>
      </c>
      <c r="T154" s="204">
        <v>-9795</v>
      </c>
      <c r="U154" s="204">
        <v>0</v>
      </c>
      <c r="V154" s="121"/>
      <c r="W154" s="204">
        <v>502208</v>
      </c>
      <c r="X154" s="204">
        <v>390850</v>
      </c>
      <c r="Y154" s="204">
        <v>230179</v>
      </c>
      <c r="Z154" s="204">
        <v>0</v>
      </c>
      <c r="AA154" s="204">
        <v>0</v>
      </c>
      <c r="AB154" s="121"/>
      <c r="AC154" s="204">
        <v>16724</v>
      </c>
      <c r="AD154" s="204">
        <v>2316</v>
      </c>
      <c r="AE154" s="204">
        <v>0</v>
      </c>
      <c r="AF154" s="204">
        <v>0</v>
      </c>
      <c r="AG154" s="204">
        <v>0</v>
      </c>
      <c r="AH154" s="121"/>
      <c r="AI154" s="204">
        <v>-39612</v>
      </c>
      <c r="AJ154" s="204">
        <v>-39613</v>
      </c>
      <c r="AK154" s="204">
        <v>-36124</v>
      </c>
      <c r="AL154" s="204">
        <v>0</v>
      </c>
      <c r="AM154" s="204">
        <v>0</v>
      </c>
    </row>
    <row r="155" spans="1:39">
      <c r="A155" s="36">
        <v>33900</v>
      </c>
      <c r="B155" s="37" t="s">
        <v>136</v>
      </c>
      <c r="C155" s="120">
        <v>2.9142999999999999E-3</v>
      </c>
      <c r="E155" s="121">
        <f t="shared" si="6"/>
        <v>5578015</v>
      </c>
      <c r="F155" s="121">
        <f t="shared" si="6"/>
        <v>3409032</v>
      </c>
      <c r="G155" s="121">
        <f t="shared" si="6"/>
        <v>313256</v>
      </c>
      <c r="H155" s="121">
        <f t="shared" si="5"/>
        <v>-48746</v>
      </c>
      <c r="I155" s="121">
        <f t="shared" si="4"/>
        <v>0</v>
      </c>
      <c r="J155" s="121"/>
      <c r="K155" s="204">
        <v>509622</v>
      </c>
      <c r="L155" s="204">
        <v>673033</v>
      </c>
      <c r="M155" s="204">
        <v>570687</v>
      </c>
      <c r="N155" s="204">
        <v>0</v>
      </c>
      <c r="O155" s="204">
        <v>0</v>
      </c>
      <c r="P155" s="121"/>
      <c r="Q155" s="204">
        <v>2876583</v>
      </c>
      <c r="R155" s="204">
        <v>1077852</v>
      </c>
      <c r="S155" s="204">
        <v>-1251089</v>
      </c>
      <c r="T155" s="204">
        <v>-48746</v>
      </c>
      <c r="U155" s="204">
        <v>0</v>
      </c>
      <c r="V155" s="121"/>
      <c r="W155" s="204">
        <v>2499250</v>
      </c>
      <c r="X155" s="204">
        <v>1945073</v>
      </c>
      <c r="Y155" s="204">
        <v>1145489</v>
      </c>
      <c r="Z155" s="204">
        <v>0</v>
      </c>
      <c r="AA155" s="204">
        <v>0</v>
      </c>
      <c r="AB155" s="121"/>
      <c r="AC155" s="204">
        <v>65767</v>
      </c>
      <c r="AD155" s="204">
        <v>32227</v>
      </c>
      <c r="AE155" s="204">
        <v>0</v>
      </c>
      <c r="AF155" s="204">
        <v>0</v>
      </c>
      <c r="AG155" s="204">
        <v>0</v>
      </c>
      <c r="AH155" s="121"/>
      <c r="AI155" s="204">
        <v>-373207</v>
      </c>
      <c r="AJ155" s="204">
        <v>-319153</v>
      </c>
      <c r="AK155" s="204">
        <v>-151831</v>
      </c>
      <c r="AL155" s="204">
        <v>0</v>
      </c>
      <c r="AM155" s="204">
        <v>0</v>
      </c>
    </row>
    <row r="156" spans="1:39">
      <c r="A156" s="36">
        <v>34000</v>
      </c>
      <c r="B156" s="37" t="s">
        <v>137</v>
      </c>
      <c r="C156" s="120">
        <v>1.3129999999999999E-3</v>
      </c>
      <c r="E156" s="121">
        <f t="shared" si="6"/>
        <v>2543401</v>
      </c>
      <c r="F156" s="121">
        <f t="shared" si="6"/>
        <v>1596520</v>
      </c>
      <c r="G156" s="121">
        <f t="shared" si="6"/>
        <v>151234</v>
      </c>
      <c r="H156" s="121">
        <f t="shared" si="5"/>
        <v>-22460</v>
      </c>
      <c r="I156" s="121">
        <f t="shared" si="4"/>
        <v>0</v>
      </c>
      <c r="J156" s="121"/>
      <c r="K156" s="204">
        <v>234811</v>
      </c>
      <c r="L156" s="204">
        <v>310103</v>
      </c>
      <c r="M156" s="204">
        <v>262947</v>
      </c>
      <c r="N156" s="204">
        <v>0</v>
      </c>
      <c r="O156" s="204">
        <v>0</v>
      </c>
      <c r="P156" s="121"/>
      <c r="Q156" s="204">
        <v>1325400</v>
      </c>
      <c r="R156" s="204">
        <v>496626</v>
      </c>
      <c r="S156" s="204">
        <v>-576446</v>
      </c>
      <c r="T156" s="204">
        <v>-22460</v>
      </c>
      <c r="U156" s="204">
        <v>0</v>
      </c>
      <c r="V156" s="121"/>
      <c r="W156" s="204">
        <v>1151541</v>
      </c>
      <c r="X156" s="204">
        <v>896202</v>
      </c>
      <c r="Y156" s="204">
        <v>527790</v>
      </c>
      <c r="Z156" s="204">
        <v>0</v>
      </c>
      <c r="AA156" s="204">
        <v>0</v>
      </c>
      <c r="AB156" s="121"/>
      <c r="AC156" s="204">
        <v>0</v>
      </c>
      <c r="AD156" s="204">
        <v>0</v>
      </c>
      <c r="AE156" s="204">
        <v>0</v>
      </c>
      <c r="AF156" s="204">
        <v>0</v>
      </c>
      <c r="AG156" s="204">
        <v>0</v>
      </c>
      <c r="AH156" s="121"/>
      <c r="AI156" s="204">
        <v>-168351</v>
      </c>
      <c r="AJ156" s="204">
        <v>-106411</v>
      </c>
      <c r="AK156" s="204">
        <v>-63057</v>
      </c>
      <c r="AL156" s="204">
        <v>0</v>
      </c>
      <c r="AM156" s="204">
        <v>0</v>
      </c>
    </row>
    <row r="157" spans="1:39">
      <c r="A157" s="36">
        <v>34100</v>
      </c>
      <c r="B157" s="37" t="s">
        <v>138</v>
      </c>
      <c r="C157" s="120">
        <v>2.94278E-2</v>
      </c>
      <c r="E157" s="121">
        <f t="shared" si="6"/>
        <v>56431233</v>
      </c>
      <c r="F157" s="121">
        <f t="shared" si="6"/>
        <v>34820118</v>
      </c>
      <c r="G157" s="121">
        <f t="shared" si="6"/>
        <v>3254171</v>
      </c>
      <c r="H157" s="121">
        <f t="shared" si="5"/>
        <v>-502016</v>
      </c>
      <c r="I157" s="121">
        <f t="shared" si="4"/>
        <v>0</v>
      </c>
      <c r="J157" s="121"/>
      <c r="K157" s="204">
        <v>5248390</v>
      </c>
      <c r="L157" s="204">
        <v>6931294</v>
      </c>
      <c r="M157" s="204">
        <v>5877271</v>
      </c>
      <c r="N157" s="204">
        <v>0</v>
      </c>
      <c r="O157" s="204">
        <v>0</v>
      </c>
      <c r="P157" s="121"/>
      <c r="Q157" s="204">
        <v>29624757</v>
      </c>
      <c r="R157" s="204">
        <v>11100362</v>
      </c>
      <c r="S157" s="204">
        <v>-12884459</v>
      </c>
      <c r="T157" s="204">
        <v>-502016</v>
      </c>
      <c r="U157" s="204">
        <v>0</v>
      </c>
      <c r="V157" s="121"/>
      <c r="W157" s="204">
        <v>25738751</v>
      </c>
      <c r="X157" s="204">
        <v>20031508</v>
      </c>
      <c r="Y157" s="204">
        <v>11796926</v>
      </c>
      <c r="Z157" s="204">
        <v>0</v>
      </c>
      <c r="AA157" s="204">
        <v>0</v>
      </c>
      <c r="AB157" s="121"/>
      <c r="AC157" s="204">
        <v>0</v>
      </c>
      <c r="AD157" s="204">
        <v>0</v>
      </c>
      <c r="AE157" s="204">
        <v>0</v>
      </c>
      <c r="AF157" s="204">
        <v>0</v>
      </c>
      <c r="AG157" s="204">
        <v>0</v>
      </c>
      <c r="AH157" s="121"/>
      <c r="AI157" s="204">
        <v>-4180665</v>
      </c>
      <c r="AJ157" s="204">
        <v>-3243046</v>
      </c>
      <c r="AK157" s="204">
        <v>-1535567</v>
      </c>
      <c r="AL157" s="204">
        <v>0</v>
      </c>
      <c r="AM157" s="204">
        <v>0</v>
      </c>
    </row>
    <row r="158" spans="1:39">
      <c r="A158" s="36">
        <v>34105</v>
      </c>
      <c r="B158" s="37" t="s">
        <v>139</v>
      </c>
      <c r="C158" s="120">
        <v>2.5642999999999998E-3</v>
      </c>
      <c r="E158" s="121">
        <f t="shared" si="6"/>
        <v>4659872</v>
      </c>
      <c r="F158" s="121">
        <f t="shared" si="6"/>
        <v>2901078</v>
      </c>
      <c r="G158" s="121">
        <f t="shared" si="6"/>
        <v>145982</v>
      </c>
      <c r="H158" s="121">
        <f t="shared" si="5"/>
        <v>-40874</v>
      </c>
      <c r="I158" s="121">
        <f t="shared" si="4"/>
        <v>0</v>
      </c>
      <c r="J158" s="121"/>
      <c r="K158" s="204">
        <v>427326</v>
      </c>
      <c r="L158" s="204">
        <v>564349</v>
      </c>
      <c r="M158" s="204">
        <v>478530</v>
      </c>
      <c r="N158" s="204">
        <v>0</v>
      </c>
      <c r="O158" s="204">
        <v>0</v>
      </c>
      <c r="P158" s="121"/>
      <c r="Q158" s="204">
        <v>2412061</v>
      </c>
      <c r="R158" s="204">
        <v>903797</v>
      </c>
      <c r="S158" s="204">
        <v>-1049058</v>
      </c>
      <c r="T158" s="204">
        <v>-40874</v>
      </c>
      <c r="U158" s="204">
        <v>0</v>
      </c>
      <c r="V158" s="121"/>
      <c r="W158" s="204">
        <v>2095661</v>
      </c>
      <c r="X158" s="204">
        <v>1630974</v>
      </c>
      <c r="Y158" s="204">
        <v>960511</v>
      </c>
      <c r="Z158" s="204">
        <v>0</v>
      </c>
      <c r="AA158" s="204">
        <v>0</v>
      </c>
      <c r="AB158" s="121"/>
      <c r="AC158" s="204">
        <v>109348</v>
      </c>
      <c r="AD158" s="204">
        <v>109349</v>
      </c>
      <c r="AE158" s="204">
        <v>0</v>
      </c>
      <c r="AF158" s="204">
        <v>0</v>
      </c>
      <c r="AG158" s="204">
        <v>0</v>
      </c>
      <c r="AH158" s="121"/>
      <c r="AI158" s="204">
        <v>-384524</v>
      </c>
      <c r="AJ158" s="204">
        <v>-307391</v>
      </c>
      <c r="AK158" s="204">
        <v>-244001</v>
      </c>
      <c r="AL158" s="204">
        <v>0</v>
      </c>
      <c r="AM158" s="204">
        <v>0</v>
      </c>
    </row>
    <row r="159" spans="1:39">
      <c r="A159" s="36">
        <v>34200</v>
      </c>
      <c r="B159" s="37" t="s">
        <v>140</v>
      </c>
      <c r="C159" s="120">
        <v>9.6480000000000003E-4</v>
      </c>
      <c r="E159" s="121">
        <f t="shared" si="6"/>
        <v>1604059</v>
      </c>
      <c r="F159" s="121">
        <f t="shared" si="6"/>
        <v>1041399</v>
      </c>
      <c r="G159" s="121">
        <f t="shared" si="6"/>
        <v>194319</v>
      </c>
      <c r="H159" s="121">
        <f t="shared" si="5"/>
        <v>-16865</v>
      </c>
      <c r="I159" s="121">
        <f t="shared" si="4"/>
        <v>0</v>
      </c>
      <c r="J159" s="121"/>
      <c r="K159" s="204">
        <v>176322</v>
      </c>
      <c r="L159" s="204">
        <v>232860</v>
      </c>
      <c r="M159" s="204">
        <v>197450</v>
      </c>
      <c r="N159" s="204">
        <v>0</v>
      </c>
      <c r="O159" s="204">
        <v>0</v>
      </c>
      <c r="P159" s="121"/>
      <c r="Q159" s="204">
        <v>995258</v>
      </c>
      <c r="R159" s="204">
        <v>372922</v>
      </c>
      <c r="S159" s="204">
        <v>-432860</v>
      </c>
      <c r="T159" s="204">
        <v>-16865</v>
      </c>
      <c r="U159" s="204">
        <v>0</v>
      </c>
      <c r="V159" s="121"/>
      <c r="W159" s="204">
        <v>864706</v>
      </c>
      <c r="X159" s="204">
        <v>672968</v>
      </c>
      <c r="Y159" s="204">
        <v>396323</v>
      </c>
      <c r="Z159" s="204">
        <v>0</v>
      </c>
      <c r="AA159" s="204">
        <v>0</v>
      </c>
      <c r="AB159" s="121"/>
      <c r="AC159" s="204">
        <v>33408</v>
      </c>
      <c r="AD159" s="204">
        <v>33408</v>
      </c>
      <c r="AE159" s="204">
        <v>33406</v>
      </c>
      <c r="AF159" s="204">
        <v>0</v>
      </c>
      <c r="AG159" s="204">
        <v>0</v>
      </c>
      <c r="AH159" s="121"/>
      <c r="AI159" s="204">
        <v>-465635</v>
      </c>
      <c r="AJ159" s="204">
        <v>-270759</v>
      </c>
      <c r="AK159" s="204">
        <v>0</v>
      </c>
      <c r="AL159" s="204">
        <v>0</v>
      </c>
      <c r="AM159" s="204">
        <v>0</v>
      </c>
    </row>
    <row r="160" spans="1:39">
      <c r="A160" s="36">
        <v>34205</v>
      </c>
      <c r="B160" s="37" t="s">
        <v>141</v>
      </c>
      <c r="C160" s="120">
        <v>4.6109999999999999E-4</v>
      </c>
      <c r="E160" s="121">
        <f t="shared" si="6"/>
        <v>857227</v>
      </c>
      <c r="F160" s="121">
        <f t="shared" si="6"/>
        <v>543482</v>
      </c>
      <c r="G160" s="121">
        <f t="shared" si="6"/>
        <v>31682</v>
      </c>
      <c r="H160" s="121">
        <f t="shared" si="5"/>
        <v>-7403</v>
      </c>
      <c r="I160" s="121">
        <f t="shared" si="4"/>
        <v>0</v>
      </c>
      <c r="J160" s="121"/>
      <c r="K160" s="204">
        <v>77396</v>
      </c>
      <c r="L160" s="204">
        <v>102213</v>
      </c>
      <c r="M160" s="204">
        <v>86670</v>
      </c>
      <c r="N160" s="204">
        <v>0</v>
      </c>
      <c r="O160" s="204">
        <v>0</v>
      </c>
      <c r="P160" s="121"/>
      <c r="Q160" s="204">
        <v>436865</v>
      </c>
      <c r="R160" s="204">
        <v>163693</v>
      </c>
      <c r="S160" s="204">
        <v>-190002</v>
      </c>
      <c r="T160" s="204">
        <v>-7403</v>
      </c>
      <c r="U160" s="204">
        <v>0</v>
      </c>
      <c r="V160" s="121"/>
      <c r="W160" s="204">
        <v>379559</v>
      </c>
      <c r="X160" s="204">
        <v>295397</v>
      </c>
      <c r="Y160" s="204">
        <v>173965</v>
      </c>
      <c r="Z160" s="204">
        <v>0</v>
      </c>
      <c r="AA160" s="204">
        <v>0</v>
      </c>
      <c r="AB160" s="121"/>
      <c r="AC160" s="204">
        <v>31247</v>
      </c>
      <c r="AD160" s="204">
        <v>31246</v>
      </c>
      <c r="AE160" s="204">
        <v>0</v>
      </c>
      <c r="AF160" s="204">
        <v>0</v>
      </c>
      <c r="AG160" s="204">
        <v>0</v>
      </c>
      <c r="AH160" s="121"/>
      <c r="AI160" s="204">
        <v>-67840</v>
      </c>
      <c r="AJ160" s="204">
        <v>-49067</v>
      </c>
      <c r="AK160" s="204">
        <v>-38951</v>
      </c>
      <c r="AL160" s="204">
        <v>0</v>
      </c>
      <c r="AM160" s="204">
        <v>0</v>
      </c>
    </row>
    <row r="161" spans="1:39">
      <c r="A161" s="36">
        <v>34220</v>
      </c>
      <c r="B161" s="37" t="s">
        <v>142</v>
      </c>
      <c r="C161" s="120">
        <v>1.0878000000000001E-3</v>
      </c>
      <c r="E161" s="121">
        <f t="shared" si="6"/>
        <v>2513721</v>
      </c>
      <c r="F161" s="121">
        <f t="shared" si="6"/>
        <v>1613249</v>
      </c>
      <c r="G161" s="121">
        <f t="shared" si="6"/>
        <v>256688</v>
      </c>
      <c r="H161" s="121">
        <f t="shared" si="5"/>
        <v>-19742</v>
      </c>
      <c r="I161" s="121">
        <f t="shared" si="4"/>
        <v>0</v>
      </c>
      <c r="J161" s="121"/>
      <c r="K161" s="204">
        <v>206395</v>
      </c>
      <c r="L161" s="204">
        <v>272576</v>
      </c>
      <c r="M161" s="204">
        <v>231126</v>
      </c>
      <c r="N161" s="204">
        <v>0</v>
      </c>
      <c r="O161" s="204">
        <v>0</v>
      </c>
      <c r="P161" s="121"/>
      <c r="Q161" s="204">
        <v>1165007</v>
      </c>
      <c r="R161" s="204">
        <v>436527</v>
      </c>
      <c r="S161" s="204">
        <v>-506687</v>
      </c>
      <c r="T161" s="204">
        <v>-19742</v>
      </c>
      <c r="U161" s="204">
        <v>0</v>
      </c>
      <c r="V161" s="121"/>
      <c r="W161" s="204">
        <v>1012188</v>
      </c>
      <c r="X161" s="204">
        <v>787748</v>
      </c>
      <c r="Y161" s="204">
        <v>463919</v>
      </c>
      <c r="Z161" s="204">
        <v>0</v>
      </c>
      <c r="AA161" s="204">
        <v>0</v>
      </c>
      <c r="AB161" s="121"/>
      <c r="AC161" s="204">
        <v>130131</v>
      </c>
      <c r="AD161" s="204">
        <v>116398</v>
      </c>
      <c r="AE161" s="204">
        <v>68330</v>
      </c>
      <c r="AF161" s="204">
        <v>0</v>
      </c>
      <c r="AG161" s="204">
        <v>0</v>
      </c>
      <c r="AH161" s="121"/>
      <c r="AI161" s="204">
        <v>0</v>
      </c>
      <c r="AJ161" s="204">
        <v>0</v>
      </c>
      <c r="AK161" s="204">
        <v>0</v>
      </c>
      <c r="AL161" s="204">
        <v>0</v>
      </c>
      <c r="AM161" s="204">
        <v>0</v>
      </c>
    </row>
    <row r="162" spans="1:39">
      <c r="A162" s="36">
        <v>34230</v>
      </c>
      <c r="B162" s="37" t="s">
        <v>143</v>
      </c>
      <c r="C162" s="120">
        <v>4.3560000000000002E-4</v>
      </c>
      <c r="E162" s="121">
        <f t="shared" si="6"/>
        <v>802060</v>
      </c>
      <c r="F162" s="121">
        <f t="shared" si="6"/>
        <v>476886</v>
      </c>
      <c r="G162" s="121">
        <f t="shared" si="6"/>
        <v>59108</v>
      </c>
      <c r="H162" s="121">
        <f t="shared" si="5"/>
        <v>-7370</v>
      </c>
      <c r="I162" s="121">
        <f t="shared" si="4"/>
        <v>0</v>
      </c>
      <c r="J162" s="121"/>
      <c r="K162" s="204">
        <v>77050</v>
      </c>
      <c r="L162" s="204">
        <v>101756</v>
      </c>
      <c r="M162" s="204">
        <v>86282</v>
      </c>
      <c r="N162" s="204">
        <v>0</v>
      </c>
      <c r="O162" s="204">
        <v>0</v>
      </c>
      <c r="P162" s="121"/>
      <c r="Q162" s="204">
        <v>434911</v>
      </c>
      <c r="R162" s="204">
        <v>162961</v>
      </c>
      <c r="S162" s="204">
        <v>-189152</v>
      </c>
      <c r="T162" s="204">
        <v>-7370</v>
      </c>
      <c r="U162" s="204">
        <v>0</v>
      </c>
      <c r="V162" s="121"/>
      <c r="W162" s="204">
        <v>377862</v>
      </c>
      <c r="X162" s="204">
        <v>294076</v>
      </c>
      <c r="Y162" s="204">
        <v>173187</v>
      </c>
      <c r="Z162" s="204">
        <v>0</v>
      </c>
      <c r="AA162" s="204">
        <v>0</v>
      </c>
      <c r="AB162" s="121"/>
      <c r="AC162" s="204">
        <v>0</v>
      </c>
      <c r="AD162" s="204">
        <v>0</v>
      </c>
      <c r="AE162" s="204">
        <v>0</v>
      </c>
      <c r="AF162" s="204">
        <v>0</v>
      </c>
      <c r="AG162" s="204">
        <v>0</v>
      </c>
      <c r="AH162" s="121"/>
      <c r="AI162" s="204">
        <v>-87763</v>
      </c>
      <c r="AJ162" s="204">
        <v>-81907</v>
      </c>
      <c r="AK162" s="204">
        <v>-11209</v>
      </c>
      <c r="AL162" s="204">
        <v>0</v>
      </c>
      <c r="AM162" s="204">
        <v>0</v>
      </c>
    </row>
    <row r="163" spans="1:39">
      <c r="A163" s="36">
        <v>34300</v>
      </c>
      <c r="B163" s="37" t="s">
        <v>144</v>
      </c>
      <c r="C163" s="120">
        <v>7.1383000000000002E-3</v>
      </c>
      <c r="E163" s="121">
        <f t="shared" si="6"/>
        <v>14477383</v>
      </c>
      <c r="F163" s="121">
        <f t="shared" si="6"/>
        <v>9191010</v>
      </c>
      <c r="G163" s="121">
        <f t="shared" si="6"/>
        <v>1072637</v>
      </c>
      <c r="H163" s="121">
        <f t="shared" si="5"/>
        <v>-124893</v>
      </c>
      <c r="I163" s="121">
        <f t="shared" si="4"/>
        <v>0</v>
      </c>
      <c r="J163" s="121"/>
      <c r="K163" s="204">
        <v>1305713</v>
      </c>
      <c r="L163" s="204">
        <v>1724392</v>
      </c>
      <c r="M163" s="204">
        <v>1462168</v>
      </c>
      <c r="N163" s="204">
        <v>0</v>
      </c>
      <c r="O163" s="204">
        <v>0</v>
      </c>
      <c r="P163" s="121"/>
      <c r="Q163" s="204">
        <v>7370152</v>
      </c>
      <c r="R163" s="204">
        <v>2761588</v>
      </c>
      <c r="S163" s="204">
        <v>-3205442</v>
      </c>
      <c r="T163" s="204">
        <v>-124893</v>
      </c>
      <c r="U163" s="204">
        <v>0</v>
      </c>
      <c r="V163" s="121"/>
      <c r="W163" s="204">
        <v>6403378</v>
      </c>
      <c r="X163" s="204">
        <v>4983510</v>
      </c>
      <c r="Y163" s="204">
        <v>2934881</v>
      </c>
      <c r="Z163" s="204">
        <v>0</v>
      </c>
      <c r="AA163" s="204">
        <v>0</v>
      </c>
      <c r="AB163" s="121"/>
      <c r="AC163" s="204">
        <v>0</v>
      </c>
      <c r="AD163" s="204">
        <v>0</v>
      </c>
      <c r="AE163" s="204">
        <v>0</v>
      </c>
      <c r="AF163" s="204">
        <v>0</v>
      </c>
      <c r="AG163" s="204">
        <v>0</v>
      </c>
      <c r="AH163" s="121"/>
      <c r="AI163" s="204">
        <v>-601860</v>
      </c>
      <c r="AJ163" s="204">
        <v>-278480</v>
      </c>
      <c r="AK163" s="204">
        <v>-118970</v>
      </c>
      <c r="AL163" s="204">
        <v>0</v>
      </c>
      <c r="AM163" s="204">
        <v>0</v>
      </c>
    </row>
    <row r="164" spans="1:39">
      <c r="A164" s="36">
        <v>34400</v>
      </c>
      <c r="B164" s="37" t="s">
        <v>145</v>
      </c>
      <c r="C164" s="120">
        <v>2.8241999999999998E-3</v>
      </c>
      <c r="E164" s="121">
        <f t="shared" si="6"/>
        <v>5497269</v>
      </c>
      <c r="F164" s="121">
        <f t="shared" si="6"/>
        <v>3317882</v>
      </c>
      <c r="G164" s="121">
        <f t="shared" si="6"/>
        <v>377309</v>
      </c>
      <c r="H164" s="121">
        <f t="shared" si="5"/>
        <v>-48584</v>
      </c>
      <c r="I164" s="121">
        <f t="shared" si="4"/>
        <v>0</v>
      </c>
      <c r="J164" s="121"/>
      <c r="K164" s="204">
        <v>507928</v>
      </c>
      <c r="L164" s="204">
        <v>670796</v>
      </c>
      <c r="M164" s="204">
        <v>568790</v>
      </c>
      <c r="N164" s="204">
        <v>0</v>
      </c>
      <c r="O164" s="204">
        <v>0</v>
      </c>
      <c r="P164" s="121"/>
      <c r="Q164" s="204">
        <v>2867021</v>
      </c>
      <c r="R164" s="204">
        <v>1074270</v>
      </c>
      <c r="S164" s="204">
        <v>-1246931</v>
      </c>
      <c r="T164" s="204">
        <v>-48584</v>
      </c>
      <c r="U164" s="204">
        <v>0</v>
      </c>
      <c r="V164" s="121"/>
      <c r="W164" s="204">
        <v>2490942</v>
      </c>
      <c r="X164" s="204">
        <v>1938607</v>
      </c>
      <c r="Y164" s="204">
        <v>1141682</v>
      </c>
      <c r="Z164" s="204">
        <v>0</v>
      </c>
      <c r="AA164" s="204">
        <v>0</v>
      </c>
      <c r="AB164" s="121"/>
      <c r="AC164" s="204">
        <v>19796</v>
      </c>
      <c r="AD164" s="204">
        <v>0</v>
      </c>
      <c r="AE164" s="204">
        <v>0</v>
      </c>
      <c r="AF164" s="204">
        <v>0</v>
      </c>
      <c r="AG164" s="204">
        <v>0</v>
      </c>
      <c r="AH164" s="121"/>
      <c r="AI164" s="204">
        <v>-388418</v>
      </c>
      <c r="AJ164" s="204">
        <v>-365791</v>
      </c>
      <c r="AK164" s="204">
        <v>-86232</v>
      </c>
      <c r="AL164" s="204">
        <v>0</v>
      </c>
      <c r="AM164" s="204">
        <v>0</v>
      </c>
    </row>
    <row r="165" spans="1:39">
      <c r="A165" s="36">
        <v>34405</v>
      </c>
      <c r="B165" s="37" t="s">
        <v>146</v>
      </c>
      <c r="C165" s="120">
        <v>5.6530000000000003E-4</v>
      </c>
      <c r="E165" s="121">
        <f t="shared" si="6"/>
        <v>1097373</v>
      </c>
      <c r="F165" s="121">
        <f t="shared" si="6"/>
        <v>675046</v>
      </c>
      <c r="G165" s="121">
        <f t="shared" si="6"/>
        <v>85486</v>
      </c>
      <c r="H165" s="121">
        <f t="shared" si="5"/>
        <v>-9759</v>
      </c>
      <c r="I165" s="121">
        <f t="shared" si="4"/>
        <v>0</v>
      </c>
      <c r="J165" s="121"/>
      <c r="K165" s="204">
        <v>102023</v>
      </c>
      <c r="L165" s="204">
        <v>134737</v>
      </c>
      <c r="M165" s="204">
        <v>114248</v>
      </c>
      <c r="N165" s="204">
        <v>0</v>
      </c>
      <c r="O165" s="204">
        <v>0</v>
      </c>
      <c r="P165" s="121"/>
      <c r="Q165" s="204">
        <v>575872</v>
      </c>
      <c r="R165" s="204">
        <v>215779</v>
      </c>
      <c r="S165" s="204">
        <v>-250459</v>
      </c>
      <c r="T165" s="204">
        <v>-9759</v>
      </c>
      <c r="U165" s="204">
        <v>0</v>
      </c>
      <c r="V165" s="121"/>
      <c r="W165" s="204">
        <v>500332</v>
      </c>
      <c r="X165" s="204">
        <v>389390</v>
      </c>
      <c r="Y165" s="204">
        <v>229319</v>
      </c>
      <c r="Z165" s="204">
        <v>0</v>
      </c>
      <c r="AA165" s="204">
        <v>0</v>
      </c>
      <c r="AB165" s="121"/>
      <c r="AC165" s="204">
        <v>1448</v>
      </c>
      <c r="AD165" s="204">
        <v>0</v>
      </c>
      <c r="AE165" s="204">
        <v>0</v>
      </c>
      <c r="AF165" s="204">
        <v>0</v>
      </c>
      <c r="AG165" s="204">
        <v>0</v>
      </c>
      <c r="AH165" s="121"/>
      <c r="AI165" s="204">
        <v>-82302</v>
      </c>
      <c r="AJ165" s="204">
        <v>-64860</v>
      </c>
      <c r="AK165" s="204">
        <v>-7622</v>
      </c>
      <c r="AL165" s="204">
        <v>0</v>
      </c>
      <c r="AM165" s="204">
        <v>0</v>
      </c>
    </row>
    <row r="166" spans="1:39">
      <c r="A166" s="36">
        <v>34500</v>
      </c>
      <c r="B166" s="37" t="s">
        <v>147</v>
      </c>
      <c r="C166" s="120">
        <v>5.0848000000000004E-3</v>
      </c>
      <c r="E166" s="121">
        <f t="shared" si="6"/>
        <v>10604854</v>
      </c>
      <c r="F166" s="121">
        <f t="shared" si="6"/>
        <v>6547418</v>
      </c>
      <c r="G166" s="121">
        <f t="shared" si="6"/>
        <v>772811</v>
      </c>
      <c r="H166" s="121">
        <f t="shared" si="5"/>
        <v>-88784</v>
      </c>
      <c r="I166" s="121">
        <f t="shared" si="4"/>
        <v>0</v>
      </c>
      <c r="J166" s="121"/>
      <c r="K166" s="204">
        <v>928205</v>
      </c>
      <c r="L166" s="204">
        <v>1225835</v>
      </c>
      <c r="M166" s="204">
        <v>1039426</v>
      </c>
      <c r="N166" s="204">
        <v>0</v>
      </c>
      <c r="O166" s="204">
        <v>0</v>
      </c>
      <c r="P166" s="121"/>
      <c r="Q166" s="204">
        <v>5239293</v>
      </c>
      <c r="R166" s="204">
        <v>1963157</v>
      </c>
      <c r="S166" s="204">
        <v>-2278684</v>
      </c>
      <c r="T166" s="204">
        <v>-88784</v>
      </c>
      <c r="U166" s="204">
        <v>0</v>
      </c>
      <c r="V166" s="121"/>
      <c r="W166" s="204">
        <v>4552032</v>
      </c>
      <c r="X166" s="204">
        <v>3542677</v>
      </c>
      <c r="Y166" s="204">
        <v>2086348</v>
      </c>
      <c r="Z166" s="204">
        <v>0</v>
      </c>
      <c r="AA166" s="204">
        <v>0</v>
      </c>
      <c r="AB166" s="121"/>
      <c r="AC166" s="204">
        <v>103787</v>
      </c>
      <c r="AD166" s="204">
        <v>34212</v>
      </c>
      <c r="AE166" s="204">
        <v>0</v>
      </c>
      <c r="AF166" s="204">
        <v>0</v>
      </c>
      <c r="AG166" s="204">
        <v>0</v>
      </c>
      <c r="AH166" s="121"/>
      <c r="AI166" s="204">
        <v>-218463</v>
      </c>
      <c r="AJ166" s="204">
        <v>-218463</v>
      </c>
      <c r="AK166" s="204">
        <v>-74279</v>
      </c>
      <c r="AL166" s="204">
        <v>0</v>
      </c>
      <c r="AM166" s="204">
        <v>0</v>
      </c>
    </row>
    <row r="167" spans="1:39">
      <c r="A167" s="36">
        <v>34501</v>
      </c>
      <c r="B167" s="37" t="s">
        <v>148</v>
      </c>
      <c r="C167" s="120">
        <v>6.1799999999999998E-5</v>
      </c>
      <c r="E167" s="121">
        <f t="shared" si="6"/>
        <v>152935</v>
      </c>
      <c r="F167" s="121">
        <f t="shared" si="6"/>
        <v>96373</v>
      </c>
      <c r="G167" s="121">
        <f t="shared" si="6"/>
        <v>18805</v>
      </c>
      <c r="H167" s="121">
        <f t="shared" si="5"/>
        <v>-1220</v>
      </c>
      <c r="I167" s="121">
        <f t="shared" si="4"/>
        <v>0</v>
      </c>
      <c r="J167" s="121"/>
      <c r="K167" s="204">
        <v>12751</v>
      </c>
      <c r="L167" s="204">
        <v>16839</v>
      </c>
      <c r="M167" s="204">
        <v>14278</v>
      </c>
      <c r="N167" s="204">
        <v>0</v>
      </c>
      <c r="O167" s="204">
        <v>0</v>
      </c>
      <c r="P167" s="121"/>
      <c r="Q167" s="204">
        <v>71971</v>
      </c>
      <c r="R167" s="204">
        <v>26968</v>
      </c>
      <c r="S167" s="204">
        <v>-31302</v>
      </c>
      <c r="T167" s="204">
        <v>-1220</v>
      </c>
      <c r="U167" s="204">
        <v>0</v>
      </c>
      <c r="V167" s="121"/>
      <c r="W167" s="204">
        <v>62530</v>
      </c>
      <c r="X167" s="204">
        <v>48665</v>
      </c>
      <c r="Y167" s="204">
        <v>28660</v>
      </c>
      <c r="Z167" s="204">
        <v>0</v>
      </c>
      <c r="AA167" s="204">
        <v>0</v>
      </c>
      <c r="AB167" s="121"/>
      <c r="AC167" s="204">
        <v>10040</v>
      </c>
      <c r="AD167" s="204">
        <v>7168</v>
      </c>
      <c r="AE167" s="204">
        <v>7169</v>
      </c>
      <c r="AF167" s="204">
        <v>0</v>
      </c>
      <c r="AG167" s="204">
        <v>0</v>
      </c>
      <c r="AH167" s="121"/>
      <c r="AI167" s="204">
        <v>-4357</v>
      </c>
      <c r="AJ167" s="204">
        <v>-3267</v>
      </c>
      <c r="AK167" s="204">
        <v>0</v>
      </c>
      <c r="AL167" s="204">
        <v>0</v>
      </c>
      <c r="AM167" s="204">
        <v>0</v>
      </c>
    </row>
    <row r="168" spans="1:39">
      <c r="A168" s="36">
        <v>34505</v>
      </c>
      <c r="B168" s="37" t="s">
        <v>149</v>
      </c>
      <c r="C168" s="120">
        <v>6.6370000000000003E-4</v>
      </c>
      <c r="E168" s="121">
        <f t="shared" si="6"/>
        <v>1483499</v>
      </c>
      <c r="F168" s="121">
        <f t="shared" si="6"/>
        <v>955099</v>
      </c>
      <c r="G168" s="121">
        <f t="shared" si="6"/>
        <v>117392</v>
      </c>
      <c r="H168" s="121">
        <f t="shared" si="5"/>
        <v>-11449</v>
      </c>
      <c r="I168" s="121">
        <f t="shared" si="4"/>
        <v>0</v>
      </c>
      <c r="J168" s="121"/>
      <c r="K168" s="204">
        <v>119691</v>
      </c>
      <c r="L168" s="204">
        <v>158071</v>
      </c>
      <c r="M168" s="204">
        <v>134033</v>
      </c>
      <c r="N168" s="204">
        <v>0</v>
      </c>
      <c r="O168" s="204">
        <v>0</v>
      </c>
      <c r="P168" s="121"/>
      <c r="Q168" s="204">
        <v>675603</v>
      </c>
      <c r="R168" s="204">
        <v>253148</v>
      </c>
      <c r="S168" s="204">
        <v>-293835</v>
      </c>
      <c r="T168" s="204">
        <v>-11449</v>
      </c>
      <c r="U168" s="204">
        <v>0</v>
      </c>
      <c r="V168" s="121"/>
      <c r="W168" s="204">
        <v>586982</v>
      </c>
      <c r="X168" s="204">
        <v>456826</v>
      </c>
      <c r="Y168" s="204">
        <v>269033</v>
      </c>
      <c r="Z168" s="204">
        <v>0</v>
      </c>
      <c r="AA168" s="204">
        <v>0</v>
      </c>
      <c r="AB168" s="121"/>
      <c r="AC168" s="204">
        <v>106705</v>
      </c>
      <c r="AD168" s="204">
        <v>87054</v>
      </c>
      <c r="AE168" s="204">
        <v>8161</v>
      </c>
      <c r="AF168" s="204">
        <v>0</v>
      </c>
      <c r="AG168" s="204">
        <v>0</v>
      </c>
      <c r="AH168" s="121"/>
      <c r="AI168" s="204">
        <v>-5482</v>
      </c>
      <c r="AJ168" s="204">
        <v>0</v>
      </c>
      <c r="AK168" s="204">
        <v>0</v>
      </c>
      <c r="AL168" s="204">
        <v>0</v>
      </c>
      <c r="AM168" s="204">
        <v>0</v>
      </c>
    </row>
    <row r="169" spans="1:39">
      <c r="A169" s="36">
        <v>34600</v>
      </c>
      <c r="B169" s="37" t="s">
        <v>150</v>
      </c>
      <c r="C169" s="120">
        <v>1.2166E-3</v>
      </c>
      <c r="E169" s="121">
        <f t="shared" si="6"/>
        <v>2510595</v>
      </c>
      <c r="F169" s="121">
        <f t="shared" si="6"/>
        <v>1593755</v>
      </c>
      <c r="G169" s="121">
        <f t="shared" si="6"/>
        <v>197472</v>
      </c>
      <c r="H169" s="121">
        <f t="shared" si="5"/>
        <v>-21064</v>
      </c>
      <c r="I169" s="121">
        <f t="shared" si="4"/>
        <v>0</v>
      </c>
      <c r="J169" s="121"/>
      <c r="K169" s="204">
        <v>220221</v>
      </c>
      <c r="L169" s="204">
        <v>290835</v>
      </c>
      <c r="M169" s="204">
        <v>246608</v>
      </c>
      <c r="N169" s="204">
        <v>0</v>
      </c>
      <c r="O169" s="204">
        <v>0</v>
      </c>
      <c r="P169" s="121"/>
      <c r="Q169" s="204">
        <v>1243044</v>
      </c>
      <c r="R169" s="204">
        <v>465767</v>
      </c>
      <c r="S169" s="204">
        <v>-540627</v>
      </c>
      <c r="T169" s="204">
        <v>-21064</v>
      </c>
      <c r="U169" s="204">
        <v>0</v>
      </c>
      <c r="V169" s="121"/>
      <c r="W169" s="204">
        <v>1079989</v>
      </c>
      <c r="X169" s="204">
        <v>840515</v>
      </c>
      <c r="Y169" s="204">
        <v>494995</v>
      </c>
      <c r="Z169" s="204">
        <v>0</v>
      </c>
      <c r="AA169" s="204">
        <v>0</v>
      </c>
      <c r="AB169" s="121"/>
      <c r="AC169" s="204">
        <v>9658</v>
      </c>
      <c r="AD169" s="204">
        <v>9657</v>
      </c>
      <c r="AE169" s="204">
        <v>0</v>
      </c>
      <c r="AF169" s="204">
        <v>0</v>
      </c>
      <c r="AG169" s="204">
        <v>0</v>
      </c>
      <c r="AH169" s="121"/>
      <c r="AI169" s="204">
        <v>-42317</v>
      </c>
      <c r="AJ169" s="204">
        <v>-13019</v>
      </c>
      <c r="AK169" s="204">
        <v>-3504</v>
      </c>
      <c r="AL169" s="204">
        <v>0</v>
      </c>
      <c r="AM169" s="204">
        <v>0</v>
      </c>
    </row>
    <row r="170" spans="1:39">
      <c r="A170" s="36">
        <v>34605</v>
      </c>
      <c r="B170" s="37" t="s">
        <v>151</v>
      </c>
      <c r="C170" s="120">
        <v>2.5179999999999999E-4</v>
      </c>
      <c r="E170" s="121">
        <f t="shared" si="6"/>
        <v>456319</v>
      </c>
      <c r="F170" s="121">
        <f t="shared" si="6"/>
        <v>271801</v>
      </c>
      <c r="G170" s="121">
        <f t="shared" si="6"/>
        <v>20121</v>
      </c>
      <c r="H170" s="121">
        <f t="shared" si="5"/>
        <v>-4096</v>
      </c>
      <c r="I170" s="121">
        <f t="shared" si="4"/>
        <v>0</v>
      </c>
      <c r="J170" s="121"/>
      <c r="K170" s="204">
        <v>42824</v>
      </c>
      <c r="L170" s="204">
        <v>56555</v>
      </c>
      <c r="M170" s="204">
        <v>47955</v>
      </c>
      <c r="N170" s="204">
        <v>0</v>
      </c>
      <c r="O170" s="204">
        <v>0</v>
      </c>
      <c r="P170" s="121"/>
      <c r="Q170" s="204">
        <v>241720</v>
      </c>
      <c r="R170" s="204">
        <v>90572</v>
      </c>
      <c r="S170" s="204">
        <v>-105129</v>
      </c>
      <c r="T170" s="204">
        <v>-4096</v>
      </c>
      <c r="U170" s="204">
        <v>0</v>
      </c>
      <c r="V170" s="121"/>
      <c r="W170" s="204">
        <v>210013</v>
      </c>
      <c r="X170" s="204">
        <v>163445</v>
      </c>
      <c r="Y170" s="204">
        <v>96256</v>
      </c>
      <c r="Z170" s="204">
        <v>0</v>
      </c>
      <c r="AA170" s="204">
        <v>0</v>
      </c>
      <c r="AB170" s="121"/>
      <c r="AC170" s="204">
        <v>12219</v>
      </c>
      <c r="AD170" s="204">
        <v>5991</v>
      </c>
      <c r="AE170" s="204">
        <v>0</v>
      </c>
      <c r="AF170" s="204">
        <v>0</v>
      </c>
      <c r="AG170" s="204">
        <v>0</v>
      </c>
      <c r="AH170" s="121"/>
      <c r="AI170" s="204">
        <v>-50457</v>
      </c>
      <c r="AJ170" s="204">
        <v>-44762</v>
      </c>
      <c r="AK170" s="204">
        <v>-18961</v>
      </c>
      <c r="AL170" s="204">
        <v>0</v>
      </c>
      <c r="AM170" s="204">
        <v>0</v>
      </c>
    </row>
    <row r="171" spans="1:39">
      <c r="A171" s="36">
        <v>34700</v>
      </c>
      <c r="B171" s="37" t="s">
        <v>152</v>
      </c>
      <c r="C171" s="120">
        <v>3.3004000000000002E-3</v>
      </c>
      <c r="E171" s="121">
        <f t="shared" si="6"/>
        <v>6655153</v>
      </c>
      <c r="F171" s="121">
        <f t="shared" si="6"/>
        <v>4086600</v>
      </c>
      <c r="G171" s="121">
        <f t="shared" si="6"/>
        <v>437418</v>
      </c>
      <c r="H171" s="121">
        <f t="shared" si="5"/>
        <v>-57870</v>
      </c>
      <c r="I171" s="121">
        <f t="shared" si="4"/>
        <v>0</v>
      </c>
      <c r="J171" s="121"/>
      <c r="K171" s="204">
        <v>605015</v>
      </c>
      <c r="L171" s="204">
        <v>799013</v>
      </c>
      <c r="M171" s="204">
        <v>677510</v>
      </c>
      <c r="N171" s="204">
        <v>0</v>
      </c>
      <c r="O171" s="204">
        <v>0</v>
      </c>
      <c r="P171" s="121"/>
      <c r="Q171" s="204">
        <v>3415030</v>
      </c>
      <c r="R171" s="204">
        <v>1279608</v>
      </c>
      <c r="S171" s="204">
        <v>-1485272</v>
      </c>
      <c r="T171" s="204">
        <v>-57870</v>
      </c>
      <c r="U171" s="204">
        <v>0</v>
      </c>
      <c r="V171" s="121"/>
      <c r="W171" s="204">
        <v>2967066</v>
      </c>
      <c r="X171" s="204">
        <v>2309157</v>
      </c>
      <c r="Y171" s="204">
        <v>1359905</v>
      </c>
      <c r="Z171" s="204">
        <v>0</v>
      </c>
      <c r="AA171" s="204">
        <v>0</v>
      </c>
      <c r="AB171" s="121"/>
      <c r="AC171" s="204">
        <v>34074</v>
      </c>
      <c r="AD171" s="204">
        <v>0</v>
      </c>
      <c r="AE171" s="204">
        <v>0</v>
      </c>
      <c r="AF171" s="204">
        <v>0</v>
      </c>
      <c r="AG171" s="204">
        <v>0</v>
      </c>
      <c r="AH171" s="121"/>
      <c r="AI171" s="204">
        <v>-366032</v>
      </c>
      <c r="AJ171" s="204">
        <v>-301178</v>
      </c>
      <c r="AK171" s="204">
        <v>-114725</v>
      </c>
      <c r="AL171" s="204">
        <v>0</v>
      </c>
      <c r="AM171" s="204">
        <v>0</v>
      </c>
    </row>
    <row r="172" spans="1:39">
      <c r="A172" s="36">
        <v>34800</v>
      </c>
      <c r="B172" s="37" t="s">
        <v>153</v>
      </c>
      <c r="C172" s="120">
        <v>3.7389999999999998E-4</v>
      </c>
      <c r="E172" s="121">
        <f t="shared" si="6"/>
        <v>876664</v>
      </c>
      <c r="F172" s="121">
        <f t="shared" si="6"/>
        <v>559962</v>
      </c>
      <c r="G172" s="121">
        <f t="shared" si="6"/>
        <v>74634</v>
      </c>
      <c r="H172" s="121">
        <f t="shared" si="5"/>
        <v>-6652</v>
      </c>
      <c r="I172" s="121">
        <f t="shared" si="4"/>
        <v>0</v>
      </c>
      <c r="J172" s="121"/>
      <c r="K172" s="204">
        <v>69545</v>
      </c>
      <c r="L172" s="204">
        <v>91845</v>
      </c>
      <c r="M172" s="204">
        <v>77878</v>
      </c>
      <c r="N172" s="204">
        <v>0</v>
      </c>
      <c r="O172" s="204">
        <v>0</v>
      </c>
      <c r="P172" s="121"/>
      <c r="Q172" s="204">
        <v>392551</v>
      </c>
      <c r="R172" s="204">
        <v>147088</v>
      </c>
      <c r="S172" s="204">
        <v>-170729</v>
      </c>
      <c r="T172" s="204">
        <v>-6652</v>
      </c>
      <c r="U172" s="204">
        <v>0</v>
      </c>
      <c r="V172" s="121"/>
      <c r="W172" s="204">
        <v>341059</v>
      </c>
      <c r="X172" s="204">
        <v>265433</v>
      </c>
      <c r="Y172" s="204">
        <v>156318</v>
      </c>
      <c r="Z172" s="204">
        <v>0</v>
      </c>
      <c r="AA172" s="204">
        <v>0</v>
      </c>
      <c r="AB172" s="121"/>
      <c r="AC172" s="204">
        <v>79490</v>
      </c>
      <c r="AD172" s="204">
        <v>55596</v>
      </c>
      <c r="AE172" s="204">
        <v>11167</v>
      </c>
      <c r="AF172" s="204">
        <v>0</v>
      </c>
      <c r="AG172" s="204">
        <v>0</v>
      </c>
      <c r="AH172" s="121"/>
      <c r="AI172" s="204">
        <v>-5981</v>
      </c>
      <c r="AJ172" s="204">
        <v>0</v>
      </c>
      <c r="AK172" s="204">
        <v>0</v>
      </c>
      <c r="AL172" s="204">
        <v>0</v>
      </c>
      <c r="AM172" s="204">
        <v>0</v>
      </c>
    </row>
    <row r="173" spans="1:39">
      <c r="A173" s="36">
        <v>34900</v>
      </c>
      <c r="B173" s="37" t="s">
        <v>287</v>
      </c>
      <c r="C173" s="120">
        <v>7.332E-3</v>
      </c>
      <c r="E173" s="121">
        <f t="shared" si="6"/>
        <v>14523357</v>
      </c>
      <c r="F173" s="121">
        <f t="shared" si="6"/>
        <v>9044415</v>
      </c>
      <c r="G173" s="121">
        <f t="shared" si="6"/>
        <v>970201</v>
      </c>
      <c r="H173" s="121">
        <f t="shared" si="5"/>
        <v>-125723</v>
      </c>
      <c r="I173" s="121">
        <f t="shared" si="4"/>
        <v>0</v>
      </c>
      <c r="J173" s="121"/>
      <c r="K173" s="204">
        <v>1314383</v>
      </c>
      <c r="L173" s="204">
        <v>1735842</v>
      </c>
      <c r="M173" s="204">
        <v>1471878</v>
      </c>
      <c r="N173" s="204">
        <v>0</v>
      </c>
      <c r="O173" s="204">
        <v>0</v>
      </c>
      <c r="P173" s="121"/>
      <c r="Q173" s="204">
        <v>7419093</v>
      </c>
      <c r="R173" s="204">
        <v>2779925</v>
      </c>
      <c r="S173" s="204">
        <v>-3226727</v>
      </c>
      <c r="T173" s="204">
        <v>-125723</v>
      </c>
      <c r="U173" s="204">
        <v>0</v>
      </c>
      <c r="V173" s="121"/>
      <c r="W173" s="204">
        <v>6445899</v>
      </c>
      <c r="X173" s="204">
        <v>5016602</v>
      </c>
      <c r="Y173" s="204">
        <v>2954370</v>
      </c>
      <c r="Z173" s="204">
        <v>0</v>
      </c>
      <c r="AA173" s="204">
        <v>0</v>
      </c>
      <c r="AB173" s="121"/>
      <c r="AC173" s="204">
        <v>0</v>
      </c>
      <c r="AD173" s="204">
        <v>0</v>
      </c>
      <c r="AE173" s="204">
        <v>0</v>
      </c>
      <c r="AF173" s="204">
        <v>0</v>
      </c>
      <c r="AG173" s="204">
        <v>0</v>
      </c>
      <c r="AH173" s="121"/>
      <c r="AI173" s="204">
        <v>-656018</v>
      </c>
      <c r="AJ173" s="204">
        <v>-487954</v>
      </c>
      <c r="AK173" s="204">
        <v>-229320</v>
      </c>
      <c r="AL173" s="204">
        <v>0</v>
      </c>
      <c r="AM173" s="204">
        <v>0</v>
      </c>
    </row>
    <row r="174" spans="1:39">
      <c r="A174" s="36">
        <v>34901</v>
      </c>
      <c r="B174" s="37" t="s">
        <v>288</v>
      </c>
      <c r="C174" s="120">
        <v>1.797E-4</v>
      </c>
      <c r="E174" s="121">
        <f t="shared" si="6"/>
        <v>373920</v>
      </c>
      <c r="F174" s="121">
        <f t="shared" si="6"/>
        <v>237184</v>
      </c>
      <c r="G174" s="121">
        <f t="shared" si="6"/>
        <v>36901</v>
      </c>
      <c r="H174" s="121">
        <f t="shared" si="5"/>
        <v>-3352</v>
      </c>
      <c r="I174" s="121">
        <f t="shared" si="4"/>
        <v>0</v>
      </c>
      <c r="J174" s="121"/>
      <c r="K174" s="204">
        <v>35046</v>
      </c>
      <c r="L174" s="204">
        <v>46283</v>
      </c>
      <c r="M174" s="204">
        <v>39245</v>
      </c>
      <c r="N174" s="204">
        <v>0</v>
      </c>
      <c r="O174" s="204">
        <v>0</v>
      </c>
      <c r="P174" s="121"/>
      <c r="Q174" s="204">
        <v>197818</v>
      </c>
      <c r="R174" s="204">
        <v>74122</v>
      </c>
      <c r="S174" s="204">
        <v>-86035</v>
      </c>
      <c r="T174" s="204">
        <v>-3352</v>
      </c>
      <c r="U174" s="204">
        <v>0</v>
      </c>
      <c r="V174" s="121"/>
      <c r="W174" s="204">
        <v>171869</v>
      </c>
      <c r="X174" s="204">
        <v>133759</v>
      </c>
      <c r="Y174" s="204">
        <v>78773</v>
      </c>
      <c r="Z174" s="204">
        <v>0</v>
      </c>
      <c r="AA174" s="204">
        <v>0</v>
      </c>
      <c r="AB174" s="121"/>
      <c r="AC174" s="204">
        <v>4917</v>
      </c>
      <c r="AD174" s="204">
        <v>4917</v>
      </c>
      <c r="AE174" s="204">
        <v>4918</v>
      </c>
      <c r="AF174" s="204">
        <v>0</v>
      </c>
      <c r="AG174" s="204">
        <v>0</v>
      </c>
      <c r="AH174" s="121"/>
      <c r="AI174" s="204">
        <v>-35730</v>
      </c>
      <c r="AJ174" s="204">
        <v>-21897</v>
      </c>
      <c r="AK174" s="204">
        <v>0</v>
      </c>
      <c r="AL174" s="204">
        <v>0</v>
      </c>
      <c r="AM174" s="204">
        <v>0</v>
      </c>
    </row>
    <row r="175" spans="1:39">
      <c r="A175" s="36">
        <v>34903</v>
      </c>
      <c r="B175" s="37" t="s">
        <v>154</v>
      </c>
      <c r="C175" s="120">
        <v>1.26E-5</v>
      </c>
      <c r="E175" s="121">
        <f t="shared" si="6"/>
        <v>10276</v>
      </c>
      <c r="F175" s="121">
        <f t="shared" si="6"/>
        <v>6640</v>
      </c>
      <c r="G175" s="121">
        <f t="shared" si="6"/>
        <v>-1482</v>
      </c>
      <c r="H175" s="121">
        <f t="shared" si="5"/>
        <v>-146</v>
      </c>
      <c r="I175" s="121">
        <f t="shared" si="4"/>
        <v>0</v>
      </c>
      <c r="J175" s="121"/>
      <c r="K175" s="204">
        <v>1530</v>
      </c>
      <c r="L175" s="204">
        <v>2021</v>
      </c>
      <c r="M175" s="204">
        <v>1713</v>
      </c>
      <c r="N175" s="204">
        <v>0</v>
      </c>
      <c r="O175" s="204">
        <v>0</v>
      </c>
      <c r="P175" s="121"/>
      <c r="Q175" s="204">
        <v>8637</v>
      </c>
      <c r="R175" s="204">
        <v>3236</v>
      </c>
      <c r="S175" s="204">
        <v>-3756</v>
      </c>
      <c r="T175" s="204">
        <v>-146</v>
      </c>
      <c r="U175" s="204">
        <v>0</v>
      </c>
      <c r="V175" s="121"/>
      <c r="W175" s="204">
        <v>7504</v>
      </c>
      <c r="X175" s="204">
        <v>5840</v>
      </c>
      <c r="Y175" s="204">
        <v>3439</v>
      </c>
      <c r="Z175" s="204">
        <v>0</v>
      </c>
      <c r="AA175" s="204">
        <v>0</v>
      </c>
      <c r="AB175" s="121"/>
      <c r="AC175" s="204">
        <v>918</v>
      </c>
      <c r="AD175" s="204">
        <v>917</v>
      </c>
      <c r="AE175" s="204">
        <v>0</v>
      </c>
      <c r="AF175" s="204">
        <v>0</v>
      </c>
      <c r="AG175" s="204">
        <v>0</v>
      </c>
      <c r="AH175" s="121"/>
      <c r="AI175" s="204">
        <v>-8313</v>
      </c>
      <c r="AJ175" s="204">
        <v>-5374</v>
      </c>
      <c r="AK175" s="204">
        <v>-2878</v>
      </c>
      <c r="AL175" s="204">
        <v>0</v>
      </c>
      <c r="AM175" s="204">
        <v>0</v>
      </c>
    </row>
    <row r="176" spans="1:39">
      <c r="A176" s="36">
        <v>34905</v>
      </c>
      <c r="B176" s="37" t="s">
        <v>155</v>
      </c>
      <c r="C176" s="120">
        <v>7.3019999999999997E-4</v>
      </c>
      <c r="E176" s="121">
        <f t="shared" si="6"/>
        <v>1391779</v>
      </c>
      <c r="F176" s="121">
        <f t="shared" si="6"/>
        <v>862278</v>
      </c>
      <c r="G176" s="121">
        <f t="shared" si="6"/>
        <v>74965</v>
      </c>
      <c r="H176" s="121">
        <f t="shared" si="5"/>
        <v>-12208</v>
      </c>
      <c r="I176" s="121">
        <f t="shared" si="4"/>
        <v>0</v>
      </c>
      <c r="J176" s="121"/>
      <c r="K176" s="204">
        <v>127633</v>
      </c>
      <c r="L176" s="204">
        <v>168559</v>
      </c>
      <c r="M176" s="204">
        <v>142927</v>
      </c>
      <c r="N176" s="204">
        <v>0</v>
      </c>
      <c r="O176" s="204">
        <v>0</v>
      </c>
      <c r="P176" s="121"/>
      <c r="Q176" s="204">
        <v>720431</v>
      </c>
      <c r="R176" s="204">
        <v>269945</v>
      </c>
      <c r="S176" s="204">
        <v>-313331</v>
      </c>
      <c r="T176" s="204">
        <v>-12208</v>
      </c>
      <c r="U176" s="204">
        <v>0</v>
      </c>
      <c r="V176" s="121"/>
      <c r="W176" s="204">
        <v>625929</v>
      </c>
      <c r="X176" s="204">
        <v>487137</v>
      </c>
      <c r="Y176" s="204">
        <v>286884</v>
      </c>
      <c r="Z176" s="204">
        <v>0</v>
      </c>
      <c r="AA176" s="204">
        <v>0</v>
      </c>
      <c r="AB176" s="121"/>
      <c r="AC176" s="204">
        <v>10918</v>
      </c>
      <c r="AD176" s="204">
        <v>3445</v>
      </c>
      <c r="AE176" s="204">
        <v>0</v>
      </c>
      <c r="AF176" s="204">
        <v>0</v>
      </c>
      <c r="AG176" s="204">
        <v>0</v>
      </c>
      <c r="AH176" s="121"/>
      <c r="AI176" s="204">
        <v>-93132</v>
      </c>
      <c r="AJ176" s="204">
        <v>-66808</v>
      </c>
      <c r="AK176" s="204">
        <v>-41515</v>
      </c>
      <c r="AL176" s="204">
        <v>0</v>
      </c>
      <c r="AM176" s="204">
        <v>0</v>
      </c>
    </row>
    <row r="177" spans="1:39">
      <c r="A177" s="36">
        <v>34910</v>
      </c>
      <c r="B177" s="37" t="s">
        <v>156</v>
      </c>
      <c r="C177" s="120">
        <v>2.2791E-3</v>
      </c>
      <c r="E177" s="121">
        <f t="shared" si="6"/>
        <v>4843770</v>
      </c>
      <c r="F177" s="121">
        <f t="shared" si="6"/>
        <v>2953066</v>
      </c>
      <c r="G177" s="121">
        <f t="shared" si="6"/>
        <v>363520</v>
      </c>
      <c r="H177" s="121">
        <f t="shared" si="5"/>
        <v>-40292</v>
      </c>
      <c r="I177" s="121">
        <f t="shared" si="4"/>
        <v>0</v>
      </c>
      <c r="J177" s="121"/>
      <c r="K177" s="204">
        <v>421242</v>
      </c>
      <c r="L177" s="204">
        <v>556314</v>
      </c>
      <c r="M177" s="204">
        <v>471717</v>
      </c>
      <c r="N177" s="204">
        <v>0</v>
      </c>
      <c r="O177" s="204">
        <v>0</v>
      </c>
      <c r="P177" s="121"/>
      <c r="Q177" s="204">
        <v>2377721</v>
      </c>
      <c r="R177" s="204">
        <v>890929</v>
      </c>
      <c r="S177" s="204">
        <v>-1034123</v>
      </c>
      <c r="T177" s="204">
        <v>-40292</v>
      </c>
      <c r="U177" s="204">
        <v>0</v>
      </c>
      <c r="V177" s="121"/>
      <c r="W177" s="204">
        <v>2065825</v>
      </c>
      <c r="X177" s="204">
        <v>1607754</v>
      </c>
      <c r="Y177" s="204">
        <v>946836</v>
      </c>
      <c r="Z177" s="204">
        <v>0</v>
      </c>
      <c r="AA177" s="204">
        <v>0</v>
      </c>
      <c r="AB177" s="121"/>
      <c r="AC177" s="204">
        <v>107623</v>
      </c>
      <c r="AD177" s="204">
        <v>26708</v>
      </c>
      <c r="AE177" s="204">
        <v>0</v>
      </c>
      <c r="AF177" s="204">
        <v>0</v>
      </c>
      <c r="AG177" s="204">
        <v>0</v>
      </c>
      <c r="AH177" s="121"/>
      <c r="AI177" s="204">
        <v>-128641</v>
      </c>
      <c r="AJ177" s="204">
        <v>-128639</v>
      </c>
      <c r="AK177" s="204">
        <v>-20910</v>
      </c>
      <c r="AL177" s="204">
        <v>0</v>
      </c>
      <c r="AM177" s="204">
        <v>0</v>
      </c>
    </row>
    <row r="178" spans="1:39">
      <c r="A178" s="36">
        <v>35000</v>
      </c>
      <c r="B178" s="37" t="s">
        <v>157</v>
      </c>
      <c r="C178" s="120">
        <v>1.5081999999999999E-3</v>
      </c>
      <c r="E178" s="121">
        <f t="shared" si="6"/>
        <v>3062702</v>
      </c>
      <c r="F178" s="121">
        <f t="shared" si="6"/>
        <v>1845365</v>
      </c>
      <c r="G178" s="121">
        <f t="shared" si="6"/>
        <v>200928</v>
      </c>
      <c r="H178" s="121">
        <f t="shared" si="5"/>
        <v>-26042</v>
      </c>
      <c r="I178" s="121">
        <f t="shared" si="4"/>
        <v>0</v>
      </c>
      <c r="J178" s="121"/>
      <c r="K178" s="204">
        <v>272261</v>
      </c>
      <c r="L178" s="204">
        <v>359562</v>
      </c>
      <c r="M178" s="204">
        <v>304884</v>
      </c>
      <c r="N178" s="204">
        <v>0</v>
      </c>
      <c r="O178" s="204">
        <v>0</v>
      </c>
      <c r="P178" s="121"/>
      <c r="Q178" s="204">
        <v>1536789</v>
      </c>
      <c r="R178" s="204">
        <v>575833</v>
      </c>
      <c r="S178" s="204">
        <v>-668384</v>
      </c>
      <c r="T178" s="204">
        <v>-26042</v>
      </c>
      <c r="U178" s="204">
        <v>0</v>
      </c>
      <c r="V178" s="121"/>
      <c r="W178" s="204">
        <v>1335202</v>
      </c>
      <c r="X178" s="204">
        <v>1039138</v>
      </c>
      <c r="Y178" s="204">
        <v>611968</v>
      </c>
      <c r="Z178" s="204">
        <v>0</v>
      </c>
      <c r="AA178" s="204">
        <v>0</v>
      </c>
      <c r="AB178" s="121"/>
      <c r="AC178" s="204">
        <v>55911</v>
      </c>
      <c r="AD178" s="204">
        <v>8293</v>
      </c>
      <c r="AE178" s="204">
        <v>0</v>
      </c>
      <c r="AF178" s="204">
        <v>0</v>
      </c>
      <c r="AG178" s="204">
        <v>0</v>
      </c>
      <c r="AH178" s="121"/>
      <c r="AI178" s="204">
        <v>-137461</v>
      </c>
      <c r="AJ178" s="204">
        <v>-137461</v>
      </c>
      <c r="AK178" s="204">
        <v>-47540</v>
      </c>
      <c r="AL178" s="204">
        <v>0</v>
      </c>
      <c r="AM178" s="204">
        <v>0</v>
      </c>
    </row>
    <row r="179" spans="1:39">
      <c r="A179" s="36">
        <v>35005</v>
      </c>
      <c r="B179" s="37" t="s">
        <v>158</v>
      </c>
      <c r="C179" s="120">
        <v>7.0140000000000003E-4</v>
      </c>
      <c r="E179" s="121">
        <f t="shared" si="6"/>
        <v>1471434</v>
      </c>
      <c r="F179" s="121">
        <f t="shared" si="6"/>
        <v>923548</v>
      </c>
      <c r="G179" s="121">
        <f t="shared" si="6"/>
        <v>119321</v>
      </c>
      <c r="H179" s="121">
        <f t="shared" si="5"/>
        <v>-12231</v>
      </c>
      <c r="I179" s="121">
        <f t="shared" si="4"/>
        <v>0</v>
      </c>
      <c r="J179" s="121"/>
      <c r="K179" s="204">
        <v>127870</v>
      </c>
      <c r="L179" s="204">
        <v>168872</v>
      </c>
      <c r="M179" s="204">
        <v>143192</v>
      </c>
      <c r="N179" s="204">
        <v>0</v>
      </c>
      <c r="O179" s="204">
        <v>0</v>
      </c>
      <c r="P179" s="121"/>
      <c r="Q179" s="204">
        <v>721768</v>
      </c>
      <c r="R179" s="204">
        <v>270446</v>
      </c>
      <c r="S179" s="204">
        <v>-313913</v>
      </c>
      <c r="T179" s="204">
        <v>-12231</v>
      </c>
      <c r="U179" s="204">
        <v>0</v>
      </c>
      <c r="V179" s="121"/>
      <c r="W179" s="204">
        <v>627090</v>
      </c>
      <c r="X179" s="204">
        <v>488041</v>
      </c>
      <c r="Y179" s="204">
        <v>287416</v>
      </c>
      <c r="Z179" s="204">
        <v>0</v>
      </c>
      <c r="AA179" s="204">
        <v>0</v>
      </c>
      <c r="AB179" s="121"/>
      <c r="AC179" s="204">
        <v>10713</v>
      </c>
      <c r="AD179" s="204">
        <v>4033</v>
      </c>
      <c r="AE179" s="204">
        <v>2626</v>
      </c>
      <c r="AF179" s="204">
        <v>0</v>
      </c>
      <c r="AG179" s="204">
        <v>0</v>
      </c>
      <c r="AH179" s="121"/>
      <c r="AI179" s="204">
        <v>-16007</v>
      </c>
      <c r="AJ179" s="204">
        <v>-7844</v>
      </c>
      <c r="AK179" s="204">
        <v>0</v>
      </c>
      <c r="AL179" s="204">
        <v>0</v>
      </c>
      <c r="AM179" s="204">
        <v>0</v>
      </c>
    </row>
    <row r="180" spans="1:39">
      <c r="A180" s="36">
        <v>35100</v>
      </c>
      <c r="B180" s="37" t="s">
        <v>159</v>
      </c>
      <c r="C180" s="120">
        <v>1.3260600000000001E-2</v>
      </c>
      <c r="E180" s="121">
        <f t="shared" si="6"/>
        <v>28088851</v>
      </c>
      <c r="F180" s="121">
        <f t="shared" si="6"/>
        <v>17516319</v>
      </c>
      <c r="G180" s="121">
        <f t="shared" si="6"/>
        <v>2150728</v>
      </c>
      <c r="H180" s="121">
        <f t="shared" si="5"/>
        <v>-235209</v>
      </c>
      <c r="I180" s="121">
        <f t="shared" si="4"/>
        <v>0</v>
      </c>
      <c r="J180" s="121"/>
      <c r="K180" s="204">
        <v>2459020</v>
      </c>
      <c r="L180" s="204">
        <v>3247509</v>
      </c>
      <c r="M180" s="204">
        <v>2753669</v>
      </c>
      <c r="N180" s="204">
        <v>0</v>
      </c>
      <c r="O180" s="204">
        <v>0</v>
      </c>
      <c r="P180" s="121"/>
      <c r="Q180" s="204">
        <v>13880044</v>
      </c>
      <c r="R180" s="204">
        <v>5200836</v>
      </c>
      <c r="S180" s="204">
        <v>-6036737</v>
      </c>
      <c r="T180" s="204">
        <v>-235209</v>
      </c>
      <c r="U180" s="204">
        <v>0</v>
      </c>
      <c r="V180" s="121"/>
      <c r="W180" s="204">
        <v>12059339</v>
      </c>
      <c r="X180" s="204">
        <v>9385333</v>
      </c>
      <c r="Y180" s="204">
        <v>5527197</v>
      </c>
      <c r="Z180" s="204">
        <v>0</v>
      </c>
      <c r="AA180" s="204">
        <v>0</v>
      </c>
      <c r="AB180" s="121"/>
      <c r="AC180" s="204">
        <v>155673</v>
      </c>
      <c r="AD180" s="204">
        <v>0</v>
      </c>
      <c r="AE180" s="204">
        <v>0</v>
      </c>
      <c r="AF180" s="204">
        <v>0</v>
      </c>
      <c r="AG180" s="204">
        <v>0</v>
      </c>
      <c r="AH180" s="121"/>
      <c r="AI180" s="204">
        <v>-465225</v>
      </c>
      <c r="AJ180" s="204">
        <v>-317359</v>
      </c>
      <c r="AK180" s="204">
        <v>-93401</v>
      </c>
      <c r="AL180" s="204">
        <v>0</v>
      </c>
      <c r="AM180" s="204">
        <v>0</v>
      </c>
    </row>
    <row r="181" spans="1:39">
      <c r="A181" s="36">
        <v>35105</v>
      </c>
      <c r="B181" s="37" t="s">
        <v>160</v>
      </c>
      <c r="C181" s="120">
        <v>1.1609000000000001E-3</v>
      </c>
      <c r="E181" s="121">
        <f t="shared" si="6"/>
        <v>2318098</v>
      </c>
      <c r="F181" s="121">
        <f t="shared" si="6"/>
        <v>1451072</v>
      </c>
      <c r="G181" s="121">
        <f t="shared" si="6"/>
        <v>169433</v>
      </c>
      <c r="H181" s="121">
        <f t="shared" si="5"/>
        <v>-20085</v>
      </c>
      <c r="I181" s="121">
        <f t="shared" si="4"/>
        <v>0</v>
      </c>
      <c r="J181" s="121"/>
      <c r="K181" s="204">
        <v>209984</v>
      </c>
      <c r="L181" s="204">
        <v>277315</v>
      </c>
      <c r="M181" s="204">
        <v>235145</v>
      </c>
      <c r="N181" s="204">
        <v>0</v>
      </c>
      <c r="O181" s="204">
        <v>0</v>
      </c>
      <c r="P181" s="121"/>
      <c r="Q181" s="204">
        <v>1185262</v>
      </c>
      <c r="R181" s="204">
        <v>444116</v>
      </c>
      <c r="S181" s="204">
        <v>-515496</v>
      </c>
      <c r="T181" s="204">
        <v>-20085</v>
      </c>
      <c r="U181" s="204">
        <v>0</v>
      </c>
      <c r="V181" s="121"/>
      <c r="W181" s="204">
        <v>1029786</v>
      </c>
      <c r="X181" s="204">
        <v>801444</v>
      </c>
      <c r="Y181" s="204">
        <v>471985</v>
      </c>
      <c r="Z181" s="204">
        <v>0</v>
      </c>
      <c r="AA181" s="204">
        <v>0</v>
      </c>
      <c r="AB181" s="121"/>
      <c r="AC181" s="204">
        <v>0</v>
      </c>
      <c r="AD181" s="204">
        <v>0</v>
      </c>
      <c r="AE181" s="204">
        <v>0</v>
      </c>
      <c r="AF181" s="204">
        <v>0</v>
      </c>
      <c r="AG181" s="204">
        <v>0</v>
      </c>
      <c r="AH181" s="121"/>
      <c r="AI181" s="204">
        <v>-106934</v>
      </c>
      <c r="AJ181" s="204">
        <v>-71803</v>
      </c>
      <c r="AK181" s="204">
        <v>-22201</v>
      </c>
      <c r="AL181" s="204">
        <v>0</v>
      </c>
      <c r="AM181" s="204">
        <v>0</v>
      </c>
    </row>
    <row r="182" spans="1:39">
      <c r="A182" s="36">
        <v>35106</v>
      </c>
      <c r="B182" s="37" t="s">
        <v>161</v>
      </c>
      <c r="C182" s="120">
        <v>2.8630000000000002E-4</v>
      </c>
      <c r="E182" s="121">
        <f t="shared" si="6"/>
        <v>616891</v>
      </c>
      <c r="F182" s="121">
        <f t="shared" si="6"/>
        <v>355964</v>
      </c>
      <c r="G182" s="121">
        <f t="shared" si="6"/>
        <v>39118</v>
      </c>
      <c r="H182" s="121">
        <f t="shared" si="5"/>
        <v>-5129</v>
      </c>
      <c r="I182" s="121">
        <f t="shared" si="4"/>
        <v>0</v>
      </c>
      <c r="J182" s="121"/>
      <c r="K182" s="204">
        <v>53625</v>
      </c>
      <c r="L182" s="204">
        <v>70820</v>
      </c>
      <c r="M182" s="204">
        <v>60051</v>
      </c>
      <c r="N182" s="204">
        <v>0</v>
      </c>
      <c r="O182" s="204">
        <v>0</v>
      </c>
      <c r="P182" s="121"/>
      <c r="Q182" s="204">
        <v>302690</v>
      </c>
      <c r="R182" s="204">
        <v>113418</v>
      </c>
      <c r="S182" s="204">
        <v>-131647</v>
      </c>
      <c r="T182" s="204">
        <v>-5129</v>
      </c>
      <c r="U182" s="204">
        <v>0</v>
      </c>
      <c r="V182" s="121"/>
      <c r="W182" s="204">
        <v>262985</v>
      </c>
      <c r="X182" s="204">
        <v>204671</v>
      </c>
      <c r="Y182" s="204">
        <v>120535</v>
      </c>
      <c r="Z182" s="204">
        <v>0</v>
      </c>
      <c r="AA182" s="204">
        <v>0</v>
      </c>
      <c r="AB182" s="121"/>
      <c r="AC182" s="204">
        <v>40423</v>
      </c>
      <c r="AD182" s="204">
        <v>9886</v>
      </c>
      <c r="AE182" s="204">
        <v>0</v>
      </c>
      <c r="AF182" s="204">
        <v>0</v>
      </c>
      <c r="AG182" s="204">
        <v>0</v>
      </c>
      <c r="AH182" s="121"/>
      <c r="AI182" s="204">
        <v>-42832</v>
      </c>
      <c r="AJ182" s="204">
        <v>-42831</v>
      </c>
      <c r="AK182" s="204">
        <v>-9821</v>
      </c>
      <c r="AL182" s="204">
        <v>0</v>
      </c>
      <c r="AM182" s="204">
        <v>0</v>
      </c>
    </row>
    <row r="183" spans="1:39">
      <c r="A183" s="36">
        <v>35200</v>
      </c>
      <c r="B183" s="37" t="s">
        <v>162</v>
      </c>
      <c r="C183" s="120">
        <v>5.6130000000000004E-4</v>
      </c>
      <c r="E183" s="121">
        <f t="shared" si="6"/>
        <v>1214775</v>
      </c>
      <c r="F183" s="121">
        <f t="shared" si="6"/>
        <v>751409</v>
      </c>
      <c r="G183" s="121">
        <f t="shared" si="6"/>
        <v>103147</v>
      </c>
      <c r="H183" s="121">
        <f t="shared" si="5"/>
        <v>-9762</v>
      </c>
      <c r="I183" s="121">
        <f t="shared" si="4"/>
        <v>0</v>
      </c>
      <c r="J183" s="121"/>
      <c r="K183" s="204">
        <v>102059</v>
      </c>
      <c r="L183" s="204">
        <v>134785</v>
      </c>
      <c r="M183" s="204">
        <v>114288</v>
      </c>
      <c r="N183" s="204">
        <v>0</v>
      </c>
      <c r="O183" s="204">
        <v>0</v>
      </c>
      <c r="P183" s="121"/>
      <c r="Q183" s="204">
        <v>576077</v>
      </c>
      <c r="R183" s="204">
        <v>215856</v>
      </c>
      <c r="S183" s="204">
        <v>-250549</v>
      </c>
      <c r="T183" s="204">
        <v>-9762</v>
      </c>
      <c r="U183" s="204">
        <v>0</v>
      </c>
      <c r="V183" s="121"/>
      <c r="W183" s="204">
        <v>500511</v>
      </c>
      <c r="X183" s="204">
        <v>389529</v>
      </c>
      <c r="Y183" s="204">
        <v>229401</v>
      </c>
      <c r="Z183" s="204">
        <v>0</v>
      </c>
      <c r="AA183" s="204">
        <v>0</v>
      </c>
      <c r="AB183" s="121"/>
      <c r="AC183" s="204">
        <v>48476</v>
      </c>
      <c r="AD183" s="204">
        <v>23588</v>
      </c>
      <c r="AE183" s="204">
        <v>10007</v>
      </c>
      <c r="AF183" s="204">
        <v>0</v>
      </c>
      <c r="AG183" s="204">
        <v>0</v>
      </c>
      <c r="AH183" s="121"/>
      <c r="AI183" s="204">
        <v>-12348</v>
      </c>
      <c r="AJ183" s="204">
        <v>-12349</v>
      </c>
      <c r="AK183" s="204">
        <v>0</v>
      </c>
      <c r="AL183" s="204">
        <v>0</v>
      </c>
      <c r="AM183" s="204">
        <v>0</v>
      </c>
    </row>
    <row r="184" spans="1:39">
      <c r="A184" s="36">
        <v>35300</v>
      </c>
      <c r="B184" s="37" t="s">
        <v>163</v>
      </c>
      <c r="C184" s="120">
        <v>4.0270999999999996E-3</v>
      </c>
      <c r="E184" s="121">
        <f t="shared" si="6"/>
        <v>8877128</v>
      </c>
      <c r="F184" s="121">
        <f t="shared" si="6"/>
        <v>5567556</v>
      </c>
      <c r="G184" s="121">
        <f t="shared" si="6"/>
        <v>645717</v>
      </c>
      <c r="H184" s="121">
        <f t="shared" si="5"/>
        <v>-71663</v>
      </c>
      <c r="I184" s="121">
        <f t="shared" si="4"/>
        <v>0</v>
      </c>
      <c r="J184" s="121"/>
      <c r="K184" s="204">
        <v>749205</v>
      </c>
      <c r="L184" s="204">
        <v>989439</v>
      </c>
      <c r="M184" s="204">
        <v>838978</v>
      </c>
      <c r="N184" s="204">
        <v>0</v>
      </c>
      <c r="O184" s="204">
        <v>0</v>
      </c>
      <c r="P184" s="121"/>
      <c r="Q184" s="204">
        <v>4228921</v>
      </c>
      <c r="R184" s="204">
        <v>1584572</v>
      </c>
      <c r="S184" s="204">
        <v>-1839251</v>
      </c>
      <c r="T184" s="204">
        <v>-71663</v>
      </c>
      <c r="U184" s="204">
        <v>0</v>
      </c>
      <c r="V184" s="121"/>
      <c r="W184" s="204">
        <v>3674195</v>
      </c>
      <c r="X184" s="204">
        <v>2859489</v>
      </c>
      <c r="Y184" s="204">
        <v>1684006</v>
      </c>
      <c r="Z184" s="204">
        <v>0</v>
      </c>
      <c r="AA184" s="204">
        <v>0</v>
      </c>
      <c r="AB184" s="121"/>
      <c r="AC184" s="204">
        <v>262825</v>
      </c>
      <c r="AD184" s="204">
        <v>172074</v>
      </c>
      <c r="AE184" s="204">
        <v>0</v>
      </c>
      <c r="AF184" s="204">
        <v>0</v>
      </c>
      <c r="AG184" s="204">
        <v>0</v>
      </c>
      <c r="AH184" s="121"/>
      <c r="AI184" s="204">
        <v>-38018</v>
      </c>
      <c r="AJ184" s="204">
        <v>-38018</v>
      </c>
      <c r="AK184" s="204">
        <v>-38016</v>
      </c>
      <c r="AL184" s="204">
        <v>0</v>
      </c>
      <c r="AM184" s="204">
        <v>0</v>
      </c>
    </row>
    <row r="185" spans="1:39">
      <c r="A185" s="36">
        <v>35305</v>
      </c>
      <c r="B185" s="37" t="s">
        <v>164</v>
      </c>
      <c r="C185" s="120">
        <v>1.4071000000000001E-3</v>
      </c>
      <c r="E185" s="121">
        <f t="shared" si="6"/>
        <v>3321542</v>
      </c>
      <c r="F185" s="121">
        <f t="shared" si="6"/>
        <v>2051797</v>
      </c>
      <c r="G185" s="121">
        <f t="shared" si="6"/>
        <v>322845</v>
      </c>
      <c r="H185" s="121">
        <f t="shared" si="5"/>
        <v>-25474</v>
      </c>
      <c r="I185" s="121">
        <f t="shared" si="4"/>
        <v>0</v>
      </c>
      <c r="J185" s="121"/>
      <c r="K185" s="204">
        <v>266323</v>
      </c>
      <c r="L185" s="204">
        <v>351720</v>
      </c>
      <c r="M185" s="204">
        <v>298235</v>
      </c>
      <c r="N185" s="204">
        <v>0</v>
      </c>
      <c r="O185" s="204">
        <v>0</v>
      </c>
      <c r="P185" s="121"/>
      <c r="Q185" s="204">
        <v>1503271</v>
      </c>
      <c r="R185" s="204">
        <v>563274</v>
      </c>
      <c r="S185" s="204">
        <v>-653806</v>
      </c>
      <c r="T185" s="204">
        <v>-25474</v>
      </c>
      <c r="U185" s="204">
        <v>0</v>
      </c>
      <c r="V185" s="121"/>
      <c r="W185" s="204">
        <v>1306081</v>
      </c>
      <c r="X185" s="204">
        <v>1016474</v>
      </c>
      <c r="Y185" s="204">
        <v>598620</v>
      </c>
      <c r="Z185" s="204">
        <v>0</v>
      </c>
      <c r="AA185" s="204">
        <v>0</v>
      </c>
      <c r="AB185" s="121"/>
      <c r="AC185" s="204">
        <v>250057</v>
      </c>
      <c r="AD185" s="204">
        <v>124517</v>
      </c>
      <c r="AE185" s="204">
        <v>79796</v>
      </c>
      <c r="AF185" s="204">
        <v>0</v>
      </c>
      <c r="AG185" s="204">
        <v>0</v>
      </c>
      <c r="AH185" s="121"/>
      <c r="AI185" s="204">
        <v>-4190</v>
      </c>
      <c r="AJ185" s="204">
        <v>-4188</v>
      </c>
      <c r="AK185" s="204">
        <v>0</v>
      </c>
      <c r="AL185" s="204">
        <v>0</v>
      </c>
      <c r="AM185" s="204">
        <v>0</v>
      </c>
    </row>
    <row r="186" spans="1:39">
      <c r="A186" s="36">
        <v>35400</v>
      </c>
      <c r="B186" s="37" t="s">
        <v>165</v>
      </c>
      <c r="C186" s="120">
        <v>2.9510000000000001E-3</v>
      </c>
      <c r="E186" s="121">
        <f t="shared" si="6"/>
        <v>6089701</v>
      </c>
      <c r="F186" s="121">
        <f t="shared" si="6"/>
        <v>3789552</v>
      </c>
      <c r="G186" s="121">
        <f t="shared" si="6"/>
        <v>522414</v>
      </c>
      <c r="H186" s="121">
        <f t="shared" si="5"/>
        <v>-51959</v>
      </c>
      <c r="I186" s="121">
        <f t="shared" si="4"/>
        <v>0</v>
      </c>
      <c r="J186" s="121"/>
      <c r="K186" s="204">
        <v>543211</v>
      </c>
      <c r="L186" s="204">
        <v>717392</v>
      </c>
      <c r="M186" s="204">
        <v>608300</v>
      </c>
      <c r="N186" s="204">
        <v>0</v>
      </c>
      <c r="O186" s="204">
        <v>0</v>
      </c>
      <c r="P186" s="121"/>
      <c r="Q186" s="204">
        <v>3066176</v>
      </c>
      <c r="R186" s="204">
        <v>1148893</v>
      </c>
      <c r="S186" s="204">
        <v>-1333547</v>
      </c>
      <c r="T186" s="204">
        <v>-51959</v>
      </c>
      <c r="U186" s="204">
        <v>0</v>
      </c>
      <c r="V186" s="121"/>
      <c r="W186" s="204">
        <v>2663972</v>
      </c>
      <c r="X186" s="204">
        <v>2073270</v>
      </c>
      <c r="Y186" s="204">
        <v>1220987</v>
      </c>
      <c r="Z186" s="204">
        <v>0</v>
      </c>
      <c r="AA186" s="204">
        <v>0</v>
      </c>
      <c r="AB186" s="121"/>
      <c r="AC186" s="204">
        <v>33441</v>
      </c>
      <c r="AD186" s="204">
        <v>26675</v>
      </c>
      <c r="AE186" s="204">
        <v>26674</v>
      </c>
      <c r="AF186" s="204">
        <v>0</v>
      </c>
      <c r="AG186" s="204">
        <v>0</v>
      </c>
      <c r="AH186" s="121"/>
      <c r="AI186" s="204">
        <v>-217099</v>
      </c>
      <c r="AJ186" s="204">
        <v>-176678</v>
      </c>
      <c r="AK186" s="204">
        <v>0</v>
      </c>
      <c r="AL186" s="204">
        <v>0</v>
      </c>
      <c r="AM186" s="204">
        <v>0</v>
      </c>
    </row>
    <row r="187" spans="1:39">
      <c r="A187" s="36">
        <v>35401</v>
      </c>
      <c r="B187" s="37" t="s">
        <v>166</v>
      </c>
      <c r="C187" s="120">
        <v>3.7200000000000003E-5</v>
      </c>
      <c r="E187" s="121">
        <f t="shared" si="6"/>
        <v>71297</v>
      </c>
      <c r="F187" s="121">
        <f t="shared" si="6"/>
        <v>42045</v>
      </c>
      <c r="G187" s="121">
        <f t="shared" si="6"/>
        <v>-2494</v>
      </c>
      <c r="H187" s="121">
        <f t="shared" si="5"/>
        <v>-563</v>
      </c>
      <c r="I187" s="121">
        <f t="shared" si="4"/>
        <v>0</v>
      </c>
      <c r="J187" s="121"/>
      <c r="K187" s="204">
        <v>5883</v>
      </c>
      <c r="L187" s="204">
        <v>7770</v>
      </c>
      <c r="M187" s="204">
        <v>6588</v>
      </c>
      <c r="N187" s="204">
        <v>0</v>
      </c>
      <c r="O187" s="204">
        <v>0</v>
      </c>
      <c r="P187" s="121"/>
      <c r="Q187" s="204">
        <v>33210</v>
      </c>
      <c r="R187" s="204">
        <v>12444</v>
      </c>
      <c r="S187" s="204">
        <v>-14444</v>
      </c>
      <c r="T187" s="204">
        <v>-563</v>
      </c>
      <c r="U187" s="204">
        <v>0</v>
      </c>
      <c r="V187" s="121"/>
      <c r="W187" s="204">
        <v>28853</v>
      </c>
      <c r="X187" s="204">
        <v>22455</v>
      </c>
      <c r="Y187" s="204">
        <v>13224</v>
      </c>
      <c r="Z187" s="204">
        <v>0</v>
      </c>
      <c r="AA187" s="204">
        <v>0</v>
      </c>
      <c r="AB187" s="121"/>
      <c r="AC187" s="204">
        <v>15884</v>
      </c>
      <c r="AD187" s="204">
        <v>9527</v>
      </c>
      <c r="AE187" s="204">
        <v>0</v>
      </c>
      <c r="AF187" s="204">
        <v>0</v>
      </c>
      <c r="AG187" s="204">
        <v>0</v>
      </c>
      <c r="AH187" s="121"/>
      <c r="AI187" s="204">
        <v>-12533</v>
      </c>
      <c r="AJ187" s="204">
        <v>-10151</v>
      </c>
      <c r="AK187" s="204">
        <v>-7862</v>
      </c>
      <c r="AL187" s="204">
        <v>0</v>
      </c>
      <c r="AM187" s="204">
        <v>0</v>
      </c>
    </row>
    <row r="188" spans="1:39">
      <c r="A188" s="36">
        <v>35402</v>
      </c>
      <c r="B188" s="37" t="s">
        <v>167</v>
      </c>
      <c r="C188" s="120">
        <v>0</v>
      </c>
      <c r="E188" s="121">
        <f t="shared" si="6"/>
        <v>0</v>
      </c>
      <c r="F188" s="121">
        <f t="shared" si="6"/>
        <v>0</v>
      </c>
      <c r="G188" s="121">
        <f t="shared" si="6"/>
        <v>0</v>
      </c>
      <c r="H188" s="121">
        <f t="shared" si="5"/>
        <v>0</v>
      </c>
      <c r="I188" s="121">
        <f t="shared" si="4"/>
        <v>0</v>
      </c>
      <c r="J188" s="121"/>
      <c r="K188" s="204">
        <v>0</v>
      </c>
      <c r="L188" s="204">
        <v>0</v>
      </c>
      <c r="M188" s="204">
        <v>0</v>
      </c>
      <c r="N188" s="204">
        <v>0</v>
      </c>
      <c r="O188" s="204">
        <v>0</v>
      </c>
      <c r="P188" s="121"/>
      <c r="Q188" s="204">
        <v>0</v>
      </c>
      <c r="R188" s="204">
        <v>0</v>
      </c>
      <c r="S188" s="204">
        <v>0</v>
      </c>
      <c r="T188" s="204">
        <v>0</v>
      </c>
      <c r="U188" s="204">
        <v>0</v>
      </c>
      <c r="V188" s="121"/>
      <c r="W188" s="204">
        <v>0</v>
      </c>
      <c r="X188" s="204">
        <v>0</v>
      </c>
      <c r="Y188" s="204">
        <v>0</v>
      </c>
      <c r="Z188" s="204">
        <v>0</v>
      </c>
      <c r="AA188" s="204">
        <v>0</v>
      </c>
      <c r="AB188" s="121"/>
      <c r="AC188" s="204">
        <v>0</v>
      </c>
      <c r="AD188" s="204">
        <v>0</v>
      </c>
      <c r="AE188" s="204">
        <v>0</v>
      </c>
      <c r="AF188" s="204">
        <v>0</v>
      </c>
      <c r="AG188" s="204">
        <v>0</v>
      </c>
      <c r="AH188" s="121"/>
      <c r="AI188" s="204">
        <v>0</v>
      </c>
      <c r="AJ188" s="204">
        <v>0</v>
      </c>
      <c r="AK188" s="204">
        <v>0</v>
      </c>
      <c r="AL188" s="204">
        <v>0</v>
      </c>
      <c r="AM188" s="204">
        <v>0</v>
      </c>
    </row>
    <row r="189" spans="1:39">
      <c r="A189" s="36">
        <v>35405</v>
      </c>
      <c r="B189" s="37" t="s">
        <v>168</v>
      </c>
      <c r="C189" s="120">
        <v>1.0463E-3</v>
      </c>
      <c r="E189" s="121">
        <f t="shared" si="6"/>
        <v>1993624</v>
      </c>
      <c r="F189" s="121">
        <f t="shared" si="6"/>
        <v>1218703</v>
      </c>
      <c r="G189" s="121">
        <f t="shared" si="6"/>
        <v>102558</v>
      </c>
      <c r="H189" s="121">
        <f t="shared" si="5"/>
        <v>-17566</v>
      </c>
      <c r="I189" s="121">
        <f t="shared" si="4"/>
        <v>0</v>
      </c>
      <c r="J189" s="121"/>
      <c r="K189" s="204">
        <v>183645</v>
      </c>
      <c r="L189" s="204">
        <v>242531</v>
      </c>
      <c r="M189" s="204">
        <v>205650</v>
      </c>
      <c r="N189" s="204">
        <v>0</v>
      </c>
      <c r="O189" s="204">
        <v>0</v>
      </c>
      <c r="P189" s="121"/>
      <c r="Q189" s="204">
        <v>1036590</v>
      </c>
      <c r="R189" s="204">
        <v>388409</v>
      </c>
      <c r="S189" s="204">
        <v>-450836</v>
      </c>
      <c r="T189" s="204">
        <v>-17566</v>
      </c>
      <c r="U189" s="204">
        <v>0</v>
      </c>
      <c r="V189" s="121"/>
      <c r="W189" s="204">
        <v>900616</v>
      </c>
      <c r="X189" s="204">
        <v>700916</v>
      </c>
      <c r="Y189" s="204">
        <v>412782</v>
      </c>
      <c r="Z189" s="204">
        <v>0</v>
      </c>
      <c r="AA189" s="204">
        <v>0</v>
      </c>
      <c r="AB189" s="121"/>
      <c r="AC189" s="204">
        <v>10993</v>
      </c>
      <c r="AD189" s="204">
        <v>5387</v>
      </c>
      <c r="AE189" s="204">
        <v>0</v>
      </c>
      <c r="AF189" s="204">
        <v>0</v>
      </c>
      <c r="AG189" s="204">
        <v>0</v>
      </c>
      <c r="AH189" s="121"/>
      <c r="AI189" s="204">
        <v>-138220</v>
      </c>
      <c r="AJ189" s="204">
        <v>-118540</v>
      </c>
      <c r="AK189" s="204">
        <v>-65038</v>
      </c>
      <c r="AL189" s="204">
        <v>0</v>
      </c>
      <c r="AM189" s="204">
        <v>0</v>
      </c>
    </row>
    <row r="190" spans="1:39">
      <c r="A190" s="36">
        <v>35500</v>
      </c>
      <c r="B190" s="37" t="s">
        <v>169</v>
      </c>
      <c r="C190" s="120">
        <v>4.1085999999999996E-3</v>
      </c>
      <c r="E190" s="121">
        <f t="shared" si="6"/>
        <v>8058604</v>
      </c>
      <c r="F190" s="121">
        <f t="shared" si="6"/>
        <v>4859872</v>
      </c>
      <c r="G190" s="121">
        <f t="shared" si="6"/>
        <v>544086</v>
      </c>
      <c r="H190" s="121">
        <f t="shared" si="5"/>
        <v>-71030</v>
      </c>
      <c r="I190" s="121">
        <f t="shared" si="4"/>
        <v>0</v>
      </c>
      <c r="J190" s="121"/>
      <c r="K190" s="204">
        <v>742593</v>
      </c>
      <c r="L190" s="204">
        <v>980707</v>
      </c>
      <c r="M190" s="204">
        <v>831573</v>
      </c>
      <c r="N190" s="204">
        <v>0</v>
      </c>
      <c r="O190" s="204">
        <v>0</v>
      </c>
      <c r="P190" s="121"/>
      <c r="Q190" s="204">
        <v>4191599</v>
      </c>
      <c r="R190" s="204">
        <v>1570587</v>
      </c>
      <c r="S190" s="204">
        <v>-1823019</v>
      </c>
      <c r="T190" s="204">
        <v>-71030</v>
      </c>
      <c r="U190" s="204">
        <v>0</v>
      </c>
      <c r="V190" s="121"/>
      <c r="W190" s="204">
        <v>3641769</v>
      </c>
      <c r="X190" s="204">
        <v>2834253</v>
      </c>
      <c r="Y190" s="204">
        <v>1669144</v>
      </c>
      <c r="Z190" s="204">
        <v>0</v>
      </c>
      <c r="AA190" s="204">
        <v>0</v>
      </c>
      <c r="AB190" s="121"/>
      <c r="AC190" s="204">
        <v>56505</v>
      </c>
      <c r="AD190" s="204">
        <v>0</v>
      </c>
      <c r="AE190" s="204">
        <v>0</v>
      </c>
      <c r="AF190" s="204">
        <v>0</v>
      </c>
      <c r="AG190" s="204">
        <v>0</v>
      </c>
      <c r="AH190" s="121"/>
      <c r="AI190" s="204">
        <v>-573862</v>
      </c>
      <c r="AJ190" s="204">
        <v>-525675</v>
      </c>
      <c r="AK190" s="204">
        <v>-133612</v>
      </c>
      <c r="AL190" s="204">
        <v>0</v>
      </c>
      <c r="AM190" s="204">
        <v>0</v>
      </c>
    </row>
    <row r="191" spans="1:39">
      <c r="A191" s="36">
        <v>35600</v>
      </c>
      <c r="B191" s="37" t="s">
        <v>170</v>
      </c>
      <c r="C191" s="120">
        <v>1.7339E-3</v>
      </c>
      <c r="E191" s="121">
        <f t="shared" si="6"/>
        <v>3692675</v>
      </c>
      <c r="F191" s="121">
        <f t="shared" si="6"/>
        <v>2327175</v>
      </c>
      <c r="G191" s="121">
        <f t="shared" si="6"/>
        <v>289663</v>
      </c>
      <c r="H191" s="121">
        <f t="shared" si="5"/>
        <v>-30549</v>
      </c>
      <c r="I191" s="121">
        <f t="shared" si="5"/>
        <v>0</v>
      </c>
      <c r="J191" s="121"/>
      <c r="K191" s="204">
        <v>319384</v>
      </c>
      <c r="L191" s="204">
        <v>421794</v>
      </c>
      <c r="M191" s="204">
        <v>357653</v>
      </c>
      <c r="N191" s="204">
        <v>0</v>
      </c>
      <c r="O191" s="204">
        <v>0</v>
      </c>
      <c r="P191" s="121"/>
      <c r="Q191" s="204">
        <v>1802774</v>
      </c>
      <c r="R191" s="204">
        <v>675497</v>
      </c>
      <c r="S191" s="204">
        <v>-784066</v>
      </c>
      <c r="T191" s="204">
        <v>-30549</v>
      </c>
      <c r="U191" s="204">
        <v>0</v>
      </c>
      <c r="V191" s="121"/>
      <c r="W191" s="204">
        <v>1566296</v>
      </c>
      <c r="X191" s="204">
        <v>1218990</v>
      </c>
      <c r="Y191" s="204">
        <v>717886</v>
      </c>
      <c r="Z191" s="204">
        <v>0</v>
      </c>
      <c r="AA191" s="204">
        <v>0</v>
      </c>
      <c r="AB191" s="121"/>
      <c r="AC191" s="204">
        <v>18585</v>
      </c>
      <c r="AD191" s="204">
        <v>12705</v>
      </c>
      <c r="AE191" s="204">
        <v>0</v>
      </c>
      <c r="AF191" s="204">
        <v>0</v>
      </c>
      <c r="AG191" s="204">
        <v>0</v>
      </c>
      <c r="AH191" s="121"/>
      <c r="AI191" s="204">
        <v>-14364</v>
      </c>
      <c r="AJ191" s="204">
        <v>-1811</v>
      </c>
      <c r="AK191" s="204">
        <v>-1810</v>
      </c>
      <c r="AL191" s="204">
        <v>0</v>
      </c>
      <c r="AM191" s="204">
        <v>0</v>
      </c>
    </row>
    <row r="192" spans="1:39">
      <c r="A192" s="36">
        <v>35700</v>
      </c>
      <c r="B192" s="37" t="s">
        <v>171</v>
      </c>
      <c r="C192" s="120">
        <v>9.5529999999999996E-4</v>
      </c>
      <c r="E192" s="121">
        <f t="shared" si="6"/>
        <v>1890001</v>
      </c>
      <c r="F192" s="121">
        <f t="shared" si="6"/>
        <v>1171555</v>
      </c>
      <c r="G192" s="121">
        <f t="shared" si="6"/>
        <v>129400</v>
      </c>
      <c r="H192" s="121">
        <f t="shared" si="5"/>
        <v>-16414</v>
      </c>
      <c r="I192" s="121">
        <f t="shared" si="5"/>
        <v>0</v>
      </c>
      <c r="J192" s="121"/>
      <c r="K192" s="204">
        <v>171604</v>
      </c>
      <c r="L192" s="204">
        <v>226630</v>
      </c>
      <c r="M192" s="204">
        <v>192167</v>
      </c>
      <c r="N192" s="204">
        <v>0</v>
      </c>
      <c r="O192" s="204">
        <v>0</v>
      </c>
      <c r="P192" s="121"/>
      <c r="Q192" s="204">
        <v>968629</v>
      </c>
      <c r="R192" s="204">
        <v>362944</v>
      </c>
      <c r="S192" s="204">
        <v>-421278</v>
      </c>
      <c r="T192" s="204">
        <v>-16414</v>
      </c>
      <c r="U192" s="204">
        <v>0</v>
      </c>
      <c r="V192" s="121"/>
      <c r="W192" s="204">
        <v>841569</v>
      </c>
      <c r="X192" s="204">
        <v>654962</v>
      </c>
      <c r="Y192" s="204">
        <v>385719</v>
      </c>
      <c r="Z192" s="204">
        <v>0</v>
      </c>
      <c r="AA192" s="204">
        <v>0</v>
      </c>
      <c r="AB192" s="121"/>
      <c r="AC192" s="204">
        <v>7662</v>
      </c>
      <c r="AD192" s="204">
        <v>0</v>
      </c>
      <c r="AE192" s="204">
        <v>0</v>
      </c>
      <c r="AF192" s="204">
        <v>0</v>
      </c>
      <c r="AG192" s="204">
        <v>0</v>
      </c>
      <c r="AH192" s="121"/>
      <c r="AI192" s="204">
        <v>-99463</v>
      </c>
      <c r="AJ192" s="204">
        <v>-72981</v>
      </c>
      <c r="AK192" s="204">
        <v>-27208</v>
      </c>
      <c r="AL192" s="204">
        <v>0</v>
      </c>
      <c r="AM192" s="204">
        <v>0</v>
      </c>
    </row>
    <row r="193" spans="1:39">
      <c r="A193" s="36">
        <v>35800</v>
      </c>
      <c r="B193" s="37" t="s">
        <v>172</v>
      </c>
      <c r="C193" s="120">
        <v>1.3487E-3</v>
      </c>
      <c r="E193" s="121">
        <f t="shared" si="6"/>
        <v>2542451</v>
      </c>
      <c r="F193" s="121">
        <f t="shared" si="6"/>
        <v>1570277</v>
      </c>
      <c r="G193" s="121">
        <f t="shared" si="6"/>
        <v>151095</v>
      </c>
      <c r="H193" s="121">
        <f t="shared" si="5"/>
        <v>-22228</v>
      </c>
      <c r="I193" s="121">
        <f t="shared" si="5"/>
        <v>0</v>
      </c>
      <c r="J193" s="121"/>
      <c r="K193" s="204">
        <v>232388</v>
      </c>
      <c r="L193" s="204">
        <v>306904</v>
      </c>
      <c r="M193" s="204">
        <v>260234</v>
      </c>
      <c r="N193" s="204">
        <v>0</v>
      </c>
      <c r="O193" s="204">
        <v>0</v>
      </c>
      <c r="P193" s="121"/>
      <c r="Q193" s="204">
        <v>1311725</v>
      </c>
      <c r="R193" s="204">
        <v>491502</v>
      </c>
      <c r="S193" s="204">
        <v>-570498</v>
      </c>
      <c r="T193" s="204">
        <v>-22228</v>
      </c>
      <c r="U193" s="204">
        <v>0</v>
      </c>
      <c r="V193" s="121"/>
      <c r="W193" s="204">
        <v>1139661</v>
      </c>
      <c r="X193" s="204">
        <v>886955</v>
      </c>
      <c r="Y193" s="204">
        <v>522344</v>
      </c>
      <c r="Z193" s="204">
        <v>0</v>
      </c>
      <c r="AA193" s="204">
        <v>0</v>
      </c>
      <c r="AB193" s="121"/>
      <c r="AC193" s="204">
        <v>0</v>
      </c>
      <c r="AD193" s="204">
        <v>0</v>
      </c>
      <c r="AE193" s="204">
        <v>0</v>
      </c>
      <c r="AF193" s="204">
        <v>0</v>
      </c>
      <c r="AG193" s="204">
        <v>0</v>
      </c>
      <c r="AH193" s="121"/>
      <c r="AI193" s="204">
        <v>-141323</v>
      </c>
      <c r="AJ193" s="204">
        <v>-115084</v>
      </c>
      <c r="AK193" s="204">
        <v>-60985</v>
      </c>
      <c r="AL193" s="204">
        <v>0</v>
      </c>
      <c r="AM193" s="204">
        <v>0</v>
      </c>
    </row>
    <row r="194" spans="1:39">
      <c r="A194" s="36">
        <v>35805</v>
      </c>
      <c r="B194" s="37" t="s">
        <v>173</v>
      </c>
      <c r="C194" s="120">
        <v>2.3470000000000001E-4</v>
      </c>
      <c r="E194" s="121">
        <f t="shared" si="6"/>
        <v>620289</v>
      </c>
      <c r="F194" s="121">
        <f t="shared" si="6"/>
        <v>408927</v>
      </c>
      <c r="G194" s="121">
        <f t="shared" si="6"/>
        <v>71056</v>
      </c>
      <c r="H194" s="121">
        <f t="shared" si="5"/>
        <v>-4239</v>
      </c>
      <c r="I194" s="121">
        <f t="shared" si="5"/>
        <v>0</v>
      </c>
      <c r="J194" s="121"/>
      <c r="K194" s="204">
        <v>44317</v>
      </c>
      <c r="L194" s="204">
        <v>58528</v>
      </c>
      <c r="M194" s="204">
        <v>49628</v>
      </c>
      <c r="N194" s="204">
        <v>0</v>
      </c>
      <c r="O194" s="204">
        <v>0</v>
      </c>
      <c r="P194" s="121"/>
      <c r="Q194" s="204">
        <v>250151</v>
      </c>
      <c r="R194" s="204">
        <v>93731</v>
      </c>
      <c r="S194" s="204">
        <v>-108796</v>
      </c>
      <c r="T194" s="204">
        <v>-4239</v>
      </c>
      <c r="U194" s="204">
        <v>0</v>
      </c>
      <c r="V194" s="121"/>
      <c r="W194" s="204">
        <v>217338</v>
      </c>
      <c r="X194" s="204">
        <v>169146</v>
      </c>
      <c r="Y194" s="204">
        <v>99613</v>
      </c>
      <c r="Z194" s="204">
        <v>0</v>
      </c>
      <c r="AA194" s="204">
        <v>0</v>
      </c>
      <c r="AB194" s="121"/>
      <c r="AC194" s="204">
        <v>116791</v>
      </c>
      <c r="AD194" s="204">
        <v>87522</v>
      </c>
      <c r="AE194" s="204">
        <v>30611</v>
      </c>
      <c r="AF194" s="204">
        <v>0</v>
      </c>
      <c r="AG194" s="204">
        <v>0</v>
      </c>
      <c r="AH194" s="121"/>
      <c r="AI194" s="204">
        <v>-8308</v>
      </c>
      <c r="AJ194" s="204">
        <v>0</v>
      </c>
      <c r="AK194" s="204">
        <v>0</v>
      </c>
      <c r="AL194" s="204">
        <v>0</v>
      </c>
      <c r="AM194" s="204">
        <v>0</v>
      </c>
    </row>
    <row r="195" spans="1:39">
      <c r="A195" s="36">
        <v>35900</v>
      </c>
      <c r="B195" s="37" t="s">
        <v>174</v>
      </c>
      <c r="C195" s="120">
        <v>2.4949E-3</v>
      </c>
      <c r="E195" s="121">
        <f t="shared" si="6"/>
        <v>5018484</v>
      </c>
      <c r="F195" s="121">
        <f t="shared" si="6"/>
        <v>3102624</v>
      </c>
      <c r="G195" s="121">
        <f t="shared" si="6"/>
        <v>375822</v>
      </c>
      <c r="H195" s="121">
        <f t="shared" si="5"/>
        <v>-43443</v>
      </c>
      <c r="I195" s="121">
        <f t="shared" si="5"/>
        <v>0</v>
      </c>
      <c r="J195" s="121"/>
      <c r="K195" s="204">
        <v>454175</v>
      </c>
      <c r="L195" s="204">
        <v>599807</v>
      </c>
      <c r="M195" s="204">
        <v>508596</v>
      </c>
      <c r="N195" s="204">
        <v>0</v>
      </c>
      <c r="O195" s="204">
        <v>0</v>
      </c>
      <c r="P195" s="121"/>
      <c r="Q195" s="204">
        <v>2563612</v>
      </c>
      <c r="R195" s="204">
        <v>960582</v>
      </c>
      <c r="S195" s="204">
        <v>-1114971</v>
      </c>
      <c r="T195" s="204">
        <v>-43443</v>
      </c>
      <c r="U195" s="204">
        <v>0</v>
      </c>
      <c r="V195" s="121"/>
      <c r="W195" s="204">
        <v>2227332</v>
      </c>
      <c r="X195" s="204">
        <v>1733449</v>
      </c>
      <c r="Y195" s="204">
        <v>1020860</v>
      </c>
      <c r="Z195" s="204">
        <v>0</v>
      </c>
      <c r="AA195" s="204">
        <v>0</v>
      </c>
      <c r="AB195" s="121"/>
      <c r="AC195" s="204">
        <v>0</v>
      </c>
      <c r="AD195" s="204">
        <v>0</v>
      </c>
      <c r="AE195" s="204">
        <v>0</v>
      </c>
      <c r="AF195" s="204">
        <v>0</v>
      </c>
      <c r="AG195" s="204">
        <v>0</v>
      </c>
      <c r="AH195" s="121"/>
      <c r="AI195" s="204">
        <v>-226635</v>
      </c>
      <c r="AJ195" s="204">
        <v>-191214</v>
      </c>
      <c r="AK195" s="204">
        <v>-38663</v>
      </c>
      <c r="AL195" s="204">
        <v>0</v>
      </c>
      <c r="AM195" s="204">
        <v>0</v>
      </c>
    </row>
    <row r="196" spans="1:39">
      <c r="A196" s="36">
        <v>35905</v>
      </c>
      <c r="B196" s="37" t="s">
        <v>175</v>
      </c>
      <c r="C196" s="120">
        <v>3.5080000000000002E-4</v>
      </c>
      <c r="E196" s="121">
        <f t="shared" si="6"/>
        <v>665215</v>
      </c>
      <c r="F196" s="121">
        <f t="shared" si="6"/>
        <v>413485</v>
      </c>
      <c r="G196" s="121">
        <f t="shared" si="6"/>
        <v>28791</v>
      </c>
      <c r="H196" s="121">
        <f t="shared" si="5"/>
        <v>-5493</v>
      </c>
      <c r="I196" s="121">
        <f t="shared" si="5"/>
        <v>0</v>
      </c>
      <c r="J196" s="121"/>
      <c r="K196" s="204">
        <v>57432</v>
      </c>
      <c r="L196" s="204">
        <v>75848</v>
      </c>
      <c r="M196" s="204">
        <v>64314</v>
      </c>
      <c r="N196" s="204">
        <v>0</v>
      </c>
      <c r="O196" s="204">
        <v>0</v>
      </c>
      <c r="P196" s="121"/>
      <c r="Q196" s="204">
        <v>324179</v>
      </c>
      <c r="R196" s="204">
        <v>121469</v>
      </c>
      <c r="S196" s="204">
        <v>-140992</v>
      </c>
      <c r="T196" s="204">
        <v>-5493</v>
      </c>
      <c r="U196" s="204">
        <v>0</v>
      </c>
      <c r="V196" s="121"/>
      <c r="W196" s="204">
        <v>281655</v>
      </c>
      <c r="X196" s="204">
        <v>219201</v>
      </c>
      <c r="Y196" s="204">
        <v>129092</v>
      </c>
      <c r="Z196" s="204">
        <v>0</v>
      </c>
      <c r="AA196" s="204">
        <v>0</v>
      </c>
      <c r="AB196" s="121"/>
      <c r="AC196" s="204">
        <v>25574</v>
      </c>
      <c r="AD196" s="204">
        <v>20592</v>
      </c>
      <c r="AE196" s="204">
        <v>0</v>
      </c>
      <c r="AF196" s="204">
        <v>0</v>
      </c>
      <c r="AG196" s="204">
        <v>0</v>
      </c>
      <c r="AH196" s="121"/>
      <c r="AI196" s="204">
        <v>-23625</v>
      </c>
      <c r="AJ196" s="204">
        <v>-23625</v>
      </c>
      <c r="AK196" s="204">
        <v>-23623</v>
      </c>
      <c r="AL196" s="204">
        <v>0</v>
      </c>
      <c r="AM196" s="204">
        <v>0</v>
      </c>
    </row>
    <row r="197" spans="1:39">
      <c r="A197" s="36">
        <v>36000</v>
      </c>
      <c r="B197" s="37" t="s">
        <v>176</v>
      </c>
      <c r="C197" s="120">
        <v>5.97805E-2</v>
      </c>
      <c r="E197" s="121">
        <f t="shared" si="6"/>
        <v>124290481</v>
      </c>
      <c r="F197" s="121">
        <f t="shared" si="6"/>
        <v>77823235</v>
      </c>
      <c r="G197" s="121">
        <f t="shared" si="6"/>
        <v>8540589</v>
      </c>
      <c r="H197" s="121">
        <f t="shared" si="5"/>
        <v>-1050546</v>
      </c>
      <c r="I197" s="121">
        <f t="shared" si="5"/>
        <v>0</v>
      </c>
      <c r="J197" s="121"/>
      <c r="K197" s="204">
        <v>10983068</v>
      </c>
      <c r="L197" s="204">
        <v>14504805</v>
      </c>
      <c r="M197" s="204">
        <v>12299099</v>
      </c>
      <c r="N197" s="204">
        <v>0</v>
      </c>
      <c r="O197" s="204">
        <v>0</v>
      </c>
      <c r="P197" s="121"/>
      <c r="Q197" s="204">
        <v>61994389</v>
      </c>
      <c r="R197" s="204">
        <v>23229227</v>
      </c>
      <c r="S197" s="204">
        <v>-26962726</v>
      </c>
      <c r="T197" s="204">
        <v>-1050546</v>
      </c>
      <c r="U197" s="204">
        <v>0</v>
      </c>
      <c r="V197" s="121"/>
      <c r="W197" s="204">
        <v>53862321</v>
      </c>
      <c r="X197" s="204">
        <v>41919031</v>
      </c>
      <c r="Y197" s="204">
        <v>24686895</v>
      </c>
      <c r="Z197" s="204">
        <v>0</v>
      </c>
      <c r="AA197" s="204">
        <v>0</v>
      </c>
      <c r="AB197" s="121"/>
      <c r="AC197" s="204">
        <v>368502</v>
      </c>
      <c r="AD197" s="204">
        <v>180566</v>
      </c>
      <c r="AE197" s="204">
        <v>0</v>
      </c>
      <c r="AF197" s="204">
        <v>0</v>
      </c>
      <c r="AG197" s="204">
        <v>0</v>
      </c>
      <c r="AH197" s="121"/>
      <c r="AI197" s="204">
        <v>-2917799</v>
      </c>
      <c r="AJ197" s="204">
        <v>-2010394</v>
      </c>
      <c r="AK197" s="204">
        <v>-1482679</v>
      </c>
      <c r="AL197" s="204">
        <v>0</v>
      </c>
      <c r="AM197" s="204">
        <v>0</v>
      </c>
    </row>
    <row r="198" spans="1:39">
      <c r="A198" s="36">
        <v>36001</v>
      </c>
      <c r="B198" s="37" t="s">
        <v>177</v>
      </c>
      <c r="C198" s="120">
        <v>2.8799999999999999E-5</v>
      </c>
      <c r="E198" s="121">
        <f t="shared" si="6"/>
        <v>-62040</v>
      </c>
      <c r="F198" s="121">
        <f t="shared" si="6"/>
        <v>-46990</v>
      </c>
      <c r="G198" s="121">
        <f t="shared" si="6"/>
        <v>-41002</v>
      </c>
      <c r="H198" s="121">
        <f t="shared" si="5"/>
        <v>0</v>
      </c>
      <c r="I198" s="121">
        <f t="shared" si="5"/>
        <v>0</v>
      </c>
      <c r="J198" s="121"/>
      <c r="K198" s="204">
        <v>0</v>
      </c>
      <c r="L198" s="204">
        <v>0</v>
      </c>
      <c r="M198" s="204">
        <v>0</v>
      </c>
      <c r="N198" s="204">
        <v>0</v>
      </c>
      <c r="O198" s="204">
        <v>0</v>
      </c>
      <c r="P198" s="121"/>
      <c r="Q198" s="204">
        <v>0</v>
      </c>
      <c r="R198" s="204">
        <v>0</v>
      </c>
      <c r="S198" s="204">
        <v>0</v>
      </c>
      <c r="T198" s="204">
        <v>0</v>
      </c>
      <c r="U198" s="204">
        <v>0</v>
      </c>
      <c r="V198" s="121"/>
      <c r="W198" s="204">
        <v>0</v>
      </c>
      <c r="X198" s="204">
        <v>0</v>
      </c>
      <c r="Y198" s="204">
        <v>0</v>
      </c>
      <c r="Z198" s="204">
        <v>0</v>
      </c>
      <c r="AA198" s="204">
        <v>0</v>
      </c>
      <c r="AB198" s="121"/>
      <c r="AC198" s="204">
        <v>0</v>
      </c>
      <c r="AD198" s="204">
        <v>0</v>
      </c>
      <c r="AE198" s="204">
        <v>0</v>
      </c>
      <c r="AF198" s="204">
        <v>0</v>
      </c>
      <c r="AG198" s="204">
        <v>0</v>
      </c>
      <c r="AH198" s="121"/>
      <c r="AI198" s="204">
        <v>-62040</v>
      </c>
      <c r="AJ198" s="204">
        <v>-46990</v>
      </c>
      <c r="AK198" s="204">
        <v>-41002</v>
      </c>
      <c r="AL198" s="204">
        <v>0</v>
      </c>
      <c r="AM198" s="204">
        <v>0</v>
      </c>
    </row>
    <row r="199" spans="1:39">
      <c r="A199" s="36">
        <v>36002</v>
      </c>
      <c r="B199" s="37" t="s">
        <v>178</v>
      </c>
      <c r="C199" s="120">
        <v>0</v>
      </c>
      <c r="E199" s="121">
        <f t="shared" si="6"/>
        <v>-285350</v>
      </c>
      <c r="F199" s="121">
        <f t="shared" si="6"/>
        <v>-226737</v>
      </c>
      <c r="G199" s="121">
        <f t="shared" si="6"/>
        <v>0</v>
      </c>
      <c r="H199" s="121">
        <f t="shared" si="6"/>
        <v>0</v>
      </c>
      <c r="I199" s="121">
        <f t="shared" si="6"/>
        <v>0</v>
      </c>
      <c r="J199" s="121"/>
      <c r="K199" s="204">
        <v>0</v>
      </c>
      <c r="L199" s="204">
        <v>0</v>
      </c>
      <c r="M199" s="204">
        <v>0</v>
      </c>
      <c r="N199" s="204">
        <v>0</v>
      </c>
      <c r="O199" s="204">
        <v>0</v>
      </c>
      <c r="P199" s="121"/>
      <c r="Q199" s="204">
        <v>0</v>
      </c>
      <c r="R199" s="204">
        <v>0</v>
      </c>
      <c r="S199" s="204">
        <v>0</v>
      </c>
      <c r="T199" s="204">
        <v>0</v>
      </c>
      <c r="U199" s="204">
        <v>0</v>
      </c>
      <c r="V199" s="121"/>
      <c r="W199" s="204">
        <v>0</v>
      </c>
      <c r="X199" s="204">
        <v>0</v>
      </c>
      <c r="Y199" s="204">
        <v>0</v>
      </c>
      <c r="Z199" s="204">
        <v>0</v>
      </c>
      <c r="AA199" s="204">
        <v>0</v>
      </c>
      <c r="AB199" s="121"/>
      <c r="AC199" s="204">
        <v>0</v>
      </c>
      <c r="AD199" s="204">
        <v>0</v>
      </c>
      <c r="AE199" s="204">
        <v>0</v>
      </c>
      <c r="AF199" s="204">
        <v>0</v>
      </c>
      <c r="AG199" s="204">
        <v>0</v>
      </c>
      <c r="AH199" s="121"/>
      <c r="AI199" s="204">
        <v>-285350</v>
      </c>
      <c r="AJ199" s="204">
        <v>-226737</v>
      </c>
      <c r="AK199" s="204">
        <v>0</v>
      </c>
      <c r="AL199" s="204">
        <v>0</v>
      </c>
      <c r="AM199" s="204">
        <v>0</v>
      </c>
    </row>
    <row r="200" spans="1:39">
      <c r="A200" s="36">
        <v>36003</v>
      </c>
      <c r="B200" s="37" t="s">
        <v>179</v>
      </c>
      <c r="C200" s="120">
        <v>4.3980000000000001E-4</v>
      </c>
      <c r="E200" s="121">
        <f t="shared" ref="E200:H263" si="7">K200+Q200+W200+AC200+AI200</f>
        <v>786724</v>
      </c>
      <c r="F200" s="121">
        <f t="shared" si="7"/>
        <v>471518</v>
      </c>
      <c r="G200" s="121">
        <f t="shared" si="7"/>
        <v>28049</v>
      </c>
      <c r="H200" s="121">
        <f t="shared" si="7"/>
        <v>-7459</v>
      </c>
      <c r="I200" s="121">
        <f t="shared" ref="I200:I263" si="8">O200+U200+AA200+AG200+AM200</f>
        <v>0</v>
      </c>
      <c r="J200" s="121"/>
      <c r="K200" s="204">
        <v>77979</v>
      </c>
      <c r="L200" s="204">
        <v>102983</v>
      </c>
      <c r="M200" s="204">
        <v>87323</v>
      </c>
      <c r="N200" s="204">
        <v>0</v>
      </c>
      <c r="O200" s="204">
        <v>0</v>
      </c>
      <c r="P200" s="121"/>
      <c r="Q200" s="204">
        <v>440155</v>
      </c>
      <c r="R200" s="204">
        <v>164926</v>
      </c>
      <c r="S200" s="204">
        <v>-191433</v>
      </c>
      <c r="T200" s="204">
        <v>-7459</v>
      </c>
      <c r="U200" s="204">
        <v>0</v>
      </c>
      <c r="V200" s="121"/>
      <c r="W200" s="204">
        <v>382418</v>
      </c>
      <c r="X200" s="204">
        <v>297622</v>
      </c>
      <c r="Y200" s="204">
        <v>175275</v>
      </c>
      <c r="Z200" s="204">
        <v>0</v>
      </c>
      <c r="AA200" s="204">
        <v>0</v>
      </c>
      <c r="AB200" s="121"/>
      <c r="AC200" s="204">
        <v>0</v>
      </c>
      <c r="AD200" s="204">
        <v>0</v>
      </c>
      <c r="AE200" s="204">
        <v>0</v>
      </c>
      <c r="AF200" s="204">
        <v>0</v>
      </c>
      <c r="AG200" s="204">
        <v>0</v>
      </c>
      <c r="AH200" s="121"/>
      <c r="AI200" s="204">
        <v>-113828</v>
      </c>
      <c r="AJ200" s="204">
        <v>-94013</v>
      </c>
      <c r="AK200" s="204">
        <v>-43116</v>
      </c>
      <c r="AL200" s="204">
        <v>0</v>
      </c>
      <c r="AM200" s="204">
        <v>0</v>
      </c>
    </row>
    <row r="201" spans="1:39">
      <c r="A201" s="36">
        <v>36004</v>
      </c>
      <c r="B201" s="37" t="s">
        <v>289</v>
      </c>
      <c r="C201" s="120">
        <v>2.397E-4</v>
      </c>
      <c r="E201" s="121">
        <f t="shared" si="7"/>
        <v>638970</v>
      </c>
      <c r="F201" s="121">
        <f t="shared" si="7"/>
        <v>370017</v>
      </c>
      <c r="G201" s="121">
        <f t="shared" si="7"/>
        <v>44235</v>
      </c>
      <c r="H201" s="121">
        <f t="shared" si="7"/>
        <v>-4427</v>
      </c>
      <c r="I201" s="121">
        <f t="shared" si="8"/>
        <v>0</v>
      </c>
      <c r="J201" s="121"/>
      <c r="K201" s="204">
        <v>46285</v>
      </c>
      <c r="L201" s="204">
        <v>61126</v>
      </c>
      <c r="M201" s="204">
        <v>51831</v>
      </c>
      <c r="N201" s="204">
        <v>0</v>
      </c>
      <c r="O201" s="204">
        <v>0</v>
      </c>
      <c r="P201" s="121"/>
      <c r="Q201" s="204">
        <v>261255</v>
      </c>
      <c r="R201" s="204">
        <v>97892</v>
      </c>
      <c r="S201" s="204">
        <v>-113626</v>
      </c>
      <c r="T201" s="204">
        <v>-4427</v>
      </c>
      <c r="U201" s="204">
        <v>0</v>
      </c>
      <c r="V201" s="121"/>
      <c r="W201" s="204">
        <v>226985</v>
      </c>
      <c r="X201" s="204">
        <v>176654</v>
      </c>
      <c r="Y201" s="204">
        <v>104035</v>
      </c>
      <c r="Z201" s="204">
        <v>0</v>
      </c>
      <c r="AA201" s="204">
        <v>0</v>
      </c>
      <c r="AB201" s="121"/>
      <c r="AC201" s="204">
        <v>104445</v>
      </c>
      <c r="AD201" s="204">
        <v>34345</v>
      </c>
      <c r="AE201" s="204">
        <v>1995</v>
      </c>
      <c r="AF201" s="204">
        <v>0</v>
      </c>
      <c r="AG201" s="204">
        <v>0</v>
      </c>
      <c r="AH201" s="121"/>
      <c r="AI201" s="204">
        <v>0</v>
      </c>
      <c r="AJ201" s="204">
        <v>0</v>
      </c>
      <c r="AK201" s="204">
        <v>0</v>
      </c>
      <c r="AL201" s="204">
        <v>0</v>
      </c>
      <c r="AM201" s="204">
        <v>0</v>
      </c>
    </row>
    <row r="202" spans="1:39">
      <c r="A202" s="36">
        <v>36005</v>
      </c>
      <c r="B202" s="37" t="s">
        <v>180</v>
      </c>
      <c r="C202" s="120">
        <v>5.0964000000000001E-3</v>
      </c>
      <c r="E202" s="121">
        <f t="shared" si="7"/>
        <v>10925129</v>
      </c>
      <c r="F202" s="121">
        <f t="shared" si="7"/>
        <v>6683818</v>
      </c>
      <c r="G202" s="121">
        <f t="shared" si="7"/>
        <v>748748</v>
      </c>
      <c r="H202" s="121">
        <f t="shared" si="7"/>
        <v>-87599</v>
      </c>
      <c r="I202" s="121">
        <f t="shared" si="8"/>
        <v>0</v>
      </c>
      <c r="J202" s="121"/>
      <c r="K202" s="204">
        <v>915819</v>
      </c>
      <c r="L202" s="204">
        <v>1209478</v>
      </c>
      <c r="M202" s="204">
        <v>1025556</v>
      </c>
      <c r="N202" s="204">
        <v>0</v>
      </c>
      <c r="O202" s="204">
        <v>0</v>
      </c>
      <c r="P202" s="121"/>
      <c r="Q202" s="204">
        <v>5169378</v>
      </c>
      <c r="R202" s="204">
        <v>1936960</v>
      </c>
      <c r="S202" s="204">
        <v>-2248276</v>
      </c>
      <c r="T202" s="204">
        <v>-87599</v>
      </c>
      <c r="U202" s="204">
        <v>0</v>
      </c>
      <c r="V202" s="121"/>
      <c r="W202" s="204">
        <v>4491288</v>
      </c>
      <c r="X202" s="204">
        <v>3495402</v>
      </c>
      <c r="Y202" s="204">
        <v>2058507</v>
      </c>
      <c r="Z202" s="204">
        <v>0</v>
      </c>
      <c r="AA202" s="204">
        <v>0</v>
      </c>
      <c r="AB202" s="121"/>
      <c r="AC202" s="204">
        <v>435684</v>
      </c>
      <c r="AD202" s="204">
        <v>129018</v>
      </c>
      <c r="AE202" s="204">
        <v>0</v>
      </c>
      <c r="AF202" s="204">
        <v>0</v>
      </c>
      <c r="AG202" s="204">
        <v>0</v>
      </c>
      <c r="AH202" s="121"/>
      <c r="AI202" s="204">
        <v>-87040</v>
      </c>
      <c r="AJ202" s="204">
        <v>-87040</v>
      </c>
      <c r="AK202" s="204">
        <v>-87039</v>
      </c>
      <c r="AL202" s="204">
        <v>0</v>
      </c>
      <c r="AM202" s="204">
        <v>0</v>
      </c>
    </row>
    <row r="203" spans="1:39">
      <c r="A203" s="36">
        <v>36006</v>
      </c>
      <c r="B203" s="37" t="s">
        <v>181</v>
      </c>
      <c r="C203" s="120">
        <v>5.5060000000000005E-4</v>
      </c>
      <c r="E203" s="121">
        <f t="shared" si="7"/>
        <v>1396860</v>
      </c>
      <c r="F203" s="121">
        <f t="shared" si="7"/>
        <v>919568</v>
      </c>
      <c r="G203" s="121">
        <f t="shared" si="7"/>
        <v>199573</v>
      </c>
      <c r="H203" s="121">
        <f t="shared" si="7"/>
        <v>-11257</v>
      </c>
      <c r="I203" s="121">
        <f t="shared" si="8"/>
        <v>0</v>
      </c>
      <c r="J203" s="121"/>
      <c r="K203" s="204">
        <v>117688</v>
      </c>
      <c r="L203" s="204">
        <v>155425</v>
      </c>
      <c r="M203" s="204">
        <v>131790</v>
      </c>
      <c r="N203" s="204">
        <v>0</v>
      </c>
      <c r="O203" s="204">
        <v>0</v>
      </c>
      <c r="P203" s="121"/>
      <c r="Q203" s="204">
        <v>664294</v>
      </c>
      <c r="R203" s="204">
        <v>248910</v>
      </c>
      <c r="S203" s="204">
        <v>-288916</v>
      </c>
      <c r="T203" s="204">
        <v>-11257</v>
      </c>
      <c r="U203" s="204">
        <v>0</v>
      </c>
      <c r="V203" s="121"/>
      <c r="W203" s="204">
        <v>577155</v>
      </c>
      <c r="X203" s="204">
        <v>449178</v>
      </c>
      <c r="Y203" s="204">
        <v>264529</v>
      </c>
      <c r="Z203" s="204">
        <v>0</v>
      </c>
      <c r="AA203" s="204">
        <v>0</v>
      </c>
      <c r="AB203" s="121"/>
      <c r="AC203" s="204">
        <v>92172</v>
      </c>
      <c r="AD203" s="204">
        <v>92172</v>
      </c>
      <c r="AE203" s="204">
        <v>92170</v>
      </c>
      <c r="AF203" s="204">
        <v>0</v>
      </c>
      <c r="AG203" s="204">
        <v>0</v>
      </c>
      <c r="AH203" s="121"/>
      <c r="AI203" s="204">
        <v>-54449</v>
      </c>
      <c r="AJ203" s="204">
        <v>-26117</v>
      </c>
      <c r="AK203" s="204">
        <v>0</v>
      </c>
      <c r="AL203" s="204">
        <v>0</v>
      </c>
      <c r="AM203" s="204">
        <v>0</v>
      </c>
    </row>
    <row r="204" spans="1:39">
      <c r="A204" s="36">
        <v>36007</v>
      </c>
      <c r="B204" s="37" t="s">
        <v>182</v>
      </c>
      <c r="C204" s="120">
        <v>1.94E-4</v>
      </c>
      <c r="E204" s="121">
        <f t="shared" si="7"/>
        <v>426449</v>
      </c>
      <c r="F204" s="121">
        <f t="shared" si="7"/>
        <v>277371</v>
      </c>
      <c r="G204" s="121">
        <f t="shared" si="7"/>
        <v>37178</v>
      </c>
      <c r="H204" s="121">
        <f t="shared" si="7"/>
        <v>-3533</v>
      </c>
      <c r="I204" s="121">
        <f t="shared" si="8"/>
        <v>0</v>
      </c>
      <c r="J204" s="121"/>
      <c r="K204" s="204">
        <v>36940</v>
      </c>
      <c r="L204" s="204">
        <v>48785</v>
      </c>
      <c r="M204" s="204">
        <v>41367</v>
      </c>
      <c r="N204" s="204">
        <v>0</v>
      </c>
      <c r="O204" s="204">
        <v>0</v>
      </c>
      <c r="P204" s="121"/>
      <c r="Q204" s="204">
        <v>208511</v>
      </c>
      <c r="R204" s="204">
        <v>78129</v>
      </c>
      <c r="S204" s="204">
        <v>-90686</v>
      </c>
      <c r="T204" s="204">
        <v>-3533</v>
      </c>
      <c r="U204" s="204">
        <v>0</v>
      </c>
      <c r="V204" s="121"/>
      <c r="W204" s="204">
        <v>181159</v>
      </c>
      <c r="X204" s="204">
        <v>140990</v>
      </c>
      <c r="Y204" s="204">
        <v>83031</v>
      </c>
      <c r="Z204" s="204">
        <v>0</v>
      </c>
      <c r="AA204" s="204">
        <v>0</v>
      </c>
      <c r="AB204" s="121"/>
      <c r="AC204" s="204">
        <v>17475</v>
      </c>
      <c r="AD204" s="204">
        <v>17476</v>
      </c>
      <c r="AE204" s="204">
        <v>3466</v>
      </c>
      <c r="AF204" s="204">
        <v>0</v>
      </c>
      <c r="AG204" s="204">
        <v>0</v>
      </c>
      <c r="AH204" s="121"/>
      <c r="AI204" s="204">
        <v>-17636</v>
      </c>
      <c r="AJ204" s="204">
        <v>-8009</v>
      </c>
      <c r="AK204" s="204">
        <v>0</v>
      </c>
      <c r="AL204" s="204">
        <v>0</v>
      </c>
      <c r="AM204" s="204">
        <v>0</v>
      </c>
    </row>
    <row r="205" spans="1:39">
      <c r="A205" s="36">
        <v>36008</v>
      </c>
      <c r="B205" s="37" t="s">
        <v>183</v>
      </c>
      <c r="C205" s="120">
        <v>6.1220000000000003E-4</v>
      </c>
      <c r="E205" s="121">
        <f t="shared" si="7"/>
        <v>1121193</v>
      </c>
      <c r="F205" s="121">
        <f t="shared" si="7"/>
        <v>687238</v>
      </c>
      <c r="G205" s="121">
        <f t="shared" si="7"/>
        <v>903</v>
      </c>
      <c r="H205" s="121">
        <f t="shared" si="7"/>
        <v>-10048</v>
      </c>
      <c r="I205" s="121">
        <f t="shared" si="8"/>
        <v>0</v>
      </c>
      <c r="J205" s="121"/>
      <c r="K205" s="204">
        <v>105046</v>
      </c>
      <c r="L205" s="204">
        <v>138730</v>
      </c>
      <c r="M205" s="204">
        <v>117634</v>
      </c>
      <c r="N205" s="204">
        <v>0</v>
      </c>
      <c r="O205" s="204">
        <v>0</v>
      </c>
      <c r="P205" s="121"/>
      <c r="Q205" s="204">
        <v>592939</v>
      </c>
      <c r="R205" s="204">
        <v>222174</v>
      </c>
      <c r="S205" s="204">
        <v>-257882</v>
      </c>
      <c r="T205" s="204">
        <v>-10048</v>
      </c>
      <c r="U205" s="204">
        <v>0</v>
      </c>
      <c r="V205" s="121"/>
      <c r="W205" s="204">
        <v>515161</v>
      </c>
      <c r="X205" s="204">
        <v>400930</v>
      </c>
      <c r="Y205" s="204">
        <v>236115</v>
      </c>
      <c r="Z205" s="204">
        <v>0</v>
      </c>
      <c r="AA205" s="204">
        <v>0</v>
      </c>
      <c r="AB205" s="121"/>
      <c r="AC205" s="204">
        <v>37820</v>
      </c>
      <c r="AD205" s="204">
        <v>37426</v>
      </c>
      <c r="AE205" s="204">
        <v>0</v>
      </c>
      <c r="AF205" s="204">
        <v>0</v>
      </c>
      <c r="AG205" s="204">
        <v>0</v>
      </c>
      <c r="AH205" s="121"/>
      <c r="AI205" s="204">
        <v>-129773</v>
      </c>
      <c r="AJ205" s="204">
        <v>-112022</v>
      </c>
      <c r="AK205" s="204">
        <v>-94964</v>
      </c>
      <c r="AL205" s="204">
        <v>0</v>
      </c>
      <c r="AM205" s="204">
        <v>0</v>
      </c>
    </row>
    <row r="206" spans="1:39">
      <c r="A206" s="36">
        <v>36009</v>
      </c>
      <c r="B206" s="37" t="s">
        <v>184</v>
      </c>
      <c r="C206" s="120">
        <v>1.416E-4</v>
      </c>
      <c r="E206" s="121">
        <f t="shared" si="7"/>
        <v>233588</v>
      </c>
      <c r="F206" s="121">
        <f t="shared" si="7"/>
        <v>93688</v>
      </c>
      <c r="G206" s="121">
        <f t="shared" si="7"/>
        <v>-6842</v>
      </c>
      <c r="H206" s="121">
        <f t="shared" si="7"/>
        <v>-2251</v>
      </c>
      <c r="I206" s="121">
        <f t="shared" si="8"/>
        <v>0</v>
      </c>
      <c r="J206" s="121"/>
      <c r="K206" s="204">
        <v>23534</v>
      </c>
      <c r="L206" s="204">
        <v>31080</v>
      </c>
      <c r="M206" s="204">
        <v>26354</v>
      </c>
      <c r="N206" s="204">
        <v>0</v>
      </c>
      <c r="O206" s="204">
        <v>0</v>
      </c>
      <c r="P206" s="121"/>
      <c r="Q206" s="204">
        <v>132838</v>
      </c>
      <c r="R206" s="204">
        <v>49774</v>
      </c>
      <c r="S206" s="204">
        <v>-57774</v>
      </c>
      <c r="T206" s="204">
        <v>-2251</v>
      </c>
      <c r="U206" s="204">
        <v>0</v>
      </c>
      <c r="V206" s="121"/>
      <c r="W206" s="204">
        <v>115413</v>
      </c>
      <c r="X206" s="204">
        <v>89822</v>
      </c>
      <c r="Y206" s="204">
        <v>52898</v>
      </c>
      <c r="Z206" s="204">
        <v>0</v>
      </c>
      <c r="AA206" s="204">
        <v>0</v>
      </c>
      <c r="AB206" s="121"/>
      <c r="AC206" s="204">
        <v>45169</v>
      </c>
      <c r="AD206" s="204">
        <v>6376</v>
      </c>
      <c r="AE206" s="204">
        <v>0</v>
      </c>
      <c r="AF206" s="204">
        <v>0</v>
      </c>
      <c r="AG206" s="204">
        <v>0</v>
      </c>
      <c r="AH206" s="121"/>
      <c r="AI206" s="204">
        <v>-83366</v>
      </c>
      <c r="AJ206" s="204">
        <v>-83364</v>
      </c>
      <c r="AK206" s="204">
        <v>-28320</v>
      </c>
      <c r="AL206" s="204">
        <v>0</v>
      </c>
      <c r="AM206" s="204">
        <v>0</v>
      </c>
    </row>
    <row r="207" spans="1:39">
      <c r="A207" s="36">
        <v>36100</v>
      </c>
      <c r="B207" s="37" t="s">
        <v>185</v>
      </c>
      <c r="C207" s="120">
        <v>7.4960000000000001E-4</v>
      </c>
      <c r="E207" s="121">
        <f t="shared" si="7"/>
        <v>1503835</v>
      </c>
      <c r="F207" s="121">
        <f t="shared" si="7"/>
        <v>931740</v>
      </c>
      <c r="G207" s="121">
        <f t="shared" si="7"/>
        <v>106920</v>
      </c>
      <c r="H207" s="121">
        <f t="shared" si="7"/>
        <v>-12721</v>
      </c>
      <c r="I207" s="121">
        <f t="shared" si="8"/>
        <v>0</v>
      </c>
      <c r="J207" s="121"/>
      <c r="K207" s="204">
        <v>132988</v>
      </c>
      <c r="L207" s="204">
        <v>175631</v>
      </c>
      <c r="M207" s="204">
        <v>148924</v>
      </c>
      <c r="N207" s="204">
        <v>0</v>
      </c>
      <c r="O207" s="204">
        <v>0</v>
      </c>
      <c r="P207" s="121"/>
      <c r="Q207" s="204">
        <v>750659</v>
      </c>
      <c r="R207" s="204">
        <v>281271</v>
      </c>
      <c r="S207" s="204">
        <v>-326478</v>
      </c>
      <c r="T207" s="204">
        <v>-12721</v>
      </c>
      <c r="U207" s="204">
        <v>0</v>
      </c>
      <c r="V207" s="121"/>
      <c r="W207" s="204">
        <v>652192</v>
      </c>
      <c r="X207" s="204">
        <v>507576</v>
      </c>
      <c r="Y207" s="204">
        <v>298921</v>
      </c>
      <c r="Z207" s="204">
        <v>0</v>
      </c>
      <c r="AA207" s="204">
        <v>0</v>
      </c>
      <c r="AB207" s="121"/>
      <c r="AC207" s="204">
        <v>2071</v>
      </c>
      <c r="AD207" s="204">
        <v>0</v>
      </c>
      <c r="AE207" s="204">
        <v>0</v>
      </c>
      <c r="AF207" s="204">
        <v>0</v>
      </c>
      <c r="AG207" s="204">
        <v>0</v>
      </c>
      <c r="AH207" s="121"/>
      <c r="AI207" s="204">
        <v>-34075</v>
      </c>
      <c r="AJ207" s="204">
        <v>-32738</v>
      </c>
      <c r="AK207" s="204">
        <v>-14447</v>
      </c>
      <c r="AL207" s="204">
        <v>0</v>
      </c>
      <c r="AM207" s="204">
        <v>0</v>
      </c>
    </row>
    <row r="208" spans="1:39">
      <c r="A208" s="36">
        <v>36102</v>
      </c>
      <c r="B208" s="37" t="s">
        <v>186</v>
      </c>
      <c r="C208" s="120">
        <v>2.1670000000000001E-4</v>
      </c>
      <c r="E208" s="121">
        <f t="shared" si="7"/>
        <v>648128</v>
      </c>
      <c r="F208" s="121">
        <f t="shared" si="7"/>
        <v>460011</v>
      </c>
      <c r="G208" s="121">
        <f t="shared" si="7"/>
        <v>87808</v>
      </c>
      <c r="H208" s="121">
        <f t="shared" si="7"/>
        <v>-4594</v>
      </c>
      <c r="I208" s="121">
        <f t="shared" si="8"/>
        <v>0</v>
      </c>
      <c r="J208" s="121"/>
      <c r="K208" s="204">
        <v>48033</v>
      </c>
      <c r="L208" s="204">
        <v>63435</v>
      </c>
      <c r="M208" s="204">
        <v>53789</v>
      </c>
      <c r="N208" s="204">
        <v>0</v>
      </c>
      <c r="O208" s="204">
        <v>0</v>
      </c>
      <c r="P208" s="121"/>
      <c r="Q208" s="204">
        <v>271126</v>
      </c>
      <c r="R208" s="204">
        <v>101590</v>
      </c>
      <c r="S208" s="204">
        <v>-117918</v>
      </c>
      <c r="T208" s="204">
        <v>-4594</v>
      </c>
      <c r="U208" s="204">
        <v>0</v>
      </c>
      <c r="V208" s="121"/>
      <c r="W208" s="204">
        <v>235561</v>
      </c>
      <c r="X208" s="204">
        <v>183328</v>
      </c>
      <c r="Y208" s="204">
        <v>107965</v>
      </c>
      <c r="Z208" s="204">
        <v>0</v>
      </c>
      <c r="AA208" s="204">
        <v>0</v>
      </c>
      <c r="AB208" s="121"/>
      <c r="AC208" s="204">
        <v>127974</v>
      </c>
      <c r="AD208" s="204">
        <v>111658</v>
      </c>
      <c r="AE208" s="204">
        <v>43972</v>
      </c>
      <c r="AF208" s="204">
        <v>0</v>
      </c>
      <c r="AG208" s="204">
        <v>0</v>
      </c>
      <c r="AH208" s="121"/>
      <c r="AI208" s="204">
        <v>-34566</v>
      </c>
      <c r="AJ208" s="204">
        <v>0</v>
      </c>
      <c r="AK208" s="204">
        <v>0</v>
      </c>
      <c r="AL208" s="204">
        <v>0</v>
      </c>
      <c r="AM208" s="204">
        <v>0</v>
      </c>
    </row>
    <row r="209" spans="1:39">
      <c r="A209" s="36">
        <v>36105</v>
      </c>
      <c r="B209" s="37" t="s">
        <v>187</v>
      </c>
      <c r="C209" s="120">
        <v>4.148E-4</v>
      </c>
      <c r="E209" s="121">
        <f t="shared" si="7"/>
        <v>842318</v>
      </c>
      <c r="F209" s="121">
        <f t="shared" si="7"/>
        <v>525359</v>
      </c>
      <c r="G209" s="121">
        <f t="shared" si="7"/>
        <v>47821</v>
      </c>
      <c r="H209" s="121">
        <f t="shared" si="7"/>
        <v>-6913</v>
      </c>
      <c r="I209" s="121">
        <f t="shared" si="8"/>
        <v>0</v>
      </c>
      <c r="J209" s="121"/>
      <c r="K209" s="204">
        <v>72278</v>
      </c>
      <c r="L209" s="204">
        <v>95453</v>
      </c>
      <c r="M209" s="204">
        <v>80938</v>
      </c>
      <c r="N209" s="204">
        <v>0</v>
      </c>
      <c r="O209" s="204">
        <v>0</v>
      </c>
      <c r="P209" s="121"/>
      <c r="Q209" s="204">
        <v>407973</v>
      </c>
      <c r="R209" s="204">
        <v>152867</v>
      </c>
      <c r="S209" s="204">
        <v>-177437</v>
      </c>
      <c r="T209" s="204">
        <v>-6913</v>
      </c>
      <c r="U209" s="204">
        <v>0</v>
      </c>
      <c r="V209" s="121"/>
      <c r="W209" s="204">
        <v>354458</v>
      </c>
      <c r="X209" s="204">
        <v>275861</v>
      </c>
      <c r="Y209" s="204">
        <v>162460</v>
      </c>
      <c r="Z209" s="204">
        <v>0</v>
      </c>
      <c r="AA209" s="204">
        <v>0</v>
      </c>
      <c r="AB209" s="121"/>
      <c r="AC209" s="204">
        <v>26245</v>
      </c>
      <c r="AD209" s="204">
        <v>19320</v>
      </c>
      <c r="AE209" s="204">
        <v>0</v>
      </c>
      <c r="AF209" s="204">
        <v>0</v>
      </c>
      <c r="AG209" s="204">
        <v>0</v>
      </c>
      <c r="AH209" s="121"/>
      <c r="AI209" s="204">
        <v>-18636</v>
      </c>
      <c r="AJ209" s="204">
        <v>-18142</v>
      </c>
      <c r="AK209" s="204">
        <v>-18140</v>
      </c>
      <c r="AL209" s="204">
        <v>0</v>
      </c>
      <c r="AM209" s="204">
        <v>0</v>
      </c>
    </row>
    <row r="210" spans="1:39">
      <c r="A210" s="36">
        <v>36200</v>
      </c>
      <c r="B210" s="37" t="s">
        <v>188</v>
      </c>
      <c r="C210" s="120">
        <v>1.593E-3</v>
      </c>
      <c r="E210" s="121">
        <f t="shared" si="7"/>
        <v>3342987</v>
      </c>
      <c r="F210" s="121">
        <f t="shared" si="7"/>
        <v>2069128</v>
      </c>
      <c r="G210" s="121">
        <f t="shared" si="7"/>
        <v>258533</v>
      </c>
      <c r="H210" s="121">
        <f t="shared" si="7"/>
        <v>-27645</v>
      </c>
      <c r="I210" s="121">
        <f t="shared" si="8"/>
        <v>0</v>
      </c>
      <c r="J210" s="121"/>
      <c r="K210" s="204">
        <v>289019</v>
      </c>
      <c r="L210" s="204">
        <v>381693</v>
      </c>
      <c r="M210" s="204">
        <v>323650</v>
      </c>
      <c r="N210" s="204">
        <v>0</v>
      </c>
      <c r="O210" s="204">
        <v>0</v>
      </c>
      <c r="P210" s="121"/>
      <c r="Q210" s="204">
        <v>1631380</v>
      </c>
      <c r="R210" s="204">
        <v>611276</v>
      </c>
      <c r="S210" s="204">
        <v>-709523</v>
      </c>
      <c r="T210" s="204">
        <v>-27645</v>
      </c>
      <c r="U210" s="204">
        <v>0</v>
      </c>
      <c r="V210" s="121"/>
      <c r="W210" s="204">
        <v>1417385</v>
      </c>
      <c r="X210" s="204">
        <v>1103098</v>
      </c>
      <c r="Y210" s="204">
        <v>649635</v>
      </c>
      <c r="Z210" s="204">
        <v>0</v>
      </c>
      <c r="AA210" s="204">
        <v>0</v>
      </c>
      <c r="AB210" s="121"/>
      <c r="AC210" s="204">
        <v>55757</v>
      </c>
      <c r="AD210" s="204">
        <v>23614</v>
      </c>
      <c r="AE210" s="204">
        <v>0</v>
      </c>
      <c r="AF210" s="204">
        <v>0</v>
      </c>
      <c r="AG210" s="204">
        <v>0</v>
      </c>
      <c r="AH210" s="121"/>
      <c r="AI210" s="204">
        <v>-50554</v>
      </c>
      <c r="AJ210" s="204">
        <v>-50553</v>
      </c>
      <c r="AK210" s="204">
        <v>-5229</v>
      </c>
      <c r="AL210" s="204">
        <v>0</v>
      </c>
      <c r="AM210" s="204">
        <v>0</v>
      </c>
    </row>
    <row r="211" spans="1:39">
      <c r="A211" s="36">
        <v>36205</v>
      </c>
      <c r="B211" s="37" t="s">
        <v>189</v>
      </c>
      <c r="C211" s="120">
        <v>2.875E-4</v>
      </c>
      <c r="E211" s="121">
        <f t="shared" si="7"/>
        <v>652262</v>
      </c>
      <c r="F211" s="121">
        <f t="shared" si="7"/>
        <v>405085</v>
      </c>
      <c r="G211" s="121">
        <f t="shared" si="7"/>
        <v>50039</v>
      </c>
      <c r="H211" s="121">
        <f t="shared" si="7"/>
        <v>-5100</v>
      </c>
      <c r="I211" s="121">
        <f t="shared" si="8"/>
        <v>0</v>
      </c>
      <c r="J211" s="121"/>
      <c r="K211" s="204">
        <v>53316</v>
      </c>
      <c r="L211" s="204">
        <v>70411</v>
      </c>
      <c r="M211" s="204">
        <v>59704</v>
      </c>
      <c r="N211" s="204">
        <v>0</v>
      </c>
      <c r="O211" s="204">
        <v>0</v>
      </c>
      <c r="P211" s="121"/>
      <c r="Q211" s="204">
        <v>300942</v>
      </c>
      <c r="R211" s="204">
        <v>112763</v>
      </c>
      <c r="S211" s="204">
        <v>-130886</v>
      </c>
      <c r="T211" s="204">
        <v>-5100</v>
      </c>
      <c r="U211" s="204">
        <v>0</v>
      </c>
      <c r="V211" s="121"/>
      <c r="W211" s="204">
        <v>261466</v>
      </c>
      <c r="X211" s="204">
        <v>203489</v>
      </c>
      <c r="Y211" s="204">
        <v>119839</v>
      </c>
      <c r="Z211" s="204">
        <v>0</v>
      </c>
      <c r="AA211" s="204">
        <v>0</v>
      </c>
      <c r="AB211" s="121"/>
      <c r="AC211" s="204">
        <v>36538</v>
      </c>
      <c r="AD211" s="204">
        <v>18422</v>
      </c>
      <c r="AE211" s="204">
        <v>1382</v>
      </c>
      <c r="AF211" s="204">
        <v>0</v>
      </c>
      <c r="AG211" s="204">
        <v>0</v>
      </c>
      <c r="AH211" s="121"/>
      <c r="AI211" s="204">
        <v>0</v>
      </c>
      <c r="AJ211" s="204">
        <v>0</v>
      </c>
      <c r="AK211" s="204">
        <v>0</v>
      </c>
      <c r="AL211" s="204">
        <v>0</v>
      </c>
      <c r="AM211" s="204">
        <v>0</v>
      </c>
    </row>
    <row r="212" spans="1:39">
      <c r="A212" s="36">
        <v>36300</v>
      </c>
      <c r="B212" s="37" t="s">
        <v>190</v>
      </c>
      <c r="C212" s="120">
        <v>5.0737999999999998E-3</v>
      </c>
      <c r="E212" s="121">
        <f t="shared" si="7"/>
        <v>10286496</v>
      </c>
      <c r="F212" s="121">
        <f t="shared" si="7"/>
        <v>6312283</v>
      </c>
      <c r="G212" s="121">
        <f t="shared" si="7"/>
        <v>600065</v>
      </c>
      <c r="H212" s="121">
        <f t="shared" si="7"/>
        <v>-86404</v>
      </c>
      <c r="I212" s="121">
        <f t="shared" si="8"/>
        <v>0</v>
      </c>
      <c r="J212" s="121"/>
      <c r="K212" s="204">
        <v>903323</v>
      </c>
      <c r="L212" s="204">
        <v>1192975</v>
      </c>
      <c r="M212" s="204">
        <v>1011563</v>
      </c>
      <c r="N212" s="204">
        <v>0</v>
      </c>
      <c r="O212" s="204">
        <v>0</v>
      </c>
      <c r="P212" s="121"/>
      <c r="Q212" s="204">
        <v>5098846</v>
      </c>
      <c r="R212" s="204">
        <v>1910532</v>
      </c>
      <c r="S212" s="204">
        <v>-2217601</v>
      </c>
      <c r="T212" s="204">
        <v>-86404</v>
      </c>
      <c r="U212" s="204">
        <v>0</v>
      </c>
      <c r="V212" s="121"/>
      <c r="W212" s="204">
        <v>4430009</v>
      </c>
      <c r="X212" s="204">
        <v>3447710</v>
      </c>
      <c r="Y212" s="204">
        <v>2030420</v>
      </c>
      <c r="Z212" s="204">
        <v>0</v>
      </c>
      <c r="AA212" s="204">
        <v>0</v>
      </c>
      <c r="AB212" s="121"/>
      <c r="AC212" s="204">
        <v>168654</v>
      </c>
      <c r="AD212" s="204">
        <v>75402</v>
      </c>
      <c r="AE212" s="204">
        <v>0</v>
      </c>
      <c r="AF212" s="204">
        <v>0</v>
      </c>
      <c r="AG212" s="204">
        <v>0</v>
      </c>
      <c r="AH212" s="121"/>
      <c r="AI212" s="204">
        <v>-314336</v>
      </c>
      <c r="AJ212" s="204">
        <v>-314336</v>
      </c>
      <c r="AK212" s="204">
        <v>-224317</v>
      </c>
      <c r="AL212" s="204">
        <v>0</v>
      </c>
      <c r="AM212" s="204">
        <v>0</v>
      </c>
    </row>
    <row r="213" spans="1:39">
      <c r="A213" s="36">
        <v>36301</v>
      </c>
      <c r="B213" s="37" t="s">
        <v>191</v>
      </c>
      <c r="C213" s="120">
        <v>7.8100000000000001E-5</v>
      </c>
      <c r="E213" s="121">
        <f t="shared" si="7"/>
        <v>203334</v>
      </c>
      <c r="F213" s="121">
        <f t="shared" si="7"/>
        <v>132604</v>
      </c>
      <c r="G213" s="121">
        <f t="shared" si="7"/>
        <v>17861</v>
      </c>
      <c r="H213" s="121">
        <f t="shared" si="7"/>
        <v>-1462</v>
      </c>
      <c r="I213" s="121">
        <f t="shared" si="8"/>
        <v>0</v>
      </c>
      <c r="J213" s="121"/>
      <c r="K213" s="204">
        <v>15282</v>
      </c>
      <c r="L213" s="204">
        <v>20183</v>
      </c>
      <c r="M213" s="204">
        <v>17114</v>
      </c>
      <c r="N213" s="204">
        <v>0</v>
      </c>
      <c r="O213" s="204">
        <v>0</v>
      </c>
      <c r="P213" s="121"/>
      <c r="Q213" s="204">
        <v>86263</v>
      </c>
      <c r="R213" s="204">
        <v>32322</v>
      </c>
      <c r="S213" s="204">
        <v>-37517</v>
      </c>
      <c r="T213" s="204">
        <v>-1462</v>
      </c>
      <c r="U213" s="204">
        <v>0</v>
      </c>
      <c r="V213" s="121"/>
      <c r="W213" s="204">
        <v>74947</v>
      </c>
      <c r="X213" s="204">
        <v>58329</v>
      </c>
      <c r="Y213" s="204">
        <v>34351</v>
      </c>
      <c r="Z213" s="204">
        <v>0</v>
      </c>
      <c r="AA213" s="204">
        <v>0</v>
      </c>
      <c r="AB213" s="121"/>
      <c r="AC213" s="204">
        <v>26842</v>
      </c>
      <c r="AD213" s="204">
        <v>21770</v>
      </c>
      <c r="AE213" s="204">
        <v>3913</v>
      </c>
      <c r="AF213" s="204">
        <v>0</v>
      </c>
      <c r="AG213" s="204">
        <v>0</v>
      </c>
      <c r="AH213" s="121"/>
      <c r="AI213" s="204">
        <v>0</v>
      </c>
      <c r="AJ213" s="204">
        <v>0</v>
      </c>
      <c r="AK213" s="204">
        <v>0</v>
      </c>
      <c r="AL213" s="204">
        <v>0</v>
      </c>
      <c r="AM213" s="204">
        <v>0</v>
      </c>
    </row>
    <row r="214" spans="1:39">
      <c r="A214" s="36">
        <v>36302</v>
      </c>
      <c r="B214" s="37" t="s">
        <v>192</v>
      </c>
      <c r="C214" s="120">
        <v>1.194E-4</v>
      </c>
      <c r="E214" s="121">
        <f t="shared" si="7"/>
        <v>260198</v>
      </c>
      <c r="F214" s="121">
        <f t="shared" si="7"/>
        <v>153974</v>
      </c>
      <c r="G214" s="121">
        <f t="shared" si="7"/>
        <v>25011</v>
      </c>
      <c r="H214" s="121">
        <f t="shared" si="7"/>
        <v>-2202</v>
      </c>
      <c r="I214" s="121">
        <f t="shared" si="8"/>
        <v>0</v>
      </c>
      <c r="J214" s="121"/>
      <c r="K214" s="204">
        <v>23024</v>
      </c>
      <c r="L214" s="204">
        <v>30407</v>
      </c>
      <c r="M214" s="204">
        <v>25783</v>
      </c>
      <c r="N214" s="204">
        <v>0</v>
      </c>
      <c r="O214" s="204">
        <v>0</v>
      </c>
      <c r="P214" s="121"/>
      <c r="Q214" s="204">
        <v>129959</v>
      </c>
      <c r="R214" s="204">
        <v>48696</v>
      </c>
      <c r="S214" s="204">
        <v>-56522</v>
      </c>
      <c r="T214" s="204">
        <v>-2202</v>
      </c>
      <c r="U214" s="204">
        <v>0</v>
      </c>
      <c r="V214" s="121"/>
      <c r="W214" s="204">
        <v>112912</v>
      </c>
      <c r="X214" s="204">
        <v>87875</v>
      </c>
      <c r="Y214" s="204">
        <v>51751</v>
      </c>
      <c r="Z214" s="204">
        <v>0</v>
      </c>
      <c r="AA214" s="204">
        <v>0</v>
      </c>
      <c r="AB214" s="121"/>
      <c r="AC214" s="204">
        <v>15469</v>
      </c>
      <c r="AD214" s="204">
        <v>4001</v>
      </c>
      <c r="AE214" s="204">
        <v>3999</v>
      </c>
      <c r="AF214" s="204">
        <v>0</v>
      </c>
      <c r="AG214" s="204">
        <v>0</v>
      </c>
      <c r="AH214" s="121"/>
      <c r="AI214" s="204">
        <v>-21166</v>
      </c>
      <c r="AJ214" s="204">
        <v>-17005</v>
      </c>
      <c r="AK214" s="204">
        <v>0</v>
      </c>
      <c r="AL214" s="204">
        <v>0</v>
      </c>
      <c r="AM214" s="204">
        <v>0</v>
      </c>
    </row>
    <row r="215" spans="1:39">
      <c r="A215" s="205">
        <v>36303</v>
      </c>
      <c r="B215" s="206" t="s">
        <v>398</v>
      </c>
      <c r="C215" s="120">
        <v>0</v>
      </c>
      <c r="E215" s="121">
        <f t="shared" si="7"/>
        <v>602801</v>
      </c>
      <c r="F215" s="121">
        <f t="shared" si="7"/>
        <v>465771</v>
      </c>
      <c r="G215" s="121">
        <f t="shared" si="7"/>
        <v>263566</v>
      </c>
      <c r="H215" s="121">
        <f t="shared" si="7"/>
        <v>-3051</v>
      </c>
      <c r="I215" s="121">
        <f t="shared" si="8"/>
        <v>0</v>
      </c>
      <c r="J215" s="121"/>
      <c r="K215" s="204">
        <v>31895</v>
      </c>
      <c r="L215" s="204">
        <v>42122</v>
      </c>
      <c r="M215" s="204">
        <v>35716</v>
      </c>
      <c r="N215" s="204">
        <v>0</v>
      </c>
      <c r="O215" s="204">
        <v>0</v>
      </c>
      <c r="P215" s="121"/>
      <c r="Q215" s="204">
        <v>180031</v>
      </c>
      <c r="R215" s="204">
        <v>67457</v>
      </c>
      <c r="S215" s="204">
        <v>-78299</v>
      </c>
      <c r="T215" s="204">
        <v>-3051</v>
      </c>
      <c r="U215" s="204">
        <v>0</v>
      </c>
      <c r="V215" s="121"/>
      <c r="W215" s="204">
        <v>156415</v>
      </c>
      <c r="X215" s="204">
        <v>121732</v>
      </c>
      <c r="Y215" s="204">
        <v>71690</v>
      </c>
      <c r="Z215" s="204">
        <v>0</v>
      </c>
      <c r="AA215" s="204">
        <v>0</v>
      </c>
      <c r="AB215" s="121"/>
      <c r="AC215" s="204">
        <v>234460</v>
      </c>
      <c r="AD215" s="204">
        <v>234460</v>
      </c>
      <c r="AE215" s="204">
        <v>234459</v>
      </c>
      <c r="AF215" s="204">
        <v>0</v>
      </c>
      <c r="AG215" s="204">
        <v>0</v>
      </c>
      <c r="AH215" s="121"/>
      <c r="AI215" s="204">
        <v>0</v>
      </c>
      <c r="AJ215" s="204">
        <v>0</v>
      </c>
      <c r="AK215" s="204">
        <v>0</v>
      </c>
      <c r="AL215" s="204">
        <v>0</v>
      </c>
      <c r="AM215" s="204">
        <v>0</v>
      </c>
    </row>
    <row r="216" spans="1:39">
      <c r="A216" s="36">
        <v>36305</v>
      </c>
      <c r="B216" s="37" t="s">
        <v>193</v>
      </c>
      <c r="C216" s="120">
        <v>9.5120000000000003E-4</v>
      </c>
      <c r="E216" s="121">
        <f t="shared" si="7"/>
        <v>2091035</v>
      </c>
      <c r="F216" s="121">
        <f t="shared" si="7"/>
        <v>1298479</v>
      </c>
      <c r="G216" s="121">
        <f t="shared" si="7"/>
        <v>192808</v>
      </c>
      <c r="H216" s="121">
        <f t="shared" si="7"/>
        <v>-16555</v>
      </c>
      <c r="I216" s="121">
        <f t="shared" si="8"/>
        <v>0</v>
      </c>
      <c r="J216" s="121"/>
      <c r="K216" s="204">
        <v>173080</v>
      </c>
      <c r="L216" s="204">
        <v>228578</v>
      </c>
      <c r="M216" s="204">
        <v>193819</v>
      </c>
      <c r="N216" s="204">
        <v>0</v>
      </c>
      <c r="O216" s="204">
        <v>0</v>
      </c>
      <c r="P216" s="121"/>
      <c r="Q216" s="204">
        <v>976957</v>
      </c>
      <c r="R216" s="204">
        <v>366065</v>
      </c>
      <c r="S216" s="204">
        <v>-424900</v>
      </c>
      <c r="T216" s="204">
        <v>-16555</v>
      </c>
      <c r="U216" s="204">
        <v>0</v>
      </c>
      <c r="V216" s="121"/>
      <c r="W216" s="204">
        <v>848805</v>
      </c>
      <c r="X216" s="204">
        <v>660593</v>
      </c>
      <c r="Y216" s="204">
        <v>389036</v>
      </c>
      <c r="Z216" s="204">
        <v>0</v>
      </c>
      <c r="AA216" s="204">
        <v>0</v>
      </c>
      <c r="AB216" s="121"/>
      <c r="AC216" s="204">
        <v>108896</v>
      </c>
      <c r="AD216" s="204">
        <v>59945</v>
      </c>
      <c r="AE216" s="204">
        <v>34853</v>
      </c>
      <c r="AF216" s="204">
        <v>0</v>
      </c>
      <c r="AG216" s="204">
        <v>0</v>
      </c>
      <c r="AH216" s="121"/>
      <c r="AI216" s="204">
        <v>-16703</v>
      </c>
      <c r="AJ216" s="204">
        <v>-16702</v>
      </c>
      <c r="AK216" s="204">
        <v>0</v>
      </c>
      <c r="AL216" s="204">
        <v>0</v>
      </c>
      <c r="AM216" s="204">
        <v>0</v>
      </c>
    </row>
    <row r="217" spans="1:39">
      <c r="A217" s="36">
        <v>36310</v>
      </c>
      <c r="B217" s="37" t="s">
        <v>382</v>
      </c>
      <c r="C217" s="120">
        <v>3.8000000000000002E-5</v>
      </c>
      <c r="E217" s="121">
        <f t="shared" si="7"/>
        <v>-6804</v>
      </c>
      <c r="F217" s="121">
        <f t="shared" si="7"/>
        <v>-6804</v>
      </c>
      <c r="G217" s="121">
        <f t="shared" si="7"/>
        <v>-52893</v>
      </c>
      <c r="H217" s="121">
        <f t="shared" si="7"/>
        <v>0</v>
      </c>
      <c r="I217" s="121">
        <f t="shared" si="8"/>
        <v>0</v>
      </c>
      <c r="J217" s="121"/>
      <c r="K217" s="204">
        <v>0</v>
      </c>
      <c r="L217" s="204">
        <v>0</v>
      </c>
      <c r="M217" s="204">
        <v>0</v>
      </c>
      <c r="N217" s="204">
        <v>0</v>
      </c>
      <c r="O217" s="204">
        <v>0</v>
      </c>
      <c r="P217" s="121"/>
      <c r="Q217" s="204">
        <v>0</v>
      </c>
      <c r="R217" s="204">
        <v>0</v>
      </c>
      <c r="S217" s="204">
        <v>0</v>
      </c>
      <c r="T217" s="204">
        <v>0</v>
      </c>
      <c r="U217" s="204">
        <v>0</v>
      </c>
      <c r="V217" s="121"/>
      <c r="W217" s="204">
        <v>0</v>
      </c>
      <c r="X217" s="204">
        <v>0</v>
      </c>
      <c r="Y217" s="204">
        <v>0</v>
      </c>
      <c r="Z217" s="204">
        <v>0</v>
      </c>
      <c r="AA217" s="204">
        <v>0</v>
      </c>
      <c r="AB217" s="121"/>
      <c r="AC217" s="204">
        <v>46091</v>
      </c>
      <c r="AD217" s="204">
        <v>46091</v>
      </c>
      <c r="AE217" s="204">
        <v>0</v>
      </c>
      <c r="AF217" s="204">
        <v>0</v>
      </c>
      <c r="AG217" s="204">
        <v>0</v>
      </c>
      <c r="AH217" s="121"/>
      <c r="AI217" s="204">
        <v>-52895</v>
      </c>
      <c r="AJ217" s="204">
        <v>-52895</v>
      </c>
      <c r="AK217" s="204">
        <v>-52893</v>
      </c>
      <c r="AL217" s="204">
        <v>0</v>
      </c>
      <c r="AM217" s="204">
        <v>0</v>
      </c>
    </row>
    <row r="218" spans="1:39">
      <c r="A218" s="36">
        <v>36400</v>
      </c>
      <c r="B218" s="37" t="s">
        <v>194</v>
      </c>
      <c r="C218" s="120">
        <v>5.6394000000000001E-3</v>
      </c>
      <c r="E218" s="121">
        <f t="shared" si="7"/>
        <v>11578672</v>
      </c>
      <c r="F218" s="121">
        <f t="shared" si="7"/>
        <v>7284795</v>
      </c>
      <c r="G218" s="121">
        <f t="shared" si="7"/>
        <v>710726</v>
      </c>
      <c r="H218" s="121">
        <f t="shared" si="7"/>
        <v>-95835</v>
      </c>
      <c r="I218" s="121">
        <f t="shared" si="8"/>
        <v>0</v>
      </c>
      <c r="J218" s="121"/>
      <c r="K218" s="204">
        <v>1001922</v>
      </c>
      <c r="L218" s="204">
        <v>1323189</v>
      </c>
      <c r="M218" s="204">
        <v>1121975</v>
      </c>
      <c r="N218" s="204">
        <v>0</v>
      </c>
      <c r="O218" s="204">
        <v>0</v>
      </c>
      <c r="P218" s="121"/>
      <c r="Q218" s="204">
        <v>5655389</v>
      </c>
      <c r="R218" s="204">
        <v>2119068</v>
      </c>
      <c r="S218" s="204">
        <v>-2459653</v>
      </c>
      <c r="T218" s="204">
        <v>-95835</v>
      </c>
      <c r="U218" s="204">
        <v>0</v>
      </c>
      <c r="V218" s="121"/>
      <c r="W218" s="204">
        <v>4913547</v>
      </c>
      <c r="X218" s="204">
        <v>3824030</v>
      </c>
      <c r="Y218" s="204">
        <v>2252042</v>
      </c>
      <c r="Z218" s="204">
        <v>0</v>
      </c>
      <c r="AA218" s="204">
        <v>0</v>
      </c>
      <c r="AB218" s="121"/>
      <c r="AC218" s="204">
        <v>256985</v>
      </c>
      <c r="AD218" s="204">
        <v>222147</v>
      </c>
      <c r="AE218" s="204">
        <v>0</v>
      </c>
      <c r="AF218" s="204">
        <v>0</v>
      </c>
      <c r="AG218" s="204">
        <v>0</v>
      </c>
      <c r="AH218" s="121"/>
      <c r="AI218" s="204">
        <v>-249171</v>
      </c>
      <c r="AJ218" s="204">
        <v>-203639</v>
      </c>
      <c r="AK218" s="204">
        <v>-203638</v>
      </c>
      <c r="AL218" s="204">
        <v>0</v>
      </c>
      <c r="AM218" s="204">
        <v>0</v>
      </c>
    </row>
    <row r="219" spans="1:39">
      <c r="A219" s="36">
        <v>36405</v>
      </c>
      <c r="B219" s="37" t="s">
        <v>195</v>
      </c>
      <c r="C219" s="120">
        <v>9.7380000000000003E-4</v>
      </c>
      <c r="E219" s="121">
        <f t="shared" si="7"/>
        <v>1854564</v>
      </c>
      <c r="F219" s="121">
        <f t="shared" si="7"/>
        <v>1122247</v>
      </c>
      <c r="G219" s="121">
        <f t="shared" si="7"/>
        <v>39364</v>
      </c>
      <c r="H219" s="121">
        <f t="shared" si="7"/>
        <v>-15703</v>
      </c>
      <c r="I219" s="121">
        <f t="shared" si="8"/>
        <v>0</v>
      </c>
      <c r="J219" s="121"/>
      <c r="K219" s="204">
        <v>164173</v>
      </c>
      <c r="L219" s="204">
        <v>216815</v>
      </c>
      <c r="M219" s="204">
        <v>183844</v>
      </c>
      <c r="N219" s="204">
        <v>0</v>
      </c>
      <c r="O219" s="204">
        <v>0</v>
      </c>
      <c r="P219" s="121"/>
      <c r="Q219" s="204">
        <v>926680</v>
      </c>
      <c r="R219" s="204">
        <v>347226</v>
      </c>
      <c r="S219" s="204">
        <v>-403033</v>
      </c>
      <c r="T219" s="204">
        <v>-15703</v>
      </c>
      <c r="U219" s="204">
        <v>0</v>
      </c>
      <c r="V219" s="121"/>
      <c r="W219" s="204">
        <v>805123</v>
      </c>
      <c r="X219" s="204">
        <v>626597</v>
      </c>
      <c r="Y219" s="204">
        <v>369015</v>
      </c>
      <c r="Z219" s="204">
        <v>0</v>
      </c>
      <c r="AA219" s="204">
        <v>0</v>
      </c>
      <c r="AB219" s="121"/>
      <c r="AC219" s="204">
        <v>69050</v>
      </c>
      <c r="AD219" s="204">
        <v>42071</v>
      </c>
      <c r="AE219" s="204">
        <v>0</v>
      </c>
      <c r="AF219" s="204">
        <v>0</v>
      </c>
      <c r="AG219" s="204">
        <v>0</v>
      </c>
      <c r="AH219" s="121"/>
      <c r="AI219" s="204">
        <v>-110462</v>
      </c>
      <c r="AJ219" s="204">
        <v>-110462</v>
      </c>
      <c r="AK219" s="204">
        <v>-110462</v>
      </c>
      <c r="AL219" s="204">
        <v>0</v>
      </c>
      <c r="AM219" s="204">
        <v>0</v>
      </c>
    </row>
    <row r="220" spans="1:39">
      <c r="A220" s="36">
        <v>36500</v>
      </c>
      <c r="B220" s="37" t="s">
        <v>196</v>
      </c>
      <c r="C220" s="120">
        <v>1.0977199999999999E-2</v>
      </c>
      <c r="E220" s="121">
        <f t="shared" si="7"/>
        <v>23603589</v>
      </c>
      <c r="F220" s="121">
        <f t="shared" si="7"/>
        <v>14764025</v>
      </c>
      <c r="G220" s="121">
        <f t="shared" si="7"/>
        <v>1772426</v>
      </c>
      <c r="H220" s="121">
        <f t="shared" si="7"/>
        <v>-193158</v>
      </c>
      <c r="I220" s="121">
        <f t="shared" si="8"/>
        <v>0</v>
      </c>
      <c r="J220" s="121"/>
      <c r="K220" s="204">
        <v>2019399</v>
      </c>
      <c r="L220" s="204">
        <v>2666922</v>
      </c>
      <c r="M220" s="204">
        <v>2261371</v>
      </c>
      <c r="N220" s="204">
        <v>0</v>
      </c>
      <c r="O220" s="204">
        <v>0</v>
      </c>
      <c r="P220" s="121"/>
      <c r="Q220" s="204">
        <v>11398582</v>
      </c>
      <c r="R220" s="204">
        <v>4271036</v>
      </c>
      <c r="S220" s="204">
        <v>-4957494</v>
      </c>
      <c r="T220" s="204">
        <v>-193158</v>
      </c>
      <c r="U220" s="204">
        <v>0</v>
      </c>
      <c r="V220" s="121"/>
      <c r="W220" s="204">
        <v>9903381</v>
      </c>
      <c r="X220" s="204">
        <v>7707432</v>
      </c>
      <c r="Y220" s="204">
        <v>4539049</v>
      </c>
      <c r="Z220" s="204">
        <v>0</v>
      </c>
      <c r="AA220" s="204">
        <v>0</v>
      </c>
      <c r="AB220" s="121"/>
      <c r="AC220" s="204">
        <v>352728</v>
      </c>
      <c r="AD220" s="204">
        <v>189136</v>
      </c>
      <c r="AE220" s="204">
        <v>0</v>
      </c>
      <c r="AF220" s="204">
        <v>0</v>
      </c>
      <c r="AG220" s="204">
        <v>0</v>
      </c>
      <c r="AH220" s="121"/>
      <c r="AI220" s="204">
        <v>-70501</v>
      </c>
      <c r="AJ220" s="204">
        <v>-70501</v>
      </c>
      <c r="AK220" s="204">
        <v>-70500</v>
      </c>
      <c r="AL220" s="204">
        <v>0</v>
      </c>
      <c r="AM220" s="204">
        <v>0</v>
      </c>
    </row>
    <row r="221" spans="1:39">
      <c r="A221" s="36">
        <v>36501</v>
      </c>
      <c r="B221" s="37" t="s">
        <v>197</v>
      </c>
      <c r="C221" s="120">
        <v>1.429E-4</v>
      </c>
      <c r="E221" s="121">
        <f t="shared" si="7"/>
        <v>318953</v>
      </c>
      <c r="F221" s="121">
        <f t="shared" si="7"/>
        <v>201970</v>
      </c>
      <c r="G221" s="121">
        <f t="shared" si="7"/>
        <v>16912</v>
      </c>
      <c r="H221" s="121">
        <f t="shared" si="7"/>
        <v>-2511</v>
      </c>
      <c r="I221" s="121">
        <f t="shared" si="8"/>
        <v>0</v>
      </c>
      <c r="J221" s="121"/>
      <c r="K221" s="204">
        <v>26248</v>
      </c>
      <c r="L221" s="204">
        <v>34664</v>
      </c>
      <c r="M221" s="204">
        <v>29393</v>
      </c>
      <c r="N221" s="204">
        <v>0</v>
      </c>
      <c r="O221" s="204">
        <v>0</v>
      </c>
      <c r="P221" s="121"/>
      <c r="Q221" s="204">
        <v>148158</v>
      </c>
      <c r="R221" s="204">
        <v>55515</v>
      </c>
      <c r="S221" s="204">
        <v>-64437</v>
      </c>
      <c r="T221" s="204">
        <v>-2511</v>
      </c>
      <c r="U221" s="204">
        <v>0</v>
      </c>
      <c r="V221" s="121"/>
      <c r="W221" s="204">
        <v>128723</v>
      </c>
      <c r="X221" s="204">
        <v>100180</v>
      </c>
      <c r="Y221" s="204">
        <v>58998</v>
      </c>
      <c r="Z221" s="204">
        <v>0</v>
      </c>
      <c r="AA221" s="204">
        <v>0</v>
      </c>
      <c r="AB221" s="121"/>
      <c r="AC221" s="204">
        <v>24260</v>
      </c>
      <c r="AD221" s="204">
        <v>19336</v>
      </c>
      <c r="AE221" s="204">
        <v>0</v>
      </c>
      <c r="AF221" s="204">
        <v>0</v>
      </c>
      <c r="AG221" s="204">
        <v>0</v>
      </c>
      <c r="AH221" s="121"/>
      <c r="AI221" s="204">
        <v>-8436</v>
      </c>
      <c r="AJ221" s="204">
        <v>-7725</v>
      </c>
      <c r="AK221" s="204">
        <v>-7042</v>
      </c>
      <c r="AL221" s="204">
        <v>0</v>
      </c>
      <c r="AM221" s="204">
        <v>0</v>
      </c>
    </row>
    <row r="222" spans="1:39">
      <c r="A222" s="36">
        <v>36502</v>
      </c>
      <c r="B222" s="37" t="s">
        <v>198</v>
      </c>
      <c r="C222" s="120">
        <v>4.9200000000000003E-5</v>
      </c>
      <c r="E222" s="121">
        <f t="shared" si="7"/>
        <v>104173</v>
      </c>
      <c r="F222" s="121">
        <f t="shared" si="7"/>
        <v>63742</v>
      </c>
      <c r="G222" s="121">
        <f t="shared" si="7"/>
        <v>7714</v>
      </c>
      <c r="H222" s="121">
        <f t="shared" si="7"/>
        <v>-890</v>
      </c>
      <c r="I222" s="121">
        <f t="shared" si="8"/>
        <v>0</v>
      </c>
      <c r="J222" s="121"/>
      <c r="K222" s="204">
        <v>9308</v>
      </c>
      <c r="L222" s="204">
        <v>12293</v>
      </c>
      <c r="M222" s="204">
        <v>10423</v>
      </c>
      <c r="N222" s="204">
        <v>0</v>
      </c>
      <c r="O222" s="204">
        <v>0</v>
      </c>
      <c r="P222" s="121"/>
      <c r="Q222" s="204">
        <v>52539</v>
      </c>
      <c r="R222" s="204">
        <v>19686</v>
      </c>
      <c r="S222" s="204">
        <v>-22850</v>
      </c>
      <c r="T222" s="204">
        <v>-890</v>
      </c>
      <c r="U222" s="204">
        <v>0</v>
      </c>
      <c r="V222" s="121"/>
      <c r="W222" s="204">
        <v>45647</v>
      </c>
      <c r="X222" s="204">
        <v>35525</v>
      </c>
      <c r="Y222" s="204">
        <v>20922</v>
      </c>
      <c r="Z222" s="204">
        <v>0</v>
      </c>
      <c r="AA222" s="204">
        <v>0</v>
      </c>
      <c r="AB222" s="121"/>
      <c r="AC222" s="204">
        <v>4866</v>
      </c>
      <c r="AD222" s="204">
        <v>2381</v>
      </c>
      <c r="AE222" s="204">
        <v>0</v>
      </c>
      <c r="AF222" s="204">
        <v>0</v>
      </c>
      <c r="AG222" s="204">
        <v>0</v>
      </c>
      <c r="AH222" s="121"/>
      <c r="AI222" s="204">
        <v>-8187</v>
      </c>
      <c r="AJ222" s="204">
        <v>-6143</v>
      </c>
      <c r="AK222" s="204">
        <v>-781</v>
      </c>
      <c r="AL222" s="204">
        <v>0</v>
      </c>
      <c r="AM222" s="204">
        <v>0</v>
      </c>
    </row>
    <row r="223" spans="1:39">
      <c r="A223" s="36">
        <v>36505</v>
      </c>
      <c r="B223" s="37" t="s">
        <v>199</v>
      </c>
      <c r="C223" s="120">
        <v>2.2230000000000001E-3</v>
      </c>
      <c r="E223" s="121">
        <f t="shared" si="7"/>
        <v>4597681</v>
      </c>
      <c r="F223" s="121">
        <f t="shared" si="7"/>
        <v>2913498</v>
      </c>
      <c r="G223" s="121">
        <f t="shared" si="7"/>
        <v>276658</v>
      </c>
      <c r="H223" s="121">
        <f t="shared" si="7"/>
        <v>-37524</v>
      </c>
      <c r="I223" s="121">
        <f t="shared" si="8"/>
        <v>0</v>
      </c>
      <c r="J223" s="121"/>
      <c r="K223" s="204">
        <v>392299</v>
      </c>
      <c r="L223" s="204">
        <v>518090</v>
      </c>
      <c r="M223" s="204">
        <v>439305</v>
      </c>
      <c r="N223" s="204">
        <v>0</v>
      </c>
      <c r="O223" s="204">
        <v>0</v>
      </c>
      <c r="P223" s="121"/>
      <c r="Q223" s="204">
        <v>2214346</v>
      </c>
      <c r="R223" s="204">
        <v>829713</v>
      </c>
      <c r="S223" s="204">
        <v>-963068</v>
      </c>
      <c r="T223" s="204">
        <v>-37524</v>
      </c>
      <c r="U223" s="204">
        <v>0</v>
      </c>
      <c r="V223" s="121"/>
      <c r="W223" s="204">
        <v>1923881</v>
      </c>
      <c r="X223" s="204">
        <v>1497285</v>
      </c>
      <c r="Y223" s="204">
        <v>881779</v>
      </c>
      <c r="Z223" s="204">
        <v>0</v>
      </c>
      <c r="AA223" s="204">
        <v>0</v>
      </c>
      <c r="AB223" s="121"/>
      <c r="AC223" s="204">
        <v>193290</v>
      </c>
      <c r="AD223" s="204">
        <v>149768</v>
      </c>
      <c r="AE223" s="204">
        <v>0</v>
      </c>
      <c r="AF223" s="204">
        <v>0</v>
      </c>
      <c r="AG223" s="204">
        <v>0</v>
      </c>
      <c r="AH223" s="121"/>
      <c r="AI223" s="204">
        <v>-126135</v>
      </c>
      <c r="AJ223" s="204">
        <v>-81358</v>
      </c>
      <c r="AK223" s="204">
        <v>-81358</v>
      </c>
      <c r="AL223" s="204">
        <v>0</v>
      </c>
      <c r="AM223" s="204">
        <v>0</v>
      </c>
    </row>
    <row r="224" spans="1:39">
      <c r="A224" s="36">
        <v>36600</v>
      </c>
      <c r="B224" s="37" t="s">
        <v>200</v>
      </c>
      <c r="C224" s="120">
        <v>7.8490000000000005E-4</v>
      </c>
      <c r="E224" s="121">
        <f t="shared" si="7"/>
        <v>1582183</v>
      </c>
      <c r="F224" s="121">
        <f t="shared" si="7"/>
        <v>1015000</v>
      </c>
      <c r="G224" s="121">
        <f t="shared" si="7"/>
        <v>122591</v>
      </c>
      <c r="H224" s="121">
        <f t="shared" si="7"/>
        <v>-13367</v>
      </c>
      <c r="I224" s="121">
        <f t="shared" si="8"/>
        <v>0</v>
      </c>
      <c r="J224" s="121"/>
      <c r="K224" s="204">
        <v>139746</v>
      </c>
      <c r="L224" s="204">
        <v>184556</v>
      </c>
      <c r="M224" s="204">
        <v>156491</v>
      </c>
      <c r="N224" s="204">
        <v>0</v>
      </c>
      <c r="O224" s="204">
        <v>0</v>
      </c>
      <c r="P224" s="121"/>
      <c r="Q224" s="204">
        <v>788804</v>
      </c>
      <c r="R224" s="204">
        <v>295564</v>
      </c>
      <c r="S224" s="204">
        <v>-343068</v>
      </c>
      <c r="T224" s="204">
        <v>-13367</v>
      </c>
      <c r="U224" s="204">
        <v>0</v>
      </c>
      <c r="V224" s="121"/>
      <c r="W224" s="204">
        <v>685333</v>
      </c>
      <c r="X224" s="204">
        <v>533369</v>
      </c>
      <c r="Y224" s="204">
        <v>314111</v>
      </c>
      <c r="Z224" s="204">
        <v>0</v>
      </c>
      <c r="AA224" s="204">
        <v>0</v>
      </c>
      <c r="AB224" s="121"/>
      <c r="AC224" s="204">
        <v>16489</v>
      </c>
      <c r="AD224" s="204">
        <v>16490</v>
      </c>
      <c r="AE224" s="204">
        <v>0</v>
      </c>
      <c r="AF224" s="204">
        <v>0</v>
      </c>
      <c r="AG224" s="204">
        <v>0</v>
      </c>
      <c r="AH224" s="121"/>
      <c r="AI224" s="204">
        <v>-48189</v>
      </c>
      <c r="AJ224" s="204">
        <v>-14979</v>
      </c>
      <c r="AK224" s="204">
        <v>-4943</v>
      </c>
      <c r="AL224" s="204">
        <v>0</v>
      </c>
      <c r="AM224" s="204">
        <v>0</v>
      </c>
    </row>
    <row r="225" spans="1:39">
      <c r="A225" s="36">
        <v>36601</v>
      </c>
      <c r="B225" s="37" t="s">
        <v>201</v>
      </c>
      <c r="C225" s="120">
        <v>4.5150000000000002E-4</v>
      </c>
      <c r="E225" s="121">
        <f t="shared" si="7"/>
        <v>1075248</v>
      </c>
      <c r="F225" s="121">
        <f t="shared" si="7"/>
        <v>662680</v>
      </c>
      <c r="G225" s="121">
        <f t="shared" si="7"/>
        <v>72932</v>
      </c>
      <c r="H225" s="121">
        <f t="shared" si="7"/>
        <v>-8271</v>
      </c>
      <c r="I225" s="121">
        <f t="shared" si="8"/>
        <v>0</v>
      </c>
      <c r="J225" s="121"/>
      <c r="K225" s="204">
        <v>86467</v>
      </c>
      <c r="L225" s="204">
        <v>114193</v>
      </c>
      <c r="M225" s="204">
        <v>96828</v>
      </c>
      <c r="N225" s="204">
        <v>0</v>
      </c>
      <c r="O225" s="204">
        <v>0</v>
      </c>
      <c r="P225" s="121"/>
      <c r="Q225" s="204">
        <v>488067</v>
      </c>
      <c r="R225" s="204">
        <v>182878</v>
      </c>
      <c r="S225" s="204">
        <v>-212271</v>
      </c>
      <c r="T225" s="204">
        <v>-8271</v>
      </c>
      <c r="U225" s="204">
        <v>0</v>
      </c>
      <c r="V225" s="121"/>
      <c r="W225" s="204">
        <v>424045</v>
      </c>
      <c r="X225" s="204">
        <v>330019</v>
      </c>
      <c r="Y225" s="204">
        <v>194354</v>
      </c>
      <c r="Z225" s="204">
        <v>0</v>
      </c>
      <c r="AA225" s="204">
        <v>0</v>
      </c>
      <c r="AB225" s="121"/>
      <c r="AC225" s="204">
        <v>82649</v>
      </c>
      <c r="AD225" s="204">
        <v>41570</v>
      </c>
      <c r="AE225" s="204">
        <v>0</v>
      </c>
      <c r="AF225" s="204">
        <v>0</v>
      </c>
      <c r="AG225" s="204">
        <v>0</v>
      </c>
      <c r="AH225" s="121"/>
      <c r="AI225" s="204">
        <v>-5980</v>
      </c>
      <c r="AJ225" s="204">
        <v>-5980</v>
      </c>
      <c r="AK225" s="204">
        <v>-5979</v>
      </c>
      <c r="AL225" s="204">
        <v>0</v>
      </c>
      <c r="AM225" s="204">
        <v>0</v>
      </c>
    </row>
    <row r="226" spans="1:39">
      <c r="A226" s="36">
        <v>36700</v>
      </c>
      <c r="B226" s="37" t="s">
        <v>202</v>
      </c>
      <c r="C226" s="120">
        <v>9.1883999999999993E-3</v>
      </c>
      <c r="E226" s="121">
        <f t="shared" si="7"/>
        <v>19586532</v>
      </c>
      <c r="F226" s="121">
        <f t="shared" si="7"/>
        <v>12250350</v>
      </c>
      <c r="G226" s="121">
        <f t="shared" si="7"/>
        <v>1698794</v>
      </c>
      <c r="H226" s="121">
        <f t="shared" si="7"/>
        <v>-164135</v>
      </c>
      <c r="I226" s="121">
        <f t="shared" si="8"/>
        <v>0</v>
      </c>
      <c r="J226" s="121"/>
      <c r="K226" s="204">
        <v>1715972</v>
      </c>
      <c r="L226" s="204">
        <v>2266201</v>
      </c>
      <c r="M226" s="204">
        <v>1921586</v>
      </c>
      <c r="N226" s="204">
        <v>0</v>
      </c>
      <c r="O226" s="204">
        <v>0</v>
      </c>
      <c r="P226" s="121"/>
      <c r="Q226" s="204">
        <v>9685875</v>
      </c>
      <c r="R226" s="204">
        <v>3629286</v>
      </c>
      <c r="S226" s="204">
        <v>-4212600</v>
      </c>
      <c r="T226" s="204">
        <v>-164135</v>
      </c>
      <c r="U226" s="204">
        <v>0</v>
      </c>
      <c r="V226" s="121"/>
      <c r="W226" s="204">
        <v>8415337</v>
      </c>
      <c r="X226" s="204">
        <v>6549342</v>
      </c>
      <c r="Y226" s="204">
        <v>3857029</v>
      </c>
      <c r="Z226" s="204">
        <v>0</v>
      </c>
      <c r="AA226" s="204">
        <v>0</v>
      </c>
      <c r="AB226" s="121"/>
      <c r="AC226" s="204">
        <v>325061</v>
      </c>
      <c r="AD226" s="204">
        <v>132778</v>
      </c>
      <c r="AE226" s="204">
        <v>132779</v>
      </c>
      <c r="AF226" s="204">
        <v>0</v>
      </c>
      <c r="AG226" s="204">
        <v>0</v>
      </c>
      <c r="AH226" s="121"/>
      <c r="AI226" s="204">
        <v>-555713</v>
      </c>
      <c r="AJ226" s="204">
        <v>-327257</v>
      </c>
      <c r="AK226" s="204">
        <v>0</v>
      </c>
      <c r="AL226" s="204">
        <v>0</v>
      </c>
      <c r="AM226" s="204">
        <v>0</v>
      </c>
    </row>
    <row r="227" spans="1:39">
      <c r="A227" s="36">
        <v>36701</v>
      </c>
      <c r="B227" s="37" t="s">
        <v>203</v>
      </c>
      <c r="C227" s="120">
        <v>3.2400000000000001E-5</v>
      </c>
      <c r="E227" s="121">
        <f t="shared" si="7"/>
        <v>66516</v>
      </c>
      <c r="F227" s="121">
        <f t="shared" si="7"/>
        <v>28358</v>
      </c>
      <c r="G227" s="121">
        <f t="shared" si="7"/>
        <v>5858</v>
      </c>
      <c r="H227" s="121">
        <f t="shared" si="7"/>
        <v>-577</v>
      </c>
      <c r="I227" s="121">
        <f t="shared" si="8"/>
        <v>0</v>
      </c>
      <c r="J227" s="121"/>
      <c r="K227" s="204">
        <v>6029</v>
      </c>
      <c r="L227" s="204">
        <v>7962</v>
      </c>
      <c r="M227" s="204">
        <v>6752</v>
      </c>
      <c r="N227" s="204">
        <v>0</v>
      </c>
      <c r="O227" s="204">
        <v>0</v>
      </c>
      <c r="P227" s="121"/>
      <c r="Q227" s="204">
        <v>34032</v>
      </c>
      <c r="R227" s="204">
        <v>12752</v>
      </c>
      <c r="S227" s="204">
        <v>-14801</v>
      </c>
      <c r="T227" s="204">
        <v>-577</v>
      </c>
      <c r="U227" s="204">
        <v>0</v>
      </c>
      <c r="V227" s="121"/>
      <c r="W227" s="204">
        <v>29568</v>
      </c>
      <c r="X227" s="204">
        <v>23012</v>
      </c>
      <c r="Y227" s="204">
        <v>13552</v>
      </c>
      <c r="Z227" s="204">
        <v>0</v>
      </c>
      <c r="AA227" s="204">
        <v>0</v>
      </c>
      <c r="AB227" s="121"/>
      <c r="AC227" s="204">
        <v>17205</v>
      </c>
      <c r="AD227" s="204">
        <v>4950</v>
      </c>
      <c r="AE227" s="204">
        <v>355</v>
      </c>
      <c r="AF227" s="204">
        <v>0</v>
      </c>
      <c r="AG227" s="204">
        <v>0</v>
      </c>
      <c r="AH227" s="121"/>
      <c r="AI227" s="204">
        <v>-20318</v>
      </c>
      <c r="AJ227" s="204">
        <v>-20318</v>
      </c>
      <c r="AK227" s="204">
        <v>0</v>
      </c>
      <c r="AL227" s="204">
        <v>0</v>
      </c>
      <c r="AM227" s="204">
        <v>0</v>
      </c>
    </row>
    <row r="228" spans="1:39">
      <c r="A228" s="36">
        <v>36705</v>
      </c>
      <c r="B228" s="37" t="s">
        <v>204</v>
      </c>
      <c r="C228" s="120">
        <v>1.0859000000000001E-3</v>
      </c>
      <c r="E228" s="121">
        <f t="shared" si="7"/>
        <v>2481483</v>
      </c>
      <c r="F228" s="121">
        <f t="shared" si="7"/>
        <v>1590683</v>
      </c>
      <c r="G228" s="121">
        <f t="shared" si="7"/>
        <v>224109</v>
      </c>
      <c r="H228" s="121">
        <f t="shared" si="7"/>
        <v>-19489</v>
      </c>
      <c r="I228" s="121">
        <f t="shared" si="8"/>
        <v>0</v>
      </c>
      <c r="J228" s="121"/>
      <c r="K228" s="204">
        <v>203754</v>
      </c>
      <c r="L228" s="204">
        <v>269088</v>
      </c>
      <c r="M228" s="204">
        <v>228169</v>
      </c>
      <c r="N228" s="204">
        <v>0</v>
      </c>
      <c r="O228" s="204">
        <v>0</v>
      </c>
      <c r="P228" s="121"/>
      <c r="Q228" s="204">
        <v>1150099</v>
      </c>
      <c r="R228" s="204">
        <v>430941</v>
      </c>
      <c r="S228" s="204">
        <v>-500203</v>
      </c>
      <c r="T228" s="204">
        <v>-19489</v>
      </c>
      <c r="U228" s="204">
        <v>0</v>
      </c>
      <c r="V228" s="121"/>
      <c r="W228" s="204">
        <v>999235</v>
      </c>
      <c r="X228" s="204">
        <v>777667</v>
      </c>
      <c r="Y228" s="204">
        <v>457983</v>
      </c>
      <c r="Z228" s="204">
        <v>0</v>
      </c>
      <c r="AA228" s="204">
        <v>0</v>
      </c>
      <c r="AB228" s="121"/>
      <c r="AC228" s="204">
        <v>128395</v>
      </c>
      <c r="AD228" s="204">
        <v>112987</v>
      </c>
      <c r="AE228" s="204">
        <v>38160</v>
      </c>
      <c r="AF228" s="204">
        <v>0</v>
      </c>
      <c r="AG228" s="204">
        <v>0</v>
      </c>
      <c r="AH228" s="121"/>
      <c r="AI228" s="204">
        <v>0</v>
      </c>
      <c r="AJ228" s="204">
        <v>0</v>
      </c>
      <c r="AK228" s="204">
        <v>0</v>
      </c>
      <c r="AL228" s="204">
        <v>0</v>
      </c>
      <c r="AM228" s="204">
        <v>0</v>
      </c>
    </row>
    <row r="229" spans="1:39">
      <c r="A229" s="36">
        <v>36800</v>
      </c>
      <c r="B229" s="37" t="s">
        <v>205</v>
      </c>
      <c r="C229" s="120">
        <v>3.5022999999999999E-3</v>
      </c>
      <c r="E229" s="121">
        <f t="shared" si="7"/>
        <v>7668866</v>
      </c>
      <c r="F229" s="121">
        <f t="shared" si="7"/>
        <v>4813040</v>
      </c>
      <c r="G229" s="121">
        <f t="shared" si="7"/>
        <v>602469</v>
      </c>
      <c r="H229" s="121">
        <f t="shared" si="7"/>
        <v>-61655</v>
      </c>
      <c r="I229" s="121">
        <f t="shared" si="8"/>
        <v>0</v>
      </c>
      <c r="J229" s="121"/>
      <c r="K229" s="204">
        <v>644578</v>
      </c>
      <c r="L229" s="204">
        <v>851263</v>
      </c>
      <c r="M229" s="204">
        <v>721813</v>
      </c>
      <c r="N229" s="204">
        <v>0</v>
      </c>
      <c r="O229" s="204">
        <v>0</v>
      </c>
      <c r="P229" s="121"/>
      <c r="Q229" s="204">
        <v>3638346</v>
      </c>
      <c r="R229" s="204">
        <v>1363284</v>
      </c>
      <c r="S229" s="204">
        <v>-1582397</v>
      </c>
      <c r="T229" s="204">
        <v>-61655</v>
      </c>
      <c r="U229" s="204">
        <v>0</v>
      </c>
      <c r="V229" s="121"/>
      <c r="W229" s="204">
        <v>3161089</v>
      </c>
      <c r="X229" s="204">
        <v>2460157</v>
      </c>
      <c r="Y229" s="204">
        <v>1448832</v>
      </c>
      <c r="Z229" s="204">
        <v>0</v>
      </c>
      <c r="AA229" s="204">
        <v>0</v>
      </c>
      <c r="AB229" s="121"/>
      <c r="AC229" s="204">
        <v>224853</v>
      </c>
      <c r="AD229" s="204">
        <v>138336</v>
      </c>
      <c r="AE229" s="204">
        <v>14221</v>
      </c>
      <c r="AF229" s="204">
        <v>0</v>
      </c>
      <c r="AG229" s="204">
        <v>0</v>
      </c>
      <c r="AH229" s="121"/>
      <c r="AI229" s="204">
        <v>0</v>
      </c>
      <c r="AJ229" s="204">
        <v>0</v>
      </c>
      <c r="AK229" s="204">
        <v>0</v>
      </c>
      <c r="AL229" s="204">
        <v>0</v>
      </c>
      <c r="AM229" s="204">
        <v>0</v>
      </c>
    </row>
    <row r="230" spans="1:39">
      <c r="A230" s="36">
        <v>36801</v>
      </c>
      <c r="B230" s="37" t="s">
        <v>206</v>
      </c>
      <c r="C230" s="120">
        <v>0</v>
      </c>
      <c r="E230" s="121">
        <f t="shared" si="7"/>
        <v>-63966</v>
      </c>
      <c r="F230" s="121">
        <f t="shared" si="7"/>
        <v>-28702</v>
      </c>
      <c r="G230" s="121">
        <f t="shared" si="7"/>
        <v>0</v>
      </c>
      <c r="H230" s="121">
        <f t="shared" si="7"/>
        <v>0</v>
      </c>
      <c r="I230" s="121">
        <f t="shared" si="8"/>
        <v>0</v>
      </c>
      <c r="J230" s="121"/>
      <c r="K230" s="204">
        <v>0</v>
      </c>
      <c r="L230" s="204">
        <v>0</v>
      </c>
      <c r="M230" s="204">
        <v>0</v>
      </c>
      <c r="N230" s="204">
        <v>0</v>
      </c>
      <c r="O230" s="204">
        <v>0</v>
      </c>
      <c r="P230" s="121"/>
      <c r="Q230" s="204">
        <v>0</v>
      </c>
      <c r="R230" s="204">
        <v>0</v>
      </c>
      <c r="S230" s="204">
        <v>0</v>
      </c>
      <c r="T230" s="204">
        <v>0</v>
      </c>
      <c r="U230" s="204">
        <v>0</v>
      </c>
      <c r="V230" s="121"/>
      <c r="W230" s="204">
        <v>0</v>
      </c>
      <c r="X230" s="204">
        <v>0</v>
      </c>
      <c r="Y230" s="204">
        <v>0</v>
      </c>
      <c r="Z230" s="204">
        <v>0</v>
      </c>
      <c r="AA230" s="204">
        <v>0</v>
      </c>
      <c r="AB230" s="121"/>
      <c r="AC230" s="204">
        <v>0</v>
      </c>
      <c r="AD230" s="204">
        <v>0</v>
      </c>
      <c r="AE230" s="204">
        <v>0</v>
      </c>
      <c r="AF230" s="204">
        <v>0</v>
      </c>
      <c r="AG230" s="204">
        <v>0</v>
      </c>
      <c r="AH230" s="121"/>
      <c r="AI230" s="204">
        <v>-63966</v>
      </c>
      <c r="AJ230" s="204">
        <v>-28702</v>
      </c>
      <c r="AK230" s="204">
        <v>0</v>
      </c>
      <c r="AL230" s="204">
        <v>0</v>
      </c>
      <c r="AM230" s="204">
        <v>0</v>
      </c>
    </row>
    <row r="231" spans="1:39">
      <c r="A231" s="36">
        <v>36802</v>
      </c>
      <c r="B231" s="37" t="s">
        <v>207</v>
      </c>
      <c r="C231" s="120">
        <v>1.2549999999999999E-4</v>
      </c>
      <c r="E231" s="121">
        <f t="shared" si="7"/>
        <v>545243</v>
      </c>
      <c r="F231" s="121">
        <f t="shared" si="7"/>
        <v>392220</v>
      </c>
      <c r="G231" s="121">
        <f t="shared" si="7"/>
        <v>126070</v>
      </c>
      <c r="H231" s="121">
        <f t="shared" si="7"/>
        <v>-3504</v>
      </c>
      <c r="I231" s="121">
        <f t="shared" si="8"/>
        <v>0</v>
      </c>
      <c r="J231" s="121"/>
      <c r="K231" s="204">
        <v>36631</v>
      </c>
      <c r="L231" s="204">
        <v>48376</v>
      </c>
      <c r="M231" s="204">
        <v>41020</v>
      </c>
      <c r="N231" s="204">
        <v>0</v>
      </c>
      <c r="O231" s="204">
        <v>0</v>
      </c>
      <c r="P231" s="121"/>
      <c r="Q231" s="204">
        <v>206763</v>
      </c>
      <c r="R231" s="204">
        <v>77474</v>
      </c>
      <c r="S231" s="204">
        <v>-89926</v>
      </c>
      <c r="T231" s="204">
        <v>-3504</v>
      </c>
      <c r="U231" s="204">
        <v>0</v>
      </c>
      <c r="V231" s="121"/>
      <c r="W231" s="204">
        <v>179641</v>
      </c>
      <c r="X231" s="204">
        <v>139808</v>
      </c>
      <c r="Y231" s="204">
        <v>82335</v>
      </c>
      <c r="Z231" s="204">
        <v>0</v>
      </c>
      <c r="AA231" s="204">
        <v>0</v>
      </c>
      <c r="AB231" s="121"/>
      <c r="AC231" s="204">
        <v>126749</v>
      </c>
      <c r="AD231" s="204">
        <v>126562</v>
      </c>
      <c r="AE231" s="204">
        <v>92641</v>
      </c>
      <c r="AF231" s="204">
        <v>0</v>
      </c>
      <c r="AG231" s="204">
        <v>0</v>
      </c>
      <c r="AH231" s="121"/>
      <c r="AI231" s="204">
        <v>-4541</v>
      </c>
      <c r="AJ231" s="204">
        <v>0</v>
      </c>
      <c r="AK231" s="204">
        <v>0</v>
      </c>
      <c r="AL231" s="204">
        <v>0</v>
      </c>
      <c r="AM231" s="204">
        <v>0</v>
      </c>
    </row>
    <row r="232" spans="1:39">
      <c r="A232" s="36">
        <v>36810</v>
      </c>
      <c r="B232" s="37" t="s">
        <v>208</v>
      </c>
      <c r="C232" s="120">
        <v>6.5713000000000004E-3</v>
      </c>
      <c r="E232" s="121">
        <f t="shared" si="7"/>
        <v>13988458</v>
      </c>
      <c r="F232" s="121">
        <f t="shared" si="7"/>
        <v>8644276</v>
      </c>
      <c r="G232" s="121">
        <f t="shared" si="7"/>
        <v>1104315</v>
      </c>
      <c r="H232" s="121">
        <f t="shared" si="7"/>
        <v>-116577</v>
      </c>
      <c r="I232" s="121">
        <f t="shared" si="8"/>
        <v>0</v>
      </c>
      <c r="J232" s="121"/>
      <c r="K232" s="204">
        <v>1218772</v>
      </c>
      <c r="L232" s="204">
        <v>1609574</v>
      </c>
      <c r="M232" s="204">
        <v>1364810</v>
      </c>
      <c r="N232" s="204">
        <v>0</v>
      </c>
      <c r="O232" s="204">
        <v>0</v>
      </c>
      <c r="P232" s="121"/>
      <c r="Q232" s="204">
        <v>6879412</v>
      </c>
      <c r="R232" s="204">
        <v>2577708</v>
      </c>
      <c r="S232" s="204">
        <v>-2992008</v>
      </c>
      <c r="T232" s="204">
        <v>-116577</v>
      </c>
      <c r="U232" s="204">
        <v>0</v>
      </c>
      <c r="V232" s="121"/>
      <c r="W232" s="204">
        <v>5977010</v>
      </c>
      <c r="X232" s="204">
        <v>4651684</v>
      </c>
      <c r="Y232" s="204">
        <v>2739463</v>
      </c>
      <c r="Z232" s="204">
        <v>0</v>
      </c>
      <c r="AA232" s="204">
        <v>0</v>
      </c>
      <c r="AB232" s="121"/>
      <c r="AC232" s="204">
        <v>118475</v>
      </c>
      <c r="AD232" s="204">
        <v>10522</v>
      </c>
      <c r="AE232" s="204">
        <v>0</v>
      </c>
      <c r="AF232" s="204">
        <v>0</v>
      </c>
      <c r="AG232" s="204">
        <v>0</v>
      </c>
      <c r="AH232" s="121"/>
      <c r="AI232" s="204">
        <v>-205211</v>
      </c>
      <c r="AJ232" s="204">
        <v>-205212</v>
      </c>
      <c r="AK232" s="204">
        <v>-7950</v>
      </c>
      <c r="AL232" s="204">
        <v>0</v>
      </c>
      <c r="AM232" s="204">
        <v>0</v>
      </c>
    </row>
    <row r="233" spans="1:39">
      <c r="A233" s="36">
        <v>36900</v>
      </c>
      <c r="B233" s="37" t="s">
        <v>209</v>
      </c>
      <c r="C233" s="120">
        <v>6.4899999999999995E-4</v>
      </c>
      <c r="E233" s="121">
        <f t="shared" si="7"/>
        <v>1342848</v>
      </c>
      <c r="F233" s="121">
        <f t="shared" si="7"/>
        <v>832803</v>
      </c>
      <c r="G233" s="121">
        <f t="shared" si="7"/>
        <v>94251</v>
      </c>
      <c r="H233" s="121">
        <f t="shared" si="7"/>
        <v>-11142</v>
      </c>
      <c r="I233" s="121">
        <f t="shared" si="8"/>
        <v>0</v>
      </c>
      <c r="J233" s="121"/>
      <c r="K233" s="204">
        <v>116486</v>
      </c>
      <c r="L233" s="204">
        <v>153837</v>
      </c>
      <c r="M233" s="204">
        <v>130443</v>
      </c>
      <c r="N233" s="204">
        <v>0</v>
      </c>
      <c r="O233" s="204">
        <v>0</v>
      </c>
      <c r="P233" s="121"/>
      <c r="Q233" s="204">
        <v>657508</v>
      </c>
      <c r="R233" s="204">
        <v>246367</v>
      </c>
      <c r="S233" s="204">
        <v>-285965</v>
      </c>
      <c r="T233" s="204">
        <v>-11142</v>
      </c>
      <c r="U233" s="204">
        <v>0</v>
      </c>
      <c r="V233" s="121"/>
      <c r="W233" s="204">
        <v>571260</v>
      </c>
      <c r="X233" s="204">
        <v>444590</v>
      </c>
      <c r="Y233" s="204">
        <v>261827</v>
      </c>
      <c r="Z233" s="204">
        <v>0</v>
      </c>
      <c r="AA233" s="204">
        <v>0</v>
      </c>
      <c r="AB233" s="121"/>
      <c r="AC233" s="204">
        <v>18208</v>
      </c>
      <c r="AD233" s="204">
        <v>8621</v>
      </c>
      <c r="AE233" s="204">
        <v>0</v>
      </c>
      <c r="AF233" s="204">
        <v>0</v>
      </c>
      <c r="AG233" s="204">
        <v>0</v>
      </c>
      <c r="AH233" s="121"/>
      <c r="AI233" s="204">
        <v>-20614</v>
      </c>
      <c r="AJ233" s="204">
        <v>-20612</v>
      </c>
      <c r="AK233" s="204">
        <v>-12054</v>
      </c>
      <c r="AL233" s="204">
        <v>0</v>
      </c>
      <c r="AM233" s="204">
        <v>0</v>
      </c>
    </row>
    <row r="234" spans="1:39">
      <c r="A234" s="36">
        <v>36901</v>
      </c>
      <c r="B234" s="37" t="s">
        <v>210</v>
      </c>
      <c r="C234" s="120">
        <v>2.232E-4</v>
      </c>
      <c r="E234" s="121">
        <f t="shared" si="7"/>
        <v>549386</v>
      </c>
      <c r="F234" s="121">
        <f t="shared" si="7"/>
        <v>346493</v>
      </c>
      <c r="G234" s="121">
        <f t="shared" si="7"/>
        <v>56666</v>
      </c>
      <c r="H234" s="121">
        <f t="shared" si="7"/>
        <v>-4141</v>
      </c>
      <c r="I234" s="121">
        <f t="shared" si="8"/>
        <v>0</v>
      </c>
      <c r="J234" s="121"/>
      <c r="K234" s="204">
        <v>43297</v>
      </c>
      <c r="L234" s="204">
        <v>57181</v>
      </c>
      <c r="M234" s="204">
        <v>48485</v>
      </c>
      <c r="N234" s="204">
        <v>0</v>
      </c>
      <c r="O234" s="204">
        <v>0</v>
      </c>
      <c r="P234" s="121"/>
      <c r="Q234" s="204">
        <v>244393</v>
      </c>
      <c r="R234" s="204">
        <v>91574</v>
      </c>
      <c r="S234" s="204">
        <v>-106292</v>
      </c>
      <c r="T234" s="204">
        <v>-4141</v>
      </c>
      <c r="U234" s="204">
        <v>0</v>
      </c>
      <c r="V234" s="121"/>
      <c r="W234" s="204">
        <v>212335</v>
      </c>
      <c r="X234" s="204">
        <v>165253</v>
      </c>
      <c r="Y234" s="204">
        <v>97320</v>
      </c>
      <c r="Z234" s="204">
        <v>0</v>
      </c>
      <c r="AA234" s="204">
        <v>0</v>
      </c>
      <c r="AB234" s="121"/>
      <c r="AC234" s="204">
        <v>49361</v>
      </c>
      <c r="AD234" s="204">
        <v>32485</v>
      </c>
      <c r="AE234" s="204">
        <v>17153</v>
      </c>
      <c r="AF234" s="204">
        <v>0</v>
      </c>
      <c r="AG234" s="204">
        <v>0</v>
      </c>
      <c r="AH234" s="121"/>
      <c r="AI234" s="204">
        <v>0</v>
      </c>
      <c r="AJ234" s="204">
        <v>0</v>
      </c>
      <c r="AK234" s="204">
        <v>0</v>
      </c>
      <c r="AL234" s="204">
        <v>0</v>
      </c>
      <c r="AM234" s="204">
        <v>0</v>
      </c>
    </row>
    <row r="235" spans="1:39">
      <c r="A235" s="36">
        <v>36905</v>
      </c>
      <c r="B235" s="37" t="s">
        <v>211</v>
      </c>
      <c r="C235" s="120">
        <v>2.2240000000000001E-4</v>
      </c>
      <c r="E235" s="121">
        <f t="shared" si="7"/>
        <v>533969</v>
      </c>
      <c r="F235" s="121">
        <f t="shared" si="7"/>
        <v>348645</v>
      </c>
      <c r="G235" s="121">
        <f t="shared" si="7"/>
        <v>52712</v>
      </c>
      <c r="H235" s="121">
        <f t="shared" si="7"/>
        <v>-3932</v>
      </c>
      <c r="I235" s="121">
        <f t="shared" si="8"/>
        <v>0</v>
      </c>
      <c r="J235" s="121"/>
      <c r="K235" s="204">
        <v>41111</v>
      </c>
      <c r="L235" s="204">
        <v>54294</v>
      </c>
      <c r="M235" s="204">
        <v>46038</v>
      </c>
      <c r="N235" s="204">
        <v>0</v>
      </c>
      <c r="O235" s="204">
        <v>0</v>
      </c>
      <c r="P235" s="121"/>
      <c r="Q235" s="204">
        <v>232055</v>
      </c>
      <c r="R235" s="204">
        <v>86951</v>
      </c>
      <c r="S235" s="204">
        <v>-100926</v>
      </c>
      <c r="T235" s="204">
        <v>-3932</v>
      </c>
      <c r="U235" s="204">
        <v>0</v>
      </c>
      <c r="V235" s="121"/>
      <c r="W235" s="204">
        <v>201616</v>
      </c>
      <c r="X235" s="204">
        <v>156910</v>
      </c>
      <c r="Y235" s="204">
        <v>92407</v>
      </c>
      <c r="Z235" s="204">
        <v>0</v>
      </c>
      <c r="AA235" s="204">
        <v>0</v>
      </c>
      <c r="AB235" s="121"/>
      <c r="AC235" s="204">
        <v>59319</v>
      </c>
      <c r="AD235" s="204">
        <v>50490</v>
      </c>
      <c r="AE235" s="204">
        <v>15193</v>
      </c>
      <c r="AF235" s="204">
        <v>0</v>
      </c>
      <c r="AG235" s="204">
        <v>0</v>
      </c>
      <c r="AH235" s="121"/>
      <c r="AI235" s="204">
        <v>-132</v>
      </c>
      <c r="AJ235" s="204">
        <v>0</v>
      </c>
      <c r="AK235" s="204">
        <v>0</v>
      </c>
      <c r="AL235" s="204">
        <v>0</v>
      </c>
      <c r="AM235" s="204">
        <v>0</v>
      </c>
    </row>
    <row r="236" spans="1:39">
      <c r="A236" s="36">
        <v>37000</v>
      </c>
      <c r="B236" s="37" t="s">
        <v>212</v>
      </c>
      <c r="C236" s="120">
        <v>2.1825E-3</v>
      </c>
      <c r="E236" s="121">
        <f t="shared" si="7"/>
        <v>4552527</v>
      </c>
      <c r="F236" s="121">
        <f t="shared" si="7"/>
        <v>2753944</v>
      </c>
      <c r="G236" s="121">
        <f t="shared" si="7"/>
        <v>334029</v>
      </c>
      <c r="H236" s="121">
        <f t="shared" si="7"/>
        <v>-38090</v>
      </c>
      <c r="I236" s="121">
        <f t="shared" si="8"/>
        <v>0</v>
      </c>
      <c r="J236" s="121"/>
      <c r="K236" s="204">
        <v>398219</v>
      </c>
      <c r="L236" s="204">
        <v>525908</v>
      </c>
      <c r="M236" s="204">
        <v>445935</v>
      </c>
      <c r="N236" s="204">
        <v>0</v>
      </c>
      <c r="O236" s="204">
        <v>0</v>
      </c>
      <c r="P236" s="121"/>
      <c r="Q236" s="204">
        <v>2247761</v>
      </c>
      <c r="R236" s="204">
        <v>842234</v>
      </c>
      <c r="S236" s="204">
        <v>-977601</v>
      </c>
      <c r="T236" s="204">
        <v>-38090</v>
      </c>
      <c r="U236" s="204">
        <v>0</v>
      </c>
      <c r="V236" s="121"/>
      <c r="W236" s="204">
        <v>1952913</v>
      </c>
      <c r="X236" s="204">
        <v>1519879</v>
      </c>
      <c r="Y236" s="204">
        <v>895085</v>
      </c>
      <c r="Z236" s="204">
        <v>0</v>
      </c>
      <c r="AA236" s="204">
        <v>0</v>
      </c>
      <c r="AB236" s="121"/>
      <c r="AC236" s="204">
        <v>137777</v>
      </c>
      <c r="AD236" s="204">
        <v>50067</v>
      </c>
      <c r="AE236" s="204">
        <v>0</v>
      </c>
      <c r="AF236" s="204">
        <v>0</v>
      </c>
      <c r="AG236" s="204">
        <v>0</v>
      </c>
      <c r="AH236" s="121"/>
      <c r="AI236" s="204">
        <v>-184143</v>
      </c>
      <c r="AJ236" s="204">
        <v>-184144</v>
      </c>
      <c r="AK236" s="204">
        <v>-29390</v>
      </c>
      <c r="AL236" s="204">
        <v>0</v>
      </c>
      <c r="AM236" s="204">
        <v>0</v>
      </c>
    </row>
    <row r="237" spans="1:39">
      <c r="A237" s="36">
        <v>37001</v>
      </c>
      <c r="B237" s="37" t="s">
        <v>369</v>
      </c>
      <c r="C237" s="120">
        <v>8.7800000000000006E-5</v>
      </c>
      <c r="E237" s="121">
        <f t="shared" si="7"/>
        <v>354801</v>
      </c>
      <c r="F237" s="121">
        <f t="shared" si="7"/>
        <v>245593</v>
      </c>
      <c r="G237" s="121">
        <f t="shared" si="7"/>
        <v>46864</v>
      </c>
      <c r="H237" s="121">
        <f t="shared" si="7"/>
        <v>-1950</v>
      </c>
      <c r="I237" s="121">
        <f t="shared" si="8"/>
        <v>0</v>
      </c>
      <c r="J237" s="121"/>
      <c r="K237" s="204">
        <v>20383</v>
      </c>
      <c r="L237" s="204">
        <v>26918</v>
      </c>
      <c r="M237" s="204">
        <v>22825</v>
      </c>
      <c r="N237" s="204">
        <v>0</v>
      </c>
      <c r="O237" s="204">
        <v>0</v>
      </c>
      <c r="P237" s="121"/>
      <c r="Q237" s="204">
        <v>115051</v>
      </c>
      <c r="R237" s="204">
        <v>43109</v>
      </c>
      <c r="S237" s="204">
        <v>-50038</v>
      </c>
      <c r="T237" s="204">
        <v>-1950</v>
      </c>
      <c r="U237" s="204">
        <v>0</v>
      </c>
      <c r="V237" s="121"/>
      <c r="W237" s="204">
        <v>99959</v>
      </c>
      <c r="X237" s="204">
        <v>77795</v>
      </c>
      <c r="Y237" s="204">
        <v>45815</v>
      </c>
      <c r="Z237" s="204">
        <v>0</v>
      </c>
      <c r="AA237" s="204">
        <v>0</v>
      </c>
      <c r="AB237" s="121"/>
      <c r="AC237" s="204">
        <v>119408</v>
      </c>
      <c r="AD237" s="204">
        <v>97771</v>
      </c>
      <c r="AE237" s="204">
        <v>28262</v>
      </c>
      <c r="AF237" s="204">
        <v>0</v>
      </c>
      <c r="AG237" s="204">
        <v>0</v>
      </c>
      <c r="AH237" s="121"/>
      <c r="AI237" s="204">
        <v>0</v>
      </c>
      <c r="AJ237" s="204">
        <v>0</v>
      </c>
      <c r="AK237" s="204">
        <v>0</v>
      </c>
      <c r="AL237" s="204">
        <v>0</v>
      </c>
      <c r="AM237" s="204">
        <v>0</v>
      </c>
    </row>
    <row r="238" spans="1:39">
      <c r="A238" s="36">
        <v>37005</v>
      </c>
      <c r="B238" s="37" t="s">
        <v>213</v>
      </c>
      <c r="C238" s="120">
        <v>5.287E-4</v>
      </c>
      <c r="E238" s="121">
        <f t="shared" si="7"/>
        <v>1136178</v>
      </c>
      <c r="F238" s="121">
        <f t="shared" si="7"/>
        <v>717033</v>
      </c>
      <c r="G238" s="121">
        <f t="shared" si="7"/>
        <v>102585</v>
      </c>
      <c r="H238" s="121">
        <f t="shared" si="7"/>
        <v>-9088</v>
      </c>
      <c r="I238" s="121">
        <f t="shared" si="8"/>
        <v>0</v>
      </c>
      <c r="J238" s="121"/>
      <c r="K238" s="204">
        <v>95010</v>
      </c>
      <c r="L238" s="204">
        <v>125475</v>
      </c>
      <c r="M238" s="204">
        <v>106394</v>
      </c>
      <c r="N238" s="204">
        <v>0</v>
      </c>
      <c r="O238" s="204">
        <v>0</v>
      </c>
      <c r="P238" s="121"/>
      <c r="Q238" s="204">
        <v>536288</v>
      </c>
      <c r="R238" s="204">
        <v>200946</v>
      </c>
      <c r="S238" s="204">
        <v>-233243</v>
      </c>
      <c r="T238" s="204">
        <v>-9088</v>
      </c>
      <c r="U238" s="204">
        <v>0</v>
      </c>
      <c r="V238" s="121"/>
      <c r="W238" s="204">
        <v>465941</v>
      </c>
      <c r="X238" s="204">
        <v>362624</v>
      </c>
      <c r="Y238" s="204">
        <v>213556</v>
      </c>
      <c r="Z238" s="204">
        <v>0</v>
      </c>
      <c r="AA238" s="204">
        <v>0</v>
      </c>
      <c r="AB238" s="121"/>
      <c r="AC238" s="204">
        <v>38939</v>
      </c>
      <c r="AD238" s="204">
        <v>27988</v>
      </c>
      <c r="AE238" s="204">
        <v>15878</v>
      </c>
      <c r="AF238" s="204">
        <v>0</v>
      </c>
      <c r="AG238" s="204">
        <v>0</v>
      </c>
      <c r="AH238" s="121"/>
      <c r="AI238" s="204">
        <v>0</v>
      </c>
      <c r="AJ238" s="204">
        <v>0</v>
      </c>
      <c r="AK238" s="204">
        <v>0</v>
      </c>
      <c r="AL238" s="204">
        <v>0</v>
      </c>
      <c r="AM238" s="204">
        <v>0</v>
      </c>
    </row>
    <row r="239" spans="1:39">
      <c r="A239" s="36">
        <v>37100</v>
      </c>
      <c r="B239" s="37" t="s">
        <v>214</v>
      </c>
      <c r="C239" s="120">
        <v>3.2637999999999999E-3</v>
      </c>
      <c r="E239" s="121">
        <f t="shared" si="7"/>
        <v>6953101</v>
      </c>
      <c r="F239" s="121">
        <f t="shared" si="7"/>
        <v>4295969</v>
      </c>
      <c r="G239" s="121">
        <f t="shared" si="7"/>
        <v>465195</v>
      </c>
      <c r="H239" s="121">
        <f t="shared" si="7"/>
        <v>-56977</v>
      </c>
      <c r="I239" s="121">
        <f t="shared" si="8"/>
        <v>0</v>
      </c>
      <c r="J239" s="121"/>
      <c r="K239" s="204">
        <v>595670</v>
      </c>
      <c r="L239" s="204">
        <v>786673</v>
      </c>
      <c r="M239" s="204">
        <v>667046</v>
      </c>
      <c r="N239" s="204">
        <v>0</v>
      </c>
      <c r="O239" s="204">
        <v>0</v>
      </c>
      <c r="P239" s="121"/>
      <c r="Q239" s="204">
        <v>3362286</v>
      </c>
      <c r="R239" s="204">
        <v>1259845</v>
      </c>
      <c r="S239" s="204">
        <v>-1462332</v>
      </c>
      <c r="T239" s="204">
        <v>-56977</v>
      </c>
      <c r="U239" s="204">
        <v>0</v>
      </c>
      <c r="V239" s="121"/>
      <c r="W239" s="204">
        <v>2921240</v>
      </c>
      <c r="X239" s="204">
        <v>2273492</v>
      </c>
      <c r="Y239" s="204">
        <v>1338902</v>
      </c>
      <c r="Z239" s="204">
        <v>0</v>
      </c>
      <c r="AA239" s="204">
        <v>0</v>
      </c>
      <c r="AB239" s="121"/>
      <c r="AC239" s="204">
        <v>152325</v>
      </c>
      <c r="AD239" s="204">
        <v>54379</v>
      </c>
      <c r="AE239" s="204">
        <v>0</v>
      </c>
      <c r="AF239" s="204">
        <v>0</v>
      </c>
      <c r="AG239" s="204">
        <v>0</v>
      </c>
      <c r="AH239" s="121"/>
      <c r="AI239" s="204">
        <v>-78420</v>
      </c>
      <c r="AJ239" s="204">
        <v>-78420</v>
      </c>
      <c r="AK239" s="204">
        <v>-78421</v>
      </c>
      <c r="AL239" s="204">
        <v>0</v>
      </c>
      <c r="AM239" s="204">
        <v>0</v>
      </c>
    </row>
    <row r="240" spans="1:39">
      <c r="A240" s="36">
        <v>37200</v>
      </c>
      <c r="B240" s="37" t="s">
        <v>215</v>
      </c>
      <c r="C240" s="120">
        <v>7.2869999999999999E-4</v>
      </c>
      <c r="E240" s="121">
        <f t="shared" si="7"/>
        <v>1382889</v>
      </c>
      <c r="F240" s="121">
        <f t="shared" si="7"/>
        <v>840802</v>
      </c>
      <c r="G240" s="121">
        <f t="shared" si="7"/>
        <v>52427</v>
      </c>
      <c r="H240" s="121">
        <f t="shared" si="7"/>
        <v>-11956</v>
      </c>
      <c r="I240" s="121">
        <f t="shared" si="8"/>
        <v>0</v>
      </c>
      <c r="J240" s="121"/>
      <c r="K240" s="204">
        <v>124992</v>
      </c>
      <c r="L240" s="204">
        <v>165071</v>
      </c>
      <c r="M240" s="204">
        <v>139969</v>
      </c>
      <c r="N240" s="204">
        <v>0</v>
      </c>
      <c r="O240" s="204">
        <v>0</v>
      </c>
      <c r="P240" s="121"/>
      <c r="Q240" s="204">
        <v>705523</v>
      </c>
      <c r="R240" s="204">
        <v>264359</v>
      </c>
      <c r="S240" s="204">
        <v>-306847</v>
      </c>
      <c r="T240" s="204">
        <v>-11956</v>
      </c>
      <c r="U240" s="204">
        <v>0</v>
      </c>
      <c r="V240" s="121"/>
      <c r="W240" s="204">
        <v>612976</v>
      </c>
      <c r="X240" s="204">
        <v>477057</v>
      </c>
      <c r="Y240" s="204">
        <v>280947</v>
      </c>
      <c r="Z240" s="204">
        <v>0</v>
      </c>
      <c r="AA240" s="204">
        <v>0</v>
      </c>
      <c r="AB240" s="121"/>
      <c r="AC240" s="204">
        <v>25771</v>
      </c>
      <c r="AD240" s="204">
        <v>8076</v>
      </c>
      <c r="AE240" s="204">
        <v>0</v>
      </c>
      <c r="AF240" s="204">
        <v>0</v>
      </c>
      <c r="AG240" s="204">
        <v>0</v>
      </c>
      <c r="AH240" s="121"/>
      <c r="AI240" s="204">
        <v>-86373</v>
      </c>
      <c r="AJ240" s="204">
        <v>-73761</v>
      </c>
      <c r="AK240" s="204">
        <v>-61642</v>
      </c>
      <c r="AL240" s="204">
        <v>0</v>
      </c>
      <c r="AM240" s="204">
        <v>0</v>
      </c>
    </row>
    <row r="241" spans="1:39">
      <c r="A241" s="36">
        <v>37300</v>
      </c>
      <c r="B241" s="37" t="s">
        <v>216</v>
      </c>
      <c r="C241" s="120">
        <v>1.9358999999999999E-3</v>
      </c>
      <c r="E241" s="121">
        <f t="shared" si="7"/>
        <v>4051181</v>
      </c>
      <c r="F241" s="121">
        <f t="shared" si="7"/>
        <v>2545675</v>
      </c>
      <c r="G241" s="121">
        <f t="shared" si="7"/>
        <v>279333</v>
      </c>
      <c r="H241" s="121">
        <f t="shared" si="7"/>
        <v>-33835</v>
      </c>
      <c r="I241" s="121">
        <f t="shared" si="8"/>
        <v>0</v>
      </c>
      <c r="J241" s="121"/>
      <c r="K241" s="204">
        <v>353737</v>
      </c>
      <c r="L241" s="204">
        <v>467164</v>
      </c>
      <c r="M241" s="204">
        <v>396123</v>
      </c>
      <c r="N241" s="204">
        <v>0</v>
      </c>
      <c r="O241" s="204">
        <v>0</v>
      </c>
      <c r="P241" s="121"/>
      <c r="Q241" s="204">
        <v>1996685</v>
      </c>
      <c r="R241" s="204">
        <v>748156</v>
      </c>
      <c r="S241" s="204">
        <v>-868402</v>
      </c>
      <c r="T241" s="204">
        <v>-33835</v>
      </c>
      <c r="U241" s="204">
        <v>0</v>
      </c>
      <c r="V241" s="121"/>
      <c r="W241" s="204">
        <v>1734771</v>
      </c>
      <c r="X241" s="204">
        <v>1350108</v>
      </c>
      <c r="Y241" s="204">
        <v>795103</v>
      </c>
      <c r="Z241" s="204">
        <v>0</v>
      </c>
      <c r="AA241" s="204">
        <v>0</v>
      </c>
      <c r="AB241" s="121"/>
      <c r="AC241" s="204">
        <v>38676</v>
      </c>
      <c r="AD241" s="204">
        <v>23739</v>
      </c>
      <c r="AE241" s="204">
        <v>0</v>
      </c>
      <c r="AF241" s="204">
        <v>0</v>
      </c>
      <c r="AG241" s="204">
        <v>0</v>
      </c>
      <c r="AH241" s="121"/>
      <c r="AI241" s="204">
        <v>-72688</v>
      </c>
      <c r="AJ241" s="204">
        <v>-43492</v>
      </c>
      <c r="AK241" s="204">
        <v>-43491</v>
      </c>
      <c r="AL241" s="204">
        <v>0</v>
      </c>
      <c r="AM241" s="204">
        <v>0</v>
      </c>
    </row>
    <row r="242" spans="1:39">
      <c r="A242" s="36">
        <v>37301</v>
      </c>
      <c r="B242" s="37" t="s">
        <v>217</v>
      </c>
      <c r="C242" s="120">
        <v>2.153E-4</v>
      </c>
      <c r="E242" s="121">
        <f t="shared" si="7"/>
        <v>470847</v>
      </c>
      <c r="F242" s="121">
        <f t="shared" si="7"/>
        <v>288788</v>
      </c>
      <c r="G242" s="121">
        <f t="shared" si="7"/>
        <v>27758</v>
      </c>
      <c r="H242" s="121">
        <f t="shared" si="7"/>
        <v>-3701</v>
      </c>
      <c r="I242" s="121">
        <f t="shared" si="8"/>
        <v>0</v>
      </c>
      <c r="J242" s="121"/>
      <c r="K242" s="204">
        <v>38689</v>
      </c>
      <c r="L242" s="204">
        <v>51095</v>
      </c>
      <c r="M242" s="204">
        <v>43325</v>
      </c>
      <c r="N242" s="204">
        <v>0</v>
      </c>
      <c r="O242" s="204">
        <v>0</v>
      </c>
      <c r="P242" s="121"/>
      <c r="Q242" s="204">
        <v>218381</v>
      </c>
      <c r="R242" s="204">
        <v>81827</v>
      </c>
      <c r="S242" s="204">
        <v>-94979</v>
      </c>
      <c r="T242" s="204">
        <v>-3701</v>
      </c>
      <c r="U242" s="204">
        <v>0</v>
      </c>
      <c r="V242" s="121"/>
      <c r="W242" s="204">
        <v>189735</v>
      </c>
      <c r="X242" s="204">
        <v>147664</v>
      </c>
      <c r="Y242" s="204">
        <v>86962</v>
      </c>
      <c r="Z242" s="204">
        <v>0</v>
      </c>
      <c r="AA242" s="204">
        <v>0</v>
      </c>
      <c r="AB242" s="121"/>
      <c r="AC242" s="204">
        <v>31961</v>
      </c>
      <c r="AD242" s="204">
        <v>15934</v>
      </c>
      <c r="AE242" s="204">
        <v>0</v>
      </c>
      <c r="AF242" s="204">
        <v>0</v>
      </c>
      <c r="AG242" s="204">
        <v>0</v>
      </c>
      <c r="AH242" s="121"/>
      <c r="AI242" s="204">
        <v>-7919</v>
      </c>
      <c r="AJ242" s="204">
        <v>-7732</v>
      </c>
      <c r="AK242" s="204">
        <v>-7550</v>
      </c>
      <c r="AL242" s="204">
        <v>0</v>
      </c>
      <c r="AM242" s="204">
        <v>0</v>
      </c>
    </row>
    <row r="243" spans="1:39">
      <c r="A243" s="36">
        <v>37305</v>
      </c>
      <c r="B243" s="37" t="s">
        <v>218</v>
      </c>
      <c r="C243" s="120">
        <v>5.2039999999999996E-4</v>
      </c>
      <c r="E243" s="121">
        <f t="shared" si="7"/>
        <v>868251</v>
      </c>
      <c r="F243" s="121">
        <f t="shared" si="7"/>
        <v>566525</v>
      </c>
      <c r="G243" s="121">
        <f t="shared" si="7"/>
        <v>52289</v>
      </c>
      <c r="H243" s="121">
        <f t="shared" si="7"/>
        <v>-8276</v>
      </c>
      <c r="I243" s="121">
        <f t="shared" si="8"/>
        <v>0</v>
      </c>
      <c r="J243" s="121"/>
      <c r="K243" s="204">
        <v>86522</v>
      </c>
      <c r="L243" s="204">
        <v>114265</v>
      </c>
      <c r="M243" s="204">
        <v>96889</v>
      </c>
      <c r="N243" s="204">
        <v>0</v>
      </c>
      <c r="O243" s="204">
        <v>0</v>
      </c>
      <c r="P243" s="121"/>
      <c r="Q243" s="204">
        <v>488376</v>
      </c>
      <c r="R243" s="204">
        <v>182994</v>
      </c>
      <c r="S243" s="204">
        <v>-212405</v>
      </c>
      <c r="T243" s="204">
        <v>-8276</v>
      </c>
      <c r="U243" s="204">
        <v>0</v>
      </c>
      <c r="V243" s="121"/>
      <c r="W243" s="204">
        <v>424313</v>
      </c>
      <c r="X243" s="204">
        <v>330227</v>
      </c>
      <c r="Y243" s="204">
        <v>194477</v>
      </c>
      <c r="Z243" s="204">
        <v>0</v>
      </c>
      <c r="AA243" s="204">
        <v>0</v>
      </c>
      <c r="AB243" s="121"/>
      <c r="AC243" s="204">
        <v>0</v>
      </c>
      <c r="AD243" s="204">
        <v>0</v>
      </c>
      <c r="AE243" s="204">
        <v>0</v>
      </c>
      <c r="AF243" s="204">
        <v>0</v>
      </c>
      <c r="AG243" s="204">
        <v>0</v>
      </c>
      <c r="AH243" s="121"/>
      <c r="AI243" s="204">
        <v>-130960</v>
      </c>
      <c r="AJ243" s="204">
        <v>-60961</v>
      </c>
      <c r="AK243" s="204">
        <v>-26672</v>
      </c>
      <c r="AL243" s="204">
        <v>0</v>
      </c>
      <c r="AM243" s="204">
        <v>0</v>
      </c>
    </row>
    <row r="244" spans="1:39">
      <c r="A244" s="36">
        <v>37400</v>
      </c>
      <c r="B244" s="37" t="s">
        <v>219</v>
      </c>
      <c r="C244" s="120">
        <v>8.9949000000000001E-3</v>
      </c>
      <c r="E244" s="121">
        <f t="shared" si="7"/>
        <v>18043837</v>
      </c>
      <c r="F244" s="121">
        <f t="shared" si="7"/>
        <v>11094898</v>
      </c>
      <c r="G244" s="121">
        <f t="shared" si="7"/>
        <v>1258231</v>
      </c>
      <c r="H244" s="121">
        <f t="shared" si="7"/>
        <v>-157199</v>
      </c>
      <c r="I244" s="121">
        <f t="shared" si="8"/>
        <v>0</v>
      </c>
      <c r="J244" s="121"/>
      <c r="K244" s="204">
        <v>1643457</v>
      </c>
      <c r="L244" s="204">
        <v>2170435</v>
      </c>
      <c r="M244" s="204">
        <v>1840382</v>
      </c>
      <c r="N244" s="204">
        <v>0</v>
      </c>
      <c r="O244" s="204">
        <v>0</v>
      </c>
      <c r="P244" s="121"/>
      <c r="Q244" s="204">
        <v>9276565</v>
      </c>
      <c r="R244" s="204">
        <v>3475918</v>
      </c>
      <c r="S244" s="204">
        <v>-4034582</v>
      </c>
      <c r="T244" s="204">
        <v>-157199</v>
      </c>
      <c r="U244" s="204">
        <v>0</v>
      </c>
      <c r="V244" s="121"/>
      <c r="W244" s="204">
        <v>8059718</v>
      </c>
      <c r="X244" s="204">
        <v>6272577</v>
      </c>
      <c r="Y244" s="204">
        <v>3694037</v>
      </c>
      <c r="Z244" s="204">
        <v>0</v>
      </c>
      <c r="AA244" s="204">
        <v>0</v>
      </c>
      <c r="AB244" s="121"/>
      <c r="AC244" s="204">
        <v>23914</v>
      </c>
      <c r="AD244" s="204">
        <v>0</v>
      </c>
      <c r="AE244" s="204">
        <v>0</v>
      </c>
      <c r="AF244" s="204">
        <v>0</v>
      </c>
      <c r="AG244" s="204">
        <v>0</v>
      </c>
      <c r="AH244" s="121"/>
      <c r="AI244" s="204">
        <v>-959817</v>
      </c>
      <c r="AJ244" s="204">
        <v>-824032</v>
      </c>
      <c r="AK244" s="204">
        <v>-241606</v>
      </c>
      <c r="AL244" s="204">
        <v>0</v>
      </c>
      <c r="AM244" s="204">
        <v>0</v>
      </c>
    </row>
    <row r="245" spans="1:39">
      <c r="A245" s="36">
        <v>37405</v>
      </c>
      <c r="B245" s="37" t="s">
        <v>220</v>
      </c>
      <c r="C245" s="120">
        <v>2.1207999999999999E-3</v>
      </c>
      <c r="E245" s="121">
        <f t="shared" si="7"/>
        <v>4298514</v>
      </c>
      <c r="F245" s="121">
        <f t="shared" si="7"/>
        <v>2612476</v>
      </c>
      <c r="G245" s="121">
        <f t="shared" si="7"/>
        <v>200890</v>
      </c>
      <c r="H245" s="121">
        <f t="shared" si="7"/>
        <v>-35538</v>
      </c>
      <c r="I245" s="121">
        <f t="shared" si="8"/>
        <v>0</v>
      </c>
      <c r="J245" s="121"/>
      <c r="K245" s="204">
        <v>371533</v>
      </c>
      <c r="L245" s="204">
        <v>490666</v>
      </c>
      <c r="M245" s="204">
        <v>416052</v>
      </c>
      <c r="N245" s="204">
        <v>0</v>
      </c>
      <c r="O245" s="204">
        <v>0</v>
      </c>
      <c r="P245" s="121"/>
      <c r="Q245" s="204">
        <v>2097136</v>
      </c>
      <c r="R245" s="204">
        <v>785794</v>
      </c>
      <c r="S245" s="204">
        <v>-912091</v>
      </c>
      <c r="T245" s="204">
        <v>-35538</v>
      </c>
      <c r="U245" s="204">
        <v>0</v>
      </c>
      <c r="V245" s="121"/>
      <c r="W245" s="204">
        <v>1822046</v>
      </c>
      <c r="X245" s="204">
        <v>1418030</v>
      </c>
      <c r="Y245" s="204">
        <v>835104</v>
      </c>
      <c r="Z245" s="204">
        <v>0</v>
      </c>
      <c r="AA245" s="204">
        <v>0</v>
      </c>
      <c r="AB245" s="121"/>
      <c r="AC245" s="204">
        <v>145975</v>
      </c>
      <c r="AD245" s="204">
        <v>56162</v>
      </c>
      <c r="AE245" s="204">
        <v>0</v>
      </c>
      <c r="AF245" s="204">
        <v>0</v>
      </c>
      <c r="AG245" s="204">
        <v>0</v>
      </c>
      <c r="AH245" s="121"/>
      <c r="AI245" s="204">
        <v>-138176</v>
      </c>
      <c r="AJ245" s="204">
        <v>-138176</v>
      </c>
      <c r="AK245" s="204">
        <v>-138175</v>
      </c>
      <c r="AL245" s="204">
        <v>0</v>
      </c>
      <c r="AM245" s="204">
        <v>0</v>
      </c>
    </row>
    <row r="246" spans="1:39">
      <c r="A246" s="36">
        <v>37500</v>
      </c>
      <c r="B246" s="37" t="s">
        <v>221</v>
      </c>
      <c r="C246" s="120">
        <v>1.0158000000000001E-3</v>
      </c>
      <c r="E246" s="121">
        <f t="shared" si="7"/>
        <v>2091886</v>
      </c>
      <c r="F246" s="121">
        <f t="shared" si="7"/>
        <v>1292101</v>
      </c>
      <c r="G246" s="121">
        <f t="shared" si="7"/>
        <v>152464</v>
      </c>
      <c r="H246" s="121">
        <f t="shared" si="7"/>
        <v>-17378</v>
      </c>
      <c r="I246" s="121">
        <f t="shared" si="8"/>
        <v>0</v>
      </c>
      <c r="J246" s="121"/>
      <c r="K246" s="204">
        <v>181677</v>
      </c>
      <c r="L246" s="204">
        <v>239933</v>
      </c>
      <c r="M246" s="204">
        <v>203447</v>
      </c>
      <c r="N246" s="204">
        <v>0</v>
      </c>
      <c r="O246" s="204">
        <v>0</v>
      </c>
      <c r="P246" s="121"/>
      <c r="Q246" s="204">
        <v>1025486</v>
      </c>
      <c r="R246" s="204">
        <v>384248</v>
      </c>
      <c r="S246" s="204">
        <v>-446006</v>
      </c>
      <c r="T246" s="204">
        <v>-17378</v>
      </c>
      <c r="U246" s="204">
        <v>0</v>
      </c>
      <c r="V246" s="121"/>
      <c r="W246" s="204">
        <v>890968</v>
      </c>
      <c r="X246" s="204">
        <v>693407</v>
      </c>
      <c r="Y246" s="204">
        <v>408360</v>
      </c>
      <c r="Z246" s="204">
        <v>0</v>
      </c>
      <c r="AA246" s="204">
        <v>0</v>
      </c>
      <c r="AB246" s="121"/>
      <c r="AC246" s="204">
        <v>38096</v>
      </c>
      <c r="AD246" s="204">
        <v>3044</v>
      </c>
      <c r="AE246" s="204">
        <v>0</v>
      </c>
      <c r="AF246" s="204">
        <v>0</v>
      </c>
      <c r="AG246" s="204">
        <v>0</v>
      </c>
      <c r="AH246" s="121"/>
      <c r="AI246" s="204">
        <v>-44341</v>
      </c>
      <c r="AJ246" s="204">
        <v>-28531</v>
      </c>
      <c r="AK246" s="204">
        <v>-13337</v>
      </c>
      <c r="AL246" s="204">
        <v>0</v>
      </c>
      <c r="AM246" s="204">
        <v>0</v>
      </c>
    </row>
    <row r="247" spans="1:39">
      <c r="A247" s="36">
        <v>37600</v>
      </c>
      <c r="B247" s="37" t="s">
        <v>222</v>
      </c>
      <c r="C247" s="120">
        <v>6.3562999999999996E-3</v>
      </c>
      <c r="E247" s="121">
        <f t="shared" si="7"/>
        <v>12114242</v>
      </c>
      <c r="F247" s="121">
        <f t="shared" si="7"/>
        <v>7485939</v>
      </c>
      <c r="G247" s="121">
        <f t="shared" si="7"/>
        <v>657226</v>
      </c>
      <c r="H247" s="121">
        <f t="shared" si="7"/>
        <v>-107657</v>
      </c>
      <c r="I247" s="121">
        <f t="shared" si="8"/>
        <v>0</v>
      </c>
      <c r="J247" s="121"/>
      <c r="K247" s="204">
        <v>1125511</v>
      </c>
      <c r="L247" s="204">
        <v>1486408</v>
      </c>
      <c r="M247" s="204">
        <v>1260374</v>
      </c>
      <c r="N247" s="204">
        <v>0</v>
      </c>
      <c r="O247" s="204">
        <v>0</v>
      </c>
      <c r="P247" s="121"/>
      <c r="Q247" s="204">
        <v>6352994</v>
      </c>
      <c r="R247" s="204">
        <v>2380460</v>
      </c>
      <c r="S247" s="204">
        <v>-2763057</v>
      </c>
      <c r="T247" s="204">
        <v>-107657</v>
      </c>
      <c r="U247" s="204">
        <v>0</v>
      </c>
      <c r="V247" s="121"/>
      <c r="W247" s="204">
        <v>5519645</v>
      </c>
      <c r="X247" s="204">
        <v>4295733</v>
      </c>
      <c r="Y247" s="204">
        <v>2529837</v>
      </c>
      <c r="Z247" s="204">
        <v>0</v>
      </c>
      <c r="AA247" s="204">
        <v>0</v>
      </c>
      <c r="AB247" s="121"/>
      <c r="AC247" s="204">
        <v>0</v>
      </c>
      <c r="AD247" s="204">
        <v>0</v>
      </c>
      <c r="AE247" s="204">
        <v>0</v>
      </c>
      <c r="AF247" s="204">
        <v>0</v>
      </c>
      <c r="AG247" s="204">
        <v>0</v>
      </c>
      <c r="AH247" s="121"/>
      <c r="AI247" s="204">
        <v>-883908</v>
      </c>
      <c r="AJ247" s="204">
        <v>-676662</v>
      </c>
      <c r="AK247" s="204">
        <v>-369928</v>
      </c>
      <c r="AL247" s="204">
        <v>0</v>
      </c>
      <c r="AM247" s="204">
        <v>0</v>
      </c>
    </row>
    <row r="248" spans="1:39">
      <c r="A248" s="36">
        <v>37601</v>
      </c>
      <c r="B248" s="37" t="s">
        <v>223</v>
      </c>
      <c r="C248" s="120">
        <v>2.5470000000000001E-4</v>
      </c>
      <c r="E248" s="121">
        <f t="shared" si="7"/>
        <v>877311</v>
      </c>
      <c r="F248" s="121">
        <f t="shared" si="7"/>
        <v>554747</v>
      </c>
      <c r="G248" s="121">
        <f t="shared" si="7"/>
        <v>98618</v>
      </c>
      <c r="H248" s="121">
        <f t="shared" si="7"/>
        <v>-5347</v>
      </c>
      <c r="I248" s="121">
        <f t="shared" si="8"/>
        <v>0</v>
      </c>
      <c r="J248" s="121"/>
      <c r="K248" s="204">
        <v>55902</v>
      </c>
      <c r="L248" s="204">
        <v>73827</v>
      </c>
      <c r="M248" s="204">
        <v>62601</v>
      </c>
      <c r="N248" s="204">
        <v>0</v>
      </c>
      <c r="O248" s="204">
        <v>0</v>
      </c>
      <c r="P248" s="121"/>
      <c r="Q248" s="204">
        <v>315542</v>
      </c>
      <c r="R248" s="204">
        <v>118233</v>
      </c>
      <c r="S248" s="204">
        <v>-137236</v>
      </c>
      <c r="T248" s="204">
        <v>-5347</v>
      </c>
      <c r="U248" s="204">
        <v>0</v>
      </c>
      <c r="V248" s="121"/>
      <c r="W248" s="204">
        <v>274151</v>
      </c>
      <c r="X248" s="204">
        <v>213361</v>
      </c>
      <c r="Y248" s="204">
        <v>125653</v>
      </c>
      <c r="Z248" s="204">
        <v>0</v>
      </c>
      <c r="AA248" s="204">
        <v>0</v>
      </c>
      <c r="AB248" s="121"/>
      <c r="AC248" s="204">
        <v>231716</v>
      </c>
      <c r="AD248" s="204">
        <v>149326</v>
      </c>
      <c r="AE248" s="204">
        <v>47600</v>
      </c>
      <c r="AF248" s="204">
        <v>0</v>
      </c>
      <c r="AG248" s="204">
        <v>0</v>
      </c>
      <c r="AH248" s="121"/>
      <c r="AI248" s="204">
        <v>0</v>
      </c>
      <c r="AJ248" s="204">
        <v>0</v>
      </c>
      <c r="AK248" s="204">
        <v>0</v>
      </c>
      <c r="AL248" s="204">
        <v>0</v>
      </c>
      <c r="AM248" s="204">
        <v>0</v>
      </c>
    </row>
    <row r="249" spans="1:39">
      <c r="A249" s="36">
        <v>37605</v>
      </c>
      <c r="B249" s="37" t="s">
        <v>224</v>
      </c>
      <c r="C249" s="120">
        <v>7.8950000000000005E-4</v>
      </c>
      <c r="E249" s="121">
        <f t="shared" si="7"/>
        <v>1631204</v>
      </c>
      <c r="F249" s="121">
        <f t="shared" si="7"/>
        <v>1016021</v>
      </c>
      <c r="G249" s="121">
        <f t="shared" si="7"/>
        <v>97221</v>
      </c>
      <c r="H249" s="121">
        <f t="shared" si="7"/>
        <v>-13515</v>
      </c>
      <c r="I249" s="121">
        <f t="shared" si="8"/>
        <v>0</v>
      </c>
      <c r="J249" s="121"/>
      <c r="K249" s="204">
        <v>141295</v>
      </c>
      <c r="L249" s="204">
        <v>186601</v>
      </c>
      <c r="M249" s="204">
        <v>158225</v>
      </c>
      <c r="N249" s="204">
        <v>0</v>
      </c>
      <c r="O249" s="204">
        <v>0</v>
      </c>
      <c r="P249" s="121"/>
      <c r="Q249" s="204">
        <v>797543</v>
      </c>
      <c r="R249" s="204">
        <v>298838</v>
      </c>
      <c r="S249" s="204">
        <v>-346869</v>
      </c>
      <c r="T249" s="204">
        <v>-13515</v>
      </c>
      <c r="U249" s="204">
        <v>0</v>
      </c>
      <c r="V249" s="121"/>
      <c r="W249" s="204">
        <v>692926</v>
      </c>
      <c r="X249" s="204">
        <v>539278</v>
      </c>
      <c r="Y249" s="204">
        <v>317591</v>
      </c>
      <c r="Z249" s="204">
        <v>0</v>
      </c>
      <c r="AA249" s="204">
        <v>0</v>
      </c>
      <c r="AB249" s="121"/>
      <c r="AC249" s="204">
        <v>35248</v>
      </c>
      <c r="AD249" s="204">
        <v>23031</v>
      </c>
      <c r="AE249" s="204">
        <v>0</v>
      </c>
      <c r="AF249" s="204">
        <v>0</v>
      </c>
      <c r="AG249" s="204">
        <v>0</v>
      </c>
      <c r="AH249" s="121"/>
      <c r="AI249" s="204">
        <v>-35808</v>
      </c>
      <c r="AJ249" s="204">
        <v>-31727</v>
      </c>
      <c r="AK249" s="204">
        <v>-31726</v>
      </c>
      <c r="AL249" s="204">
        <v>0</v>
      </c>
      <c r="AM249" s="204">
        <v>0</v>
      </c>
    </row>
    <row r="250" spans="1:39">
      <c r="A250" s="36">
        <v>37610</v>
      </c>
      <c r="B250" s="37" t="s">
        <v>225</v>
      </c>
      <c r="C250" s="120">
        <v>1.9607000000000001E-3</v>
      </c>
      <c r="E250" s="121">
        <f t="shared" si="7"/>
        <v>3582375</v>
      </c>
      <c r="F250" s="121">
        <f t="shared" si="7"/>
        <v>2236612</v>
      </c>
      <c r="G250" s="121">
        <f t="shared" si="7"/>
        <v>174770</v>
      </c>
      <c r="H250" s="121">
        <f t="shared" si="7"/>
        <v>-33193</v>
      </c>
      <c r="I250" s="121">
        <f t="shared" si="8"/>
        <v>0</v>
      </c>
      <c r="J250" s="121"/>
      <c r="K250" s="204">
        <v>347016</v>
      </c>
      <c r="L250" s="204">
        <v>458287</v>
      </c>
      <c r="M250" s="204">
        <v>388597</v>
      </c>
      <c r="N250" s="204">
        <v>0</v>
      </c>
      <c r="O250" s="204">
        <v>0</v>
      </c>
      <c r="P250" s="121"/>
      <c r="Q250" s="204">
        <v>1958746</v>
      </c>
      <c r="R250" s="204">
        <v>733940</v>
      </c>
      <c r="S250" s="204">
        <v>-851902</v>
      </c>
      <c r="T250" s="204">
        <v>-33193</v>
      </c>
      <c r="U250" s="204">
        <v>0</v>
      </c>
      <c r="V250" s="121"/>
      <c r="W250" s="204">
        <v>1701809</v>
      </c>
      <c r="X250" s="204">
        <v>1324454</v>
      </c>
      <c r="Y250" s="204">
        <v>779996</v>
      </c>
      <c r="Z250" s="204">
        <v>0</v>
      </c>
      <c r="AA250" s="204">
        <v>0</v>
      </c>
      <c r="AB250" s="121"/>
      <c r="AC250" s="204">
        <v>0</v>
      </c>
      <c r="AD250" s="204">
        <v>0</v>
      </c>
      <c r="AE250" s="204">
        <v>0</v>
      </c>
      <c r="AF250" s="204">
        <v>0</v>
      </c>
      <c r="AG250" s="204">
        <v>0</v>
      </c>
      <c r="AH250" s="121"/>
      <c r="AI250" s="204">
        <v>-425196</v>
      </c>
      <c r="AJ250" s="204">
        <v>-280069</v>
      </c>
      <c r="AK250" s="204">
        <v>-141921</v>
      </c>
      <c r="AL250" s="204">
        <v>0</v>
      </c>
      <c r="AM250" s="204">
        <v>0</v>
      </c>
    </row>
    <row r="251" spans="1:39">
      <c r="A251" s="36">
        <v>37700</v>
      </c>
      <c r="B251" s="37" t="s">
        <v>226</v>
      </c>
      <c r="C251" s="120">
        <v>2.6852E-3</v>
      </c>
      <c r="E251" s="121">
        <f t="shared" si="7"/>
        <v>5327706</v>
      </c>
      <c r="F251" s="121">
        <f t="shared" si="7"/>
        <v>3273582</v>
      </c>
      <c r="G251" s="121">
        <f t="shared" si="7"/>
        <v>329540</v>
      </c>
      <c r="H251" s="121">
        <f t="shared" si="7"/>
        <v>-45737</v>
      </c>
      <c r="I251" s="121">
        <f t="shared" si="8"/>
        <v>0</v>
      </c>
      <c r="J251" s="121"/>
      <c r="K251" s="204">
        <v>478165</v>
      </c>
      <c r="L251" s="204">
        <v>631489</v>
      </c>
      <c r="M251" s="204">
        <v>535460</v>
      </c>
      <c r="N251" s="204">
        <v>0</v>
      </c>
      <c r="O251" s="204">
        <v>0</v>
      </c>
      <c r="P251" s="121"/>
      <c r="Q251" s="204">
        <v>2699020</v>
      </c>
      <c r="R251" s="204">
        <v>1011320</v>
      </c>
      <c r="S251" s="204">
        <v>-1173863</v>
      </c>
      <c r="T251" s="204">
        <v>-45737</v>
      </c>
      <c r="U251" s="204">
        <v>0</v>
      </c>
      <c r="V251" s="121"/>
      <c r="W251" s="204">
        <v>2344978</v>
      </c>
      <c r="X251" s="204">
        <v>1825009</v>
      </c>
      <c r="Y251" s="204">
        <v>1074782</v>
      </c>
      <c r="Z251" s="204">
        <v>0</v>
      </c>
      <c r="AA251" s="204">
        <v>0</v>
      </c>
      <c r="AB251" s="121"/>
      <c r="AC251" s="204">
        <v>15819</v>
      </c>
      <c r="AD251" s="204">
        <v>7749</v>
      </c>
      <c r="AE251" s="204">
        <v>0</v>
      </c>
      <c r="AF251" s="204">
        <v>0</v>
      </c>
      <c r="AG251" s="204">
        <v>0</v>
      </c>
      <c r="AH251" s="121"/>
      <c r="AI251" s="204">
        <v>-210276</v>
      </c>
      <c r="AJ251" s="204">
        <v>-201985</v>
      </c>
      <c r="AK251" s="204">
        <v>-106839</v>
      </c>
      <c r="AL251" s="204">
        <v>0</v>
      </c>
      <c r="AM251" s="204">
        <v>0</v>
      </c>
    </row>
    <row r="252" spans="1:39">
      <c r="A252" s="36">
        <v>37705</v>
      </c>
      <c r="B252" s="37" t="s">
        <v>227</v>
      </c>
      <c r="C252" s="120">
        <v>8.0670000000000004E-4</v>
      </c>
      <c r="E252" s="121">
        <f t="shared" si="7"/>
        <v>1789877</v>
      </c>
      <c r="F252" s="121">
        <f t="shared" si="7"/>
        <v>1131778</v>
      </c>
      <c r="G252" s="121">
        <f t="shared" si="7"/>
        <v>166488</v>
      </c>
      <c r="H252" s="121">
        <f t="shared" si="7"/>
        <v>-14465</v>
      </c>
      <c r="I252" s="121">
        <f t="shared" si="8"/>
        <v>0</v>
      </c>
      <c r="J252" s="121"/>
      <c r="K252" s="204">
        <v>151222</v>
      </c>
      <c r="L252" s="204">
        <v>199711</v>
      </c>
      <c r="M252" s="204">
        <v>169342</v>
      </c>
      <c r="N252" s="204">
        <v>0</v>
      </c>
      <c r="O252" s="204">
        <v>0</v>
      </c>
      <c r="P252" s="121"/>
      <c r="Q252" s="204">
        <v>853578</v>
      </c>
      <c r="R252" s="204">
        <v>319835</v>
      </c>
      <c r="S252" s="204">
        <v>-371240</v>
      </c>
      <c r="T252" s="204">
        <v>-14465</v>
      </c>
      <c r="U252" s="204">
        <v>0</v>
      </c>
      <c r="V252" s="121"/>
      <c r="W252" s="204">
        <v>741610</v>
      </c>
      <c r="X252" s="204">
        <v>577167</v>
      </c>
      <c r="Y252" s="204">
        <v>339905</v>
      </c>
      <c r="Z252" s="204">
        <v>0</v>
      </c>
      <c r="AA252" s="204">
        <v>0</v>
      </c>
      <c r="AB252" s="121"/>
      <c r="AC252" s="204">
        <v>43882</v>
      </c>
      <c r="AD252" s="204">
        <v>35271</v>
      </c>
      <c r="AE252" s="204">
        <v>28481</v>
      </c>
      <c r="AF252" s="204">
        <v>0</v>
      </c>
      <c r="AG252" s="204">
        <v>0</v>
      </c>
      <c r="AH252" s="121"/>
      <c r="AI252" s="204">
        <v>-415</v>
      </c>
      <c r="AJ252" s="204">
        <v>-206</v>
      </c>
      <c r="AK252" s="204">
        <v>0</v>
      </c>
      <c r="AL252" s="204">
        <v>0</v>
      </c>
      <c r="AM252" s="204">
        <v>0</v>
      </c>
    </row>
    <row r="253" spans="1:39">
      <c r="A253" s="36">
        <v>37800</v>
      </c>
      <c r="B253" s="37" t="s">
        <v>228</v>
      </c>
      <c r="C253" s="120">
        <v>8.3280000000000003E-3</v>
      </c>
      <c r="E253" s="121">
        <f t="shared" si="7"/>
        <v>17508421</v>
      </c>
      <c r="F253" s="121">
        <f t="shared" si="7"/>
        <v>11018279</v>
      </c>
      <c r="G253" s="121">
        <f t="shared" si="7"/>
        <v>1408191</v>
      </c>
      <c r="H253" s="121">
        <f t="shared" si="7"/>
        <v>-145642</v>
      </c>
      <c r="I253" s="121">
        <f t="shared" si="8"/>
        <v>0</v>
      </c>
      <c r="J253" s="121"/>
      <c r="K253" s="204">
        <v>1522637</v>
      </c>
      <c r="L253" s="204">
        <v>2010872</v>
      </c>
      <c r="M253" s="204">
        <v>1705085</v>
      </c>
      <c r="N253" s="204">
        <v>0</v>
      </c>
      <c r="O253" s="204">
        <v>0</v>
      </c>
      <c r="P253" s="121"/>
      <c r="Q253" s="204">
        <v>8594587</v>
      </c>
      <c r="R253" s="204">
        <v>3220382</v>
      </c>
      <c r="S253" s="204">
        <v>-3737975</v>
      </c>
      <c r="T253" s="204">
        <v>-145642</v>
      </c>
      <c r="U253" s="204">
        <v>0</v>
      </c>
      <c r="V253" s="121"/>
      <c r="W253" s="204">
        <v>7467198</v>
      </c>
      <c r="X253" s="204">
        <v>5811441</v>
      </c>
      <c r="Y253" s="204">
        <v>3422465</v>
      </c>
      <c r="Z253" s="204">
        <v>0</v>
      </c>
      <c r="AA253" s="204">
        <v>0</v>
      </c>
      <c r="AB253" s="121"/>
      <c r="AC253" s="204">
        <v>18615</v>
      </c>
      <c r="AD253" s="204">
        <v>18615</v>
      </c>
      <c r="AE253" s="204">
        <v>18616</v>
      </c>
      <c r="AF253" s="204">
        <v>0</v>
      </c>
      <c r="AG253" s="204">
        <v>0</v>
      </c>
      <c r="AH253" s="121"/>
      <c r="AI253" s="204">
        <v>-94616</v>
      </c>
      <c r="AJ253" s="204">
        <v>-43031</v>
      </c>
      <c r="AK253" s="204">
        <v>0</v>
      </c>
      <c r="AL253" s="204">
        <v>0</v>
      </c>
      <c r="AM253" s="204">
        <v>0</v>
      </c>
    </row>
    <row r="254" spans="1:39">
      <c r="A254" s="36">
        <v>37801</v>
      </c>
      <c r="B254" s="37" t="s">
        <v>229</v>
      </c>
      <c r="C254" s="120">
        <v>6.2799999999999995E-5</v>
      </c>
      <c r="E254" s="121">
        <f t="shared" si="7"/>
        <v>154581</v>
      </c>
      <c r="F254" s="121">
        <f t="shared" si="7"/>
        <v>89188</v>
      </c>
      <c r="G254" s="121">
        <f t="shared" si="7"/>
        <v>9017</v>
      </c>
      <c r="H254" s="121">
        <f t="shared" si="7"/>
        <v>-1139</v>
      </c>
      <c r="I254" s="121">
        <f t="shared" si="8"/>
        <v>0</v>
      </c>
      <c r="J254" s="121"/>
      <c r="K254" s="204">
        <v>11913</v>
      </c>
      <c r="L254" s="204">
        <v>15732</v>
      </c>
      <c r="M254" s="204">
        <v>13340</v>
      </c>
      <c r="N254" s="204">
        <v>0</v>
      </c>
      <c r="O254" s="204">
        <v>0</v>
      </c>
      <c r="P254" s="121"/>
      <c r="Q254" s="204">
        <v>67242</v>
      </c>
      <c r="R254" s="204">
        <v>25195</v>
      </c>
      <c r="S254" s="204">
        <v>-29245</v>
      </c>
      <c r="T254" s="204">
        <v>-1139</v>
      </c>
      <c r="U254" s="204">
        <v>0</v>
      </c>
      <c r="V254" s="121"/>
      <c r="W254" s="204">
        <v>58421</v>
      </c>
      <c r="X254" s="204">
        <v>45467</v>
      </c>
      <c r="Y254" s="204">
        <v>26776</v>
      </c>
      <c r="Z254" s="204">
        <v>0</v>
      </c>
      <c r="AA254" s="204">
        <v>0</v>
      </c>
      <c r="AB254" s="121"/>
      <c r="AC254" s="204">
        <v>22631</v>
      </c>
      <c r="AD254" s="204">
        <v>6497</v>
      </c>
      <c r="AE254" s="204">
        <v>0</v>
      </c>
      <c r="AF254" s="204">
        <v>0</v>
      </c>
      <c r="AG254" s="204">
        <v>0</v>
      </c>
      <c r="AH254" s="121"/>
      <c r="AI254" s="204">
        <v>-5626</v>
      </c>
      <c r="AJ254" s="204">
        <v>-3703</v>
      </c>
      <c r="AK254" s="204">
        <v>-1854</v>
      </c>
      <c r="AL254" s="204">
        <v>0</v>
      </c>
      <c r="AM254" s="204">
        <v>0</v>
      </c>
    </row>
    <row r="255" spans="1:39">
      <c r="A255" s="36">
        <v>37805</v>
      </c>
      <c r="B255" s="37" t="s">
        <v>230</v>
      </c>
      <c r="C255" s="120">
        <v>6.332E-4</v>
      </c>
      <c r="E255" s="121">
        <f t="shared" si="7"/>
        <v>1095984</v>
      </c>
      <c r="F255" s="121">
        <f t="shared" si="7"/>
        <v>706582</v>
      </c>
      <c r="G255" s="121">
        <f t="shared" si="7"/>
        <v>74671</v>
      </c>
      <c r="H255" s="121">
        <f t="shared" si="7"/>
        <v>-10527</v>
      </c>
      <c r="I255" s="121">
        <f t="shared" si="8"/>
        <v>0</v>
      </c>
      <c r="J255" s="121"/>
      <c r="K255" s="204">
        <v>110056</v>
      </c>
      <c r="L255" s="204">
        <v>145345</v>
      </c>
      <c r="M255" s="204">
        <v>123243</v>
      </c>
      <c r="N255" s="204">
        <v>0</v>
      </c>
      <c r="O255" s="204">
        <v>0</v>
      </c>
      <c r="P255" s="121"/>
      <c r="Q255" s="204">
        <v>621214</v>
      </c>
      <c r="R255" s="204">
        <v>232768</v>
      </c>
      <c r="S255" s="204">
        <v>-270180</v>
      </c>
      <c r="T255" s="204">
        <v>-10527</v>
      </c>
      <c r="U255" s="204">
        <v>0</v>
      </c>
      <c r="V255" s="121"/>
      <c r="W255" s="204">
        <v>539726</v>
      </c>
      <c r="X255" s="204">
        <v>420049</v>
      </c>
      <c r="Y255" s="204">
        <v>247375</v>
      </c>
      <c r="Z255" s="204">
        <v>0</v>
      </c>
      <c r="AA255" s="204">
        <v>0</v>
      </c>
      <c r="AB255" s="121"/>
      <c r="AC255" s="204">
        <v>0</v>
      </c>
      <c r="AD255" s="204">
        <v>0</v>
      </c>
      <c r="AE255" s="204">
        <v>0</v>
      </c>
      <c r="AF255" s="204">
        <v>0</v>
      </c>
      <c r="AG255" s="204">
        <v>0</v>
      </c>
      <c r="AH255" s="121"/>
      <c r="AI255" s="204">
        <v>-175012</v>
      </c>
      <c r="AJ255" s="204">
        <v>-91580</v>
      </c>
      <c r="AK255" s="204">
        <v>-25767</v>
      </c>
      <c r="AL255" s="204">
        <v>0</v>
      </c>
      <c r="AM255" s="204">
        <v>0</v>
      </c>
    </row>
    <row r="256" spans="1:39">
      <c r="A256" s="36">
        <v>37900</v>
      </c>
      <c r="B256" s="37" t="s">
        <v>231</v>
      </c>
      <c r="C256" s="120">
        <v>4.3984999999999996E-3</v>
      </c>
      <c r="E256" s="121">
        <f t="shared" si="7"/>
        <v>8115482</v>
      </c>
      <c r="F256" s="121">
        <f t="shared" si="7"/>
        <v>5031366</v>
      </c>
      <c r="G256" s="121">
        <f t="shared" si="7"/>
        <v>457154</v>
      </c>
      <c r="H256" s="121">
        <f t="shared" si="7"/>
        <v>-73739</v>
      </c>
      <c r="I256" s="121">
        <f t="shared" si="8"/>
        <v>0</v>
      </c>
      <c r="J256" s="121"/>
      <c r="K256" s="204">
        <v>770918</v>
      </c>
      <c r="L256" s="204">
        <v>1018114</v>
      </c>
      <c r="M256" s="204">
        <v>863292</v>
      </c>
      <c r="N256" s="204">
        <v>0</v>
      </c>
      <c r="O256" s="204">
        <v>0</v>
      </c>
      <c r="P256" s="121"/>
      <c r="Q256" s="204">
        <v>4351477</v>
      </c>
      <c r="R256" s="204">
        <v>1630494</v>
      </c>
      <c r="S256" s="204">
        <v>-1892553</v>
      </c>
      <c r="T256" s="204">
        <v>-73739</v>
      </c>
      <c r="U256" s="204">
        <v>0</v>
      </c>
      <c r="V256" s="121"/>
      <c r="W256" s="204">
        <v>3780675</v>
      </c>
      <c r="X256" s="204">
        <v>2942358</v>
      </c>
      <c r="Y256" s="204">
        <v>1732809</v>
      </c>
      <c r="Z256" s="204">
        <v>0</v>
      </c>
      <c r="AA256" s="204">
        <v>0</v>
      </c>
      <c r="AB256" s="121"/>
      <c r="AC256" s="204">
        <v>0</v>
      </c>
      <c r="AD256" s="204">
        <v>0</v>
      </c>
      <c r="AE256" s="204">
        <v>0</v>
      </c>
      <c r="AF256" s="204">
        <v>0</v>
      </c>
      <c r="AG256" s="204">
        <v>0</v>
      </c>
      <c r="AH256" s="121"/>
      <c r="AI256" s="204">
        <v>-787588</v>
      </c>
      <c r="AJ256" s="204">
        <v>-559600</v>
      </c>
      <c r="AK256" s="204">
        <v>-246394</v>
      </c>
      <c r="AL256" s="204">
        <v>0</v>
      </c>
      <c r="AM256" s="204">
        <v>0</v>
      </c>
    </row>
    <row r="257" spans="1:39">
      <c r="A257" s="36">
        <v>37901</v>
      </c>
      <c r="B257" s="37" t="s">
        <v>232</v>
      </c>
      <c r="C257" s="120">
        <v>5.91E-5</v>
      </c>
      <c r="E257" s="121">
        <f t="shared" si="7"/>
        <v>200547</v>
      </c>
      <c r="F257" s="121">
        <f t="shared" si="7"/>
        <v>137334</v>
      </c>
      <c r="G257" s="121">
        <f t="shared" si="7"/>
        <v>46047</v>
      </c>
      <c r="H257" s="121">
        <f t="shared" si="7"/>
        <v>-1448</v>
      </c>
      <c r="I257" s="121">
        <f t="shared" si="8"/>
        <v>0</v>
      </c>
      <c r="J257" s="121"/>
      <c r="K257" s="204">
        <v>15137</v>
      </c>
      <c r="L257" s="204">
        <v>19990</v>
      </c>
      <c r="M257" s="204">
        <v>16950</v>
      </c>
      <c r="N257" s="204">
        <v>0</v>
      </c>
      <c r="O257" s="204">
        <v>0</v>
      </c>
      <c r="P257" s="121"/>
      <c r="Q257" s="204">
        <v>85440</v>
      </c>
      <c r="R257" s="204">
        <v>32014</v>
      </c>
      <c r="S257" s="204">
        <v>-37160</v>
      </c>
      <c r="T257" s="204">
        <v>-1448</v>
      </c>
      <c r="U257" s="204">
        <v>0</v>
      </c>
      <c r="V257" s="121"/>
      <c r="W257" s="204">
        <v>74232</v>
      </c>
      <c r="X257" s="204">
        <v>57772</v>
      </c>
      <c r="Y257" s="204">
        <v>34023</v>
      </c>
      <c r="Z257" s="204">
        <v>0</v>
      </c>
      <c r="AA257" s="204">
        <v>0</v>
      </c>
      <c r="AB257" s="121"/>
      <c r="AC257" s="204">
        <v>32270</v>
      </c>
      <c r="AD257" s="204">
        <v>32234</v>
      </c>
      <c r="AE257" s="204">
        <v>32234</v>
      </c>
      <c r="AF257" s="204">
        <v>0</v>
      </c>
      <c r="AG257" s="204">
        <v>0</v>
      </c>
      <c r="AH257" s="121"/>
      <c r="AI257" s="204">
        <v>-6532</v>
      </c>
      <c r="AJ257" s="204">
        <v>-4676</v>
      </c>
      <c r="AK257" s="204">
        <v>0</v>
      </c>
      <c r="AL257" s="204">
        <v>0</v>
      </c>
      <c r="AM257" s="204">
        <v>0</v>
      </c>
    </row>
    <row r="258" spans="1:39">
      <c r="A258" s="36">
        <v>37905</v>
      </c>
      <c r="B258" s="37" t="s">
        <v>233</v>
      </c>
      <c r="C258" s="120">
        <v>5.3850000000000002E-4</v>
      </c>
      <c r="E258" s="121">
        <f t="shared" si="7"/>
        <v>980755</v>
      </c>
      <c r="F258" s="121">
        <f t="shared" si="7"/>
        <v>615163</v>
      </c>
      <c r="G258" s="121">
        <f t="shared" si="7"/>
        <v>14239</v>
      </c>
      <c r="H258" s="121">
        <f t="shared" si="7"/>
        <v>-8264</v>
      </c>
      <c r="I258" s="121">
        <f t="shared" si="8"/>
        <v>0</v>
      </c>
      <c r="J258" s="121"/>
      <c r="K258" s="204">
        <v>86394</v>
      </c>
      <c r="L258" s="204">
        <v>114097</v>
      </c>
      <c r="M258" s="204">
        <v>96746</v>
      </c>
      <c r="N258" s="204">
        <v>0</v>
      </c>
      <c r="O258" s="204">
        <v>0</v>
      </c>
      <c r="P258" s="121"/>
      <c r="Q258" s="204">
        <v>487656</v>
      </c>
      <c r="R258" s="204">
        <v>182724</v>
      </c>
      <c r="S258" s="204">
        <v>-212092</v>
      </c>
      <c r="T258" s="204">
        <v>-8264</v>
      </c>
      <c r="U258" s="204">
        <v>0</v>
      </c>
      <c r="V258" s="121"/>
      <c r="W258" s="204">
        <v>423688</v>
      </c>
      <c r="X258" s="204">
        <v>329740</v>
      </c>
      <c r="Y258" s="204">
        <v>194190</v>
      </c>
      <c r="Z258" s="204">
        <v>0</v>
      </c>
      <c r="AA258" s="204">
        <v>0</v>
      </c>
      <c r="AB258" s="121"/>
      <c r="AC258" s="204">
        <v>58020</v>
      </c>
      <c r="AD258" s="204">
        <v>53206</v>
      </c>
      <c r="AE258" s="204">
        <v>0</v>
      </c>
      <c r="AF258" s="204">
        <v>0</v>
      </c>
      <c r="AG258" s="204">
        <v>0</v>
      </c>
      <c r="AH258" s="121"/>
      <c r="AI258" s="204">
        <v>-75003</v>
      </c>
      <c r="AJ258" s="204">
        <v>-64604</v>
      </c>
      <c r="AK258" s="204">
        <v>-64605</v>
      </c>
      <c r="AL258" s="204">
        <v>0</v>
      </c>
      <c r="AM258" s="204">
        <v>0</v>
      </c>
    </row>
    <row r="259" spans="1:39">
      <c r="A259" s="36">
        <v>38000</v>
      </c>
      <c r="B259" s="37" t="s">
        <v>234</v>
      </c>
      <c r="C259" s="120">
        <v>7.2432E-3</v>
      </c>
      <c r="E259" s="121">
        <f t="shared" si="7"/>
        <v>15040014</v>
      </c>
      <c r="F259" s="121">
        <f t="shared" si="7"/>
        <v>9464792</v>
      </c>
      <c r="G259" s="121">
        <f t="shared" si="7"/>
        <v>1111326</v>
      </c>
      <c r="H259" s="121">
        <f t="shared" si="7"/>
        <v>-126343</v>
      </c>
      <c r="I259" s="121">
        <f t="shared" si="8"/>
        <v>0</v>
      </c>
      <c r="J259" s="121"/>
      <c r="K259" s="204">
        <v>1320868</v>
      </c>
      <c r="L259" s="204">
        <v>1744406</v>
      </c>
      <c r="M259" s="204">
        <v>1479139</v>
      </c>
      <c r="N259" s="204">
        <v>0</v>
      </c>
      <c r="O259" s="204">
        <v>0</v>
      </c>
      <c r="P259" s="121"/>
      <c r="Q259" s="204">
        <v>7455695</v>
      </c>
      <c r="R259" s="204">
        <v>2793640</v>
      </c>
      <c r="S259" s="204">
        <v>-3242646</v>
      </c>
      <c r="T259" s="204">
        <v>-126343</v>
      </c>
      <c r="U259" s="204">
        <v>0</v>
      </c>
      <c r="V259" s="121"/>
      <c r="W259" s="204">
        <v>6477700</v>
      </c>
      <c r="X259" s="204">
        <v>5041352</v>
      </c>
      <c r="Y259" s="204">
        <v>2968945</v>
      </c>
      <c r="Z259" s="204">
        <v>0</v>
      </c>
      <c r="AA259" s="204">
        <v>0</v>
      </c>
      <c r="AB259" s="121"/>
      <c r="AC259" s="204">
        <v>0</v>
      </c>
      <c r="AD259" s="204">
        <v>0</v>
      </c>
      <c r="AE259" s="204">
        <v>0</v>
      </c>
      <c r="AF259" s="204">
        <v>0</v>
      </c>
      <c r="AG259" s="204">
        <v>0</v>
      </c>
      <c r="AH259" s="121"/>
      <c r="AI259" s="204">
        <v>-214249</v>
      </c>
      <c r="AJ259" s="204">
        <v>-114606</v>
      </c>
      <c r="AK259" s="204">
        <v>-94112</v>
      </c>
      <c r="AL259" s="204">
        <v>0</v>
      </c>
      <c r="AM259" s="204">
        <v>0</v>
      </c>
    </row>
    <row r="260" spans="1:39">
      <c r="A260" s="36">
        <v>38005</v>
      </c>
      <c r="B260" s="37" t="s">
        <v>235</v>
      </c>
      <c r="C260" s="120">
        <v>1.3967000000000001E-3</v>
      </c>
      <c r="E260" s="121">
        <f t="shared" si="7"/>
        <v>2759761</v>
      </c>
      <c r="F260" s="121">
        <f t="shared" si="7"/>
        <v>1646029</v>
      </c>
      <c r="G260" s="121">
        <f t="shared" si="7"/>
        <v>178184</v>
      </c>
      <c r="H260" s="121">
        <f t="shared" si="7"/>
        <v>-23653</v>
      </c>
      <c r="I260" s="121">
        <f t="shared" si="8"/>
        <v>0</v>
      </c>
      <c r="J260" s="121"/>
      <c r="K260" s="204">
        <v>247288</v>
      </c>
      <c r="L260" s="204">
        <v>326582</v>
      </c>
      <c r="M260" s="204">
        <v>276919</v>
      </c>
      <c r="N260" s="204">
        <v>0</v>
      </c>
      <c r="O260" s="204">
        <v>0</v>
      </c>
      <c r="P260" s="121"/>
      <c r="Q260" s="204">
        <v>1395829</v>
      </c>
      <c r="R260" s="204">
        <v>523015</v>
      </c>
      <c r="S260" s="204">
        <v>-607077</v>
      </c>
      <c r="T260" s="204">
        <v>-23653</v>
      </c>
      <c r="U260" s="204">
        <v>0</v>
      </c>
      <c r="V260" s="121"/>
      <c r="W260" s="204">
        <v>1212732</v>
      </c>
      <c r="X260" s="204">
        <v>943824</v>
      </c>
      <c r="Y260" s="204">
        <v>555835</v>
      </c>
      <c r="Z260" s="204">
        <v>0</v>
      </c>
      <c r="AA260" s="204">
        <v>0</v>
      </c>
      <c r="AB260" s="121"/>
      <c r="AC260" s="204">
        <v>77851</v>
      </c>
      <c r="AD260" s="204">
        <v>26548</v>
      </c>
      <c r="AE260" s="204">
        <v>0</v>
      </c>
      <c r="AF260" s="204">
        <v>0</v>
      </c>
      <c r="AG260" s="204">
        <v>0</v>
      </c>
      <c r="AH260" s="121"/>
      <c r="AI260" s="204">
        <v>-173939</v>
      </c>
      <c r="AJ260" s="204">
        <v>-173940</v>
      </c>
      <c r="AK260" s="204">
        <v>-47493</v>
      </c>
      <c r="AL260" s="204">
        <v>0</v>
      </c>
      <c r="AM260" s="204">
        <v>0</v>
      </c>
    </row>
    <row r="261" spans="1:39">
      <c r="A261" s="36">
        <v>38100</v>
      </c>
      <c r="B261" s="37" t="s">
        <v>236</v>
      </c>
      <c r="C261" s="120">
        <v>3.2550999999999999E-3</v>
      </c>
      <c r="E261" s="121">
        <f t="shared" si="7"/>
        <v>6720763</v>
      </c>
      <c r="F261" s="121">
        <f t="shared" si="7"/>
        <v>4200316</v>
      </c>
      <c r="G261" s="121">
        <f t="shared" si="7"/>
        <v>524698</v>
      </c>
      <c r="H261" s="121">
        <f t="shared" si="7"/>
        <v>-56717</v>
      </c>
      <c r="I261" s="121">
        <f t="shared" si="8"/>
        <v>0</v>
      </c>
      <c r="J261" s="121"/>
      <c r="K261" s="204">
        <v>592956</v>
      </c>
      <c r="L261" s="204">
        <v>783088</v>
      </c>
      <c r="M261" s="204">
        <v>664006</v>
      </c>
      <c r="N261" s="204">
        <v>0</v>
      </c>
      <c r="O261" s="204">
        <v>0</v>
      </c>
      <c r="P261" s="121"/>
      <c r="Q261" s="204">
        <v>3346966</v>
      </c>
      <c r="R261" s="204">
        <v>1254104</v>
      </c>
      <c r="S261" s="204">
        <v>-1455669</v>
      </c>
      <c r="T261" s="204">
        <v>-56717</v>
      </c>
      <c r="U261" s="204">
        <v>0</v>
      </c>
      <c r="V261" s="121"/>
      <c r="W261" s="204">
        <v>2907930</v>
      </c>
      <c r="X261" s="204">
        <v>2263133</v>
      </c>
      <c r="Y261" s="204">
        <v>1332801</v>
      </c>
      <c r="Z261" s="204">
        <v>0</v>
      </c>
      <c r="AA261" s="204">
        <v>0</v>
      </c>
      <c r="AB261" s="121"/>
      <c r="AC261" s="204">
        <v>0</v>
      </c>
      <c r="AD261" s="204">
        <v>0</v>
      </c>
      <c r="AE261" s="204">
        <v>0</v>
      </c>
      <c r="AF261" s="204">
        <v>0</v>
      </c>
      <c r="AG261" s="204">
        <v>0</v>
      </c>
      <c r="AH261" s="121"/>
      <c r="AI261" s="204">
        <v>-127089</v>
      </c>
      <c r="AJ261" s="204">
        <v>-100009</v>
      </c>
      <c r="AK261" s="204">
        <v>-16440</v>
      </c>
      <c r="AL261" s="204">
        <v>0</v>
      </c>
      <c r="AM261" s="204">
        <v>0</v>
      </c>
    </row>
    <row r="262" spans="1:39">
      <c r="A262" s="36">
        <v>38105</v>
      </c>
      <c r="B262" s="37" t="s">
        <v>237</v>
      </c>
      <c r="C262" s="120">
        <v>6.6710000000000001E-4</v>
      </c>
      <c r="E262" s="121">
        <f t="shared" si="7"/>
        <v>1264942</v>
      </c>
      <c r="F262" s="121">
        <f t="shared" si="7"/>
        <v>779603</v>
      </c>
      <c r="G262" s="121">
        <f t="shared" si="7"/>
        <v>68728</v>
      </c>
      <c r="H262" s="121">
        <f t="shared" si="7"/>
        <v>-11132</v>
      </c>
      <c r="I262" s="121">
        <f t="shared" si="8"/>
        <v>0</v>
      </c>
      <c r="J262" s="121"/>
      <c r="K262" s="204">
        <v>116376</v>
      </c>
      <c r="L262" s="204">
        <v>153693</v>
      </c>
      <c r="M262" s="204">
        <v>130321</v>
      </c>
      <c r="N262" s="204">
        <v>0</v>
      </c>
      <c r="O262" s="204">
        <v>0</v>
      </c>
      <c r="P262" s="121"/>
      <c r="Q262" s="204">
        <v>656891</v>
      </c>
      <c r="R262" s="204">
        <v>246136</v>
      </c>
      <c r="S262" s="204">
        <v>-285696</v>
      </c>
      <c r="T262" s="204">
        <v>-11132</v>
      </c>
      <c r="U262" s="204">
        <v>0</v>
      </c>
      <c r="V262" s="121"/>
      <c r="W262" s="204">
        <v>570724</v>
      </c>
      <c r="X262" s="204">
        <v>444173</v>
      </c>
      <c r="Y262" s="204">
        <v>261582</v>
      </c>
      <c r="Z262" s="204">
        <v>0</v>
      </c>
      <c r="AA262" s="204">
        <v>0</v>
      </c>
      <c r="AB262" s="121"/>
      <c r="AC262" s="204">
        <v>0</v>
      </c>
      <c r="AD262" s="204">
        <v>0</v>
      </c>
      <c r="AE262" s="204">
        <v>0</v>
      </c>
      <c r="AF262" s="204">
        <v>0</v>
      </c>
      <c r="AG262" s="204">
        <v>0</v>
      </c>
      <c r="AH262" s="121"/>
      <c r="AI262" s="204">
        <v>-79049</v>
      </c>
      <c r="AJ262" s="204">
        <v>-64399</v>
      </c>
      <c r="AK262" s="204">
        <v>-37479</v>
      </c>
      <c r="AL262" s="204">
        <v>0</v>
      </c>
      <c r="AM262" s="204">
        <v>0</v>
      </c>
    </row>
    <row r="263" spans="1:39">
      <c r="A263" s="36">
        <v>38200</v>
      </c>
      <c r="B263" s="37" t="s">
        <v>238</v>
      </c>
      <c r="C263" s="120">
        <v>3.1018E-3</v>
      </c>
      <c r="E263" s="121">
        <f t="shared" si="7"/>
        <v>6048245</v>
      </c>
      <c r="F263" s="121">
        <f t="shared" si="7"/>
        <v>3720523</v>
      </c>
      <c r="G263" s="121">
        <f t="shared" si="7"/>
        <v>418190</v>
      </c>
      <c r="H263" s="121">
        <f t="shared" ref="H263:I308" si="9">N263+T263+Z263+AF263+AL263</f>
        <v>-53459</v>
      </c>
      <c r="I263" s="121">
        <f t="shared" si="8"/>
        <v>0</v>
      </c>
      <c r="J263" s="121"/>
      <c r="K263" s="204">
        <v>558894</v>
      </c>
      <c r="L263" s="204">
        <v>738104</v>
      </c>
      <c r="M263" s="204">
        <v>625863</v>
      </c>
      <c r="N263" s="204">
        <v>0</v>
      </c>
      <c r="O263" s="204">
        <v>0</v>
      </c>
      <c r="P263" s="121"/>
      <c r="Q263" s="204">
        <v>3154700</v>
      </c>
      <c r="R263" s="204">
        <v>1182063</v>
      </c>
      <c r="S263" s="204">
        <v>-1372049</v>
      </c>
      <c r="T263" s="204">
        <v>-53459</v>
      </c>
      <c r="U263" s="204">
        <v>0</v>
      </c>
      <c r="V263" s="121"/>
      <c r="W263" s="204">
        <v>2740885</v>
      </c>
      <c r="X263" s="204">
        <v>2133128</v>
      </c>
      <c r="Y263" s="204">
        <v>1256239</v>
      </c>
      <c r="Z263" s="204">
        <v>0</v>
      </c>
      <c r="AA263" s="204">
        <v>0</v>
      </c>
      <c r="AB263" s="121"/>
      <c r="AC263" s="204">
        <v>0</v>
      </c>
      <c r="AD263" s="204">
        <v>0</v>
      </c>
      <c r="AE263" s="204">
        <v>0</v>
      </c>
      <c r="AF263" s="204">
        <v>0</v>
      </c>
      <c r="AG263" s="204">
        <v>0</v>
      </c>
      <c r="AH263" s="121"/>
      <c r="AI263" s="204">
        <v>-406234</v>
      </c>
      <c r="AJ263" s="204">
        <v>-332772</v>
      </c>
      <c r="AK263" s="204">
        <v>-91863</v>
      </c>
      <c r="AL263" s="204">
        <v>0</v>
      </c>
      <c r="AM263" s="204">
        <v>0</v>
      </c>
    </row>
    <row r="264" spans="1:39">
      <c r="A264" s="36">
        <v>38205</v>
      </c>
      <c r="B264" s="37" t="s">
        <v>239</v>
      </c>
      <c r="C264" s="120">
        <v>4.6220000000000001E-4</v>
      </c>
      <c r="E264" s="121">
        <f t="shared" ref="E264:G308" si="10">K264+Q264+W264+AC264+AI264</f>
        <v>930656</v>
      </c>
      <c r="F264" s="121">
        <f t="shared" si="10"/>
        <v>594124</v>
      </c>
      <c r="G264" s="121">
        <f t="shared" si="10"/>
        <v>53887</v>
      </c>
      <c r="H264" s="121">
        <f t="shared" si="9"/>
        <v>-7769</v>
      </c>
      <c r="I264" s="121">
        <f t="shared" si="9"/>
        <v>0</v>
      </c>
      <c r="J264" s="121"/>
      <c r="K264" s="204">
        <v>81221</v>
      </c>
      <c r="L264" s="204">
        <v>107265</v>
      </c>
      <c r="M264" s="204">
        <v>90953</v>
      </c>
      <c r="N264" s="204">
        <v>0</v>
      </c>
      <c r="O264" s="204">
        <v>0</v>
      </c>
      <c r="P264" s="121"/>
      <c r="Q264" s="204">
        <v>458456</v>
      </c>
      <c r="R264" s="204">
        <v>171783</v>
      </c>
      <c r="S264" s="204">
        <v>-199393</v>
      </c>
      <c r="T264" s="204">
        <v>-7769</v>
      </c>
      <c r="U264" s="204">
        <v>0</v>
      </c>
      <c r="V264" s="121"/>
      <c r="W264" s="204">
        <v>398318</v>
      </c>
      <c r="X264" s="204">
        <v>309996</v>
      </c>
      <c r="Y264" s="204">
        <v>182563</v>
      </c>
      <c r="Z264" s="204">
        <v>0</v>
      </c>
      <c r="AA264" s="204">
        <v>0</v>
      </c>
      <c r="AB264" s="121"/>
      <c r="AC264" s="204">
        <v>29700</v>
      </c>
      <c r="AD264" s="204">
        <v>25315</v>
      </c>
      <c r="AE264" s="204">
        <v>0</v>
      </c>
      <c r="AF264" s="204">
        <v>0</v>
      </c>
      <c r="AG264" s="204">
        <v>0</v>
      </c>
      <c r="AH264" s="121"/>
      <c r="AI264" s="204">
        <v>-37039</v>
      </c>
      <c r="AJ264" s="204">
        <v>-20235</v>
      </c>
      <c r="AK264" s="204">
        <v>-20236</v>
      </c>
      <c r="AL264" s="204">
        <v>0</v>
      </c>
      <c r="AM264" s="204">
        <v>0</v>
      </c>
    </row>
    <row r="265" spans="1:39">
      <c r="A265" s="36">
        <v>38210</v>
      </c>
      <c r="B265" s="37" t="s">
        <v>240</v>
      </c>
      <c r="C265" s="120">
        <v>1.1766000000000001E-3</v>
      </c>
      <c r="E265" s="121">
        <f t="shared" si="10"/>
        <v>2477227</v>
      </c>
      <c r="F265" s="121">
        <f t="shared" si="10"/>
        <v>1554217</v>
      </c>
      <c r="G265" s="121">
        <f t="shared" si="10"/>
        <v>197342</v>
      </c>
      <c r="H265" s="121">
        <f t="shared" si="9"/>
        <v>-20735</v>
      </c>
      <c r="I265" s="121">
        <f t="shared" si="9"/>
        <v>0</v>
      </c>
      <c r="J265" s="121"/>
      <c r="K265" s="204">
        <v>216778</v>
      </c>
      <c r="L265" s="204">
        <v>286288</v>
      </c>
      <c r="M265" s="204">
        <v>242753</v>
      </c>
      <c r="N265" s="204">
        <v>0</v>
      </c>
      <c r="O265" s="204">
        <v>0</v>
      </c>
      <c r="P265" s="121"/>
      <c r="Q265" s="204">
        <v>1223612</v>
      </c>
      <c r="R265" s="204">
        <v>458486</v>
      </c>
      <c r="S265" s="204">
        <v>-532176</v>
      </c>
      <c r="T265" s="204">
        <v>-20735</v>
      </c>
      <c r="U265" s="204">
        <v>0</v>
      </c>
      <c r="V265" s="121"/>
      <c r="W265" s="204">
        <v>1063106</v>
      </c>
      <c r="X265" s="204">
        <v>827375</v>
      </c>
      <c r="Y265" s="204">
        <v>487257</v>
      </c>
      <c r="Z265" s="204">
        <v>0</v>
      </c>
      <c r="AA265" s="204">
        <v>0</v>
      </c>
      <c r="AB265" s="121"/>
      <c r="AC265" s="204">
        <v>12440</v>
      </c>
      <c r="AD265" s="204">
        <v>6099</v>
      </c>
      <c r="AE265" s="204">
        <v>0</v>
      </c>
      <c r="AF265" s="204">
        <v>0</v>
      </c>
      <c r="AG265" s="204">
        <v>0</v>
      </c>
      <c r="AH265" s="121"/>
      <c r="AI265" s="204">
        <v>-38709</v>
      </c>
      <c r="AJ265" s="204">
        <v>-24031</v>
      </c>
      <c r="AK265" s="204">
        <v>-492</v>
      </c>
      <c r="AL265" s="204">
        <v>0</v>
      </c>
      <c r="AM265" s="204">
        <v>0</v>
      </c>
    </row>
    <row r="266" spans="1:39">
      <c r="A266" s="36">
        <v>38300</v>
      </c>
      <c r="B266" s="37" t="s">
        <v>241</v>
      </c>
      <c r="C266" s="120">
        <v>2.4562E-3</v>
      </c>
      <c r="E266" s="121">
        <f t="shared" si="10"/>
        <v>4937896</v>
      </c>
      <c r="F266" s="121">
        <f t="shared" si="10"/>
        <v>3039392</v>
      </c>
      <c r="G266" s="121">
        <f t="shared" si="10"/>
        <v>346984</v>
      </c>
      <c r="H266" s="121">
        <f t="shared" si="9"/>
        <v>-42570</v>
      </c>
      <c r="I266" s="121">
        <f t="shared" si="9"/>
        <v>0</v>
      </c>
      <c r="J266" s="121"/>
      <c r="K266" s="204">
        <v>445050</v>
      </c>
      <c r="L266" s="204">
        <v>587755</v>
      </c>
      <c r="M266" s="204">
        <v>498377</v>
      </c>
      <c r="N266" s="204">
        <v>0</v>
      </c>
      <c r="O266" s="204">
        <v>0</v>
      </c>
      <c r="P266" s="121"/>
      <c r="Q266" s="204">
        <v>2512101</v>
      </c>
      <c r="R266" s="204">
        <v>941281</v>
      </c>
      <c r="S266" s="204">
        <v>-1092568</v>
      </c>
      <c r="T266" s="204">
        <v>-42570</v>
      </c>
      <c r="U266" s="204">
        <v>0</v>
      </c>
      <c r="V266" s="121"/>
      <c r="W266" s="204">
        <v>2182578</v>
      </c>
      <c r="X266" s="204">
        <v>1698619</v>
      </c>
      <c r="Y266" s="204">
        <v>1000348</v>
      </c>
      <c r="Z266" s="204">
        <v>0</v>
      </c>
      <c r="AA266" s="204">
        <v>0</v>
      </c>
      <c r="AB266" s="121"/>
      <c r="AC266" s="204">
        <v>0</v>
      </c>
      <c r="AD266" s="204">
        <v>0</v>
      </c>
      <c r="AE266" s="204">
        <v>0</v>
      </c>
      <c r="AF266" s="204">
        <v>0</v>
      </c>
      <c r="AG266" s="204">
        <v>0</v>
      </c>
      <c r="AH266" s="121"/>
      <c r="AI266" s="204">
        <v>-201833</v>
      </c>
      <c r="AJ266" s="204">
        <v>-188263</v>
      </c>
      <c r="AK266" s="204">
        <v>-59173</v>
      </c>
      <c r="AL266" s="204">
        <v>0</v>
      </c>
      <c r="AM266" s="204">
        <v>0</v>
      </c>
    </row>
    <row r="267" spans="1:39">
      <c r="A267" s="36">
        <v>38400</v>
      </c>
      <c r="B267" s="37" t="s">
        <v>242</v>
      </c>
      <c r="C267" s="120">
        <v>3.0192000000000001E-3</v>
      </c>
      <c r="E267" s="121">
        <f t="shared" si="10"/>
        <v>6002072</v>
      </c>
      <c r="F267" s="121">
        <f t="shared" si="10"/>
        <v>3718147</v>
      </c>
      <c r="G267" s="121">
        <f t="shared" si="10"/>
        <v>457083</v>
      </c>
      <c r="H267" s="121">
        <f t="shared" si="9"/>
        <v>-52196</v>
      </c>
      <c r="I267" s="121">
        <f t="shared" si="9"/>
        <v>0</v>
      </c>
      <c r="J267" s="121"/>
      <c r="K267" s="204">
        <v>545688</v>
      </c>
      <c r="L267" s="204">
        <v>720664</v>
      </c>
      <c r="M267" s="204">
        <v>611074</v>
      </c>
      <c r="N267" s="204">
        <v>0</v>
      </c>
      <c r="O267" s="204">
        <v>0</v>
      </c>
      <c r="P267" s="121"/>
      <c r="Q267" s="204">
        <v>3080159</v>
      </c>
      <c r="R267" s="204">
        <v>1154132</v>
      </c>
      <c r="S267" s="204">
        <v>-1339629</v>
      </c>
      <c r="T267" s="204">
        <v>-52196</v>
      </c>
      <c r="U267" s="204">
        <v>0</v>
      </c>
      <c r="V267" s="121"/>
      <c r="W267" s="204">
        <v>2676121</v>
      </c>
      <c r="X267" s="204">
        <v>2082725</v>
      </c>
      <c r="Y267" s="204">
        <v>1226555</v>
      </c>
      <c r="Z267" s="204">
        <v>0</v>
      </c>
      <c r="AA267" s="204">
        <v>0</v>
      </c>
      <c r="AB267" s="121"/>
      <c r="AC267" s="204">
        <v>1972</v>
      </c>
      <c r="AD267" s="204">
        <v>0</v>
      </c>
      <c r="AE267" s="204">
        <v>0</v>
      </c>
      <c r="AF267" s="204">
        <v>0</v>
      </c>
      <c r="AG267" s="204">
        <v>0</v>
      </c>
      <c r="AH267" s="121"/>
      <c r="AI267" s="204">
        <v>-301868</v>
      </c>
      <c r="AJ267" s="204">
        <v>-239374</v>
      </c>
      <c r="AK267" s="204">
        <v>-40917</v>
      </c>
      <c r="AL267" s="204">
        <v>0</v>
      </c>
      <c r="AM267" s="204">
        <v>0</v>
      </c>
    </row>
    <row r="268" spans="1:39">
      <c r="A268" s="36">
        <v>38402</v>
      </c>
      <c r="B268" s="37" t="s">
        <v>243</v>
      </c>
      <c r="C268" s="120">
        <v>1.2290000000000001E-4</v>
      </c>
      <c r="E268" s="121">
        <f t="shared" si="10"/>
        <v>533226</v>
      </c>
      <c r="F268" s="121">
        <f t="shared" si="10"/>
        <v>380421</v>
      </c>
      <c r="G268" s="121">
        <f t="shared" si="10"/>
        <v>133059</v>
      </c>
      <c r="H268" s="121">
        <f t="shared" si="9"/>
        <v>-3516</v>
      </c>
      <c r="I268" s="121">
        <f t="shared" si="9"/>
        <v>0</v>
      </c>
      <c r="J268" s="121"/>
      <c r="K268" s="204">
        <v>36758</v>
      </c>
      <c r="L268" s="204">
        <v>48545</v>
      </c>
      <c r="M268" s="204">
        <v>41163</v>
      </c>
      <c r="N268" s="204">
        <v>0</v>
      </c>
      <c r="O268" s="204">
        <v>0</v>
      </c>
      <c r="P268" s="121"/>
      <c r="Q268" s="204">
        <v>207482</v>
      </c>
      <c r="R268" s="204">
        <v>77743</v>
      </c>
      <c r="S268" s="204">
        <v>-90239</v>
      </c>
      <c r="T268" s="204">
        <v>-3516</v>
      </c>
      <c r="U268" s="204">
        <v>0</v>
      </c>
      <c r="V268" s="121"/>
      <c r="W268" s="204">
        <v>180266</v>
      </c>
      <c r="X268" s="204">
        <v>140294</v>
      </c>
      <c r="Y268" s="204">
        <v>82622</v>
      </c>
      <c r="Z268" s="204">
        <v>0</v>
      </c>
      <c r="AA268" s="204">
        <v>0</v>
      </c>
      <c r="AB268" s="121"/>
      <c r="AC268" s="204">
        <v>116302</v>
      </c>
      <c r="AD268" s="204">
        <v>116300</v>
      </c>
      <c r="AE268" s="204">
        <v>99513</v>
      </c>
      <c r="AF268" s="204">
        <v>0</v>
      </c>
      <c r="AG268" s="204">
        <v>0</v>
      </c>
      <c r="AH268" s="121"/>
      <c r="AI268" s="204">
        <v>-7582</v>
      </c>
      <c r="AJ268" s="204">
        <v>-2461</v>
      </c>
      <c r="AK268" s="204">
        <v>0</v>
      </c>
      <c r="AL268" s="204">
        <v>0</v>
      </c>
      <c r="AM268" s="204">
        <v>0</v>
      </c>
    </row>
    <row r="269" spans="1:39">
      <c r="A269" s="36">
        <v>38405</v>
      </c>
      <c r="B269" s="37" t="s">
        <v>244</v>
      </c>
      <c r="C269" s="120">
        <v>7.9290000000000003E-4</v>
      </c>
      <c r="E269" s="121">
        <f t="shared" si="10"/>
        <v>1732585</v>
      </c>
      <c r="F269" s="121">
        <f t="shared" si="10"/>
        <v>1112514</v>
      </c>
      <c r="G269" s="121">
        <f t="shared" si="10"/>
        <v>148284</v>
      </c>
      <c r="H269" s="121">
        <f t="shared" si="9"/>
        <v>-14268</v>
      </c>
      <c r="I269" s="121">
        <f t="shared" si="9"/>
        <v>0</v>
      </c>
      <c r="J269" s="121"/>
      <c r="K269" s="204">
        <v>149163</v>
      </c>
      <c r="L269" s="204">
        <v>196993</v>
      </c>
      <c r="M269" s="204">
        <v>167037</v>
      </c>
      <c r="N269" s="204">
        <v>0</v>
      </c>
      <c r="O269" s="204">
        <v>0</v>
      </c>
      <c r="P269" s="121"/>
      <c r="Q269" s="204">
        <v>841959</v>
      </c>
      <c r="R269" s="204">
        <v>315481</v>
      </c>
      <c r="S269" s="204">
        <v>-366187</v>
      </c>
      <c r="T269" s="204">
        <v>-14268</v>
      </c>
      <c r="U269" s="204">
        <v>0</v>
      </c>
      <c r="V269" s="121"/>
      <c r="W269" s="204">
        <v>731516</v>
      </c>
      <c r="X269" s="204">
        <v>569312</v>
      </c>
      <c r="Y269" s="204">
        <v>335278</v>
      </c>
      <c r="Z269" s="204">
        <v>0</v>
      </c>
      <c r="AA269" s="204">
        <v>0</v>
      </c>
      <c r="AB269" s="121"/>
      <c r="AC269" s="204">
        <v>32395</v>
      </c>
      <c r="AD269" s="204">
        <v>32394</v>
      </c>
      <c r="AE269" s="204">
        <v>12156</v>
      </c>
      <c r="AF269" s="204">
        <v>0</v>
      </c>
      <c r="AG269" s="204">
        <v>0</v>
      </c>
      <c r="AH269" s="121"/>
      <c r="AI269" s="204">
        <v>-22448</v>
      </c>
      <c r="AJ269" s="204">
        <v>-1666</v>
      </c>
      <c r="AK269" s="204">
        <v>0</v>
      </c>
      <c r="AL269" s="204">
        <v>0</v>
      </c>
      <c r="AM269" s="204">
        <v>0</v>
      </c>
    </row>
    <row r="270" spans="1:39">
      <c r="A270" s="36">
        <v>38500</v>
      </c>
      <c r="B270" s="37" t="s">
        <v>245</v>
      </c>
      <c r="C270" s="120">
        <v>2.3335999999999999E-3</v>
      </c>
      <c r="E270" s="121">
        <f t="shared" si="10"/>
        <v>4483526</v>
      </c>
      <c r="F270" s="121">
        <f t="shared" si="10"/>
        <v>2772965</v>
      </c>
      <c r="G270" s="121">
        <f t="shared" si="10"/>
        <v>351177</v>
      </c>
      <c r="H270" s="121">
        <f t="shared" si="9"/>
        <v>-40346</v>
      </c>
      <c r="I270" s="121">
        <f t="shared" si="9"/>
        <v>0</v>
      </c>
      <c r="J270" s="121"/>
      <c r="K270" s="204">
        <v>421807</v>
      </c>
      <c r="L270" s="204">
        <v>557060</v>
      </c>
      <c r="M270" s="204">
        <v>472350</v>
      </c>
      <c r="N270" s="204">
        <v>0</v>
      </c>
      <c r="O270" s="204">
        <v>0</v>
      </c>
      <c r="P270" s="121"/>
      <c r="Q270" s="204">
        <v>2380908</v>
      </c>
      <c r="R270" s="204">
        <v>892123</v>
      </c>
      <c r="S270" s="204">
        <v>-1035509</v>
      </c>
      <c r="T270" s="204">
        <v>-40346</v>
      </c>
      <c r="U270" s="204">
        <v>0</v>
      </c>
      <c r="V270" s="121"/>
      <c r="W270" s="204">
        <v>2068594</v>
      </c>
      <c r="X270" s="204">
        <v>1609909</v>
      </c>
      <c r="Y270" s="204">
        <v>948105</v>
      </c>
      <c r="Z270" s="204">
        <v>0</v>
      </c>
      <c r="AA270" s="204">
        <v>0</v>
      </c>
      <c r="AB270" s="121"/>
      <c r="AC270" s="204">
        <v>0</v>
      </c>
      <c r="AD270" s="204">
        <v>0</v>
      </c>
      <c r="AE270" s="204">
        <v>0</v>
      </c>
      <c r="AF270" s="204">
        <v>0</v>
      </c>
      <c r="AG270" s="204">
        <v>0</v>
      </c>
      <c r="AH270" s="121"/>
      <c r="AI270" s="204">
        <v>-387783</v>
      </c>
      <c r="AJ270" s="204">
        <v>-286127</v>
      </c>
      <c r="AK270" s="204">
        <v>-33769</v>
      </c>
      <c r="AL270" s="204">
        <v>0</v>
      </c>
      <c r="AM270" s="204">
        <v>0</v>
      </c>
    </row>
    <row r="271" spans="1:39">
      <c r="A271" s="36">
        <v>38600</v>
      </c>
      <c r="B271" s="37" t="s">
        <v>246</v>
      </c>
      <c r="C271" s="120">
        <v>3.0501E-3</v>
      </c>
      <c r="E271" s="121">
        <f t="shared" si="10"/>
        <v>5952969</v>
      </c>
      <c r="F271" s="121">
        <f t="shared" si="10"/>
        <v>3661861</v>
      </c>
      <c r="G271" s="121">
        <f t="shared" si="10"/>
        <v>356981</v>
      </c>
      <c r="H271" s="121">
        <f t="shared" si="9"/>
        <v>-51804</v>
      </c>
      <c r="I271" s="121">
        <f t="shared" si="9"/>
        <v>0</v>
      </c>
      <c r="J271" s="121"/>
      <c r="K271" s="204">
        <v>541590</v>
      </c>
      <c r="L271" s="204">
        <v>715251</v>
      </c>
      <c r="M271" s="204">
        <v>606485</v>
      </c>
      <c r="N271" s="204">
        <v>0</v>
      </c>
      <c r="O271" s="204">
        <v>0</v>
      </c>
      <c r="P271" s="121"/>
      <c r="Q271" s="204">
        <v>3057025</v>
      </c>
      <c r="R271" s="204">
        <v>1145464</v>
      </c>
      <c r="S271" s="204">
        <v>-1329568</v>
      </c>
      <c r="T271" s="204">
        <v>-51804</v>
      </c>
      <c r="U271" s="204">
        <v>0</v>
      </c>
      <c r="V271" s="121"/>
      <c r="W271" s="204">
        <v>2656022</v>
      </c>
      <c r="X271" s="204">
        <v>2067083</v>
      </c>
      <c r="Y271" s="204">
        <v>1217343</v>
      </c>
      <c r="Z271" s="204">
        <v>0</v>
      </c>
      <c r="AA271" s="204">
        <v>0</v>
      </c>
      <c r="AB271" s="121"/>
      <c r="AC271" s="204">
        <v>967</v>
      </c>
      <c r="AD271" s="204">
        <v>0</v>
      </c>
      <c r="AE271" s="204">
        <v>0</v>
      </c>
      <c r="AF271" s="204">
        <v>0</v>
      </c>
      <c r="AG271" s="204">
        <v>0</v>
      </c>
      <c r="AH271" s="121"/>
      <c r="AI271" s="204">
        <v>-302635</v>
      </c>
      <c r="AJ271" s="204">
        <v>-265937</v>
      </c>
      <c r="AK271" s="204">
        <v>-137279</v>
      </c>
      <c r="AL271" s="204">
        <v>0</v>
      </c>
      <c r="AM271" s="204">
        <v>0</v>
      </c>
    </row>
    <row r="272" spans="1:39">
      <c r="A272" s="36">
        <v>38601</v>
      </c>
      <c r="B272" s="37" t="s">
        <v>247</v>
      </c>
      <c r="C272" s="120">
        <v>3.4900000000000001E-5</v>
      </c>
      <c r="E272" s="121">
        <f t="shared" si="10"/>
        <v>85256</v>
      </c>
      <c r="F272" s="121">
        <f t="shared" si="10"/>
        <v>50196</v>
      </c>
      <c r="G272" s="121">
        <f t="shared" si="10"/>
        <v>12276</v>
      </c>
      <c r="H272" s="121">
        <f t="shared" si="9"/>
        <v>-713</v>
      </c>
      <c r="I272" s="121">
        <f t="shared" si="9"/>
        <v>0</v>
      </c>
      <c r="J272" s="121"/>
      <c r="K272" s="204">
        <v>7450</v>
      </c>
      <c r="L272" s="204">
        <v>9839</v>
      </c>
      <c r="M272" s="204">
        <v>8343</v>
      </c>
      <c r="N272" s="204">
        <v>0</v>
      </c>
      <c r="O272" s="204">
        <v>0</v>
      </c>
      <c r="P272" s="121"/>
      <c r="Q272" s="204">
        <v>42052</v>
      </c>
      <c r="R272" s="204">
        <v>15757</v>
      </c>
      <c r="S272" s="204">
        <v>-18289</v>
      </c>
      <c r="T272" s="204">
        <v>-713</v>
      </c>
      <c r="U272" s="204">
        <v>0</v>
      </c>
      <c r="V272" s="121"/>
      <c r="W272" s="204">
        <v>36536</v>
      </c>
      <c r="X272" s="204">
        <v>28434</v>
      </c>
      <c r="Y272" s="204">
        <v>16745</v>
      </c>
      <c r="Z272" s="204">
        <v>0</v>
      </c>
      <c r="AA272" s="204">
        <v>0</v>
      </c>
      <c r="AB272" s="121"/>
      <c r="AC272" s="204">
        <v>8862</v>
      </c>
      <c r="AD272" s="204">
        <v>5476</v>
      </c>
      <c r="AE272" s="204">
        <v>5477</v>
      </c>
      <c r="AF272" s="204">
        <v>0</v>
      </c>
      <c r="AG272" s="204">
        <v>0</v>
      </c>
      <c r="AH272" s="121"/>
      <c r="AI272" s="204">
        <v>-9644</v>
      </c>
      <c r="AJ272" s="204">
        <v>-9310</v>
      </c>
      <c r="AK272" s="204">
        <v>0</v>
      </c>
      <c r="AL272" s="204">
        <v>0</v>
      </c>
      <c r="AM272" s="204">
        <v>0</v>
      </c>
    </row>
    <row r="273" spans="1:39">
      <c r="A273" s="36">
        <v>38602</v>
      </c>
      <c r="B273" s="37" t="s">
        <v>248</v>
      </c>
      <c r="C273" s="120">
        <v>2.2479999999999999E-4</v>
      </c>
      <c r="E273" s="121">
        <f t="shared" si="10"/>
        <v>642530</v>
      </c>
      <c r="F273" s="121">
        <f t="shared" si="10"/>
        <v>423574</v>
      </c>
      <c r="G273" s="121">
        <f t="shared" si="10"/>
        <v>77241</v>
      </c>
      <c r="H273" s="121">
        <f t="shared" si="9"/>
        <v>-4443</v>
      </c>
      <c r="I273" s="121">
        <f t="shared" si="9"/>
        <v>0</v>
      </c>
      <c r="J273" s="121"/>
      <c r="K273" s="204">
        <v>46449</v>
      </c>
      <c r="L273" s="204">
        <v>61342</v>
      </c>
      <c r="M273" s="204">
        <v>52014</v>
      </c>
      <c r="N273" s="204">
        <v>0</v>
      </c>
      <c r="O273" s="204">
        <v>0</v>
      </c>
      <c r="P273" s="121"/>
      <c r="Q273" s="204">
        <v>262181</v>
      </c>
      <c r="R273" s="204">
        <v>98239</v>
      </c>
      <c r="S273" s="204">
        <v>-114028</v>
      </c>
      <c r="T273" s="204">
        <v>-4443</v>
      </c>
      <c r="U273" s="204">
        <v>0</v>
      </c>
      <c r="V273" s="121"/>
      <c r="W273" s="204">
        <v>227789</v>
      </c>
      <c r="X273" s="204">
        <v>177280</v>
      </c>
      <c r="Y273" s="204">
        <v>104403</v>
      </c>
      <c r="Z273" s="204">
        <v>0</v>
      </c>
      <c r="AA273" s="204">
        <v>0</v>
      </c>
      <c r="AB273" s="121"/>
      <c r="AC273" s="204">
        <v>106111</v>
      </c>
      <c r="AD273" s="204">
        <v>86713</v>
      </c>
      <c r="AE273" s="204">
        <v>34852</v>
      </c>
      <c r="AF273" s="204">
        <v>0</v>
      </c>
      <c r="AG273" s="204">
        <v>0</v>
      </c>
      <c r="AH273" s="121"/>
      <c r="AI273" s="204">
        <v>0</v>
      </c>
      <c r="AJ273" s="204">
        <v>0</v>
      </c>
      <c r="AK273" s="204">
        <v>0</v>
      </c>
      <c r="AL273" s="204">
        <v>0</v>
      </c>
      <c r="AM273" s="204">
        <v>0</v>
      </c>
    </row>
    <row r="274" spans="1:39">
      <c r="A274" s="36">
        <v>38605</v>
      </c>
      <c r="B274" s="37" t="s">
        <v>249</v>
      </c>
      <c r="C274" s="120">
        <v>8.4170000000000002E-4</v>
      </c>
      <c r="E274" s="121">
        <f t="shared" si="10"/>
        <v>1603499</v>
      </c>
      <c r="F274" s="121">
        <f t="shared" si="10"/>
        <v>986504</v>
      </c>
      <c r="G274" s="121">
        <f t="shared" si="10"/>
        <v>78113</v>
      </c>
      <c r="H274" s="121">
        <f t="shared" si="9"/>
        <v>-13895</v>
      </c>
      <c r="I274" s="121">
        <f t="shared" si="9"/>
        <v>0</v>
      </c>
      <c r="J274" s="121"/>
      <c r="K274" s="204">
        <v>145265</v>
      </c>
      <c r="L274" s="204">
        <v>191845</v>
      </c>
      <c r="M274" s="204">
        <v>162672</v>
      </c>
      <c r="N274" s="204">
        <v>0</v>
      </c>
      <c r="O274" s="204">
        <v>0</v>
      </c>
      <c r="P274" s="121"/>
      <c r="Q274" s="204">
        <v>819957</v>
      </c>
      <c r="R274" s="204">
        <v>307237</v>
      </c>
      <c r="S274" s="204">
        <v>-356617</v>
      </c>
      <c r="T274" s="204">
        <v>-13895</v>
      </c>
      <c r="U274" s="204">
        <v>0</v>
      </c>
      <c r="V274" s="121"/>
      <c r="W274" s="204">
        <v>712400</v>
      </c>
      <c r="X274" s="204">
        <v>554434</v>
      </c>
      <c r="Y274" s="204">
        <v>326516</v>
      </c>
      <c r="Z274" s="204">
        <v>0</v>
      </c>
      <c r="AA274" s="204">
        <v>0</v>
      </c>
      <c r="AB274" s="121"/>
      <c r="AC274" s="204">
        <v>5509</v>
      </c>
      <c r="AD274" s="204">
        <v>2697</v>
      </c>
      <c r="AE274" s="204">
        <v>0</v>
      </c>
      <c r="AF274" s="204">
        <v>0</v>
      </c>
      <c r="AG274" s="204">
        <v>0</v>
      </c>
      <c r="AH274" s="121"/>
      <c r="AI274" s="204">
        <v>-79632</v>
      </c>
      <c r="AJ274" s="204">
        <v>-69709</v>
      </c>
      <c r="AK274" s="204">
        <v>-54458</v>
      </c>
      <c r="AL274" s="204">
        <v>0</v>
      </c>
      <c r="AM274" s="204">
        <v>0</v>
      </c>
    </row>
    <row r="275" spans="1:39">
      <c r="A275" s="36">
        <v>38610</v>
      </c>
      <c r="B275" s="37" t="s">
        <v>250</v>
      </c>
      <c r="C275" s="120">
        <v>5.9389999999999996E-4</v>
      </c>
      <c r="E275" s="121">
        <f t="shared" si="10"/>
        <v>1257506</v>
      </c>
      <c r="F275" s="121">
        <f t="shared" si="10"/>
        <v>789985</v>
      </c>
      <c r="G275" s="121">
        <f t="shared" si="10"/>
        <v>125987</v>
      </c>
      <c r="H275" s="121">
        <f t="shared" si="9"/>
        <v>-10499</v>
      </c>
      <c r="I275" s="121">
        <f t="shared" si="9"/>
        <v>0</v>
      </c>
      <c r="J275" s="121"/>
      <c r="K275" s="204">
        <v>109764</v>
      </c>
      <c r="L275" s="204">
        <v>144960</v>
      </c>
      <c r="M275" s="204">
        <v>122917</v>
      </c>
      <c r="N275" s="204">
        <v>0</v>
      </c>
      <c r="O275" s="204">
        <v>0</v>
      </c>
      <c r="P275" s="121"/>
      <c r="Q275" s="204">
        <v>619569</v>
      </c>
      <c r="R275" s="204">
        <v>232152</v>
      </c>
      <c r="S275" s="204">
        <v>-269464</v>
      </c>
      <c r="T275" s="204">
        <v>-10499</v>
      </c>
      <c r="U275" s="204">
        <v>0</v>
      </c>
      <c r="V275" s="121"/>
      <c r="W275" s="204">
        <v>538297</v>
      </c>
      <c r="X275" s="204">
        <v>418937</v>
      </c>
      <c r="Y275" s="204">
        <v>246720</v>
      </c>
      <c r="Z275" s="204">
        <v>0</v>
      </c>
      <c r="AA275" s="204">
        <v>0</v>
      </c>
      <c r="AB275" s="121"/>
      <c r="AC275" s="204">
        <v>25813</v>
      </c>
      <c r="AD275" s="204">
        <v>25813</v>
      </c>
      <c r="AE275" s="204">
        <v>25814</v>
      </c>
      <c r="AF275" s="204">
        <v>0</v>
      </c>
      <c r="AG275" s="204">
        <v>0</v>
      </c>
      <c r="AH275" s="121"/>
      <c r="AI275" s="204">
        <v>-35937</v>
      </c>
      <c r="AJ275" s="204">
        <v>-31877</v>
      </c>
      <c r="AK275" s="204">
        <v>0</v>
      </c>
      <c r="AL275" s="204">
        <v>0</v>
      </c>
      <c r="AM275" s="204">
        <v>0</v>
      </c>
    </row>
    <row r="276" spans="1:39">
      <c r="A276" s="36">
        <v>38620</v>
      </c>
      <c r="B276" s="37" t="s">
        <v>251</v>
      </c>
      <c r="C276" s="120">
        <v>4.9620000000000003E-4</v>
      </c>
      <c r="E276" s="121">
        <f t="shared" si="10"/>
        <v>942620</v>
      </c>
      <c r="F276" s="121">
        <f t="shared" si="10"/>
        <v>551994</v>
      </c>
      <c r="G276" s="121">
        <f t="shared" si="10"/>
        <v>51042</v>
      </c>
      <c r="H276" s="121">
        <f t="shared" si="9"/>
        <v>-8262</v>
      </c>
      <c r="I276" s="121">
        <f t="shared" si="9"/>
        <v>0</v>
      </c>
      <c r="J276" s="121"/>
      <c r="K276" s="204">
        <v>86376</v>
      </c>
      <c r="L276" s="204">
        <v>114073</v>
      </c>
      <c r="M276" s="204">
        <v>96726</v>
      </c>
      <c r="N276" s="204">
        <v>0</v>
      </c>
      <c r="O276" s="204">
        <v>0</v>
      </c>
      <c r="P276" s="121"/>
      <c r="Q276" s="204">
        <v>487553</v>
      </c>
      <c r="R276" s="204">
        <v>182686</v>
      </c>
      <c r="S276" s="204">
        <v>-212048</v>
      </c>
      <c r="T276" s="204">
        <v>-8262</v>
      </c>
      <c r="U276" s="204">
        <v>0</v>
      </c>
      <c r="V276" s="121"/>
      <c r="W276" s="204">
        <v>423599</v>
      </c>
      <c r="X276" s="204">
        <v>329671</v>
      </c>
      <c r="Y276" s="204">
        <v>194149</v>
      </c>
      <c r="Z276" s="204">
        <v>0</v>
      </c>
      <c r="AA276" s="204">
        <v>0</v>
      </c>
      <c r="AB276" s="121"/>
      <c r="AC276" s="204">
        <v>21722</v>
      </c>
      <c r="AD276" s="204">
        <v>2194</v>
      </c>
      <c r="AE276" s="204">
        <v>0</v>
      </c>
      <c r="AF276" s="204">
        <v>0</v>
      </c>
      <c r="AG276" s="204">
        <v>0</v>
      </c>
      <c r="AH276" s="121"/>
      <c r="AI276" s="204">
        <v>-76630</v>
      </c>
      <c r="AJ276" s="204">
        <v>-76630</v>
      </c>
      <c r="AK276" s="204">
        <v>-27785</v>
      </c>
      <c r="AL276" s="204">
        <v>0</v>
      </c>
      <c r="AM276" s="204">
        <v>0</v>
      </c>
    </row>
    <row r="277" spans="1:39">
      <c r="A277" s="36">
        <v>38700</v>
      </c>
      <c r="B277" s="37" t="s">
        <v>252</v>
      </c>
      <c r="C277" s="120">
        <v>9.0870000000000002E-4</v>
      </c>
      <c r="E277" s="121">
        <f t="shared" si="10"/>
        <v>1789813</v>
      </c>
      <c r="F277" s="121">
        <f t="shared" si="10"/>
        <v>1064670</v>
      </c>
      <c r="G277" s="121">
        <f t="shared" si="10"/>
        <v>77436</v>
      </c>
      <c r="H277" s="121">
        <f t="shared" si="9"/>
        <v>-15278</v>
      </c>
      <c r="I277" s="121">
        <f t="shared" si="9"/>
        <v>0</v>
      </c>
      <c r="J277" s="121"/>
      <c r="K277" s="204">
        <v>159728</v>
      </c>
      <c r="L277" s="204">
        <v>210945</v>
      </c>
      <c r="M277" s="204">
        <v>178867</v>
      </c>
      <c r="N277" s="204">
        <v>0</v>
      </c>
      <c r="O277" s="204">
        <v>0</v>
      </c>
      <c r="P277" s="121"/>
      <c r="Q277" s="204">
        <v>901593</v>
      </c>
      <c r="R277" s="204">
        <v>337826</v>
      </c>
      <c r="S277" s="204">
        <v>-392122</v>
      </c>
      <c r="T277" s="204">
        <v>-15278</v>
      </c>
      <c r="U277" s="204">
        <v>0</v>
      </c>
      <c r="V277" s="121"/>
      <c r="W277" s="204">
        <v>783327</v>
      </c>
      <c r="X277" s="204">
        <v>609634</v>
      </c>
      <c r="Y277" s="204">
        <v>359025</v>
      </c>
      <c r="Z277" s="204">
        <v>0</v>
      </c>
      <c r="AA277" s="204">
        <v>0</v>
      </c>
      <c r="AB277" s="121"/>
      <c r="AC277" s="204">
        <v>44559</v>
      </c>
      <c r="AD277" s="204">
        <v>5660</v>
      </c>
      <c r="AE277" s="204">
        <v>0</v>
      </c>
      <c r="AF277" s="204">
        <v>0</v>
      </c>
      <c r="AG277" s="204">
        <v>0</v>
      </c>
      <c r="AH277" s="121"/>
      <c r="AI277" s="204">
        <v>-99394</v>
      </c>
      <c r="AJ277" s="204">
        <v>-99395</v>
      </c>
      <c r="AK277" s="204">
        <v>-68334</v>
      </c>
      <c r="AL277" s="204">
        <v>0</v>
      </c>
      <c r="AM277" s="204">
        <v>0</v>
      </c>
    </row>
    <row r="278" spans="1:39">
      <c r="A278" s="36">
        <v>38701</v>
      </c>
      <c r="B278" s="37" t="s">
        <v>253</v>
      </c>
      <c r="C278" s="120">
        <v>5.2200000000000002E-5</v>
      </c>
      <c r="E278" s="121">
        <f t="shared" si="10"/>
        <v>104923</v>
      </c>
      <c r="F278" s="121">
        <f t="shared" si="10"/>
        <v>64492</v>
      </c>
      <c r="G278" s="121">
        <f t="shared" si="10"/>
        <v>12163</v>
      </c>
      <c r="H278" s="121">
        <f t="shared" si="9"/>
        <v>-951</v>
      </c>
      <c r="I278" s="121">
        <f t="shared" si="9"/>
        <v>0</v>
      </c>
      <c r="J278" s="121"/>
      <c r="K278" s="204">
        <v>9945</v>
      </c>
      <c r="L278" s="204">
        <v>13134</v>
      </c>
      <c r="M278" s="204">
        <v>11137</v>
      </c>
      <c r="N278" s="204">
        <v>0</v>
      </c>
      <c r="O278" s="204">
        <v>0</v>
      </c>
      <c r="P278" s="121"/>
      <c r="Q278" s="204">
        <v>56137</v>
      </c>
      <c r="R278" s="204">
        <v>21035</v>
      </c>
      <c r="S278" s="204">
        <v>-24415</v>
      </c>
      <c r="T278" s="204">
        <v>-951</v>
      </c>
      <c r="U278" s="204">
        <v>0</v>
      </c>
      <c r="V278" s="121"/>
      <c r="W278" s="204">
        <v>48774</v>
      </c>
      <c r="X278" s="204">
        <v>37959</v>
      </c>
      <c r="Y278" s="204">
        <v>22355</v>
      </c>
      <c r="Z278" s="204">
        <v>0</v>
      </c>
      <c r="AA278" s="204">
        <v>0</v>
      </c>
      <c r="AB278" s="121"/>
      <c r="AC278" s="204">
        <v>4940</v>
      </c>
      <c r="AD278" s="204">
        <v>3998</v>
      </c>
      <c r="AE278" s="204">
        <v>3086</v>
      </c>
      <c r="AF278" s="204">
        <v>0</v>
      </c>
      <c r="AG278" s="204">
        <v>0</v>
      </c>
      <c r="AH278" s="121"/>
      <c r="AI278" s="204">
        <v>-14873</v>
      </c>
      <c r="AJ278" s="204">
        <v>-11634</v>
      </c>
      <c r="AK278" s="204">
        <v>0</v>
      </c>
      <c r="AL278" s="204">
        <v>0</v>
      </c>
      <c r="AM278" s="204">
        <v>0</v>
      </c>
    </row>
    <row r="279" spans="1:39">
      <c r="A279" s="36">
        <v>38800</v>
      </c>
      <c r="B279" s="37" t="s">
        <v>254</v>
      </c>
      <c r="C279" s="120">
        <v>1.5397E-3</v>
      </c>
      <c r="E279" s="121">
        <f t="shared" si="10"/>
        <v>3129328</v>
      </c>
      <c r="F279" s="121">
        <f t="shared" si="10"/>
        <v>1909483</v>
      </c>
      <c r="G279" s="121">
        <f t="shared" si="10"/>
        <v>211462</v>
      </c>
      <c r="H279" s="121">
        <f t="shared" si="9"/>
        <v>-26523</v>
      </c>
      <c r="I279" s="121">
        <f t="shared" si="9"/>
        <v>0</v>
      </c>
      <c r="J279" s="121"/>
      <c r="K279" s="204">
        <v>277288</v>
      </c>
      <c r="L279" s="204">
        <v>366201</v>
      </c>
      <c r="M279" s="204">
        <v>310514</v>
      </c>
      <c r="N279" s="204">
        <v>0</v>
      </c>
      <c r="O279" s="204">
        <v>0</v>
      </c>
      <c r="P279" s="121"/>
      <c r="Q279" s="204">
        <v>1565166</v>
      </c>
      <c r="R279" s="204">
        <v>586466</v>
      </c>
      <c r="S279" s="204">
        <v>-680725</v>
      </c>
      <c r="T279" s="204">
        <v>-26523</v>
      </c>
      <c r="U279" s="204">
        <v>0</v>
      </c>
      <c r="V279" s="121"/>
      <c r="W279" s="204">
        <v>1359857</v>
      </c>
      <c r="X279" s="204">
        <v>1058326</v>
      </c>
      <c r="Y279" s="204">
        <v>623268</v>
      </c>
      <c r="Z279" s="204">
        <v>0</v>
      </c>
      <c r="AA279" s="204">
        <v>0</v>
      </c>
      <c r="AB279" s="121"/>
      <c r="AC279" s="204">
        <v>31180</v>
      </c>
      <c r="AD279" s="204">
        <v>2651</v>
      </c>
      <c r="AE279" s="204">
        <v>0</v>
      </c>
      <c r="AF279" s="204">
        <v>0</v>
      </c>
      <c r="AG279" s="204">
        <v>0</v>
      </c>
      <c r="AH279" s="121"/>
      <c r="AI279" s="204">
        <v>-104163</v>
      </c>
      <c r="AJ279" s="204">
        <v>-104161</v>
      </c>
      <c r="AK279" s="204">
        <v>-41595</v>
      </c>
      <c r="AL279" s="204">
        <v>0</v>
      </c>
      <c r="AM279" s="204">
        <v>0</v>
      </c>
    </row>
    <row r="280" spans="1:39">
      <c r="A280" s="36">
        <v>38801</v>
      </c>
      <c r="B280" s="37" t="s">
        <v>255</v>
      </c>
      <c r="C280" s="120">
        <v>1.261E-4</v>
      </c>
      <c r="E280" s="121">
        <f t="shared" si="10"/>
        <v>312921</v>
      </c>
      <c r="F280" s="121">
        <f t="shared" si="10"/>
        <v>204931</v>
      </c>
      <c r="G280" s="121">
        <f t="shared" si="10"/>
        <v>26780</v>
      </c>
      <c r="H280" s="121">
        <f t="shared" si="9"/>
        <v>-2396</v>
      </c>
      <c r="I280" s="121">
        <f t="shared" si="9"/>
        <v>0</v>
      </c>
      <c r="J280" s="121"/>
      <c r="K280" s="204">
        <v>25046</v>
      </c>
      <c r="L280" s="204">
        <v>33077</v>
      </c>
      <c r="M280" s="204">
        <v>28047</v>
      </c>
      <c r="N280" s="204">
        <v>0</v>
      </c>
      <c r="O280" s="204">
        <v>0</v>
      </c>
      <c r="P280" s="121"/>
      <c r="Q280" s="204">
        <v>141372</v>
      </c>
      <c r="R280" s="204">
        <v>52972</v>
      </c>
      <c r="S280" s="204">
        <v>-61486</v>
      </c>
      <c r="T280" s="204">
        <v>-2396</v>
      </c>
      <c r="U280" s="204">
        <v>0</v>
      </c>
      <c r="V280" s="121"/>
      <c r="W280" s="204">
        <v>122828</v>
      </c>
      <c r="X280" s="204">
        <v>95592</v>
      </c>
      <c r="Y280" s="204">
        <v>56296</v>
      </c>
      <c r="Z280" s="204">
        <v>0</v>
      </c>
      <c r="AA280" s="204">
        <v>0</v>
      </c>
      <c r="AB280" s="121"/>
      <c r="AC280" s="204">
        <v>31317</v>
      </c>
      <c r="AD280" s="204">
        <v>23290</v>
      </c>
      <c r="AE280" s="204">
        <v>3923</v>
      </c>
      <c r="AF280" s="204">
        <v>0</v>
      </c>
      <c r="AG280" s="204">
        <v>0</v>
      </c>
      <c r="AH280" s="121"/>
      <c r="AI280" s="204">
        <v>-7642</v>
      </c>
      <c r="AJ280" s="204">
        <v>0</v>
      </c>
      <c r="AK280" s="204">
        <v>0</v>
      </c>
      <c r="AL280" s="204">
        <v>0</v>
      </c>
      <c r="AM280" s="204">
        <v>0</v>
      </c>
    </row>
    <row r="281" spans="1:39">
      <c r="A281" s="36">
        <v>38900</v>
      </c>
      <c r="B281" s="37" t="s">
        <v>256</v>
      </c>
      <c r="C281" s="120">
        <v>3.3700000000000001E-4</v>
      </c>
      <c r="E281" s="121">
        <f t="shared" si="10"/>
        <v>677524</v>
      </c>
      <c r="F281" s="121">
        <f t="shared" si="10"/>
        <v>407135</v>
      </c>
      <c r="G281" s="121">
        <f t="shared" si="10"/>
        <v>47900</v>
      </c>
      <c r="H281" s="121">
        <f t="shared" si="9"/>
        <v>-5755</v>
      </c>
      <c r="I281" s="121">
        <f t="shared" si="9"/>
        <v>0</v>
      </c>
      <c r="J281" s="121"/>
      <c r="K281" s="204">
        <v>60164</v>
      </c>
      <c r="L281" s="204">
        <v>79456</v>
      </c>
      <c r="M281" s="204">
        <v>67374</v>
      </c>
      <c r="N281" s="204">
        <v>0</v>
      </c>
      <c r="O281" s="204">
        <v>0</v>
      </c>
      <c r="P281" s="121"/>
      <c r="Q281" s="204">
        <v>339601</v>
      </c>
      <c r="R281" s="204">
        <v>127248</v>
      </c>
      <c r="S281" s="204">
        <v>-147700</v>
      </c>
      <c r="T281" s="204">
        <v>-5755</v>
      </c>
      <c r="U281" s="204">
        <v>0</v>
      </c>
      <c r="V281" s="121"/>
      <c r="W281" s="204">
        <v>295054</v>
      </c>
      <c r="X281" s="204">
        <v>229630</v>
      </c>
      <c r="Y281" s="204">
        <v>135233</v>
      </c>
      <c r="Z281" s="204">
        <v>0</v>
      </c>
      <c r="AA281" s="204">
        <v>0</v>
      </c>
      <c r="AB281" s="121"/>
      <c r="AC281" s="204">
        <v>19406</v>
      </c>
      <c r="AD281" s="204">
        <v>7500</v>
      </c>
      <c r="AE281" s="204">
        <v>0</v>
      </c>
      <c r="AF281" s="204">
        <v>0</v>
      </c>
      <c r="AG281" s="204">
        <v>0</v>
      </c>
      <c r="AH281" s="121"/>
      <c r="AI281" s="204">
        <v>-36701</v>
      </c>
      <c r="AJ281" s="204">
        <v>-36699</v>
      </c>
      <c r="AK281" s="204">
        <v>-7007</v>
      </c>
      <c r="AL281" s="204">
        <v>0</v>
      </c>
      <c r="AM281" s="204">
        <v>0</v>
      </c>
    </row>
    <row r="282" spans="1:39">
      <c r="A282" s="36">
        <v>39000</v>
      </c>
      <c r="B282" s="37" t="s">
        <v>257</v>
      </c>
      <c r="C282" s="120">
        <v>1.5960100000000001E-2</v>
      </c>
      <c r="E282" s="121">
        <f t="shared" si="10"/>
        <v>31336592</v>
      </c>
      <c r="F282" s="121">
        <f t="shared" si="10"/>
        <v>19119241</v>
      </c>
      <c r="G282" s="121">
        <f t="shared" si="10"/>
        <v>1603324</v>
      </c>
      <c r="H282" s="121">
        <f t="shared" si="9"/>
        <v>-271165</v>
      </c>
      <c r="I282" s="121">
        <f t="shared" si="9"/>
        <v>0</v>
      </c>
      <c r="J282" s="121"/>
      <c r="K282" s="204">
        <v>2834925</v>
      </c>
      <c r="L282" s="204">
        <v>3743948</v>
      </c>
      <c r="M282" s="204">
        <v>3174616</v>
      </c>
      <c r="N282" s="204">
        <v>0</v>
      </c>
      <c r="O282" s="204">
        <v>0</v>
      </c>
      <c r="P282" s="121"/>
      <c r="Q282" s="204">
        <v>16001855</v>
      </c>
      <c r="R282" s="204">
        <v>5995877</v>
      </c>
      <c r="S282" s="204">
        <v>-6959559</v>
      </c>
      <c r="T282" s="204">
        <v>-271165</v>
      </c>
      <c r="U282" s="204">
        <v>0</v>
      </c>
      <c r="V282" s="121"/>
      <c r="W282" s="204">
        <v>13902824</v>
      </c>
      <c r="X282" s="204">
        <v>10820048</v>
      </c>
      <c r="Y282" s="204">
        <v>6372127</v>
      </c>
      <c r="Z282" s="204">
        <v>0</v>
      </c>
      <c r="AA282" s="204">
        <v>0</v>
      </c>
      <c r="AB282" s="121"/>
      <c r="AC282" s="204">
        <v>150438</v>
      </c>
      <c r="AD282" s="204">
        <v>0</v>
      </c>
      <c r="AE282" s="204">
        <v>0</v>
      </c>
      <c r="AF282" s="204">
        <v>0</v>
      </c>
      <c r="AG282" s="204">
        <v>0</v>
      </c>
      <c r="AH282" s="121"/>
      <c r="AI282" s="204">
        <v>-1553450</v>
      </c>
      <c r="AJ282" s="204">
        <v>-1440632</v>
      </c>
      <c r="AK282" s="204">
        <v>-983860</v>
      </c>
      <c r="AL282" s="204">
        <v>0</v>
      </c>
      <c r="AM282" s="204">
        <v>0</v>
      </c>
    </row>
    <row r="283" spans="1:39">
      <c r="A283" s="36">
        <v>39100</v>
      </c>
      <c r="B283" s="37" t="s">
        <v>258</v>
      </c>
      <c r="C283" s="120">
        <v>2.3486000000000002E-3</v>
      </c>
      <c r="E283" s="121">
        <f t="shared" si="10"/>
        <v>4332787</v>
      </c>
      <c r="F283" s="121">
        <f t="shared" si="10"/>
        <v>2617719</v>
      </c>
      <c r="G283" s="121">
        <f t="shared" si="10"/>
        <v>186984</v>
      </c>
      <c r="H283" s="121">
        <f t="shared" si="9"/>
        <v>-38233</v>
      </c>
      <c r="I283" s="121">
        <f t="shared" si="9"/>
        <v>0</v>
      </c>
      <c r="J283" s="121"/>
      <c r="K283" s="204">
        <v>399712</v>
      </c>
      <c r="L283" s="204">
        <v>527880</v>
      </c>
      <c r="M283" s="204">
        <v>447607</v>
      </c>
      <c r="N283" s="204">
        <v>0</v>
      </c>
      <c r="O283" s="204">
        <v>0</v>
      </c>
      <c r="P283" s="121"/>
      <c r="Q283" s="204">
        <v>2256192</v>
      </c>
      <c r="R283" s="204">
        <v>845393</v>
      </c>
      <c r="S283" s="204">
        <v>-981268</v>
      </c>
      <c r="T283" s="204">
        <v>-38233</v>
      </c>
      <c r="U283" s="204">
        <v>0</v>
      </c>
      <c r="V283" s="121"/>
      <c r="W283" s="204">
        <v>1960238</v>
      </c>
      <c r="X283" s="204">
        <v>1525580</v>
      </c>
      <c r="Y283" s="204">
        <v>898442</v>
      </c>
      <c r="Z283" s="204">
        <v>0</v>
      </c>
      <c r="AA283" s="204">
        <v>0</v>
      </c>
      <c r="AB283" s="121"/>
      <c r="AC283" s="204">
        <v>0</v>
      </c>
      <c r="AD283" s="204">
        <v>0</v>
      </c>
      <c r="AE283" s="204">
        <v>0</v>
      </c>
      <c r="AF283" s="204">
        <v>0</v>
      </c>
      <c r="AG283" s="204">
        <v>0</v>
      </c>
      <c r="AH283" s="121"/>
      <c r="AI283" s="204">
        <v>-283355</v>
      </c>
      <c r="AJ283" s="204">
        <v>-281134</v>
      </c>
      <c r="AK283" s="204">
        <v>-177797</v>
      </c>
      <c r="AL283" s="204">
        <v>0</v>
      </c>
      <c r="AM283" s="204">
        <v>0</v>
      </c>
    </row>
    <row r="284" spans="1:39">
      <c r="A284" s="36">
        <v>39101</v>
      </c>
      <c r="B284" s="37" t="s">
        <v>259</v>
      </c>
      <c r="C284" s="120">
        <v>1.9579999999999999E-4</v>
      </c>
      <c r="E284" s="121">
        <f t="shared" si="10"/>
        <v>551892</v>
      </c>
      <c r="F284" s="121">
        <f t="shared" si="10"/>
        <v>376343</v>
      </c>
      <c r="G284" s="121">
        <f t="shared" si="10"/>
        <v>86012</v>
      </c>
      <c r="H284" s="121">
        <f t="shared" si="9"/>
        <v>-4006</v>
      </c>
      <c r="I284" s="121">
        <f t="shared" si="9"/>
        <v>0</v>
      </c>
      <c r="J284" s="121"/>
      <c r="K284" s="204">
        <v>41877</v>
      </c>
      <c r="L284" s="204">
        <v>55304</v>
      </c>
      <c r="M284" s="204">
        <v>46894</v>
      </c>
      <c r="N284" s="204">
        <v>0</v>
      </c>
      <c r="O284" s="204">
        <v>0</v>
      </c>
      <c r="P284" s="121"/>
      <c r="Q284" s="204">
        <v>236374</v>
      </c>
      <c r="R284" s="204">
        <v>88569</v>
      </c>
      <c r="S284" s="204">
        <v>-102804</v>
      </c>
      <c r="T284" s="204">
        <v>-4006</v>
      </c>
      <c r="U284" s="204">
        <v>0</v>
      </c>
      <c r="V284" s="121"/>
      <c r="W284" s="204">
        <v>205368</v>
      </c>
      <c r="X284" s="204">
        <v>159830</v>
      </c>
      <c r="Y284" s="204">
        <v>94127</v>
      </c>
      <c r="Z284" s="204">
        <v>0</v>
      </c>
      <c r="AA284" s="204">
        <v>0</v>
      </c>
      <c r="AB284" s="121"/>
      <c r="AC284" s="204">
        <v>73314</v>
      </c>
      <c r="AD284" s="204">
        <v>73312</v>
      </c>
      <c r="AE284" s="204">
        <v>47795</v>
      </c>
      <c r="AF284" s="204">
        <v>0</v>
      </c>
      <c r="AG284" s="204">
        <v>0</v>
      </c>
      <c r="AH284" s="121"/>
      <c r="AI284" s="204">
        <v>-5041</v>
      </c>
      <c r="AJ284" s="204">
        <v>-672</v>
      </c>
      <c r="AK284" s="204">
        <v>0</v>
      </c>
      <c r="AL284" s="204">
        <v>0</v>
      </c>
      <c r="AM284" s="204">
        <v>0</v>
      </c>
    </row>
    <row r="285" spans="1:39">
      <c r="A285" s="36">
        <v>39105</v>
      </c>
      <c r="B285" s="37" t="s">
        <v>260</v>
      </c>
      <c r="C285" s="120">
        <v>9.7019999999999995E-4</v>
      </c>
      <c r="E285" s="121">
        <f t="shared" si="10"/>
        <v>1606435</v>
      </c>
      <c r="F285" s="121">
        <f t="shared" si="10"/>
        <v>933845</v>
      </c>
      <c r="G285" s="121">
        <f t="shared" si="10"/>
        <v>-4098</v>
      </c>
      <c r="H285" s="121">
        <f t="shared" si="9"/>
        <v>-14999</v>
      </c>
      <c r="I285" s="121">
        <f t="shared" si="9"/>
        <v>0</v>
      </c>
      <c r="J285" s="121"/>
      <c r="K285" s="204">
        <v>156814</v>
      </c>
      <c r="L285" s="204">
        <v>207096</v>
      </c>
      <c r="M285" s="204">
        <v>175604</v>
      </c>
      <c r="N285" s="204">
        <v>0</v>
      </c>
      <c r="O285" s="204">
        <v>0</v>
      </c>
      <c r="P285" s="121"/>
      <c r="Q285" s="204">
        <v>885142</v>
      </c>
      <c r="R285" s="204">
        <v>331662</v>
      </c>
      <c r="S285" s="204">
        <v>-384968</v>
      </c>
      <c r="T285" s="204">
        <v>-14999</v>
      </c>
      <c r="U285" s="204">
        <v>0</v>
      </c>
      <c r="V285" s="121"/>
      <c r="W285" s="204">
        <v>769034</v>
      </c>
      <c r="X285" s="204">
        <v>598511</v>
      </c>
      <c r="Y285" s="204">
        <v>352474</v>
      </c>
      <c r="Z285" s="204">
        <v>0</v>
      </c>
      <c r="AA285" s="204">
        <v>0</v>
      </c>
      <c r="AB285" s="121"/>
      <c r="AC285" s="204">
        <v>9790</v>
      </c>
      <c r="AD285" s="204">
        <v>0</v>
      </c>
      <c r="AE285" s="204">
        <v>0</v>
      </c>
      <c r="AF285" s="204">
        <v>0</v>
      </c>
      <c r="AG285" s="204">
        <v>0</v>
      </c>
      <c r="AH285" s="121"/>
      <c r="AI285" s="204">
        <v>-214345</v>
      </c>
      <c r="AJ285" s="204">
        <v>-203424</v>
      </c>
      <c r="AK285" s="204">
        <v>-147208</v>
      </c>
      <c r="AL285" s="204">
        <v>0</v>
      </c>
      <c r="AM285" s="204">
        <v>0</v>
      </c>
    </row>
    <row r="286" spans="1:39">
      <c r="A286" s="36">
        <v>39200</v>
      </c>
      <c r="B286" s="37" t="s">
        <v>261</v>
      </c>
      <c r="C286" s="120">
        <v>6.5650399999999998E-2</v>
      </c>
      <c r="E286" s="121">
        <f t="shared" si="10"/>
        <v>140850225</v>
      </c>
      <c r="F286" s="121">
        <f t="shared" si="10"/>
        <v>87377796</v>
      </c>
      <c r="G286" s="121">
        <f t="shared" si="10"/>
        <v>10086621</v>
      </c>
      <c r="H286" s="121">
        <f t="shared" si="9"/>
        <v>-1156256</v>
      </c>
      <c r="I286" s="121">
        <f t="shared" si="9"/>
        <v>0</v>
      </c>
      <c r="J286" s="121"/>
      <c r="K286" s="204">
        <v>12088233</v>
      </c>
      <c r="L286" s="204">
        <v>15964343</v>
      </c>
      <c r="M286" s="204">
        <v>13536689</v>
      </c>
      <c r="N286" s="204">
        <v>0</v>
      </c>
      <c r="O286" s="204">
        <v>0</v>
      </c>
      <c r="P286" s="121"/>
      <c r="Q286" s="204">
        <v>68232538</v>
      </c>
      <c r="R286" s="204">
        <v>25566654</v>
      </c>
      <c r="S286" s="204">
        <v>-29675834</v>
      </c>
      <c r="T286" s="204">
        <v>-1156256</v>
      </c>
      <c r="U286" s="204">
        <v>0</v>
      </c>
      <c r="V286" s="121"/>
      <c r="W286" s="204">
        <v>59282185</v>
      </c>
      <c r="X286" s="204">
        <v>46137109</v>
      </c>
      <c r="Y286" s="204">
        <v>27170999</v>
      </c>
      <c r="Z286" s="204">
        <v>0</v>
      </c>
      <c r="AA286" s="204">
        <v>0</v>
      </c>
      <c r="AB286" s="121"/>
      <c r="AC286" s="204">
        <v>2329798</v>
      </c>
      <c r="AD286" s="204">
        <v>792218</v>
      </c>
      <c r="AE286" s="204">
        <v>0</v>
      </c>
      <c r="AF286" s="204">
        <v>0</v>
      </c>
      <c r="AG286" s="204">
        <v>0</v>
      </c>
      <c r="AH286" s="121"/>
      <c r="AI286" s="204">
        <v>-1082529</v>
      </c>
      <c r="AJ286" s="204">
        <v>-1082528</v>
      </c>
      <c r="AK286" s="204">
        <v>-945233</v>
      </c>
      <c r="AL286" s="204">
        <v>0</v>
      </c>
      <c r="AM286" s="204">
        <v>0</v>
      </c>
    </row>
    <row r="287" spans="1:39">
      <c r="A287" s="36">
        <v>39201</v>
      </c>
      <c r="B287" s="37" t="s">
        <v>262</v>
      </c>
      <c r="C287" s="120">
        <v>1.94E-4</v>
      </c>
      <c r="E287" s="121">
        <f t="shared" si="10"/>
        <v>394411</v>
      </c>
      <c r="F287" s="121">
        <f t="shared" si="10"/>
        <v>231341</v>
      </c>
      <c r="G287" s="121">
        <f t="shared" si="10"/>
        <v>20795</v>
      </c>
      <c r="H287" s="121">
        <f t="shared" si="9"/>
        <v>-3476</v>
      </c>
      <c r="I287" s="121">
        <f t="shared" si="9"/>
        <v>0</v>
      </c>
      <c r="J287" s="121"/>
      <c r="K287" s="204">
        <v>36339</v>
      </c>
      <c r="L287" s="204">
        <v>47991</v>
      </c>
      <c r="M287" s="204">
        <v>40693</v>
      </c>
      <c r="N287" s="204">
        <v>0</v>
      </c>
      <c r="O287" s="204">
        <v>0</v>
      </c>
      <c r="P287" s="121"/>
      <c r="Q287" s="204">
        <v>205118</v>
      </c>
      <c r="R287" s="204">
        <v>76857</v>
      </c>
      <c r="S287" s="204">
        <v>-89210</v>
      </c>
      <c r="T287" s="204">
        <v>-3476</v>
      </c>
      <c r="U287" s="204">
        <v>0</v>
      </c>
      <c r="V287" s="121"/>
      <c r="W287" s="204">
        <v>178212</v>
      </c>
      <c r="X287" s="204">
        <v>138695</v>
      </c>
      <c r="Y287" s="204">
        <v>81680</v>
      </c>
      <c r="Z287" s="204">
        <v>0</v>
      </c>
      <c r="AA287" s="204">
        <v>0</v>
      </c>
      <c r="AB287" s="121"/>
      <c r="AC287" s="204">
        <v>10802</v>
      </c>
      <c r="AD287" s="204">
        <v>0</v>
      </c>
      <c r="AE287" s="204">
        <v>0</v>
      </c>
      <c r="AF287" s="204">
        <v>0</v>
      </c>
      <c r="AG287" s="204">
        <v>0</v>
      </c>
      <c r="AH287" s="121"/>
      <c r="AI287" s="204">
        <v>-36060</v>
      </c>
      <c r="AJ287" s="204">
        <v>-32202</v>
      </c>
      <c r="AK287" s="204">
        <v>-12368</v>
      </c>
      <c r="AL287" s="204">
        <v>0</v>
      </c>
      <c r="AM287" s="204">
        <v>0</v>
      </c>
    </row>
    <row r="288" spans="1:39">
      <c r="A288" s="36">
        <v>39204</v>
      </c>
      <c r="B288" s="37" t="s">
        <v>263</v>
      </c>
      <c r="C288" s="120">
        <v>1.8000000000000001E-4</v>
      </c>
      <c r="E288" s="121">
        <f t="shared" si="10"/>
        <v>622506</v>
      </c>
      <c r="F288" s="121">
        <f t="shared" si="10"/>
        <v>410254</v>
      </c>
      <c r="G288" s="121">
        <f t="shared" si="10"/>
        <v>93847</v>
      </c>
      <c r="H288" s="121">
        <f t="shared" si="9"/>
        <v>-3969</v>
      </c>
      <c r="I288" s="121">
        <f t="shared" si="9"/>
        <v>0</v>
      </c>
      <c r="J288" s="121"/>
      <c r="K288" s="204">
        <v>41494</v>
      </c>
      <c r="L288" s="204">
        <v>54799</v>
      </c>
      <c r="M288" s="204">
        <v>46466</v>
      </c>
      <c r="N288" s="204">
        <v>0</v>
      </c>
      <c r="O288" s="204">
        <v>0</v>
      </c>
      <c r="P288" s="121"/>
      <c r="Q288" s="204">
        <v>234215</v>
      </c>
      <c r="R288" s="204">
        <v>87760</v>
      </c>
      <c r="S288" s="204">
        <v>-101865</v>
      </c>
      <c r="T288" s="204">
        <v>-3969</v>
      </c>
      <c r="U288" s="204">
        <v>0</v>
      </c>
      <c r="V288" s="121"/>
      <c r="W288" s="204">
        <v>203492</v>
      </c>
      <c r="X288" s="204">
        <v>158370</v>
      </c>
      <c r="Y288" s="204">
        <v>93267</v>
      </c>
      <c r="Z288" s="204">
        <v>0</v>
      </c>
      <c r="AA288" s="204">
        <v>0</v>
      </c>
      <c r="AB288" s="121"/>
      <c r="AC288" s="204">
        <v>143305</v>
      </c>
      <c r="AD288" s="204">
        <v>109325</v>
      </c>
      <c r="AE288" s="204">
        <v>55979</v>
      </c>
      <c r="AF288" s="204">
        <v>0</v>
      </c>
      <c r="AG288" s="204">
        <v>0</v>
      </c>
      <c r="AH288" s="121"/>
      <c r="AI288" s="204">
        <v>0</v>
      </c>
      <c r="AJ288" s="204">
        <v>0</v>
      </c>
      <c r="AK288" s="204">
        <v>0</v>
      </c>
      <c r="AL288" s="204">
        <v>0</v>
      </c>
      <c r="AM288" s="204">
        <v>0</v>
      </c>
    </row>
    <row r="289" spans="1:39">
      <c r="A289" s="36">
        <v>39205</v>
      </c>
      <c r="B289" s="37" t="s">
        <v>264</v>
      </c>
      <c r="C289" s="120">
        <v>5.4140000000000004E-3</v>
      </c>
      <c r="E289" s="121">
        <f t="shared" si="10"/>
        <v>12162983</v>
      </c>
      <c r="F289" s="121">
        <f t="shared" si="10"/>
        <v>7525483</v>
      </c>
      <c r="G289" s="121">
        <f t="shared" si="10"/>
        <v>822765</v>
      </c>
      <c r="H289" s="121">
        <f t="shared" si="9"/>
        <v>-93215</v>
      </c>
      <c r="I289" s="121">
        <f t="shared" si="9"/>
        <v>0</v>
      </c>
      <c r="J289" s="121"/>
      <c r="K289" s="204">
        <v>974526</v>
      </c>
      <c r="L289" s="204">
        <v>1287009</v>
      </c>
      <c r="M289" s="204">
        <v>1091297</v>
      </c>
      <c r="N289" s="204">
        <v>0</v>
      </c>
      <c r="O289" s="204">
        <v>0</v>
      </c>
      <c r="P289" s="121"/>
      <c r="Q289" s="204">
        <v>5500753</v>
      </c>
      <c r="R289" s="204">
        <v>2061126</v>
      </c>
      <c r="S289" s="204">
        <v>-2392399</v>
      </c>
      <c r="T289" s="204">
        <v>-93215</v>
      </c>
      <c r="U289" s="204">
        <v>0</v>
      </c>
      <c r="V289" s="121"/>
      <c r="W289" s="204">
        <v>4779196</v>
      </c>
      <c r="X289" s="204">
        <v>3719470</v>
      </c>
      <c r="Y289" s="204">
        <v>2190465</v>
      </c>
      <c r="Z289" s="204">
        <v>0</v>
      </c>
      <c r="AA289" s="204">
        <v>0</v>
      </c>
      <c r="AB289" s="121"/>
      <c r="AC289" s="204">
        <v>975107</v>
      </c>
      <c r="AD289" s="204">
        <v>524477</v>
      </c>
      <c r="AE289" s="204">
        <v>0</v>
      </c>
      <c r="AF289" s="204">
        <v>0</v>
      </c>
      <c r="AG289" s="204">
        <v>0</v>
      </c>
      <c r="AH289" s="121"/>
      <c r="AI289" s="204">
        <v>-66599</v>
      </c>
      <c r="AJ289" s="204">
        <v>-66599</v>
      </c>
      <c r="AK289" s="204">
        <v>-66598</v>
      </c>
      <c r="AL289" s="204">
        <v>0</v>
      </c>
      <c r="AM289" s="204">
        <v>0</v>
      </c>
    </row>
    <row r="290" spans="1:39">
      <c r="A290" s="36">
        <v>39208</v>
      </c>
      <c r="B290" s="37" t="s">
        <v>290</v>
      </c>
      <c r="C290" s="120">
        <v>3.835E-4</v>
      </c>
      <c r="E290" s="121">
        <f t="shared" si="10"/>
        <v>742953</v>
      </c>
      <c r="F290" s="121">
        <f t="shared" si="10"/>
        <v>449673</v>
      </c>
      <c r="G290" s="121">
        <f t="shared" si="10"/>
        <v>50580</v>
      </c>
      <c r="H290" s="121">
        <f t="shared" si="9"/>
        <v>-6821</v>
      </c>
      <c r="I290" s="121">
        <f t="shared" si="9"/>
        <v>0</v>
      </c>
      <c r="J290" s="121"/>
      <c r="K290" s="204">
        <v>71312</v>
      </c>
      <c r="L290" s="204">
        <v>94178</v>
      </c>
      <c r="M290" s="204">
        <v>79857</v>
      </c>
      <c r="N290" s="204">
        <v>0</v>
      </c>
      <c r="O290" s="204">
        <v>0</v>
      </c>
      <c r="P290" s="121"/>
      <c r="Q290" s="204">
        <v>402524</v>
      </c>
      <c r="R290" s="204">
        <v>150825</v>
      </c>
      <c r="S290" s="204">
        <v>-175067</v>
      </c>
      <c r="T290" s="204">
        <v>-6821</v>
      </c>
      <c r="U290" s="204">
        <v>0</v>
      </c>
      <c r="V290" s="121"/>
      <c r="W290" s="204">
        <v>349723</v>
      </c>
      <c r="X290" s="204">
        <v>272177</v>
      </c>
      <c r="Y290" s="204">
        <v>160290</v>
      </c>
      <c r="Z290" s="204">
        <v>0</v>
      </c>
      <c r="AA290" s="204">
        <v>0</v>
      </c>
      <c r="AB290" s="121"/>
      <c r="AC290" s="204">
        <v>0</v>
      </c>
      <c r="AD290" s="204">
        <v>0</v>
      </c>
      <c r="AE290" s="204">
        <v>0</v>
      </c>
      <c r="AF290" s="204">
        <v>0</v>
      </c>
      <c r="AG290" s="204">
        <v>0</v>
      </c>
      <c r="AH290" s="121"/>
      <c r="AI290" s="204">
        <v>-80606</v>
      </c>
      <c r="AJ290" s="204">
        <v>-67507</v>
      </c>
      <c r="AK290" s="204">
        <v>-14500</v>
      </c>
      <c r="AL290" s="204">
        <v>0</v>
      </c>
      <c r="AM290" s="204">
        <v>0</v>
      </c>
    </row>
    <row r="291" spans="1:39">
      <c r="A291" s="36">
        <v>39209</v>
      </c>
      <c r="B291" s="37" t="s">
        <v>265</v>
      </c>
      <c r="C291" s="120">
        <v>2.1379999999999999E-4</v>
      </c>
      <c r="E291" s="121">
        <f t="shared" si="10"/>
        <v>392148</v>
      </c>
      <c r="F291" s="121">
        <f t="shared" si="10"/>
        <v>223515</v>
      </c>
      <c r="G291" s="121">
        <f t="shared" si="10"/>
        <v>-6768</v>
      </c>
      <c r="H291" s="121">
        <f t="shared" si="9"/>
        <v>-3431</v>
      </c>
      <c r="I291" s="121">
        <f t="shared" si="9"/>
        <v>0</v>
      </c>
      <c r="J291" s="121"/>
      <c r="K291" s="204">
        <v>35866</v>
      </c>
      <c r="L291" s="204">
        <v>47366</v>
      </c>
      <c r="M291" s="204">
        <v>40163</v>
      </c>
      <c r="N291" s="204">
        <v>0</v>
      </c>
      <c r="O291" s="204">
        <v>0</v>
      </c>
      <c r="P291" s="121"/>
      <c r="Q291" s="204">
        <v>202445</v>
      </c>
      <c r="R291" s="204">
        <v>75856</v>
      </c>
      <c r="S291" s="204">
        <v>-88048</v>
      </c>
      <c r="T291" s="204">
        <v>-3431</v>
      </c>
      <c r="U291" s="204">
        <v>0</v>
      </c>
      <c r="V291" s="121"/>
      <c r="W291" s="204">
        <v>175889</v>
      </c>
      <c r="X291" s="204">
        <v>136888</v>
      </c>
      <c r="Y291" s="204">
        <v>80616</v>
      </c>
      <c r="Z291" s="204">
        <v>0</v>
      </c>
      <c r="AA291" s="204">
        <v>0</v>
      </c>
      <c r="AB291" s="121"/>
      <c r="AC291" s="204">
        <v>21237</v>
      </c>
      <c r="AD291" s="204">
        <v>6695</v>
      </c>
      <c r="AE291" s="204">
        <v>0</v>
      </c>
      <c r="AF291" s="204">
        <v>0</v>
      </c>
      <c r="AG291" s="204">
        <v>0</v>
      </c>
      <c r="AH291" s="121"/>
      <c r="AI291" s="204">
        <v>-43289</v>
      </c>
      <c r="AJ291" s="204">
        <v>-43290</v>
      </c>
      <c r="AK291" s="204">
        <v>-39499</v>
      </c>
      <c r="AL291" s="204">
        <v>0</v>
      </c>
      <c r="AM291" s="204">
        <v>0</v>
      </c>
    </row>
    <row r="292" spans="1:39">
      <c r="A292" s="36">
        <v>39300</v>
      </c>
      <c r="B292" s="37" t="s">
        <v>266</v>
      </c>
      <c r="C292" s="120">
        <v>8.6319999999999995E-4</v>
      </c>
      <c r="E292" s="121">
        <f t="shared" si="10"/>
        <v>1596402</v>
      </c>
      <c r="F292" s="121">
        <f t="shared" si="10"/>
        <v>936910</v>
      </c>
      <c r="G292" s="121">
        <f t="shared" si="10"/>
        <v>91875</v>
      </c>
      <c r="H292" s="121">
        <f t="shared" si="9"/>
        <v>-14290</v>
      </c>
      <c r="I292" s="121">
        <f t="shared" si="9"/>
        <v>0</v>
      </c>
      <c r="J292" s="121"/>
      <c r="K292" s="204">
        <v>149400</v>
      </c>
      <c r="L292" s="204">
        <v>197306</v>
      </c>
      <c r="M292" s="204">
        <v>167302</v>
      </c>
      <c r="N292" s="204">
        <v>0</v>
      </c>
      <c r="O292" s="204">
        <v>0</v>
      </c>
      <c r="P292" s="121"/>
      <c r="Q292" s="204">
        <v>843296</v>
      </c>
      <c r="R292" s="204">
        <v>315982</v>
      </c>
      <c r="S292" s="204">
        <v>-366768</v>
      </c>
      <c r="T292" s="204">
        <v>-14290</v>
      </c>
      <c r="U292" s="204">
        <v>0</v>
      </c>
      <c r="V292" s="121"/>
      <c r="W292" s="204">
        <v>732677</v>
      </c>
      <c r="X292" s="204">
        <v>570215</v>
      </c>
      <c r="Y292" s="204">
        <v>335810</v>
      </c>
      <c r="Z292" s="204">
        <v>0</v>
      </c>
      <c r="AA292" s="204">
        <v>0</v>
      </c>
      <c r="AB292" s="121"/>
      <c r="AC292" s="204">
        <v>21877</v>
      </c>
      <c r="AD292" s="204">
        <v>4254</v>
      </c>
      <c r="AE292" s="204">
        <v>0</v>
      </c>
      <c r="AF292" s="204">
        <v>0</v>
      </c>
      <c r="AG292" s="204">
        <v>0</v>
      </c>
      <c r="AH292" s="121"/>
      <c r="AI292" s="204">
        <v>-150848</v>
      </c>
      <c r="AJ292" s="204">
        <v>-150847</v>
      </c>
      <c r="AK292" s="204">
        <v>-44469</v>
      </c>
      <c r="AL292" s="204">
        <v>0</v>
      </c>
      <c r="AM292" s="204">
        <v>0</v>
      </c>
    </row>
    <row r="293" spans="1:39">
      <c r="A293" s="36">
        <v>39301</v>
      </c>
      <c r="B293" s="37" t="s">
        <v>267</v>
      </c>
      <c r="C293" s="120">
        <v>6.0099999999999997E-5</v>
      </c>
      <c r="E293" s="121">
        <f t="shared" si="10"/>
        <v>42283</v>
      </c>
      <c r="F293" s="121">
        <f t="shared" si="10"/>
        <v>23803</v>
      </c>
      <c r="G293" s="121">
        <f t="shared" si="10"/>
        <v>-23683</v>
      </c>
      <c r="H293" s="121">
        <f t="shared" si="9"/>
        <v>-674</v>
      </c>
      <c r="I293" s="121">
        <f t="shared" si="9"/>
        <v>0</v>
      </c>
      <c r="J293" s="121"/>
      <c r="K293" s="204">
        <v>7049</v>
      </c>
      <c r="L293" s="204">
        <v>9310</v>
      </c>
      <c r="M293" s="204">
        <v>7894</v>
      </c>
      <c r="N293" s="204">
        <v>0</v>
      </c>
      <c r="O293" s="204">
        <v>0</v>
      </c>
      <c r="P293" s="121"/>
      <c r="Q293" s="204">
        <v>39790</v>
      </c>
      <c r="R293" s="204">
        <v>14909</v>
      </c>
      <c r="S293" s="204">
        <v>-17305</v>
      </c>
      <c r="T293" s="204">
        <v>-674</v>
      </c>
      <c r="U293" s="204">
        <v>0</v>
      </c>
      <c r="V293" s="121"/>
      <c r="W293" s="204">
        <v>34570</v>
      </c>
      <c r="X293" s="204">
        <v>26905</v>
      </c>
      <c r="Y293" s="204">
        <v>15845</v>
      </c>
      <c r="Z293" s="204">
        <v>0</v>
      </c>
      <c r="AA293" s="204">
        <v>0</v>
      </c>
      <c r="AB293" s="121"/>
      <c r="AC293" s="204">
        <v>8297</v>
      </c>
      <c r="AD293" s="204">
        <v>8298</v>
      </c>
      <c r="AE293" s="204">
        <v>0</v>
      </c>
      <c r="AF293" s="204">
        <v>0</v>
      </c>
      <c r="AG293" s="204">
        <v>0</v>
      </c>
      <c r="AH293" s="121"/>
      <c r="AI293" s="204">
        <v>-47423</v>
      </c>
      <c r="AJ293" s="204">
        <v>-35619</v>
      </c>
      <c r="AK293" s="204">
        <v>-30117</v>
      </c>
      <c r="AL293" s="204">
        <v>0</v>
      </c>
      <c r="AM293" s="204">
        <v>0</v>
      </c>
    </row>
    <row r="294" spans="1:39">
      <c r="A294" s="36">
        <v>39400</v>
      </c>
      <c r="B294" s="37" t="s">
        <v>268</v>
      </c>
      <c r="C294" s="120">
        <v>6.1859999999999997E-4</v>
      </c>
      <c r="E294" s="121">
        <f t="shared" si="10"/>
        <v>1230510</v>
      </c>
      <c r="F294" s="121">
        <f t="shared" si="10"/>
        <v>774549</v>
      </c>
      <c r="G294" s="121">
        <f t="shared" si="10"/>
        <v>107191</v>
      </c>
      <c r="H294" s="121">
        <f t="shared" si="9"/>
        <v>-10579</v>
      </c>
      <c r="I294" s="121">
        <f t="shared" si="9"/>
        <v>0</v>
      </c>
      <c r="J294" s="121"/>
      <c r="K294" s="204">
        <v>110602</v>
      </c>
      <c r="L294" s="204">
        <v>146067</v>
      </c>
      <c r="M294" s="204">
        <v>123855</v>
      </c>
      <c r="N294" s="204">
        <v>0</v>
      </c>
      <c r="O294" s="204">
        <v>0</v>
      </c>
      <c r="P294" s="121"/>
      <c r="Q294" s="204">
        <v>624298</v>
      </c>
      <c r="R294" s="204">
        <v>233924</v>
      </c>
      <c r="S294" s="204">
        <v>-271521</v>
      </c>
      <c r="T294" s="204">
        <v>-10579</v>
      </c>
      <c r="U294" s="204">
        <v>0</v>
      </c>
      <c r="V294" s="121"/>
      <c r="W294" s="204">
        <v>542406</v>
      </c>
      <c r="X294" s="204">
        <v>422135</v>
      </c>
      <c r="Y294" s="204">
        <v>248603</v>
      </c>
      <c r="Z294" s="204">
        <v>0</v>
      </c>
      <c r="AA294" s="204">
        <v>0</v>
      </c>
      <c r="AB294" s="121"/>
      <c r="AC294" s="204">
        <v>6254</v>
      </c>
      <c r="AD294" s="204">
        <v>6254</v>
      </c>
      <c r="AE294" s="204">
        <v>6254</v>
      </c>
      <c r="AF294" s="204">
        <v>0</v>
      </c>
      <c r="AG294" s="204">
        <v>0</v>
      </c>
      <c r="AH294" s="121"/>
      <c r="AI294" s="204">
        <v>-53050</v>
      </c>
      <c r="AJ294" s="204">
        <v>-33831</v>
      </c>
      <c r="AK294" s="204">
        <v>0</v>
      </c>
      <c r="AL294" s="204">
        <v>0</v>
      </c>
      <c r="AM294" s="204">
        <v>0</v>
      </c>
    </row>
    <row r="295" spans="1:39">
      <c r="A295" s="36">
        <v>39401</v>
      </c>
      <c r="B295" s="37" t="s">
        <v>269</v>
      </c>
      <c r="C295" s="120">
        <v>3.213E-4</v>
      </c>
      <c r="E295" s="121">
        <f t="shared" si="10"/>
        <v>1024380</v>
      </c>
      <c r="F295" s="121">
        <f t="shared" si="10"/>
        <v>670154</v>
      </c>
      <c r="G295" s="121">
        <f t="shared" si="10"/>
        <v>112619</v>
      </c>
      <c r="H295" s="121">
        <f t="shared" si="9"/>
        <v>-6647</v>
      </c>
      <c r="I295" s="121">
        <f t="shared" si="9"/>
        <v>0</v>
      </c>
      <c r="J295" s="121"/>
      <c r="K295" s="204">
        <v>69491</v>
      </c>
      <c r="L295" s="204">
        <v>91773</v>
      </c>
      <c r="M295" s="204">
        <v>77817</v>
      </c>
      <c r="N295" s="204">
        <v>0</v>
      </c>
      <c r="O295" s="204">
        <v>0</v>
      </c>
      <c r="P295" s="121"/>
      <c r="Q295" s="204">
        <v>392243</v>
      </c>
      <c r="R295" s="204">
        <v>146973</v>
      </c>
      <c r="S295" s="204">
        <v>-170595</v>
      </c>
      <c r="T295" s="204">
        <v>-6647</v>
      </c>
      <c r="U295" s="204">
        <v>0</v>
      </c>
      <c r="V295" s="121"/>
      <c r="W295" s="204">
        <v>340791</v>
      </c>
      <c r="X295" s="204">
        <v>265225</v>
      </c>
      <c r="Y295" s="204">
        <v>156196</v>
      </c>
      <c r="Z295" s="204">
        <v>0</v>
      </c>
      <c r="AA295" s="204">
        <v>0</v>
      </c>
      <c r="AB295" s="121"/>
      <c r="AC295" s="204">
        <v>221855</v>
      </c>
      <c r="AD295" s="204">
        <v>166183</v>
      </c>
      <c r="AE295" s="204">
        <v>49201</v>
      </c>
      <c r="AF295" s="204">
        <v>0</v>
      </c>
      <c r="AG295" s="204">
        <v>0</v>
      </c>
      <c r="AH295" s="121"/>
      <c r="AI295" s="204">
        <v>0</v>
      </c>
      <c r="AJ295" s="204">
        <v>0</v>
      </c>
      <c r="AK295" s="204">
        <v>0</v>
      </c>
      <c r="AL295" s="204">
        <v>0</v>
      </c>
      <c r="AM295" s="204">
        <v>0</v>
      </c>
    </row>
    <row r="296" spans="1:39">
      <c r="A296" s="36">
        <v>39500</v>
      </c>
      <c r="B296" s="37" t="s">
        <v>270</v>
      </c>
      <c r="C296" s="120">
        <v>1.9737000000000001E-3</v>
      </c>
      <c r="E296" s="121">
        <f t="shared" si="10"/>
        <v>4160052</v>
      </c>
      <c r="F296" s="121">
        <f t="shared" si="10"/>
        <v>2606034</v>
      </c>
      <c r="G296" s="121">
        <f t="shared" si="10"/>
        <v>334194</v>
      </c>
      <c r="H296" s="121">
        <f t="shared" si="9"/>
        <v>-34771</v>
      </c>
      <c r="I296" s="121">
        <f t="shared" si="9"/>
        <v>0</v>
      </c>
      <c r="J296" s="121"/>
      <c r="K296" s="204">
        <v>363519</v>
      </c>
      <c r="L296" s="204">
        <v>480082</v>
      </c>
      <c r="M296" s="204">
        <v>407077</v>
      </c>
      <c r="N296" s="204">
        <v>0</v>
      </c>
      <c r="O296" s="204">
        <v>0</v>
      </c>
      <c r="P296" s="121"/>
      <c r="Q296" s="204">
        <v>2051897</v>
      </c>
      <c r="R296" s="204">
        <v>768843</v>
      </c>
      <c r="S296" s="204">
        <v>-892415</v>
      </c>
      <c r="T296" s="204">
        <v>-34771</v>
      </c>
      <c r="U296" s="204">
        <v>0</v>
      </c>
      <c r="V296" s="121"/>
      <c r="W296" s="204">
        <v>1782741</v>
      </c>
      <c r="X296" s="204">
        <v>1387441</v>
      </c>
      <c r="Y296" s="204">
        <v>817089</v>
      </c>
      <c r="Z296" s="204">
        <v>0</v>
      </c>
      <c r="AA296" s="204">
        <v>0</v>
      </c>
      <c r="AB296" s="121"/>
      <c r="AC296" s="204">
        <v>10643</v>
      </c>
      <c r="AD296" s="204">
        <v>6461</v>
      </c>
      <c r="AE296" s="204">
        <v>2443</v>
      </c>
      <c r="AF296" s="204">
        <v>0</v>
      </c>
      <c r="AG296" s="204">
        <v>0</v>
      </c>
      <c r="AH296" s="121"/>
      <c r="AI296" s="204">
        <v>-48748</v>
      </c>
      <c r="AJ296" s="204">
        <v>-36793</v>
      </c>
      <c r="AK296" s="204">
        <v>0</v>
      </c>
      <c r="AL296" s="204">
        <v>0</v>
      </c>
      <c r="AM296" s="204">
        <v>0</v>
      </c>
    </row>
    <row r="297" spans="1:39">
      <c r="A297" s="36">
        <v>39501</v>
      </c>
      <c r="B297" s="37" t="s">
        <v>271</v>
      </c>
      <c r="C297" s="120">
        <v>6.7600000000000003E-5</v>
      </c>
      <c r="E297" s="121">
        <f t="shared" si="10"/>
        <v>99662</v>
      </c>
      <c r="F297" s="121">
        <f t="shared" si="10"/>
        <v>60280</v>
      </c>
      <c r="G297" s="121">
        <f t="shared" si="10"/>
        <v>-6111</v>
      </c>
      <c r="H297" s="121">
        <f t="shared" si="9"/>
        <v>-1007</v>
      </c>
      <c r="I297" s="121">
        <f t="shared" si="9"/>
        <v>0</v>
      </c>
      <c r="J297" s="121"/>
      <c r="K297" s="204">
        <v>10528</v>
      </c>
      <c r="L297" s="204">
        <v>13904</v>
      </c>
      <c r="M297" s="204">
        <v>11790</v>
      </c>
      <c r="N297" s="204">
        <v>0</v>
      </c>
      <c r="O297" s="204">
        <v>0</v>
      </c>
      <c r="P297" s="121"/>
      <c r="Q297" s="204">
        <v>59428</v>
      </c>
      <c r="R297" s="204">
        <v>22267</v>
      </c>
      <c r="S297" s="204">
        <v>-25846</v>
      </c>
      <c r="T297" s="204">
        <v>-1007</v>
      </c>
      <c r="U297" s="204">
        <v>0</v>
      </c>
      <c r="V297" s="121"/>
      <c r="W297" s="204">
        <v>51632</v>
      </c>
      <c r="X297" s="204">
        <v>40183</v>
      </c>
      <c r="Y297" s="204">
        <v>23665</v>
      </c>
      <c r="Z297" s="204">
        <v>0</v>
      </c>
      <c r="AA297" s="204">
        <v>0</v>
      </c>
      <c r="AB297" s="121"/>
      <c r="AC297" s="204">
        <v>1648</v>
      </c>
      <c r="AD297" s="204">
        <v>1648</v>
      </c>
      <c r="AE297" s="204">
        <v>0</v>
      </c>
      <c r="AF297" s="204">
        <v>0</v>
      </c>
      <c r="AG297" s="204">
        <v>0</v>
      </c>
      <c r="AH297" s="121"/>
      <c r="AI297" s="204">
        <v>-23574</v>
      </c>
      <c r="AJ297" s="204">
        <v>-17722</v>
      </c>
      <c r="AK297" s="204">
        <v>-15720</v>
      </c>
      <c r="AL297" s="204">
        <v>0</v>
      </c>
      <c r="AM297" s="204">
        <v>0</v>
      </c>
    </row>
    <row r="298" spans="1:39">
      <c r="A298" s="36">
        <v>39600</v>
      </c>
      <c r="B298" s="37" t="s">
        <v>272</v>
      </c>
      <c r="C298" s="120">
        <v>6.5113000000000002E-3</v>
      </c>
      <c r="E298" s="121">
        <f t="shared" si="10"/>
        <v>13696895</v>
      </c>
      <c r="F298" s="121">
        <f t="shared" si="10"/>
        <v>8584814</v>
      </c>
      <c r="G298" s="121">
        <f t="shared" si="10"/>
        <v>1063707</v>
      </c>
      <c r="H298" s="121">
        <f t="shared" si="9"/>
        <v>-113263</v>
      </c>
      <c r="I298" s="121">
        <f t="shared" si="9"/>
        <v>0</v>
      </c>
      <c r="J298" s="121"/>
      <c r="K298" s="204">
        <v>1184127</v>
      </c>
      <c r="L298" s="204">
        <v>1563819</v>
      </c>
      <c r="M298" s="204">
        <v>1326014</v>
      </c>
      <c r="N298" s="204">
        <v>0</v>
      </c>
      <c r="O298" s="204">
        <v>0</v>
      </c>
      <c r="P298" s="121"/>
      <c r="Q298" s="204">
        <v>6683856</v>
      </c>
      <c r="R298" s="204">
        <v>2504433</v>
      </c>
      <c r="S298" s="204">
        <v>-2906956</v>
      </c>
      <c r="T298" s="204">
        <v>-113263</v>
      </c>
      <c r="U298" s="204">
        <v>0</v>
      </c>
      <c r="V298" s="121"/>
      <c r="W298" s="204">
        <v>5807106</v>
      </c>
      <c r="X298" s="204">
        <v>4519454</v>
      </c>
      <c r="Y298" s="204">
        <v>2661590</v>
      </c>
      <c r="Z298" s="204">
        <v>0</v>
      </c>
      <c r="AA298" s="204">
        <v>0</v>
      </c>
      <c r="AB298" s="121"/>
      <c r="AC298" s="204">
        <v>38747</v>
      </c>
      <c r="AD298" s="204">
        <v>14049</v>
      </c>
      <c r="AE298" s="204">
        <v>0</v>
      </c>
      <c r="AF298" s="204">
        <v>0</v>
      </c>
      <c r="AG298" s="204">
        <v>0</v>
      </c>
      <c r="AH298" s="121"/>
      <c r="AI298" s="204">
        <v>-16941</v>
      </c>
      <c r="AJ298" s="204">
        <v>-16941</v>
      </c>
      <c r="AK298" s="204">
        <v>-16941</v>
      </c>
      <c r="AL298" s="204">
        <v>0</v>
      </c>
      <c r="AM298" s="204">
        <v>0</v>
      </c>
    </row>
    <row r="299" spans="1:39">
      <c r="A299" s="36">
        <v>39605</v>
      </c>
      <c r="B299" s="37" t="s">
        <v>273</v>
      </c>
      <c r="C299" s="120">
        <v>9.6020000000000003E-4</v>
      </c>
      <c r="E299" s="121">
        <f t="shared" si="10"/>
        <v>2144457</v>
      </c>
      <c r="F299" s="121">
        <f t="shared" si="10"/>
        <v>1356644</v>
      </c>
      <c r="G299" s="121">
        <f t="shared" si="10"/>
        <v>198468</v>
      </c>
      <c r="H299" s="121">
        <f t="shared" si="9"/>
        <v>-17087</v>
      </c>
      <c r="I299" s="121">
        <f t="shared" si="9"/>
        <v>0</v>
      </c>
      <c r="J299" s="121"/>
      <c r="K299" s="204">
        <v>178635</v>
      </c>
      <c r="L299" s="204">
        <v>235915</v>
      </c>
      <c r="M299" s="204">
        <v>200040</v>
      </c>
      <c r="N299" s="204">
        <v>0</v>
      </c>
      <c r="O299" s="204">
        <v>0</v>
      </c>
      <c r="P299" s="121"/>
      <c r="Q299" s="204">
        <v>1008316</v>
      </c>
      <c r="R299" s="204">
        <v>377815</v>
      </c>
      <c r="S299" s="204">
        <v>-438539</v>
      </c>
      <c r="T299" s="204">
        <v>-17087</v>
      </c>
      <c r="U299" s="204">
        <v>0</v>
      </c>
      <c r="V299" s="121"/>
      <c r="W299" s="204">
        <v>876050</v>
      </c>
      <c r="X299" s="204">
        <v>681797</v>
      </c>
      <c r="Y299" s="204">
        <v>401523</v>
      </c>
      <c r="Z299" s="204">
        <v>0</v>
      </c>
      <c r="AA299" s="204">
        <v>0</v>
      </c>
      <c r="AB299" s="121"/>
      <c r="AC299" s="204">
        <v>85027</v>
      </c>
      <c r="AD299" s="204">
        <v>62867</v>
      </c>
      <c r="AE299" s="204">
        <v>35444</v>
      </c>
      <c r="AF299" s="204">
        <v>0</v>
      </c>
      <c r="AG299" s="204">
        <v>0</v>
      </c>
      <c r="AH299" s="121"/>
      <c r="AI299" s="204">
        <v>-3571</v>
      </c>
      <c r="AJ299" s="204">
        <v>-1750</v>
      </c>
      <c r="AK299" s="204">
        <v>0</v>
      </c>
      <c r="AL299" s="204">
        <v>0</v>
      </c>
      <c r="AM299" s="204">
        <v>0</v>
      </c>
    </row>
    <row r="300" spans="1:39">
      <c r="A300" s="36">
        <v>39700</v>
      </c>
      <c r="B300" s="37" t="s">
        <v>274</v>
      </c>
      <c r="C300" s="120">
        <v>3.7607000000000001E-3</v>
      </c>
      <c r="E300" s="121">
        <f t="shared" si="10"/>
        <v>7099418</v>
      </c>
      <c r="F300" s="121">
        <f t="shared" si="10"/>
        <v>4260983</v>
      </c>
      <c r="G300" s="121">
        <f t="shared" si="10"/>
        <v>358886</v>
      </c>
      <c r="H300" s="121">
        <f t="shared" si="9"/>
        <v>-63075</v>
      </c>
      <c r="I300" s="121">
        <f t="shared" si="9"/>
        <v>0</v>
      </c>
      <c r="J300" s="121"/>
      <c r="K300" s="204">
        <v>659423</v>
      </c>
      <c r="L300" s="204">
        <v>870868</v>
      </c>
      <c r="M300" s="204">
        <v>738438</v>
      </c>
      <c r="N300" s="204">
        <v>0</v>
      </c>
      <c r="O300" s="204">
        <v>0</v>
      </c>
      <c r="P300" s="121"/>
      <c r="Q300" s="204">
        <v>3722141</v>
      </c>
      <c r="R300" s="204">
        <v>1394682</v>
      </c>
      <c r="S300" s="204">
        <v>-1618841</v>
      </c>
      <c r="T300" s="204">
        <v>-63075</v>
      </c>
      <c r="U300" s="204">
        <v>0</v>
      </c>
      <c r="V300" s="121"/>
      <c r="W300" s="204">
        <v>3233892</v>
      </c>
      <c r="X300" s="204">
        <v>2516817</v>
      </c>
      <c r="Y300" s="204">
        <v>1482200</v>
      </c>
      <c r="Z300" s="204">
        <v>0</v>
      </c>
      <c r="AA300" s="204">
        <v>0</v>
      </c>
      <c r="AB300" s="121"/>
      <c r="AC300" s="204">
        <v>62766</v>
      </c>
      <c r="AD300" s="204">
        <v>0</v>
      </c>
      <c r="AE300" s="204">
        <v>0</v>
      </c>
      <c r="AF300" s="204">
        <v>0</v>
      </c>
      <c r="AG300" s="204">
        <v>0</v>
      </c>
      <c r="AH300" s="121"/>
      <c r="AI300" s="204">
        <v>-578804</v>
      </c>
      <c r="AJ300" s="204">
        <v>-521384</v>
      </c>
      <c r="AK300" s="204">
        <v>-242911</v>
      </c>
      <c r="AL300" s="204">
        <v>0</v>
      </c>
      <c r="AM300" s="204">
        <v>0</v>
      </c>
    </row>
    <row r="301" spans="1:39">
      <c r="A301" s="36">
        <v>39703</v>
      </c>
      <c r="B301" s="37" t="s">
        <v>275</v>
      </c>
      <c r="C301" s="120">
        <v>1.5559999999999999E-4</v>
      </c>
      <c r="E301" s="121">
        <f t="shared" si="10"/>
        <v>619041</v>
      </c>
      <c r="F301" s="121">
        <f t="shared" si="10"/>
        <v>417728</v>
      </c>
      <c r="G301" s="121">
        <f t="shared" si="10"/>
        <v>114789</v>
      </c>
      <c r="H301" s="121">
        <f t="shared" si="9"/>
        <v>-3882</v>
      </c>
      <c r="I301" s="121">
        <f t="shared" si="9"/>
        <v>0</v>
      </c>
      <c r="J301" s="121"/>
      <c r="K301" s="204">
        <v>40583</v>
      </c>
      <c r="L301" s="204">
        <v>53596</v>
      </c>
      <c r="M301" s="204">
        <v>45446</v>
      </c>
      <c r="N301" s="204">
        <v>0</v>
      </c>
      <c r="O301" s="204">
        <v>0</v>
      </c>
      <c r="P301" s="121"/>
      <c r="Q301" s="204">
        <v>229074</v>
      </c>
      <c r="R301" s="204">
        <v>85834</v>
      </c>
      <c r="S301" s="204">
        <v>-99629</v>
      </c>
      <c r="T301" s="204">
        <v>-3882</v>
      </c>
      <c r="U301" s="204">
        <v>0</v>
      </c>
      <c r="V301" s="121"/>
      <c r="W301" s="204">
        <v>199025</v>
      </c>
      <c r="X301" s="204">
        <v>154894</v>
      </c>
      <c r="Y301" s="204">
        <v>91220</v>
      </c>
      <c r="Z301" s="204">
        <v>0</v>
      </c>
      <c r="AA301" s="204">
        <v>0</v>
      </c>
      <c r="AB301" s="121"/>
      <c r="AC301" s="204">
        <v>150359</v>
      </c>
      <c r="AD301" s="204">
        <v>123404</v>
      </c>
      <c r="AE301" s="204">
        <v>77752</v>
      </c>
      <c r="AF301" s="204">
        <v>0</v>
      </c>
      <c r="AG301" s="204">
        <v>0</v>
      </c>
      <c r="AH301" s="121"/>
      <c r="AI301" s="204">
        <v>0</v>
      </c>
      <c r="AJ301" s="204">
        <v>0</v>
      </c>
      <c r="AK301" s="204">
        <v>0</v>
      </c>
      <c r="AL301" s="204">
        <v>0</v>
      </c>
      <c r="AM301" s="204">
        <v>0</v>
      </c>
    </row>
    <row r="302" spans="1:39">
      <c r="A302" s="36">
        <v>39705</v>
      </c>
      <c r="B302" s="37" t="s">
        <v>276</v>
      </c>
      <c r="C302" s="120">
        <v>9.0359999999999995E-4</v>
      </c>
      <c r="E302" s="121">
        <f t="shared" si="10"/>
        <v>1872411</v>
      </c>
      <c r="F302" s="121">
        <f t="shared" si="10"/>
        <v>1156500</v>
      </c>
      <c r="G302" s="121">
        <f t="shared" si="10"/>
        <v>128892</v>
      </c>
      <c r="H302" s="121">
        <f t="shared" si="9"/>
        <v>-15336</v>
      </c>
      <c r="I302" s="121">
        <f t="shared" si="9"/>
        <v>0</v>
      </c>
      <c r="J302" s="121"/>
      <c r="K302" s="204">
        <v>160329</v>
      </c>
      <c r="L302" s="204">
        <v>211739</v>
      </c>
      <c r="M302" s="204">
        <v>179541</v>
      </c>
      <c r="N302" s="204">
        <v>0</v>
      </c>
      <c r="O302" s="204">
        <v>0</v>
      </c>
      <c r="P302" s="121"/>
      <c r="Q302" s="204">
        <v>904986</v>
      </c>
      <c r="R302" s="204">
        <v>339097</v>
      </c>
      <c r="S302" s="204">
        <v>-393598</v>
      </c>
      <c r="T302" s="204">
        <v>-15336</v>
      </c>
      <c r="U302" s="204">
        <v>0</v>
      </c>
      <c r="V302" s="121"/>
      <c r="W302" s="204">
        <v>786275</v>
      </c>
      <c r="X302" s="204">
        <v>611928</v>
      </c>
      <c r="Y302" s="204">
        <v>360376</v>
      </c>
      <c r="Z302" s="204">
        <v>0</v>
      </c>
      <c r="AA302" s="204">
        <v>0</v>
      </c>
      <c r="AB302" s="121"/>
      <c r="AC302" s="204">
        <v>38247</v>
      </c>
      <c r="AD302" s="204">
        <v>11162</v>
      </c>
      <c r="AE302" s="204">
        <v>0</v>
      </c>
      <c r="AF302" s="204">
        <v>0</v>
      </c>
      <c r="AG302" s="204">
        <v>0</v>
      </c>
      <c r="AH302" s="121"/>
      <c r="AI302" s="204">
        <v>-17426</v>
      </c>
      <c r="AJ302" s="204">
        <v>-17426</v>
      </c>
      <c r="AK302" s="204">
        <v>-17427</v>
      </c>
      <c r="AL302" s="204">
        <v>0</v>
      </c>
      <c r="AM302" s="204">
        <v>0</v>
      </c>
    </row>
    <row r="303" spans="1:39">
      <c r="A303" s="36">
        <v>39800</v>
      </c>
      <c r="B303" s="37" t="s">
        <v>277</v>
      </c>
      <c r="C303" s="120">
        <v>4.2407E-3</v>
      </c>
      <c r="E303" s="121">
        <f t="shared" si="10"/>
        <v>8728096</v>
      </c>
      <c r="F303" s="121">
        <f t="shared" si="10"/>
        <v>5454128</v>
      </c>
      <c r="G303" s="121">
        <f t="shared" si="10"/>
        <v>694645</v>
      </c>
      <c r="H303" s="121">
        <f t="shared" si="9"/>
        <v>-74023</v>
      </c>
      <c r="I303" s="121">
        <f t="shared" si="9"/>
        <v>0</v>
      </c>
      <c r="J303" s="121"/>
      <c r="K303" s="204">
        <v>773887</v>
      </c>
      <c r="L303" s="204">
        <v>1022035</v>
      </c>
      <c r="M303" s="204">
        <v>866617</v>
      </c>
      <c r="N303" s="204">
        <v>0</v>
      </c>
      <c r="O303" s="204">
        <v>0</v>
      </c>
      <c r="P303" s="121"/>
      <c r="Q303" s="204">
        <v>4368236</v>
      </c>
      <c r="R303" s="204">
        <v>1636773</v>
      </c>
      <c r="S303" s="204">
        <v>-1899842</v>
      </c>
      <c r="T303" s="204">
        <v>-74023</v>
      </c>
      <c r="U303" s="204">
        <v>0</v>
      </c>
      <c r="V303" s="121"/>
      <c r="W303" s="204">
        <v>3795236</v>
      </c>
      <c r="X303" s="204">
        <v>2953690</v>
      </c>
      <c r="Y303" s="204">
        <v>1739483</v>
      </c>
      <c r="Z303" s="204">
        <v>0</v>
      </c>
      <c r="AA303" s="204">
        <v>0</v>
      </c>
      <c r="AB303" s="121"/>
      <c r="AC303" s="204">
        <v>0</v>
      </c>
      <c r="AD303" s="204">
        <v>0</v>
      </c>
      <c r="AE303" s="204">
        <v>0</v>
      </c>
      <c r="AF303" s="204">
        <v>0</v>
      </c>
      <c r="AG303" s="204">
        <v>0</v>
      </c>
      <c r="AH303" s="121"/>
      <c r="AI303" s="204">
        <v>-209263</v>
      </c>
      <c r="AJ303" s="204">
        <v>-158370</v>
      </c>
      <c r="AK303" s="204">
        <v>-11613</v>
      </c>
      <c r="AL303" s="204">
        <v>0</v>
      </c>
      <c r="AM303" s="204">
        <v>0</v>
      </c>
    </row>
    <row r="304" spans="1:39">
      <c r="A304" s="36">
        <v>39805</v>
      </c>
      <c r="B304" s="37" t="s">
        <v>278</v>
      </c>
      <c r="C304" s="120">
        <v>5.0589999999999999E-4</v>
      </c>
      <c r="E304" s="121">
        <f t="shared" si="10"/>
        <v>1012868</v>
      </c>
      <c r="F304" s="121">
        <f t="shared" si="10"/>
        <v>632250</v>
      </c>
      <c r="G304" s="121">
        <f t="shared" si="10"/>
        <v>48670</v>
      </c>
      <c r="H304" s="121">
        <f t="shared" si="9"/>
        <v>-8232</v>
      </c>
      <c r="I304" s="121">
        <f t="shared" si="9"/>
        <v>0</v>
      </c>
      <c r="J304" s="121"/>
      <c r="K304" s="204">
        <v>86066</v>
      </c>
      <c r="L304" s="204">
        <v>113664</v>
      </c>
      <c r="M304" s="204">
        <v>96379</v>
      </c>
      <c r="N304" s="204">
        <v>0</v>
      </c>
      <c r="O304" s="204">
        <v>0</v>
      </c>
      <c r="P304" s="121"/>
      <c r="Q304" s="204">
        <v>485805</v>
      </c>
      <c r="R304" s="204">
        <v>182031</v>
      </c>
      <c r="S304" s="204">
        <v>-211287</v>
      </c>
      <c r="T304" s="204">
        <v>-8232</v>
      </c>
      <c r="U304" s="204">
        <v>0</v>
      </c>
      <c r="V304" s="121"/>
      <c r="W304" s="204">
        <v>422080</v>
      </c>
      <c r="X304" s="204">
        <v>328489</v>
      </c>
      <c r="Y304" s="204">
        <v>193453</v>
      </c>
      <c r="Z304" s="204">
        <v>0</v>
      </c>
      <c r="AA304" s="204">
        <v>0</v>
      </c>
      <c r="AB304" s="121"/>
      <c r="AC304" s="204">
        <v>48793</v>
      </c>
      <c r="AD304" s="204">
        <v>37942</v>
      </c>
      <c r="AE304" s="204">
        <v>0</v>
      </c>
      <c r="AF304" s="204">
        <v>0</v>
      </c>
      <c r="AG304" s="204">
        <v>0</v>
      </c>
      <c r="AH304" s="121"/>
      <c r="AI304" s="204">
        <v>-29876</v>
      </c>
      <c r="AJ304" s="204">
        <v>-29876</v>
      </c>
      <c r="AK304" s="204">
        <v>-29875</v>
      </c>
      <c r="AL304" s="204">
        <v>0</v>
      </c>
      <c r="AM304" s="204">
        <v>0</v>
      </c>
    </row>
    <row r="305" spans="1:39">
      <c r="A305" s="36">
        <v>39900</v>
      </c>
      <c r="B305" s="37" t="s">
        <v>279</v>
      </c>
      <c r="C305" s="120">
        <v>2.1381E-3</v>
      </c>
      <c r="E305" s="121">
        <f t="shared" si="10"/>
        <v>4267023</v>
      </c>
      <c r="F305" s="121">
        <f t="shared" si="10"/>
        <v>2627360</v>
      </c>
      <c r="G305" s="121">
        <f t="shared" si="10"/>
        <v>252165</v>
      </c>
      <c r="H305" s="121">
        <f t="shared" si="9"/>
        <v>-36118</v>
      </c>
      <c r="I305" s="121">
        <f t="shared" si="9"/>
        <v>0</v>
      </c>
      <c r="J305" s="121"/>
      <c r="K305" s="204">
        <v>377599</v>
      </c>
      <c r="L305" s="204">
        <v>498677</v>
      </c>
      <c r="M305" s="204">
        <v>422844</v>
      </c>
      <c r="N305" s="204">
        <v>0</v>
      </c>
      <c r="O305" s="204">
        <v>0</v>
      </c>
      <c r="P305" s="121"/>
      <c r="Q305" s="204">
        <v>2131374</v>
      </c>
      <c r="R305" s="204">
        <v>798623</v>
      </c>
      <c r="S305" s="204">
        <v>-926981</v>
      </c>
      <c r="T305" s="204">
        <v>-36118</v>
      </c>
      <c r="U305" s="204">
        <v>0</v>
      </c>
      <c r="V305" s="121"/>
      <c r="W305" s="204">
        <v>1851792</v>
      </c>
      <c r="X305" s="204">
        <v>1441181</v>
      </c>
      <c r="Y305" s="204">
        <v>848738</v>
      </c>
      <c r="Z305" s="204">
        <v>0</v>
      </c>
      <c r="AA305" s="204">
        <v>0</v>
      </c>
      <c r="AB305" s="121"/>
      <c r="AC305" s="204">
        <v>23838</v>
      </c>
      <c r="AD305" s="204">
        <v>0</v>
      </c>
      <c r="AE305" s="204">
        <v>0</v>
      </c>
      <c r="AF305" s="204">
        <v>0</v>
      </c>
      <c r="AG305" s="204">
        <v>0</v>
      </c>
      <c r="AH305" s="121"/>
      <c r="AI305" s="204">
        <v>-117580</v>
      </c>
      <c r="AJ305" s="204">
        <v>-111121</v>
      </c>
      <c r="AK305" s="204">
        <v>-92436</v>
      </c>
      <c r="AL305" s="204">
        <v>0</v>
      </c>
      <c r="AM305" s="204">
        <v>0</v>
      </c>
    </row>
    <row r="306" spans="1:39">
      <c r="A306" s="36">
        <v>51000</v>
      </c>
      <c r="B306" s="37" t="s">
        <v>370</v>
      </c>
      <c r="C306" s="120">
        <v>3.04433E-2</v>
      </c>
      <c r="E306" s="121">
        <f t="shared" si="10"/>
        <v>58840008</v>
      </c>
      <c r="F306" s="121">
        <f t="shared" si="10"/>
        <v>36470967</v>
      </c>
      <c r="G306" s="121">
        <f t="shared" si="10"/>
        <v>5083883</v>
      </c>
      <c r="H306" s="121">
        <f t="shared" si="9"/>
        <v>-510820</v>
      </c>
      <c r="I306" s="121">
        <f t="shared" si="9"/>
        <v>0</v>
      </c>
      <c r="J306" s="121"/>
      <c r="K306" s="204">
        <v>5340431</v>
      </c>
      <c r="L306" s="204">
        <v>7052848</v>
      </c>
      <c r="M306" s="204">
        <v>5980340</v>
      </c>
      <c r="N306" s="204">
        <v>0</v>
      </c>
      <c r="O306" s="204">
        <v>0</v>
      </c>
      <c r="P306" s="121"/>
      <c r="Q306" s="204">
        <v>30144285</v>
      </c>
      <c r="R306" s="204">
        <v>11295029</v>
      </c>
      <c r="S306" s="204">
        <v>-13110414</v>
      </c>
      <c r="T306" s="204">
        <v>-510820</v>
      </c>
      <c r="U306" s="204">
        <v>0</v>
      </c>
      <c r="V306" s="121"/>
      <c r="W306" s="204">
        <v>26190131</v>
      </c>
      <c r="X306" s="204">
        <v>20382800</v>
      </c>
      <c r="Y306" s="204">
        <v>12003809</v>
      </c>
      <c r="Z306" s="204">
        <v>0</v>
      </c>
      <c r="AA306" s="204">
        <v>0</v>
      </c>
      <c r="AB306" s="121"/>
      <c r="AC306" s="204">
        <v>210148</v>
      </c>
      <c r="AD306" s="204">
        <v>210148</v>
      </c>
      <c r="AE306" s="204">
        <v>210148</v>
      </c>
      <c r="AF306" s="204">
        <v>0</v>
      </c>
      <c r="AG306" s="204">
        <v>0</v>
      </c>
      <c r="AH306" s="121"/>
      <c r="AI306" s="204">
        <v>-3044987</v>
      </c>
      <c r="AJ306" s="204">
        <v>-2469858</v>
      </c>
      <c r="AK306" s="204">
        <v>0</v>
      </c>
      <c r="AL306" s="204">
        <v>0</v>
      </c>
      <c r="AM306" s="204">
        <v>0</v>
      </c>
    </row>
    <row r="307" spans="1:39">
      <c r="A307" s="36">
        <v>51000.2</v>
      </c>
      <c r="B307" s="37" t="s">
        <v>371</v>
      </c>
      <c r="C307" s="120">
        <v>1.95E-5</v>
      </c>
      <c r="E307" s="121">
        <f t="shared" si="10"/>
        <v>64859</v>
      </c>
      <c r="F307" s="121">
        <f t="shared" si="10"/>
        <v>49649</v>
      </c>
      <c r="G307" s="121">
        <f t="shared" si="10"/>
        <v>23694</v>
      </c>
      <c r="H307" s="121">
        <f t="shared" si="9"/>
        <v>-500</v>
      </c>
      <c r="I307" s="121">
        <f t="shared" si="9"/>
        <v>0</v>
      </c>
      <c r="J307" s="121"/>
      <c r="K307" s="204">
        <v>5228</v>
      </c>
      <c r="L307" s="204">
        <v>6904</v>
      </c>
      <c r="M307" s="204">
        <v>5854</v>
      </c>
      <c r="N307" s="204">
        <v>0</v>
      </c>
      <c r="O307" s="204">
        <v>0</v>
      </c>
      <c r="P307" s="121"/>
      <c r="Q307" s="204">
        <v>29508</v>
      </c>
      <c r="R307" s="204">
        <v>11057</v>
      </c>
      <c r="S307" s="204">
        <v>-12834</v>
      </c>
      <c r="T307" s="204">
        <v>-500</v>
      </c>
      <c r="U307" s="204">
        <v>0</v>
      </c>
      <c r="V307" s="121"/>
      <c r="W307" s="204">
        <v>25637</v>
      </c>
      <c r="X307" s="204">
        <v>19953</v>
      </c>
      <c r="Y307" s="204">
        <v>11750</v>
      </c>
      <c r="Z307" s="204">
        <v>0</v>
      </c>
      <c r="AA307" s="204">
        <v>0</v>
      </c>
      <c r="AB307" s="121"/>
      <c r="AC307" s="204">
        <v>18925</v>
      </c>
      <c r="AD307" s="204">
        <v>18925</v>
      </c>
      <c r="AE307" s="204">
        <v>18924</v>
      </c>
      <c r="AF307" s="204">
        <v>0</v>
      </c>
      <c r="AG307" s="204">
        <v>0</v>
      </c>
      <c r="AH307" s="121"/>
      <c r="AI307" s="204">
        <v>-14439</v>
      </c>
      <c r="AJ307" s="204">
        <v>-7190</v>
      </c>
      <c r="AK307" s="204">
        <v>0</v>
      </c>
      <c r="AL307" s="204">
        <v>0</v>
      </c>
      <c r="AM307" s="204">
        <v>0</v>
      </c>
    </row>
    <row r="308" spans="1:39" s="125" customFormat="1">
      <c r="A308" s="36">
        <v>51000.3</v>
      </c>
      <c r="B308" s="37" t="s">
        <v>372</v>
      </c>
      <c r="C308" s="120">
        <v>7.3510000000000003E-4</v>
      </c>
      <c r="D308" s="119"/>
      <c r="E308" s="121">
        <f t="shared" si="10"/>
        <v>1778226</v>
      </c>
      <c r="F308" s="121">
        <f t="shared" si="10"/>
        <v>1157227</v>
      </c>
      <c r="G308" s="121">
        <f t="shared" si="10"/>
        <v>247853</v>
      </c>
      <c r="H308" s="121">
        <f t="shared" si="9"/>
        <v>-13965</v>
      </c>
      <c r="I308" s="121">
        <f t="shared" si="9"/>
        <v>0</v>
      </c>
      <c r="J308" s="121"/>
      <c r="K308" s="204">
        <v>145994</v>
      </c>
      <c r="L308" s="204">
        <v>192807</v>
      </c>
      <c r="M308" s="204">
        <v>163488</v>
      </c>
      <c r="N308" s="204">
        <v>0</v>
      </c>
      <c r="O308" s="204">
        <v>0</v>
      </c>
      <c r="P308" s="121"/>
      <c r="Q308" s="204">
        <v>824069</v>
      </c>
      <c r="R308" s="204">
        <v>308778</v>
      </c>
      <c r="S308" s="204">
        <v>-358406</v>
      </c>
      <c r="T308" s="204">
        <v>-13965</v>
      </c>
      <c r="U308" s="204">
        <v>0</v>
      </c>
      <c r="V308" s="121"/>
      <c r="W308" s="204">
        <v>715973</v>
      </c>
      <c r="X308" s="204">
        <v>557215</v>
      </c>
      <c r="Y308" s="204">
        <v>328154</v>
      </c>
      <c r="Z308" s="204">
        <v>0</v>
      </c>
      <c r="AA308" s="204">
        <v>0</v>
      </c>
      <c r="AB308" s="121"/>
      <c r="AC308" s="204">
        <v>114616</v>
      </c>
      <c r="AD308" s="204">
        <v>114616</v>
      </c>
      <c r="AE308" s="204">
        <v>114617</v>
      </c>
      <c r="AF308" s="204">
        <v>0</v>
      </c>
      <c r="AG308" s="204">
        <v>0</v>
      </c>
      <c r="AH308" s="121"/>
      <c r="AI308" s="204">
        <v>-22426</v>
      </c>
      <c r="AJ308" s="204">
        <v>-16189</v>
      </c>
      <c r="AK308" s="204">
        <v>0</v>
      </c>
      <c r="AL308" s="204">
        <v>0</v>
      </c>
      <c r="AM308" s="204">
        <v>0</v>
      </c>
    </row>
    <row r="309" spans="1:39">
      <c r="A309" s="36"/>
      <c r="B309" s="37"/>
      <c r="C309" s="120"/>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c r="AE309" s="121"/>
      <c r="AF309" s="121"/>
      <c r="AG309" s="121"/>
      <c r="AH309" s="121"/>
      <c r="AI309" s="121"/>
      <c r="AJ309" s="121"/>
      <c r="AK309" s="121"/>
      <c r="AL309" s="121"/>
      <c r="AM309" s="121"/>
    </row>
    <row r="310" spans="1:39">
      <c r="A310" s="122"/>
      <c r="B310" s="123" t="s">
        <v>291</v>
      </c>
      <c r="C310" s="124">
        <v>0.99999999999999967</v>
      </c>
      <c r="D310" s="125"/>
      <c r="E310" s="126">
        <v>436830121.40012234</v>
      </c>
      <c r="F310" s="126">
        <v>1507621053.3144608</v>
      </c>
      <c r="G310" s="126">
        <v>725043028.9954958</v>
      </c>
      <c r="H310" s="126">
        <v>-429745999.99999976</v>
      </c>
      <c r="I310" s="126">
        <v>0</v>
      </c>
      <c r="J310" s="126"/>
      <c r="K310" s="126">
        <v>-102326000.00000003</v>
      </c>
      <c r="L310" s="126">
        <v>-21826999.999999981</v>
      </c>
      <c r="M310" s="126">
        <v>36579999.999999963</v>
      </c>
      <c r="N310" s="126">
        <v>0</v>
      </c>
      <c r="O310" s="126">
        <v>0</v>
      </c>
      <c r="P310" s="126"/>
      <c r="Q310" s="126">
        <v>55290000.000000022</v>
      </c>
      <c r="R310" s="126">
        <v>1045581999.9999996</v>
      </c>
      <c r="S310" s="126">
        <v>402673000.00000054</v>
      </c>
      <c r="T310" s="126">
        <v>-429745999.99999976</v>
      </c>
      <c r="U310" s="126">
        <v>0</v>
      </c>
      <c r="V310" s="126"/>
      <c r="W310" s="126">
        <v>483866000.00000006</v>
      </c>
      <c r="X310" s="126">
        <v>483866000.00000006</v>
      </c>
      <c r="Y310" s="126">
        <v>285790000</v>
      </c>
      <c r="Z310" s="126">
        <v>0</v>
      </c>
      <c r="AA310" s="126">
        <v>0</v>
      </c>
      <c r="AB310" s="126"/>
      <c r="AC310" s="126">
        <v>54974316.876546964</v>
      </c>
      <c r="AD310" s="126">
        <v>37759784.128991231</v>
      </c>
      <c r="AE310" s="126">
        <v>23263187.722642563</v>
      </c>
      <c r="AF310" s="126">
        <v>0</v>
      </c>
      <c r="AG310" s="126">
        <v>0</v>
      </c>
      <c r="AH310" s="126"/>
      <c r="AI310" s="126">
        <v>-54974195.47642462</v>
      </c>
      <c r="AJ310" s="126">
        <v>-37759730.814529732</v>
      </c>
      <c r="AK310" s="126">
        <v>-23263158.727146968</v>
      </c>
      <c r="AL310" s="126">
        <v>0</v>
      </c>
      <c r="AM310" s="126">
        <v>0</v>
      </c>
    </row>
  </sheetData>
  <pageMargins left="0.25" right="0.25" top="0.75" bottom="0.75" header="0.3" footer="0.3"/>
  <pageSetup paperSize="5" scale="23"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8A7471-F53B-449F-8665-C563C160D6EF}">
  <ds:schemaRefs>
    <ds:schemaRef ds:uri="http://schemas.microsoft.com/office/2006/metadata/properties"/>
    <ds:schemaRef ds:uri="http://schemas.microsoft.com/office/2006/documentManagement/types"/>
    <ds:schemaRef ds:uri="http://purl.org/dc/terms/"/>
    <ds:schemaRef ds:uri="http://purl.org/dc/dcmitype/"/>
    <ds:schemaRef ds:uri="http://www.w3.org/XML/1998/namespace"/>
    <ds:schemaRef ds:uri="d4ea4015-5b02-447c-9074-d5807a41497e"/>
    <ds:schemaRef ds:uri="http://purl.org/dc/elements/1.1/"/>
    <ds:schemaRef ds:uri="b0d8bf0e-b15b-456f-8ae4-2bdf59acac1f"/>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3.xml><?xml version="1.0" encoding="utf-8"?>
<ds:datastoreItem xmlns:ds="http://schemas.openxmlformats.org/officeDocument/2006/customXml" ds:itemID="{F9890E1D-6D61-4587-B3E1-732E14BD5405}">
  <ds:schemaRefs>
    <ds:schemaRef ds:uri="http://schemas.microsoft.com/sharepoint/events"/>
  </ds:schemaRefs>
</ds:datastoreItem>
</file>

<file path=customXml/itemProps4.xml><?xml version="1.0" encoding="utf-8"?>
<ds:datastoreItem xmlns:ds="http://schemas.openxmlformats.org/officeDocument/2006/customXml" ds:itemID="{EE2CBC0D-1C4D-489C-86F4-16298E3C7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Info</vt:lpstr>
      <vt:lpstr>JE Template</vt:lpstr>
      <vt:lpstr>2019 Summary</vt:lpstr>
      <vt:lpstr>2018 Summary</vt:lpstr>
      <vt:lpstr>2017 Summary</vt:lpstr>
      <vt:lpstr>TSERS Contributions FY 2018</vt:lpstr>
      <vt:lpstr>TSERS Contributions FY 2017</vt:lpstr>
      <vt:lpstr>Deferred Amortization</vt:lpstr>
      <vt:lpstr>'2018 Summary'!Print_Area</vt:lpstr>
      <vt:lpstr>'Deferred Amortization'!Print_Area</vt:lpstr>
      <vt:lpstr>'2017 Summary'!Print_Titles</vt:lpstr>
      <vt:lpstr>'2018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Preeta Nayak</cp:lastModifiedBy>
  <cp:lastPrinted>2016-02-17T19:22:39Z</cp:lastPrinted>
  <dcterms:created xsi:type="dcterms:W3CDTF">2015-01-07T18:39:17Z</dcterms:created>
  <dcterms:modified xsi:type="dcterms:W3CDTF">2019-07-09T13:48:43Z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