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BFFF5D7D-BD47-4C6E-A783-DBC3744CEBAB}"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Import" sheetId="28" state="hidden" r:id="rId3"/>
    <sheet name="TD Info Completed by Auditor" sheetId="91" r:id="rId4"/>
    <sheet name="Performance  Indicators Print" sheetId="92" r:id="rId5"/>
    <sheet name="PY1 Data(H)" sheetId="82" state="hidden" r:id="rId6"/>
    <sheet name="Formula for unit data" sheetId="93" state="hidden" r:id="rId7"/>
    <sheet name="Unit Data" sheetId="94"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Print'!$A$1:$I$14</definedName>
    <definedName name="_xlnm.Print_Area" localSheetId="1">'Unit Data from Audit Worksheet'!$A$7:$D$81</definedName>
    <definedName name="Print_Selection_Auditor">#REF!</definedName>
    <definedName name="Print_Selection_Internal" localSheetId="4">#REF!</definedName>
    <definedName name="Print_Selection_Internal">#REF!</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06" i="28" l="1"/>
  <c r="E79" i="94"/>
  <c r="F79" i="94"/>
  <c r="G79" i="94"/>
  <c r="H79" i="94"/>
  <c r="I79" i="94"/>
  <c r="J79" i="94"/>
  <c r="K79" i="94"/>
  <c r="L79" i="94"/>
  <c r="M79" i="94"/>
  <c r="N79" i="94"/>
  <c r="O79" i="94"/>
  <c r="P79" i="94"/>
  <c r="Q79" i="94"/>
  <c r="R79" i="94"/>
  <c r="S79" i="94"/>
  <c r="T79" i="94"/>
  <c r="U79" i="94"/>
  <c r="V79" i="94"/>
  <c r="W79" i="94"/>
  <c r="X79" i="94"/>
  <c r="Y79" i="94"/>
  <c r="Z79" i="94"/>
  <c r="AA79" i="94"/>
  <c r="AB79" i="94"/>
  <c r="AC79" i="94"/>
  <c r="AD79" i="94"/>
  <c r="AE79" i="94"/>
  <c r="AF79" i="94"/>
  <c r="AG79" i="94"/>
  <c r="AH79" i="94"/>
  <c r="AI79" i="94"/>
  <c r="AJ79" i="94"/>
  <c r="AK79" i="94"/>
  <c r="AL79" i="94"/>
  <c r="AM79" i="94"/>
  <c r="AN79" i="94"/>
  <c r="AO79" i="94"/>
  <c r="AP79" i="94"/>
  <c r="AQ79" i="94"/>
  <c r="AR79" i="94"/>
  <c r="AS79" i="94"/>
  <c r="AT79" i="94"/>
  <c r="AU79" i="94"/>
  <c r="AV79" i="94"/>
  <c r="AW79" i="94"/>
  <c r="AX79" i="94"/>
  <c r="AY79" i="94"/>
  <c r="AZ79" i="94"/>
  <c r="BA79" i="94"/>
  <c r="BB79" i="94"/>
  <c r="BC79" i="94"/>
  <c r="BD79" i="94"/>
  <c r="BE79" i="94"/>
  <c r="BF79" i="94"/>
  <c r="BG79" i="94"/>
  <c r="BH79" i="94"/>
  <c r="BI79" i="94"/>
  <c r="BJ79" i="94"/>
  <c r="D79" i="94"/>
  <c r="E81" i="1"/>
  <c r="E78" i="1"/>
  <c r="E77" i="1"/>
  <c r="E76" i="1"/>
  <c r="E75" i="1"/>
  <c r="E74" i="1"/>
  <c r="E71" i="1"/>
  <c r="E69" i="1"/>
  <c r="E67" i="1"/>
  <c r="E66" i="1"/>
  <c r="E65" i="1"/>
  <c r="E64" i="1"/>
  <c r="E63" i="1"/>
  <c r="E62" i="1"/>
  <c r="E61" i="1"/>
  <c r="E60" i="1"/>
  <c r="E59" i="1"/>
  <c r="E58" i="1"/>
  <c r="E57" i="1"/>
  <c r="E56" i="1"/>
  <c r="E55" i="1"/>
  <c r="E52" i="1"/>
  <c r="E51" i="1"/>
  <c r="E50" i="1"/>
  <c r="E49" i="1"/>
  <c r="E48" i="1"/>
  <c r="E47" i="1"/>
  <c r="E46" i="1"/>
  <c r="E45" i="1"/>
  <c r="E44" i="1"/>
  <c r="E43" i="1"/>
  <c r="E42" i="1"/>
  <c r="E41" i="1"/>
  <c r="E39" i="1"/>
  <c r="E38" i="1"/>
  <c r="E36" i="1"/>
  <c r="E35" i="1"/>
  <c r="E34" i="1"/>
  <c r="E33" i="1"/>
  <c r="E32" i="1"/>
  <c r="E31" i="1"/>
  <c r="E30" i="1"/>
  <c r="E29" i="1"/>
  <c r="E28" i="1"/>
  <c r="E27" i="1"/>
  <c r="E25" i="1"/>
  <c r="E24" i="1"/>
  <c r="E18" i="1"/>
  <c r="E12" i="1"/>
  <c r="E9" i="1"/>
  <c r="E8" i="1"/>
  <c r="E10" i="1"/>
  <c r="E11" i="1"/>
  <c r="E13" i="1"/>
  <c r="E14" i="1"/>
  <c r="E15" i="1"/>
  <c r="E16" i="1"/>
  <c r="E17" i="1"/>
  <c r="E19" i="1"/>
  <c r="E20" i="1"/>
  <c r="E21" i="1"/>
  <c r="E22" i="1"/>
  <c r="E7" i="1"/>
  <c r="AW3" i="93" a="1"/>
  <c r="AW3" i="93" s="1"/>
  <c r="AX3" i="93" a="1"/>
  <c r="AX3" i="93" s="1"/>
  <c r="AY3" i="93" a="1"/>
  <c r="AY3" i="93" s="1"/>
  <c r="AZ3" i="93" a="1"/>
  <c r="AZ3" i="93" s="1"/>
  <c r="BA3" i="93" a="1"/>
  <c r="BA3" i="93" s="1"/>
  <c r="BB3" i="93" a="1"/>
  <c r="BB3" i="93" s="1"/>
  <c r="BC3" i="93" a="1"/>
  <c r="BC3" i="93" s="1"/>
  <c r="BD3" i="93" a="1"/>
  <c r="BD3" i="93" s="1"/>
  <c r="BE3" i="93" a="1"/>
  <c r="BE3" i="93" s="1"/>
  <c r="BF3" i="93" a="1"/>
  <c r="BF3" i="93" s="1"/>
  <c r="BG3" i="93" a="1"/>
  <c r="BG3" i="93" s="1"/>
  <c r="BH3" i="93" a="1"/>
  <c r="BH3" i="93" s="1"/>
  <c r="BI3" i="93" a="1"/>
  <c r="BI3" i="93" s="1"/>
  <c r="BJ3" i="93" a="1"/>
  <c r="BJ3" i="93" s="1"/>
  <c r="AW4" i="93" a="1"/>
  <c r="AW4" i="93" s="1"/>
  <c r="AX4" i="93" a="1"/>
  <c r="AX4" i="93" s="1"/>
  <c r="AY4" i="93" a="1"/>
  <c r="AY4" i="93" s="1"/>
  <c r="AZ4" i="93" a="1"/>
  <c r="AZ4" i="93" s="1"/>
  <c r="BA4" i="93" a="1"/>
  <c r="BA4" i="93" s="1"/>
  <c r="BB4" i="93" a="1"/>
  <c r="BB4" i="93" s="1"/>
  <c r="BC4" i="93" a="1"/>
  <c r="BC4" i="93" s="1"/>
  <c r="BD4" i="93" a="1"/>
  <c r="BD4" i="93" s="1"/>
  <c r="BE4" i="93" a="1"/>
  <c r="BE4" i="93" s="1"/>
  <c r="BF4" i="93" a="1"/>
  <c r="BF4" i="93" s="1"/>
  <c r="BG4" i="93" a="1"/>
  <c r="BG4" i="93" s="1"/>
  <c r="BH4" i="93" a="1"/>
  <c r="BH4" i="93" s="1"/>
  <c r="BI4" i="93" a="1"/>
  <c r="BI4" i="93" s="1"/>
  <c r="BJ4" i="93" a="1"/>
  <c r="BJ4" i="93" s="1"/>
  <c r="AW5" i="93" a="1"/>
  <c r="AW5" i="93" s="1"/>
  <c r="AX5" i="93" a="1"/>
  <c r="AX5" i="93" s="1"/>
  <c r="AY5" i="93" a="1"/>
  <c r="AY5" i="93" s="1"/>
  <c r="AZ5" i="93" a="1"/>
  <c r="AZ5" i="93"/>
  <c r="BA5" i="93" a="1"/>
  <c r="BA5" i="93" s="1"/>
  <c r="BB5" i="93" a="1"/>
  <c r="BB5" i="93" s="1"/>
  <c r="BC5" i="93" a="1"/>
  <c r="BC5" i="93" s="1"/>
  <c r="BD5" i="93" a="1"/>
  <c r="BD5" i="93" s="1"/>
  <c r="BE5" i="93" a="1"/>
  <c r="BE5" i="93" s="1"/>
  <c r="BF5" i="93" a="1"/>
  <c r="BF5" i="93" s="1"/>
  <c r="BG5" i="93" a="1"/>
  <c r="BG5" i="93" s="1"/>
  <c r="BH5" i="93" a="1"/>
  <c r="BH5" i="93" s="1"/>
  <c r="BI5" i="93" a="1"/>
  <c r="BI5" i="93" s="1"/>
  <c r="BJ5" i="93" a="1"/>
  <c r="BJ5" i="93" s="1"/>
  <c r="AW6" i="93" a="1"/>
  <c r="AW6" i="93" s="1"/>
  <c r="AX6" i="93" a="1"/>
  <c r="AX6" i="93" s="1"/>
  <c r="AY6" i="93" a="1"/>
  <c r="AY6" i="93" s="1"/>
  <c r="AZ6" i="93" a="1"/>
  <c r="AZ6" i="93" s="1"/>
  <c r="BA6" i="93" a="1"/>
  <c r="BA6" i="93" s="1"/>
  <c r="BB6" i="93" a="1"/>
  <c r="BB6" i="93" s="1"/>
  <c r="BC6" i="93" a="1"/>
  <c r="BC6" i="93" s="1"/>
  <c r="BD6" i="93" a="1"/>
  <c r="BD6" i="93" s="1"/>
  <c r="BE6" i="93" a="1"/>
  <c r="BE6" i="93" s="1"/>
  <c r="BF6" i="93" a="1"/>
  <c r="BF6" i="93" s="1"/>
  <c r="BG6" i="93" a="1"/>
  <c r="BG6" i="93" s="1"/>
  <c r="BH6" i="93" a="1"/>
  <c r="BH6" i="93" s="1"/>
  <c r="BI6" i="93" a="1"/>
  <c r="BI6" i="93" s="1"/>
  <c r="BJ6" i="93" a="1"/>
  <c r="BJ6" i="93" s="1"/>
  <c r="AW7" i="93" a="1"/>
  <c r="AW7" i="93" s="1"/>
  <c r="AX7" i="93" a="1"/>
  <c r="AX7" i="93" s="1"/>
  <c r="AY7" i="93" a="1"/>
  <c r="AY7" i="93" s="1"/>
  <c r="AZ7" i="93" a="1"/>
  <c r="AZ7" i="93" s="1"/>
  <c r="BA7" i="93" a="1"/>
  <c r="BA7" i="93" s="1"/>
  <c r="BB7" i="93" a="1"/>
  <c r="BB7" i="93" s="1"/>
  <c r="BC7" i="93" a="1"/>
  <c r="BC7" i="93" s="1"/>
  <c r="BD7" i="93" a="1"/>
  <c r="BD7" i="93" s="1"/>
  <c r="BE7" i="93" a="1"/>
  <c r="BE7" i="93" s="1"/>
  <c r="BF7" i="93" a="1"/>
  <c r="BF7" i="93" s="1"/>
  <c r="BG7" i="93" a="1"/>
  <c r="BG7" i="93" s="1"/>
  <c r="BH7" i="93" a="1"/>
  <c r="BH7" i="93" s="1"/>
  <c r="BI7" i="93" a="1"/>
  <c r="BI7" i="93" s="1"/>
  <c r="BJ7" i="93" a="1"/>
  <c r="BJ7" i="93" s="1"/>
  <c r="AW8" i="93" a="1"/>
  <c r="AW8" i="93" s="1"/>
  <c r="AX8" i="93" a="1"/>
  <c r="AX8" i="93" s="1"/>
  <c r="AY8" i="93" a="1"/>
  <c r="AY8" i="93" s="1"/>
  <c r="AZ8" i="93" a="1"/>
  <c r="AZ8" i="93" s="1"/>
  <c r="BA8" i="93" a="1"/>
  <c r="BA8" i="93" s="1"/>
  <c r="BB8" i="93" a="1"/>
  <c r="BB8" i="93" s="1"/>
  <c r="BC8" i="93" a="1"/>
  <c r="BC8" i="93" s="1"/>
  <c r="BD8" i="93" a="1"/>
  <c r="BD8" i="93" s="1"/>
  <c r="BE8" i="93" a="1"/>
  <c r="BE8" i="93" s="1"/>
  <c r="BF8" i="93" a="1"/>
  <c r="BF8" i="93" s="1"/>
  <c r="BG8" i="93" a="1"/>
  <c r="BG8" i="93" s="1"/>
  <c r="BH8" i="93" a="1"/>
  <c r="BH8" i="93" s="1"/>
  <c r="BI8" i="93" a="1"/>
  <c r="BI8" i="93" s="1"/>
  <c r="BJ8" i="93" a="1"/>
  <c r="BJ8" i="93" s="1"/>
  <c r="AW9" i="93" a="1"/>
  <c r="AW9" i="93" s="1"/>
  <c r="AX9" i="93" a="1"/>
  <c r="AX9" i="93" s="1"/>
  <c r="AY9" i="93" a="1"/>
  <c r="AY9" i="93" s="1"/>
  <c r="AZ9" i="93" a="1"/>
  <c r="AZ9" i="93" s="1"/>
  <c r="BA9" i="93" a="1"/>
  <c r="BA9" i="93" s="1"/>
  <c r="BB9" i="93" a="1"/>
  <c r="BB9" i="93" s="1"/>
  <c r="BC9" i="93" a="1"/>
  <c r="BC9" i="93" s="1"/>
  <c r="BD9" i="93" a="1"/>
  <c r="BD9" i="93" s="1"/>
  <c r="BE9" i="93" a="1"/>
  <c r="BE9" i="93" s="1"/>
  <c r="BF9" i="93" a="1"/>
  <c r="BF9" i="93" s="1"/>
  <c r="BG9" i="93" a="1"/>
  <c r="BG9" i="93" s="1"/>
  <c r="BH9" i="93" a="1"/>
  <c r="BH9" i="93"/>
  <c r="BI9" i="93" a="1"/>
  <c r="BI9" i="93" s="1"/>
  <c r="BJ9" i="93" a="1"/>
  <c r="BJ9" i="93" s="1"/>
  <c r="AW10" i="93" a="1"/>
  <c r="AW10" i="93" s="1"/>
  <c r="AX10" i="93" a="1"/>
  <c r="AX10" i="93" s="1"/>
  <c r="AY10" i="93" a="1"/>
  <c r="AY10" i="93" s="1"/>
  <c r="AZ10" i="93" a="1"/>
  <c r="AZ10" i="93" s="1"/>
  <c r="BA10" i="93" a="1"/>
  <c r="BA10" i="93" s="1"/>
  <c r="BB10" i="93" a="1"/>
  <c r="BB10" i="93" s="1"/>
  <c r="BC10" i="93" a="1"/>
  <c r="BC10" i="93" s="1"/>
  <c r="BD10" i="93" a="1"/>
  <c r="BD10" i="93" s="1"/>
  <c r="BE10" i="93" a="1"/>
  <c r="BE10" i="93" s="1"/>
  <c r="BF10" i="93" a="1"/>
  <c r="BF10" i="93" s="1"/>
  <c r="BG10" i="93" a="1"/>
  <c r="BG10" i="93" s="1"/>
  <c r="BH10" i="93" a="1"/>
  <c r="BH10" i="93" s="1"/>
  <c r="BI10" i="93" a="1"/>
  <c r="BI10" i="93" s="1"/>
  <c r="BJ10" i="93" a="1"/>
  <c r="BJ10" i="93" s="1"/>
  <c r="AW11" i="93" a="1"/>
  <c r="AW11" i="93" s="1"/>
  <c r="AX11" i="93" a="1"/>
  <c r="AX11" i="93" s="1"/>
  <c r="AY11" i="93" a="1"/>
  <c r="AY11" i="93" s="1"/>
  <c r="AZ11" i="93" a="1"/>
  <c r="AZ11" i="93" s="1"/>
  <c r="BA11" i="93" a="1"/>
  <c r="BA11" i="93" s="1"/>
  <c r="BB11" i="93" a="1"/>
  <c r="BB11" i="93" s="1"/>
  <c r="BC11" i="93" a="1"/>
  <c r="BC11" i="93" s="1"/>
  <c r="BD11" i="93" a="1"/>
  <c r="BD11" i="93" s="1"/>
  <c r="BE11" i="93" a="1"/>
  <c r="BE11" i="93" s="1"/>
  <c r="BF11" i="93" a="1"/>
  <c r="BF11" i="93" s="1"/>
  <c r="BG11" i="93" a="1"/>
  <c r="BG11" i="93" s="1"/>
  <c r="BH11" i="93" a="1"/>
  <c r="BH11" i="93" s="1"/>
  <c r="BI11" i="93" a="1"/>
  <c r="BI11" i="93" s="1"/>
  <c r="BJ11" i="93" a="1"/>
  <c r="BJ11" i="93" s="1"/>
  <c r="AW12" i="93" a="1"/>
  <c r="AW12" i="93" s="1"/>
  <c r="AX12" i="93" a="1"/>
  <c r="AX12" i="93" s="1"/>
  <c r="AY12" i="93" a="1"/>
  <c r="AY12" i="93" s="1"/>
  <c r="AZ12" i="93" a="1"/>
  <c r="AZ12" i="93" s="1"/>
  <c r="BA12" i="93" a="1"/>
  <c r="BA12" i="93" s="1"/>
  <c r="BB12" i="93" a="1"/>
  <c r="BB12" i="93" s="1"/>
  <c r="BC12" i="93" a="1"/>
  <c r="BC12" i="93" s="1"/>
  <c r="BD12" i="93" a="1"/>
  <c r="BD12" i="93" s="1"/>
  <c r="BE12" i="93" a="1"/>
  <c r="BE12" i="93" s="1"/>
  <c r="BF12" i="93" a="1"/>
  <c r="BF12" i="93" s="1"/>
  <c r="BG12" i="93" a="1"/>
  <c r="BG12" i="93" s="1"/>
  <c r="BH12" i="93" a="1"/>
  <c r="BH12" i="93" s="1"/>
  <c r="BI12" i="93" a="1"/>
  <c r="BI12" i="93" s="1"/>
  <c r="BJ12" i="93" a="1"/>
  <c r="BJ12" i="93" s="1"/>
  <c r="AW13" i="93" a="1"/>
  <c r="AW13" i="93" s="1"/>
  <c r="AX13" i="93" a="1"/>
  <c r="AX13" i="93" s="1"/>
  <c r="AY13" i="93" a="1"/>
  <c r="AY13" i="93" s="1"/>
  <c r="AZ13" i="93" a="1"/>
  <c r="AZ13" i="93" s="1"/>
  <c r="BA13" i="93" a="1"/>
  <c r="BA13" i="93" s="1"/>
  <c r="BB13" i="93" a="1"/>
  <c r="BB13" i="93" s="1"/>
  <c r="BC13" i="93" a="1"/>
  <c r="BC13" i="93" s="1"/>
  <c r="BD13" i="93" a="1"/>
  <c r="BD13" i="93" s="1"/>
  <c r="BE13" i="93" a="1"/>
  <c r="BE13" i="93" s="1"/>
  <c r="BF13" i="93" a="1"/>
  <c r="BF13" i="93" s="1"/>
  <c r="BG13" i="93" a="1"/>
  <c r="BG13" i="93" s="1"/>
  <c r="BH13" i="93" a="1"/>
  <c r="BH13" i="93" s="1"/>
  <c r="BI13" i="93" a="1"/>
  <c r="BI13" i="93" s="1"/>
  <c r="BJ13" i="93" a="1"/>
  <c r="BJ13" i="93" s="1"/>
  <c r="AW14" i="93" a="1"/>
  <c r="AW14" i="93" s="1"/>
  <c r="AX14" i="93" a="1"/>
  <c r="AX14" i="93" s="1"/>
  <c r="AY14" i="93" a="1"/>
  <c r="AY14" i="93" s="1"/>
  <c r="AZ14" i="93" a="1"/>
  <c r="AZ14" i="93" s="1"/>
  <c r="BA14" i="93" a="1"/>
  <c r="BA14" i="93" s="1"/>
  <c r="BB14" i="93" a="1"/>
  <c r="BB14" i="93" s="1"/>
  <c r="BC14" i="93" a="1"/>
  <c r="BC14" i="93" s="1"/>
  <c r="BD14" i="93" a="1"/>
  <c r="BD14" i="93" s="1"/>
  <c r="BE14" i="93" a="1"/>
  <c r="BE14" i="93" s="1"/>
  <c r="BF14" i="93" a="1"/>
  <c r="BF14" i="93" s="1"/>
  <c r="BG14" i="93" a="1"/>
  <c r="BG14" i="93" s="1"/>
  <c r="BH14" i="93" a="1"/>
  <c r="BH14" i="93" s="1"/>
  <c r="BI14" i="93" a="1"/>
  <c r="BI14" i="93" s="1"/>
  <c r="BJ14" i="93" a="1"/>
  <c r="BJ14" i="93" s="1"/>
  <c r="AW15" i="93" a="1"/>
  <c r="AW15" i="93" s="1"/>
  <c r="AX15" i="93" a="1"/>
  <c r="AX15" i="93" s="1"/>
  <c r="AY15" i="93" a="1"/>
  <c r="AY15" i="93" s="1"/>
  <c r="AZ15" i="93" a="1"/>
  <c r="AZ15" i="93" s="1"/>
  <c r="BA15" i="93" a="1"/>
  <c r="BA15" i="93" s="1"/>
  <c r="BB15" i="93" a="1"/>
  <c r="BB15" i="93" s="1"/>
  <c r="BC15" i="93" a="1"/>
  <c r="BC15" i="93" s="1"/>
  <c r="BD15" i="93" a="1"/>
  <c r="BD15" i="93" s="1"/>
  <c r="BE15" i="93" a="1"/>
  <c r="BE15" i="93" s="1"/>
  <c r="BF15" i="93" a="1"/>
  <c r="BF15" i="93" s="1"/>
  <c r="BG15" i="93" a="1"/>
  <c r="BG15" i="93" s="1"/>
  <c r="BH15" i="93" a="1"/>
  <c r="BH15" i="93" s="1"/>
  <c r="BI15" i="93" a="1"/>
  <c r="BI15" i="93" s="1"/>
  <c r="BJ15" i="93" a="1"/>
  <c r="BJ15" i="93" s="1"/>
  <c r="AW16" i="93" a="1"/>
  <c r="AW16" i="93" s="1"/>
  <c r="AX16" i="93" a="1"/>
  <c r="AX16" i="93" s="1"/>
  <c r="AY16" i="93" a="1"/>
  <c r="AY16" i="93" s="1"/>
  <c r="AZ16" i="93" a="1"/>
  <c r="AZ16" i="93" s="1"/>
  <c r="BA16" i="93" a="1"/>
  <c r="BA16" i="93" s="1"/>
  <c r="BB16" i="93" a="1"/>
  <c r="BB16" i="93" s="1"/>
  <c r="BC16" i="93" a="1"/>
  <c r="BC16" i="93" s="1"/>
  <c r="BD16" i="93" a="1"/>
  <c r="BD16" i="93" s="1"/>
  <c r="BE16" i="93" a="1"/>
  <c r="BE16" i="93" s="1"/>
  <c r="BF16" i="93" a="1"/>
  <c r="BF16" i="93" s="1"/>
  <c r="BG16" i="93" a="1"/>
  <c r="BG16" i="93" s="1"/>
  <c r="BH16" i="93" a="1"/>
  <c r="BH16" i="93" s="1"/>
  <c r="BI16" i="93" a="1"/>
  <c r="BI16" i="93" s="1"/>
  <c r="BJ16" i="93" a="1"/>
  <c r="BJ16" i="93" s="1"/>
  <c r="AW17" i="93" a="1"/>
  <c r="AW17" i="93" s="1"/>
  <c r="AX17" i="93" a="1"/>
  <c r="AX17" i="93" s="1"/>
  <c r="AY17" i="93" a="1"/>
  <c r="AY17" i="93" s="1"/>
  <c r="AZ17" i="93" a="1"/>
  <c r="AZ17" i="93" s="1"/>
  <c r="BA17" i="93" a="1"/>
  <c r="BA17" i="93" s="1"/>
  <c r="BB17" i="93" a="1"/>
  <c r="BB17" i="93" s="1"/>
  <c r="BC17" i="93" a="1"/>
  <c r="BC17" i="93" s="1"/>
  <c r="BD17" i="93" a="1"/>
  <c r="BD17" i="93" s="1"/>
  <c r="BE17" i="93" a="1"/>
  <c r="BE17" i="93" s="1"/>
  <c r="BF17" i="93" a="1"/>
  <c r="BF17" i="93" s="1"/>
  <c r="BG17" i="93" a="1"/>
  <c r="BG17" i="93" s="1"/>
  <c r="BH17" i="93" a="1"/>
  <c r="BH17" i="93" s="1"/>
  <c r="BI17" i="93" a="1"/>
  <c r="BI17" i="93" s="1"/>
  <c r="BJ17" i="93" a="1"/>
  <c r="BJ17" i="93" s="1"/>
  <c r="AW18" i="93" a="1"/>
  <c r="AW18" i="93" s="1"/>
  <c r="AX18" i="93" a="1"/>
  <c r="AX18" i="93" s="1"/>
  <c r="AY18" i="93" a="1"/>
  <c r="AY18" i="93" s="1"/>
  <c r="AZ18" i="93" a="1"/>
  <c r="AZ18" i="93" s="1"/>
  <c r="BA18" i="93" a="1"/>
  <c r="BA18" i="93" s="1"/>
  <c r="BB18" i="93" a="1"/>
  <c r="BB18" i="93" s="1"/>
  <c r="BC18" i="93" a="1"/>
  <c r="BC18" i="93" s="1"/>
  <c r="BD18" i="93" a="1"/>
  <c r="BD18" i="93" s="1"/>
  <c r="BE18" i="93" a="1"/>
  <c r="BE18" i="93" s="1"/>
  <c r="BF18" i="93" a="1"/>
  <c r="BF18" i="93" s="1"/>
  <c r="BG18" i="93" a="1"/>
  <c r="BG18" i="93" s="1"/>
  <c r="BH18" i="93" a="1"/>
  <c r="BH18" i="93" s="1"/>
  <c r="BI18" i="93" a="1"/>
  <c r="BI18" i="93" s="1"/>
  <c r="BJ18" i="93" a="1"/>
  <c r="BJ18" i="93" s="1"/>
  <c r="AW19" i="93" a="1"/>
  <c r="AW19" i="93" s="1"/>
  <c r="AX19" i="93" a="1"/>
  <c r="AX19" i="93" s="1"/>
  <c r="AY19" i="93" a="1"/>
  <c r="AY19" i="93" s="1"/>
  <c r="AZ19" i="93" a="1"/>
  <c r="AZ19" i="93" s="1"/>
  <c r="BA19" i="93" a="1"/>
  <c r="BA19" i="93" s="1"/>
  <c r="BB19" i="93" a="1"/>
  <c r="BB19" i="93" s="1"/>
  <c r="BC19" i="93" a="1"/>
  <c r="BC19" i="93" s="1"/>
  <c r="BD19" i="93" a="1"/>
  <c r="BD19" i="93" s="1"/>
  <c r="BE19" i="93" a="1"/>
  <c r="BE19" i="93" s="1"/>
  <c r="BF19" i="93" a="1"/>
  <c r="BF19" i="93" s="1"/>
  <c r="BG19" i="93" a="1"/>
  <c r="BG19" i="93" s="1"/>
  <c r="BH19" i="93" a="1"/>
  <c r="BH19" i="93" s="1"/>
  <c r="BI19" i="93" a="1"/>
  <c r="BI19" i="93" s="1"/>
  <c r="BJ19" i="93" a="1"/>
  <c r="BJ19" i="93" s="1"/>
  <c r="AW20" i="93" a="1"/>
  <c r="AW20" i="93" s="1"/>
  <c r="AX20" i="93" a="1"/>
  <c r="AX20" i="93" s="1"/>
  <c r="AY20" i="93" a="1"/>
  <c r="AY20" i="93" s="1"/>
  <c r="AZ20" i="93" a="1"/>
  <c r="AZ20" i="93" s="1"/>
  <c r="BA20" i="93" a="1"/>
  <c r="BA20" i="93" s="1"/>
  <c r="BB20" i="93" a="1"/>
  <c r="BB20" i="93" s="1"/>
  <c r="BC20" i="93" a="1"/>
  <c r="BC20" i="93" s="1"/>
  <c r="BD20" i="93" a="1"/>
  <c r="BD20" i="93" s="1"/>
  <c r="BE20" i="93" a="1"/>
  <c r="BE20" i="93" s="1"/>
  <c r="BF20" i="93" a="1"/>
  <c r="BF20" i="93" s="1"/>
  <c r="BG20" i="93" a="1"/>
  <c r="BG20" i="93" s="1"/>
  <c r="BH20" i="93" a="1"/>
  <c r="BH20" i="93" s="1"/>
  <c r="BI20" i="93" a="1"/>
  <c r="BI20" i="93" s="1"/>
  <c r="BJ20" i="93" a="1"/>
  <c r="BJ20" i="93" s="1"/>
  <c r="AW21" i="93" a="1"/>
  <c r="AW21" i="93" s="1"/>
  <c r="AX21" i="93" a="1"/>
  <c r="AX21" i="93" s="1"/>
  <c r="AY21" i="93" a="1"/>
  <c r="AY21" i="93" s="1"/>
  <c r="AZ21" i="93" a="1"/>
  <c r="AZ21" i="93" s="1"/>
  <c r="BA21" i="93" a="1"/>
  <c r="BA21" i="93" s="1"/>
  <c r="BB21" i="93" a="1"/>
  <c r="BB21" i="93" s="1"/>
  <c r="BC21" i="93" a="1"/>
  <c r="BC21" i="93" s="1"/>
  <c r="BD21" i="93" a="1"/>
  <c r="BD21" i="93" s="1"/>
  <c r="BE21" i="93" a="1"/>
  <c r="BE21" i="93" s="1"/>
  <c r="BF21" i="93" a="1"/>
  <c r="BF21" i="93" s="1"/>
  <c r="BG21" i="93" a="1"/>
  <c r="BG21" i="93" s="1"/>
  <c r="BH21" i="93" a="1"/>
  <c r="BH21" i="93" s="1"/>
  <c r="BI21" i="93" a="1"/>
  <c r="BI21" i="93" s="1"/>
  <c r="BJ21" i="93" a="1"/>
  <c r="BJ21" i="93" s="1"/>
  <c r="AW22" i="93" a="1"/>
  <c r="AW22" i="93" s="1"/>
  <c r="AX22" i="93" a="1"/>
  <c r="AX22" i="93" s="1"/>
  <c r="AY22" i="93" a="1"/>
  <c r="AY22" i="93" s="1"/>
  <c r="AZ22" i="93" a="1"/>
  <c r="AZ22" i="93" s="1"/>
  <c r="BA22" i="93" a="1"/>
  <c r="BA22" i="93" s="1"/>
  <c r="BB22" i="93" a="1"/>
  <c r="BB22" i="93" s="1"/>
  <c r="BC22" i="93" a="1"/>
  <c r="BC22" i="93" s="1"/>
  <c r="BD22" i="93" a="1"/>
  <c r="BD22" i="93" s="1"/>
  <c r="BE22" i="93" a="1"/>
  <c r="BE22" i="93" s="1"/>
  <c r="BF22" i="93" a="1"/>
  <c r="BF22" i="93" s="1"/>
  <c r="BG22" i="93" a="1"/>
  <c r="BG22" i="93" s="1"/>
  <c r="BH22" i="93" a="1"/>
  <c r="BH22" i="93" s="1"/>
  <c r="BI22" i="93" a="1"/>
  <c r="BI22" i="93" s="1"/>
  <c r="BJ22" i="93" a="1"/>
  <c r="BJ22" i="93" s="1"/>
  <c r="AW23" i="93" a="1"/>
  <c r="AW23" i="93" s="1"/>
  <c r="AX23" i="93" a="1"/>
  <c r="AX23" i="93" s="1"/>
  <c r="AY23" i="93" a="1"/>
  <c r="AY23" i="93" s="1"/>
  <c r="AZ23" i="93" a="1"/>
  <c r="AZ23" i="93" s="1"/>
  <c r="BA23" i="93" a="1"/>
  <c r="BA23" i="93" s="1"/>
  <c r="BB23" i="93" a="1"/>
  <c r="BB23" i="93" s="1"/>
  <c r="BC23" i="93" a="1"/>
  <c r="BC23" i="93" s="1"/>
  <c r="BD23" i="93" a="1"/>
  <c r="BD23" i="93" s="1"/>
  <c r="BE23" i="93" a="1"/>
  <c r="BE23" i="93" s="1"/>
  <c r="BF23" i="93" a="1"/>
  <c r="BF23" i="93" s="1"/>
  <c r="BG23" i="93" a="1"/>
  <c r="BG23" i="93" s="1"/>
  <c r="BH23" i="93" a="1"/>
  <c r="BH23" i="93" s="1"/>
  <c r="BI23" i="93" a="1"/>
  <c r="BI23" i="93" s="1"/>
  <c r="BJ23" i="93" a="1"/>
  <c r="BJ23" i="93" s="1"/>
  <c r="AW24" i="93" a="1"/>
  <c r="AW24" i="93" s="1"/>
  <c r="AX24" i="93" a="1"/>
  <c r="AX24" i="93" s="1"/>
  <c r="AY24" i="93" a="1"/>
  <c r="AY24" i="93" s="1"/>
  <c r="AZ24" i="93" a="1"/>
  <c r="AZ24" i="93" s="1"/>
  <c r="BA24" i="93" a="1"/>
  <c r="BA24" i="93" s="1"/>
  <c r="BB24" i="93" a="1"/>
  <c r="BB24" i="93" s="1"/>
  <c r="BC24" i="93" a="1"/>
  <c r="BC24" i="93" s="1"/>
  <c r="BD24" i="93" a="1"/>
  <c r="BD24" i="93" s="1"/>
  <c r="BE24" i="93" a="1"/>
  <c r="BE24" i="93" s="1"/>
  <c r="BF24" i="93" a="1"/>
  <c r="BF24" i="93" s="1"/>
  <c r="BG24" i="93" a="1"/>
  <c r="BG24" i="93" s="1"/>
  <c r="BH24" i="93" a="1"/>
  <c r="BH24" i="93" s="1"/>
  <c r="BI24" i="93" a="1"/>
  <c r="BI24" i="93" s="1"/>
  <c r="BJ24" i="93" a="1"/>
  <c r="BJ24" i="93" s="1"/>
  <c r="AW25" i="93" a="1"/>
  <c r="AW25" i="93" s="1"/>
  <c r="AX25" i="93" a="1"/>
  <c r="AX25" i="93" s="1"/>
  <c r="AY25" i="93" a="1"/>
  <c r="AY25" i="93" s="1"/>
  <c r="AZ25" i="93" a="1"/>
  <c r="AZ25" i="93" s="1"/>
  <c r="BA25" i="93" a="1"/>
  <c r="BA25" i="93" s="1"/>
  <c r="BB25" i="93" a="1"/>
  <c r="BB25" i="93" s="1"/>
  <c r="BC25" i="93" a="1"/>
  <c r="BC25" i="93" s="1"/>
  <c r="BD25" i="93" a="1"/>
  <c r="BD25" i="93" s="1"/>
  <c r="BE25" i="93" a="1"/>
  <c r="BE25" i="93" s="1"/>
  <c r="BF25" i="93" a="1"/>
  <c r="BF25" i="93" s="1"/>
  <c r="BG25" i="93" a="1"/>
  <c r="BG25" i="93" s="1"/>
  <c r="BH25" i="93" a="1"/>
  <c r="BH25" i="93" s="1"/>
  <c r="BI25" i="93" a="1"/>
  <c r="BI25" i="93" s="1"/>
  <c r="BJ25" i="93" a="1"/>
  <c r="BJ25" i="93" s="1"/>
  <c r="AW26" i="93" a="1"/>
  <c r="AW26" i="93" s="1"/>
  <c r="AX26" i="93" a="1"/>
  <c r="AX26" i="93" s="1"/>
  <c r="AY26" i="93" a="1"/>
  <c r="AY26" i="93" s="1"/>
  <c r="AZ26" i="93" a="1"/>
  <c r="AZ26" i="93" s="1"/>
  <c r="BA26" i="93" a="1"/>
  <c r="BA26" i="93" s="1"/>
  <c r="BB26" i="93" a="1"/>
  <c r="BB26" i="93" s="1"/>
  <c r="BC26" i="93" a="1"/>
  <c r="BC26" i="93" s="1"/>
  <c r="BD26" i="93" a="1"/>
  <c r="BD26" i="93" s="1"/>
  <c r="BE26" i="93" a="1"/>
  <c r="BE26" i="93" s="1"/>
  <c r="BF26" i="93" a="1"/>
  <c r="BF26" i="93" s="1"/>
  <c r="BG26" i="93" a="1"/>
  <c r="BG26" i="93" s="1"/>
  <c r="BH26" i="93" a="1"/>
  <c r="BH26" i="93" s="1"/>
  <c r="BI26" i="93" a="1"/>
  <c r="BI26" i="93" s="1"/>
  <c r="BJ26" i="93" a="1"/>
  <c r="BJ26" i="93" s="1"/>
  <c r="AW27" i="93" a="1"/>
  <c r="AW27" i="93" s="1"/>
  <c r="AX27" i="93" a="1"/>
  <c r="AX27" i="93" s="1"/>
  <c r="AY27" i="93" a="1"/>
  <c r="AY27" i="93" s="1"/>
  <c r="AZ27" i="93" a="1"/>
  <c r="AZ27" i="93" s="1"/>
  <c r="BA27" i="93" a="1"/>
  <c r="BA27" i="93" s="1"/>
  <c r="BB27" i="93" a="1"/>
  <c r="BB27" i="93" s="1"/>
  <c r="BC27" i="93" a="1"/>
  <c r="BC27" i="93" s="1"/>
  <c r="BD27" i="93" a="1"/>
  <c r="BD27" i="93" s="1"/>
  <c r="BE27" i="93" a="1"/>
  <c r="BE27" i="93" s="1"/>
  <c r="BF27" i="93" a="1"/>
  <c r="BF27" i="93" s="1"/>
  <c r="BG27" i="93" a="1"/>
  <c r="BG27" i="93" s="1"/>
  <c r="BH27" i="93" a="1"/>
  <c r="BH27" i="93" s="1"/>
  <c r="BI27" i="93" a="1"/>
  <c r="BI27" i="93" s="1"/>
  <c r="BJ27" i="93" a="1"/>
  <c r="BJ27" i="93" s="1"/>
  <c r="AW28" i="93" a="1"/>
  <c r="AW28" i="93" s="1"/>
  <c r="AX28" i="93" a="1"/>
  <c r="AX28" i="93" s="1"/>
  <c r="AY28" i="93" a="1"/>
  <c r="AY28" i="93" s="1"/>
  <c r="AZ28" i="93" a="1"/>
  <c r="AZ28" i="93" s="1"/>
  <c r="BA28" i="93" a="1"/>
  <c r="BA28" i="93" s="1"/>
  <c r="BB28" i="93" a="1"/>
  <c r="BB28" i="93" s="1"/>
  <c r="BC28" i="93" a="1"/>
  <c r="BC28" i="93" s="1"/>
  <c r="BD28" i="93" a="1"/>
  <c r="BD28" i="93" s="1"/>
  <c r="BE28" i="93" a="1"/>
  <c r="BE28" i="93" s="1"/>
  <c r="BF28" i="93" a="1"/>
  <c r="BF28" i="93" s="1"/>
  <c r="BG28" i="93" a="1"/>
  <c r="BG28" i="93" s="1"/>
  <c r="BH28" i="93" a="1"/>
  <c r="BH28" i="93" s="1"/>
  <c r="BI28" i="93" a="1"/>
  <c r="BI28" i="93" s="1"/>
  <c r="BJ28" i="93" a="1"/>
  <c r="BJ28" i="93" s="1"/>
  <c r="AW29" i="93" a="1"/>
  <c r="AW29" i="93" s="1"/>
  <c r="AX29" i="93" a="1"/>
  <c r="AX29" i="93" s="1"/>
  <c r="AY29" i="93" a="1"/>
  <c r="AY29" i="93" s="1"/>
  <c r="AZ29" i="93" a="1"/>
  <c r="AZ29" i="93" s="1"/>
  <c r="BA29" i="93" a="1"/>
  <c r="BA29" i="93" s="1"/>
  <c r="BB29" i="93" a="1"/>
  <c r="BB29" i="93" s="1"/>
  <c r="BC29" i="93" a="1"/>
  <c r="BC29" i="93" s="1"/>
  <c r="BD29" i="93" a="1"/>
  <c r="BD29" i="93" s="1"/>
  <c r="BE29" i="93" a="1"/>
  <c r="BE29" i="93" s="1"/>
  <c r="BF29" i="93" a="1"/>
  <c r="BF29" i="93" s="1"/>
  <c r="BG29" i="93" a="1"/>
  <c r="BG29" i="93" s="1"/>
  <c r="BH29" i="93" a="1"/>
  <c r="BH29" i="93" s="1"/>
  <c r="BI29" i="93" a="1"/>
  <c r="BI29" i="93" s="1"/>
  <c r="BJ29" i="93" a="1"/>
  <c r="BJ29" i="93" s="1"/>
  <c r="AW30" i="93" a="1"/>
  <c r="AW30" i="93" s="1"/>
  <c r="AX30" i="93" a="1"/>
  <c r="AX30" i="93" s="1"/>
  <c r="AY30" i="93" a="1"/>
  <c r="AY30" i="93" s="1"/>
  <c r="AZ30" i="93" a="1"/>
  <c r="AZ30" i="93" s="1"/>
  <c r="BA30" i="93" a="1"/>
  <c r="BA30" i="93" s="1"/>
  <c r="BB30" i="93" a="1"/>
  <c r="BB30" i="93" s="1"/>
  <c r="BC30" i="93" a="1"/>
  <c r="BC30" i="93" s="1"/>
  <c r="BD30" i="93" a="1"/>
  <c r="BD30" i="93" s="1"/>
  <c r="BE30" i="93" a="1"/>
  <c r="BE30" i="93" s="1"/>
  <c r="BF30" i="93" a="1"/>
  <c r="BF30" i="93" s="1"/>
  <c r="BG30" i="93" a="1"/>
  <c r="BG30" i="93" s="1"/>
  <c r="BH30" i="93" a="1"/>
  <c r="BH30" i="93" s="1"/>
  <c r="BI30" i="93" a="1"/>
  <c r="BI30" i="93" s="1"/>
  <c r="BJ30" i="93" a="1"/>
  <c r="BJ30" i="93" s="1"/>
  <c r="AW31" i="93" a="1"/>
  <c r="AW31" i="93" s="1"/>
  <c r="AX31" i="93" a="1"/>
  <c r="AX31" i="93" s="1"/>
  <c r="AY31" i="93" a="1"/>
  <c r="AY31" i="93" s="1"/>
  <c r="AZ31" i="93" a="1"/>
  <c r="AZ31" i="93" s="1"/>
  <c r="BA31" i="93" a="1"/>
  <c r="BA31" i="93" s="1"/>
  <c r="BB31" i="93" a="1"/>
  <c r="BB31" i="93" s="1"/>
  <c r="BC31" i="93" a="1"/>
  <c r="BC31" i="93" s="1"/>
  <c r="BD31" i="93" a="1"/>
  <c r="BD31" i="93" s="1"/>
  <c r="BE31" i="93" a="1"/>
  <c r="BE31" i="93" s="1"/>
  <c r="BF31" i="93" a="1"/>
  <c r="BF31" i="93" s="1"/>
  <c r="BG31" i="93" a="1"/>
  <c r="BG31" i="93" s="1"/>
  <c r="BH31" i="93" a="1"/>
  <c r="BH31" i="93" s="1"/>
  <c r="BI31" i="93" a="1"/>
  <c r="BI31" i="93" s="1"/>
  <c r="BJ31" i="93" a="1"/>
  <c r="BJ31" i="93" s="1"/>
  <c r="AW32" i="93" a="1"/>
  <c r="AW32" i="93" s="1"/>
  <c r="AX32" i="93" a="1"/>
  <c r="AX32" i="93" s="1"/>
  <c r="AY32" i="93" a="1"/>
  <c r="AY32" i="93" s="1"/>
  <c r="AZ32" i="93" a="1"/>
  <c r="AZ32" i="93" s="1"/>
  <c r="BA32" i="93" a="1"/>
  <c r="BA32" i="93" s="1"/>
  <c r="BB32" i="93" a="1"/>
  <c r="BB32" i="93" s="1"/>
  <c r="BC32" i="93" a="1"/>
  <c r="BC32" i="93" s="1"/>
  <c r="BD32" i="93" a="1"/>
  <c r="BD32" i="93" s="1"/>
  <c r="BE32" i="93" a="1"/>
  <c r="BE32" i="93" s="1"/>
  <c r="BF32" i="93" a="1"/>
  <c r="BF32" i="93" s="1"/>
  <c r="BG32" i="93" a="1"/>
  <c r="BG32" i="93" s="1"/>
  <c r="BH32" i="93" a="1"/>
  <c r="BH32" i="93" s="1"/>
  <c r="BI32" i="93" a="1"/>
  <c r="BI32" i="93" s="1"/>
  <c r="BJ32" i="93" a="1"/>
  <c r="BJ32" i="93" s="1"/>
  <c r="AW33" i="93" a="1"/>
  <c r="AW33" i="93" s="1"/>
  <c r="AX33" i="93" a="1"/>
  <c r="AX33" i="93" s="1"/>
  <c r="AY33" i="93" a="1"/>
  <c r="AY33" i="93" s="1"/>
  <c r="AZ33" i="93" a="1"/>
  <c r="AZ33" i="93" s="1"/>
  <c r="BA33" i="93" a="1"/>
  <c r="BA33" i="93" s="1"/>
  <c r="BB33" i="93" a="1"/>
  <c r="BB33" i="93" s="1"/>
  <c r="BC33" i="93" a="1"/>
  <c r="BC33" i="93" s="1"/>
  <c r="BD33" i="93" a="1"/>
  <c r="BD33" i="93" s="1"/>
  <c r="BE33" i="93" a="1"/>
  <c r="BE33" i="93" s="1"/>
  <c r="BF33" i="93" a="1"/>
  <c r="BF33" i="93" s="1"/>
  <c r="BG33" i="93" a="1"/>
  <c r="BG33" i="93" s="1"/>
  <c r="BH33" i="93" a="1"/>
  <c r="BH33" i="93" s="1"/>
  <c r="BI33" i="93" a="1"/>
  <c r="BI33" i="93" s="1"/>
  <c r="BJ33" i="93" a="1"/>
  <c r="BJ33" i="93" s="1"/>
  <c r="AW34" i="93" a="1"/>
  <c r="AW34" i="93" s="1"/>
  <c r="AX34" i="93" a="1"/>
  <c r="AX34" i="93" s="1"/>
  <c r="AY34" i="93" a="1"/>
  <c r="AY34" i="93" s="1"/>
  <c r="AZ34" i="93" a="1"/>
  <c r="AZ34" i="93" s="1"/>
  <c r="BA34" i="93" a="1"/>
  <c r="BA34" i="93" s="1"/>
  <c r="BB34" i="93" a="1"/>
  <c r="BB34" i="93" s="1"/>
  <c r="BC34" i="93" a="1"/>
  <c r="BC34" i="93" s="1"/>
  <c r="BD34" i="93" a="1"/>
  <c r="BD34" i="93" s="1"/>
  <c r="BE34" i="93" a="1"/>
  <c r="BE34" i="93" s="1"/>
  <c r="BF34" i="93" a="1"/>
  <c r="BF34" i="93" s="1"/>
  <c r="BG34" i="93" a="1"/>
  <c r="BG34" i="93" s="1"/>
  <c r="BH34" i="93" a="1"/>
  <c r="BH34" i="93" s="1"/>
  <c r="BI34" i="93" a="1"/>
  <c r="BI34" i="93" s="1"/>
  <c r="BJ34" i="93" a="1"/>
  <c r="BJ34" i="93" s="1"/>
  <c r="AW35" i="93" a="1"/>
  <c r="AW35" i="93" s="1"/>
  <c r="AX35" i="93" a="1"/>
  <c r="AX35" i="93" s="1"/>
  <c r="AY35" i="93" a="1"/>
  <c r="AY35" i="93" s="1"/>
  <c r="AZ35" i="93" a="1"/>
  <c r="AZ35" i="93" s="1"/>
  <c r="BA35" i="93" a="1"/>
  <c r="BA35" i="93" s="1"/>
  <c r="BB35" i="93" a="1"/>
  <c r="BB35" i="93" s="1"/>
  <c r="BC35" i="93" a="1"/>
  <c r="BC35" i="93" s="1"/>
  <c r="BD35" i="93" a="1"/>
  <c r="BD35" i="93" s="1"/>
  <c r="BE35" i="93" a="1"/>
  <c r="BE35" i="93" s="1"/>
  <c r="BF35" i="93" a="1"/>
  <c r="BF35" i="93" s="1"/>
  <c r="BG35" i="93" a="1"/>
  <c r="BG35" i="93" s="1"/>
  <c r="BH35" i="93" a="1"/>
  <c r="BH35" i="93" s="1"/>
  <c r="BI35" i="93" a="1"/>
  <c r="BI35" i="93" s="1"/>
  <c r="BJ35" i="93" a="1"/>
  <c r="BJ35" i="93" s="1"/>
  <c r="AW36" i="93" a="1"/>
  <c r="AW36" i="93" s="1"/>
  <c r="AX36" i="93" a="1"/>
  <c r="AX36" i="93" s="1"/>
  <c r="AY36" i="93" a="1"/>
  <c r="AY36" i="93" s="1"/>
  <c r="AZ36" i="93" a="1"/>
  <c r="AZ36" i="93" s="1"/>
  <c r="BA36" i="93" a="1"/>
  <c r="BA36" i="93" s="1"/>
  <c r="BB36" i="93" a="1"/>
  <c r="BB36" i="93" s="1"/>
  <c r="BC36" i="93" a="1"/>
  <c r="BC36" i="93" s="1"/>
  <c r="BD36" i="93" a="1"/>
  <c r="BD36" i="93" s="1"/>
  <c r="BE36" i="93" a="1"/>
  <c r="BE36" i="93" s="1"/>
  <c r="BF36" i="93" a="1"/>
  <c r="BF36" i="93" s="1"/>
  <c r="BG36" i="93" a="1"/>
  <c r="BG36" i="93" s="1"/>
  <c r="BH36" i="93" a="1"/>
  <c r="BH36" i="93" s="1"/>
  <c r="BI36" i="93" a="1"/>
  <c r="BI36" i="93" s="1"/>
  <c r="BJ36" i="93" a="1"/>
  <c r="BJ36" i="93" s="1"/>
  <c r="AW37" i="93" a="1"/>
  <c r="AW37" i="93" s="1"/>
  <c r="AX37" i="93" a="1"/>
  <c r="AX37" i="93" s="1"/>
  <c r="AY37" i="93" a="1"/>
  <c r="AY37" i="93" s="1"/>
  <c r="AZ37" i="93" a="1"/>
  <c r="AZ37" i="93" s="1"/>
  <c r="BA37" i="93" a="1"/>
  <c r="BA37" i="93" s="1"/>
  <c r="BB37" i="93" a="1"/>
  <c r="BB37" i="93" s="1"/>
  <c r="BC37" i="93" a="1"/>
  <c r="BC37" i="93" s="1"/>
  <c r="BD37" i="93" a="1"/>
  <c r="BD37" i="93" s="1"/>
  <c r="BE37" i="93" a="1"/>
  <c r="BE37" i="93" s="1"/>
  <c r="BF37" i="93" a="1"/>
  <c r="BF37" i="93" s="1"/>
  <c r="BG37" i="93" a="1"/>
  <c r="BG37" i="93" s="1"/>
  <c r="BH37" i="93" a="1"/>
  <c r="BH37" i="93" s="1"/>
  <c r="BI37" i="93" a="1"/>
  <c r="BI37" i="93" s="1"/>
  <c r="BJ37" i="93" a="1"/>
  <c r="BJ37" i="93" s="1"/>
  <c r="AW38" i="93" a="1"/>
  <c r="AW38" i="93" s="1"/>
  <c r="AX38" i="93" a="1"/>
  <c r="AX38" i="93" s="1"/>
  <c r="AY38" i="93" a="1"/>
  <c r="AY38" i="93" s="1"/>
  <c r="AZ38" i="93" a="1"/>
  <c r="AZ38" i="93" s="1"/>
  <c r="BA38" i="93" a="1"/>
  <c r="BA38" i="93" s="1"/>
  <c r="BB38" i="93" a="1"/>
  <c r="BB38" i="93" s="1"/>
  <c r="BC38" i="93" a="1"/>
  <c r="BC38" i="93" s="1"/>
  <c r="BD38" i="93" a="1"/>
  <c r="BD38" i="93" s="1"/>
  <c r="BE38" i="93" a="1"/>
  <c r="BE38" i="93" s="1"/>
  <c r="BF38" i="93" a="1"/>
  <c r="BF38" i="93" s="1"/>
  <c r="BG38" i="93" a="1"/>
  <c r="BG38" i="93" s="1"/>
  <c r="BH38" i="93" a="1"/>
  <c r="BH38" i="93" s="1"/>
  <c r="BI38" i="93" a="1"/>
  <c r="BI38" i="93" s="1"/>
  <c r="BJ38" i="93" a="1"/>
  <c r="BJ38" i="93" s="1"/>
  <c r="AW39" i="93" a="1"/>
  <c r="AW39" i="93" s="1"/>
  <c r="AX39" i="93" a="1"/>
  <c r="AX39" i="93" s="1"/>
  <c r="AY39" i="93" a="1"/>
  <c r="AY39" i="93" s="1"/>
  <c r="AZ39" i="93" a="1"/>
  <c r="AZ39" i="93" s="1"/>
  <c r="BA39" i="93" a="1"/>
  <c r="BA39" i="93" s="1"/>
  <c r="BB39" i="93" a="1"/>
  <c r="BB39" i="93" s="1"/>
  <c r="BC39" i="93" a="1"/>
  <c r="BC39" i="93" s="1"/>
  <c r="BD39" i="93" a="1"/>
  <c r="BD39" i="93" s="1"/>
  <c r="BE39" i="93" a="1"/>
  <c r="BE39" i="93" s="1"/>
  <c r="BF39" i="93" a="1"/>
  <c r="BF39" i="93" s="1"/>
  <c r="BG39" i="93" a="1"/>
  <c r="BG39" i="93" s="1"/>
  <c r="BH39" i="93" a="1"/>
  <c r="BH39" i="93" s="1"/>
  <c r="BI39" i="93" a="1"/>
  <c r="BI39" i="93" s="1"/>
  <c r="BJ39" i="93" a="1"/>
  <c r="BJ39" i="93" s="1"/>
  <c r="AW40" i="93" a="1"/>
  <c r="AW40" i="93" s="1"/>
  <c r="AX40" i="93" a="1"/>
  <c r="AX40" i="93" s="1"/>
  <c r="AY40" i="93" a="1"/>
  <c r="AY40" i="93" s="1"/>
  <c r="AZ40" i="93" a="1"/>
  <c r="AZ40" i="93" s="1"/>
  <c r="BA40" i="93" a="1"/>
  <c r="BA40" i="93" s="1"/>
  <c r="BB40" i="93" a="1"/>
  <c r="BB40" i="93" s="1"/>
  <c r="BC40" i="93" a="1"/>
  <c r="BC40" i="93" s="1"/>
  <c r="BD40" i="93" a="1"/>
  <c r="BD40" i="93" s="1"/>
  <c r="BE40" i="93" a="1"/>
  <c r="BE40" i="93" s="1"/>
  <c r="BF40" i="93" a="1"/>
  <c r="BF40" i="93" s="1"/>
  <c r="BG40" i="93" a="1"/>
  <c r="BG40" i="93" s="1"/>
  <c r="BH40" i="93" a="1"/>
  <c r="BH40" i="93" s="1"/>
  <c r="BI40" i="93" a="1"/>
  <c r="BI40" i="93" s="1"/>
  <c r="BJ40" i="93" a="1"/>
  <c r="BJ40" i="93" s="1"/>
  <c r="AW41" i="93" a="1"/>
  <c r="AW41" i="93" s="1"/>
  <c r="AX41" i="93" a="1"/>
  <c r="AX41" i="93" s="1"/>
  <c r="AY41" i="93" a="1"/>
  <c r="AY41" i="93" s="1"/>
  <c r="AZ41" i="93" a="1"/>
  <c r="AZ41" i="93" s="1"/>
  <c r="BA41" i="93" a="1"/>
  <c r="BA41" i="93" s="1"/>
  <c r="BB41" i="93" a="1"/>
  <c r="BB41" i="93" s="1"/>
  <c r="BC41" i="93" a="1"/>
  <c r="BC41" i="93" s="1"/>
  <c r="BD41" i="93" a="1"/>
  <c r="BD41" i="93" s="1"/>
  <c r="BE41" i="93" a="1"/>
  <c r="BE41" i="93" s="1"/>
  <c r="BF41" i="93" a="1"/>
  <c r="BF41" i="93" s="1"/>
  <c r="BG41" i="93" a="1"/>
  <c r="BG41" i="93" s="1"/>
  <c r="BH41" i="93" a="1"/>
  <c r="BH41" i="93" s="1"/>
  <c r="BI41" i="93" a="1"/>
  <c r="BI41" i="93" s="1"/>
  <c r="BJ41" i="93" a="1"/>
  <c r="BJ41" i="93" s="1"/>
  <c r="AW42" i="93" a="1"/>
  <c r="AW42" i="93" s="1"/>
  <c r="AX42" i="93" a="1"/>
  <c r="AX42" i="93" s="1"/>
  <c r="AY42" i="93" a="1"/>
  <c r="AY42" i="93" s="1"/>
  <c r="AZ42" i="93" a="1"/>
  <c r="AZ42" i="93" s="1"/>
  <c r="BA42" i="93" a="1"/>
  <c r="BA42" i="93" s="1"/>
  <c r="BB42" i="93" a="1"/>
  <c r="BB42" i="93" s="1"/>
  <c r="BC42" i="93" a="1"/>
  <c r="BC42" i="93" s="1"/>
  <c r="BD42" i="93" a="1"/>
  <c r="BD42" i="93" s="1"/>
  <c r="BE42" i="93" a="1"/>
  <c r="BE42" i="93" s="1"/>
  <c r="BF42" i="93" a="1"/>
  <c r="BF42" i="93" s="1"/>
  <c r="BG42" i="93" a="1"/>
  <c r="BG42" i="93" s="1"/>
  <c r="BH42" i="93" a="1"/>
  <c r="BH42" i="93" s="1"/>
  <c r="BI42" i="93" a="1"/>
  <c r="BI42" i="93" s="1"/>
  <c r="BJ42" i="93" a="1"/>
  <c r="BJ42" i="93" s="1"/>
  <c r="AW43" i="93" a="1"/>
  <c r="AW43" i="93" s="1"/>
  <c r="AX43" i="93" a="1"/>
  <c r="AX43" i="93" s="1"/>
  <c r="AY43" i="93" a="1"/>
  <c r="AY43" i="93" s="1"/>
  <c r="AZ43" i="93" a="1"/>
  <c r="AZ43" i="93" s="1"/>
  <c r="BA43" i="93" a="1"/>
  <c r="BA43" i="93" s="1"/>
  <c r="BB43" i="93" a="1"/>
  <c r="BB43" i="93" s="1"/>
  <c r="BC43" i="93" a="1"/>
  <c r="BC43" i="93" s="1"/>
  <c r="BD43" i="93" a="1"/>
  <c r="BD43" i="93" s="1"/>
  <c r="BE43" i="93" a="1"/>
  <c r="BE43" i="93" s="1"/>
  <c r="BF43" i="93" a="1"/>
  <c r="BF43" i="93" s="1"/>
  <c r="BG43" i="93" a="1"/>
  <c r="BG43" i="93" s="1"/>
  <c r="BH43" i="93" a="1"/>
  <c r="BH43" i="93" s="1"/>
  <c r="BI43" i="93" a="1"/>
  <c r="BI43" i="93" s="1"/>
  <c r="BJ43" i="93" a="1"/>
  <c r="BJ43" i="93" s="1"/>
  <c r="AW44" i="93" a="1"/>
  <c r="AW44" i="93" s="1"/>
  <c r="AX44" i="93" a="1"/>
  <c r="AX44" i="93" s="1"/>
  <c r="AY44" i="93" a="1"/>
  <c r="AY44" i="93" s="1"/>
  <c r="AZ44" i="93" a="1"/>
  <c r="AZ44" i="93" s="1"/>
  <c r="BA44" i="93" a="1"/>
  <c r="BA44" i="93" s="1"/>
  <c r="BB44" i="93" a="1"/>
  <c r="BB44" i="93" s="1"/>
  <c r="BC44" i="93" a="1"/>
  <c r="BC44" i="93" s="1"/>
  <c r="BD44" i="93" a="1"/>
  <c r="BD44" i="93" s="1"/>
  <c r="BE44" i="93" a="1"/>
  <c r="BE44" i="93" s="1"/>
  <c r="BF44" i="93" a="1"/>
  <c r="BF44" i="93" s="1"/>
  <c r="BG44" i="93" a="1"/>
  <c r="BG44" i="93" s="1"/>
  <c r="BH44" i="93" a="1"/>
  <c r="BH44" i="93" s="1"/>
  <c r="BI44" i="93" a="1"/>
  <c r="BI44" i="93" s="1"/>
  <c r="BJ44" i="93" a="1"/>
  <c r="BJ44" i="93" s="1"/>
  <c r="AW45" i="93" a="1"/>
  <c r="AW45" i="93" s="1"/>
  <c r="AX45" i="93" a="1"/>
  <c r="AX45" i="93" s="1"/>
  <c r="AY45" i="93" a="1"/>
  <c r="AY45" i="93"/>
  <c r="AZ45" i="93" a="1"/>
  <c r="AZ45" i="93"/>
  <c r="BA45" i="93" a="1"/>
  <c r="BA45" i="93" s="1"/>
  <c r="BB45" i="93" a="1"/>
  <c r="BB45" i="93" s="1"/>
  <c r="BC45" i="93" a="1"/>
  <c r="BC45" i="93"/>
  <c r="BD45" i="93" a="1"/>
  <c r="BD45" i="93"/>
  <c r="BE45" i="93" a="1"/>
  <c r="BE45" i="93" s="1"/>
  <c r="BF45" i="93" a="1"/>
  <c r="BF45" i="93" s="1"/>
  <c r="BG45" i="93" a="1"/>
  <c r="BG45" i="93"/>
  <c r="BH45" i="93" a="1"/>
  <c r="BH45" i="93"/>
  <c r="BI45" i="93" a="1"/>
  <c r="BI45" i="93" s="1"/>
  <c r="BJ45" i="93" a="1"/>
  <c r="BJ45" i="93" s="1"/>
  <c r="AW46" i="93" a="1"/>
  <c r="AW46" i="93" s="1"/>
  <c r="AX46" i="93" a="1"/>
  <c r="AX46" i="93" s="1"/>
  <c r="AY46" i="93" a="1"/>
  <c r="AY46" i="93" s="1"/>
  <c r="AZ46" i="93" a="1"/>
  <c r="AZ46" i="93"/>
  <c r="BA46" i="93" a="1"/>
  <c r="BA46" i="93" s="1"/>
  <c r="BB46" i="93" a="1"/>
  <c r="BB46" i="93" s="1"/>
  <c r="BC46" i="93" a="1"/>
  <c r="BC46" i="93" s="1"/>
  <c r="BD46" i="93" a="1"/>
  <c r="BD46" i="93" s="1"/>
  <c r="BE46" i="93" a="1"/>
  <c r="BE46" i="93" s="1"/>
  <c r="BF46" i="93" a="1"/>
  <c r="BF46" i="93" s="1"/>
  <c r="BG46" i="93" a="1"/>
  <c r="BG46" i="93" s="1"/>
  <c r="BH46" i="93" a="1"/>
  <c r="BH46" i="93" s="1"/>
  <c r="BI46" i="93" a="1"/>
  <c r="BI46" i="93" s="1"/>
  <c r="BJ46" i="93" a="1"/>
  <c r="BJ46" i="93" s="1"/>
  <c r="AW47" i="93" a="1"/>
  <c r="AW47" i="93"/>
  <c r="AX47" i="93" a="1"/>
  <c r="AX47" i="93" s="1"/>
  <c r="AY47" i="93" a="1"/>
  <c r="AY47" i="93" s="1"/>
  <c r="AZ47" i="93" a="1"/>
  <c r="AZ47" i="93"/>
  <c r="BA47" i="93" a="1"/>
  <c r="BA47" i="93" s="1"/>
  <c r="BB47" i="93" a="1"/>
  <c r="BB47" i="93"/>
  <c r="BC47" i="93" a="1"/>
  <c r="BC47" i="93" s="1"/>
  <c r="BD47" i="93" a="1"/>
  <c r="BD47" i="93"/>
  <c r="BE47" i="93" a="1"/>
  <c r="BE47" i="93"/>
  <c r="BF47" i="93" a="1"/>
  <c r="BF47" i="93" s="1"/>
  <c r="BG47" i="93" a="1"/>
  <c r="BG47" i="93" s="1"/>
  <c r="BH47" i="93" a="1"/>
  <c r="BH47" i="93" s="1"/>
  <c r="BI47" i="93" a="1"/>
  <c r="BI47" i="93" s="1"/>
  <c r="BJ47" i="93" a="1"/>
  <c r="BJ47" i="93" s="1"/>
  <c r="AW48" i="93" a="1"/>
  <c r="AW48" i="93" s="1"/>
  <c r="AX48" i="93" a="1"/>
  <c r="AX48" i="93" s="1"/>
  <c r="AY48" i="93" a="1"/>
  <c r="AY48" i="93" s="1"/>
  <c r="AZ48" i="93" a="1"/>
  <c r="AZ48" i="93" s="1"/>
  <c r="BA48" i="93" a="1"/>
  <c r="BA48" i="93" s="1"/>
  <c r="BB48" i="93" a="1"/>
  <c r="BB48" i="93"/>
  <c r="BC48" i="93" a="1"/>
  <c r="BC48" i="93" s="1"/>
  <c r="BD48" i="93" a="1"/>
  <c r="BD48" i="93" s="1"/>
  <c r="BE48" i="93" a="1"/>
  <c r="BE48" i="93" s="1"/>
  <c r="BF48" i="93" a="1"/>
  <c r="BF48" i="93" s="1"/>
  <c r="BG48" i="93" a="1"/>
  <c r="BG48" i="93" s="1"/>
  <c r="BH48" i="93" a="1"/>
  <c r="BH48" i="93" s="1"/>
  <c r="BI48" i="93" a="1"/>
  <c r="BI48" i="93" s="1"/>
  <c r="BJ48" i="93" a="1"/>
  <c r="BJ48" i="93" s="1"/>
  <c r="AW49" i="93" a="1"/>
  <c r="AW49" i="93" s="1"/>
  <c r="AX49" i="93" a="1"/>
  <c r="AX49" i="93" s="1"/>
  <c r="AY49" i="93" a="1"/>
  <c r="AY49" i="93" s="1"/>
  <c r="AZ49" i="93" a="1"/>
  <c r="AZ49" i="93" s="1"/>
  <c r="BA49" i="93" a="1"/>
  <c r="BA49" i="93" s="1"/>
  <c r="BB49" i="93" a="1"/>
  <c r="BB49" i="93"/>
  <c r="BC49" i="93" a="1"/>
  <c r="BC49" i="93" s="1"/>
  <c r="BD49" i="93" a="1"/>
  <c r="BD49" i="93" s="1"/>
  <c r="BE49" i="93" a="1"/>
  <c r="BE49" i="93" s="1"/>
  <c r="BF49" i="93" a="1"/>
  <c r="BF49" i="93"/>
  <c r="BG49" i="93" a="1"/>
  <c r="BG49" i="93" s="1"/>
  <c r="BH49" i="93" a="1"/>
  <c r="BH49" i="93" s="1"/>
  <c r="BI49" i="93" a="1"/>
  <c r="BI49" i="93" s="1"/>
  <c r="BJ49" i="93" a="1"/>
  <c r="BJ49" i="93" s="1"/>
  <c r="AW50" i="93" a="1"/>
  <c r="AW50" i="93" s="1"/>
  <c r="AX50" i="93" a="1"/>
  <c r="AX50" i="93" s="1"/>
  <c r="AY50" i="93" a="1"/>
  <c r="AY50" i="93" s="1"/>
  <c r="AZ50" i="93" a="1"/>
  <c r="AZ50" i="93" s="1"/>
  <c r="BA50" i="93" a="1"/>
  <c r="BA50" i="93" s="1"/>
  <c r="BB50" i="93" a="1"/>
  <c r="BB50" i="93"/>
  <c r="BC50" i="93" a="1"/>
  <c r="BC50" i="93"/>
  <c r="BD50" i="93" a="1"/>
  <c r="BD50" i="93" s="1"/>
  <c r="BE50" i="93" a="1"/>
  <c r="BE50" i="93" s="1"/>
  <c r="BF50" i="93" a="1"/>
  <c r="BF50" i="93" s="1"/>
  <c r="BG50" i="93" a="1"/>
  <c r="BG50" i="93" s="1"/>
  <c r="BH50" i="93" a="1"/>
  <c r="BH50" i="93" s="1"/>
  <c r="BI50" i="93" a="1"/>
  <c r="BI50" i="93" s="1"/>
  <c r="BJ50" i="93" a="1"/>
  <c r="BJ50" i="93" s="1"/>
  <c r="AW51" i="93" a="1"/>
  <c r="AW51" i="93"/>
  <c r="AX51" i="93" a="1"/>
  <c r="AX51" i="93"/>
  <c r="AY51" i="93" a="1"/>
  <c r="AY51" i="93" s="1"/>
  <c r="AZ51" i="93" a="1"/>
  <c r="AZ51" i="93" s="1"/>
  <c r="BA51" i="93" a="1"/>
  <c r="BA51" i="93" s="1"/>
  <c r="BB51" i="93" a="1"/>
  <c r="BB51" i="93" s="1"/>
  <c r="BC51" i="93" a="1"/>
  <c r="BC51" i="93" s="1"/>
  <c r="BD51" i="93" a="1"/>
  <c r="BD51" i="93"/>
  <c r="BE51" i="93" a="1"/>
  <c r="BE51" i="93" s="1"/>
  <c r="BF51" i="93" a="1"/>
  <c r="BF51" i="93"/>
  <c r="BG51" i="93" a="1"/>
  <c r="BG51" i="93" s="1"/>
  <c r="BH51" i="93" a="1"/>
  <c r="BH51" i="93"/>
  <c r="BI51" i="93" a="1"/>
  <c r="BI51" i="93" s="1"/>
  <c r="BJ51" i="93" a="1"/>
  <c r="BJ51" i="93" s="1"/>
  <c r="AW52" i="93" a="1"/>
  <c r="AW52" i="93" s="1"/>
  <c r="AX52" i="93" a="1"/>
  <c r="AX52" i="93" s="1"/>
  <c r="AY52" i="93" a="1"/>
  <c r="AY52" i="93"/>
  <c r="AZ52" i="93" a="1"/>
  <c r="AZ52" i="93" s="1"/>
  <c r="BA52" i="93" a="1"/>
  <c r="BA52" i="93" s="1"/>
  <c r="BB52" i="93" a="1"/>
  <c r="BB52" i="93" s="1"/>
  <c r="BC52" i="93" a="1"/>
  <c r="BC52" i="93"/>
  <c r="BD52" i="93" a="1"/>
  <c r="BD52" i="93" s="1"/>
  <c r="BE52" i="93" a="1"/>
  <c r="BE52" i="93" s="1"/>
  <c r="BF52" i="93" a="1"/>
  <c r="BF52" i="93" s="1"/>
  <c r="BG52" i="93" a="1"/>
  <c r="BG52" i="93" s="1"/>
  <c r="BH52" i="93" a="1"/>
  <c r="BH52" i="93" s="1"/>
  <c r="BI52" i="93" a="1"/>
  <c r="BI52" i="93" s="1"/>
  <c r="BJ52" i="93" a="1"/>
  <c r="BJ52" i="93"/>
  <c r="AW53" i="93" a="1"/>
  <c r="AW53" i="93" s="1"/>
  <c r="AX53" i="93" a="1"/>
  <c r="AX53" i="93" s="1"/>
  <c r="AY53" i="93" a="1"/>
  <c r="AY53" i="93" s="1"/>
  <c r="AZ53" i="93" a="1"/>
  <c r="AZ53" i="93" s="1"/>
  <c r="BA53" i="93" a="1"/>
  <c r="BA53" i="93" s="1"/>
  <c r="BB53" i="93" a="1"/>
  <c r="BB53" i="93" s="1"/>
  <c r="BC53" i="93" a="1"/>
  <c r="BC53" i="93" s="1"/>
  <c r="BD53" i="93" a="1"/>
  <c r="BD53" i="93" s="1"/>
  <c r="BE53" i="93" a="1"/>
  <c r="BE53" i="93" s="1"/>
  <c r="BF53" i="93" a="1"/>
  <c r="BF53" i="93" s="1"/>
  <c r="BG53" i="93" a="1"/>
  <c r="BG53" i="93" s="1"/>
  <c r="BH53" i="93" a="1"/>
  <c r="BH53" i="93" s="1"/>
  <c r="BI53" i="93" a="1"/>
  <c r="BI53" i="93" s="1"/>
  <c r="BJ53" i="93" a="1"/>
  <c r="BJ53" i="93"/>
  <c r="AW54" i="93" a="1"/>
  <c r="AW54" i="93" s="1"/>
  <c r="AX54" i="93" a="1"/>
  <c r="AX54" i="93" s="1"/>
  <c r="AY54" i="93" a="1"/>
  <c r="AY54" i="93" s="1"/>
  <c r="AZ54" i="93" a="1"/>
  <c r="AZ54" i="93"/>
  <c r="BA54" i="93" a="1"/>
  <c r="BA54" i="93" s="1"/>
  <c r="BB54" i="93" a="1"/>
  <c r="BB54" i="93" s="1"/>
  <c r="BC54" i="93" a="1"/>
  <c r="BC54" i="93" s="1"/>
  <c r="BD54" i="93" a="1"/>
  <c r="BD54" i="93" s="1"/>
  <c r="BE54" i="93" a="1"/>
  <c r="BE54" i="93" s="1"/>
  <c r="BF54" i="93" a="1"/>
  <c r="BF54" i="93" s="1"/>
  <c r="BG54" i="93" a="1"/>
  <c r="BG54" i="93"/>
  <c r="BH54" i="93" a="1"/>
  <c r="BH54" i="93" s="1"/>
  <c r="BI54" i="93" a="1"/>
  <c r="BI54" i="93" s="1"/>
  <c r="BJ54" i="93" a="1"/>
  <c r="BJ54" i="93"/>
  <c r="AW55" i="93" a="1"/>
  <c r="AW55" i="93"/>
  <c r="AX55" i="93" a="1"/>
  <c r="AX55" i="93" s="1"/>
  <c r="AY55" i="93" a="1"/>
  <c r="AY55" i="93" s="1"/>
  <c r="AZ55" i="93" a="1"/>
  <c r="AZ55" i="93" s="1"/>
  <c r="BA55" i="93" a="1"/>
  <c r="BA55" i="93" s="1"/>
  <c r="BB55" i="93" a="1"/>
  <c r="BB55" i="93" s="1"/>
  <c r="BC55" i="93" a="1"/>
  <c r="BC55" i="93" s="1"/>
  <c r="BD55" i="93" a="1"/>
  <c r="BD55" i="93" s="1"/>
  <c r="BE55" i="93" a="1"/>
  <c r="BE55" i="93" s="1"/>
  <c r="BF55" i="93" a="1"/>
  <c r="BF55" i="93" s="1"/>
  <c r="BG55" i="93" a="1"/>
  <c r="BG55" i="93" s="1"/>
  <c r="BH55" i="93" a="1"/>
  <c r="BH55" i="93" s="1"/>
  <c r="BI55" i="93" a="1"/>
  <c r="BI55" i="93" s="1"/>
  <c r="BJ55" i="93" a="1"/>
  <c r="BJ55" i="93" s="1"/>
  <c r="AW56" i="93" a="1"/>
  <c r="AW56" i="93" s="1"/>
  <c r="AX56" i="93" a="1"/>
  <c r="AX56" i="93"/>
  <c r="AY56" i="93" a="1"/>
  <c r="AY56" i="93" s="1"/>
  <c r="AZ56" i="93" a="1"/>
  <c r="AZ56" i="93" s="1"/>
  <c r="BA56" i="93" a="1"/>
  <c r="BA56" i="93" s="1"/>
  <c r="BB56" i="93" a="1"/>
  <c r="BB56" i="93" s="1"/>
  <c r="BC56" i="93" a="1"/>
  <c r="BC56" i="93" s="1"/>
  <c r="BD56" i="93" a="1"/>
  <c r="BD56" i="93" s="1"/>
  <c r="BE56" i="93" a="1"/>
  <c r="BE56" i="93" s="1"/>
  <c r="BF56" i="93" a="1"/>
  <c r="BF56" i="93" s="1"/>
  <c r="BG56" i="93" a="1"/>
  <c r="BG56" i="93" s="1"/>
  <c r="BH56" i="93" a="1"/>
  <c r="BH56" i="93" s="1"/>
  <c r="BI56" i="93" a="1"/>
  <c r="BI56" i="93" s="1"/>
  <c r="BJ56" i="93" a="1"/>
  <c r="BJ56" i="93" s="1"/>
  <c r="AW57" i="93" a="1"/>
  <c r="AW57" i="93"/>
  <c r="AX57" i="93" a="1"/>
  <c r="AX57" i="93" s="1"/>
  <c r="AY57" i="93" a="1"/>
  <c r="AY57" i="93" s="1"/>
  <c r="AZ57" i="93" a="1"/>
  <c r="AZ57" i="93" s="1"/>
  <c r="BA57" i="93" a="1"/>
  <c r="BA57" i="93"/>
  <c r="BB57" i="93" a="1"/>
  <c r="BB57" i="93"/>
  <c r="BC57" i="93" a="1"/>
  <c r="BC57" i="93" s="1"/>
  <c r="BD57" i="93" a="1"/>
  <c r="BD57" i="93" s="1"/>
  <c r="BE57" i="93" a="1"/>
  <c r="BE57" i="93" s="1"/>
  <c r="BF57" i="93" a="1"/>
  <c r="BF57" i="93"/>
  <c r="BG57" i="93" a="1"/>
  <c r="BG57" i="93" s="1"/>
  <c r="BH57" i="93" a="1"/>
  <c r="BH57" i="93" s="1"/>
  <c r="BI57" i="93" a="1"/>
  <c r="BI57" i="93" s="1"/>
  <c r="BJ57" i="93" a="1"/>
  <c r="BJ57" i="93" s="1"/>
  <c r="AW58" i="93" a="1"/>
  <c r="AW58" i="93" s="1"/>
  <c r="AX58" i="93" a="1"/>
  <c r="AX58" i="93" s="1"/>
  <c r="AY58" i="93" a="1"/>
  <c r="AY58" i="93" s="1"/>
  <c r="AZ58" i="93" a="1"/>
  <c r="AZ58" i="93" s="1"/>
  <c r="BA58" i="93" a="1"/>
  <c r="BA58" i="93" s="1"/>
  <c r="BB58" i="93" a="1"/>
  <c r="BB58" i="93"/>
  <c r="BC58" i="93" a="1"/>
  <c r="BC58" i="93" s="1"/>
  <c r="BD58" i="93" a="1"/>
  <c r="BD58" i="93" s="1"/>
  <c r="BE58" i="93" a="1"/>
  <c r="BE58" i="93" s="1"/>
  <c r="BF58" i="93" a="1"/>
  <c r="BF58" i="93"/>
  <c r="BG58" i="93" a="1"/>
  <c r="BG58" i="93" s="1"/>
  <c r="BH58" i="93" a="1"/>
  <c r="BH58" i="93" s="1"/>
  <c r="BI58" i="93" a="1"/>
  <c r="BI58" i="93" s="1"/>
  <c r="BJ58" i="93" a="1"/>
  <c r="BJ58" i="93" s="1"/>
  <c r="AW59" i="93" a="1"/>
  <c r="AW59" i="93" s="1"/>
  <c r="AX59" i="93" a="1"/>
  <c r="AX59" i="93" s="1"/>
  <c r="AY59" i="93" a="1"/>
  <c r="AY59" i="93" s="1"/>
  <c r="AZ59" i="93" a="1"/>
  <c r="AZ59" i="93" s="1"/>
  <c r="BA59" i="93" a="1"/>
  <c r="BA59" i="93" s="1"/>
  <c r="BB59" i="93" a="1"/>
  <c r="BB59" i="93" s="1"/>
  <c r="BC59" i="93" a="1"/>
  <c r="BC59" i="93" s="1"/>
  <c r="BD59" i="93" a="1"/>
  <c r="BD59" i="93"/>
  <c r="BE59" i="93" a="1"/>
  <c r="BE59" i="93"/>
  <c r="BF59" i="93" a="1"/>
  <c r="BF59" i="93" s="1"/>
  <c r="BG59" i="93" a="1"/>
  <c r="BG59" i="93" s="1"/>
  <c r="BH59" i="93" a="1"/>
  <c r="BH59" i="93" s="1"/>
  <c r="BI59" i="93" a="1"/>
  <c r="BI59" i="93" s="1"/>
  <c r="BJ59" i="93" a="1"/>
  <c r="BJ59" i="93" s="1"/>
  <c r="AW60" i="93" a="1"/>
  <c r="AW60" i="93" s="1"/>
  <c r="AX60" i="93" a="1"/>
  <c r="AX60" i="93" s="1"/>
  <c r="AY60" i="93" a="1"/>
  <c r="AY60" i="93" s="1"/>
  <c r="AZ60" i="93" a="1"/>
  <c r="AZ60" i="93" s="1"/>
  <c r="BA60" i="93" a="1"/>
  <c r="BA60" i="93" s="1"/>
  <c r="BB60" i="93" a="1"/>
  <c r="BB60" i="93" s="1"/>
  <c r="BC60" i="93" a="1"/>
  <c r="BC60" i="93" s="1"/>
  <c r="BD60" i="93" a="1"/>
  <c r="BD60" i="93" s="1"/>
  <c r="BE60" i="93" a="1"/>
  <c r="BE60" i="93" s="1"/>
  <c r="BF60" i="93" a="1"/>
  <c r="BF60" i="93"/>
  <c r="BG60" i="93" a="1"/>
  <c r="BG60" i="93" s="1"/>
  <c r="BH60" i="93" a="1"/>
  <c r="BH60" i="93" s="1"/>
  <c r="BI60" i="93" a="1"/>
  <c r="BI60" i="93" s="1"/>
  <c r="BJ60" i="93" a="1"/>
  <c r="BJ60" i="93" s="1"/>
  <c r="AW61" i="93" a="1"/>
  <c r="AW61" i="93" s="1"/>
  <c r="AX61" i="93" a="1"/>
  <c r="AX61" i="93" s="1"/>
  <c r="AY61" i="93" a="1"/>
  <c r="AY61" i="93" s="1"/>
  <c r="AZ61" i="93" a="1"/>
  <c r="AZ61" i="93" s="1"/>
  <c r="BA61" i="93" a="1"/>
  <c r="BA61" i="93" s="1"/>
  <c r="BB61" i="93" a="1"/>
  <c r="BB61" i="93" s="1"/>
  <c r="BC61" i="93" a="1"/>
  <c r="BC61" i="93" s="1"/>
  <c r="BD61" i="93" a="1"/>
  <c r="BD61" i="93" s="1"/>
  <c r="BE61" i="93" a="1"/>
  <c r="BE61" i="93"/>
  <c r="BF61" i="93" a="1"/>
  <c r="BF61" i="93" s="1"/>
  <c r="BG61" i="93" a="1"/>
  <c r="BG61" i="93" s="1"/>
  <c r="BH61" i="93" a="1"/>
  <c r="BH61" i="93" s="1"/>
  <c r="BI61" i="93" a="1"/>
  <c r="BI61" i="93"/>
  <c r="BJ61" i="93" a="1"/>
  <c r="BJ61" i="93"/>
  <c r="AW62" i="93" a="1"/>
  <c r="AW62" i="93" s="1"/>
  <c r="AX62" i="93" a="1"/>
  <c r="AX62" i="93" s="1"/>
  <c r="AY62" i="93" a="1"/>
  <c r="AY62" i="93" s="1"/>
  <c r="AZ62" i="93" a="1"/>
  <c r="AZ62" i="93"/>
  <c r="BA62" i="93" a="1"/>
  <c r="BA62" i="93" s="1"/>
  <c r="BB62" i="93" a="1"/>
  <c r="BB62" i="93" s="1"/>
  <c r="BC62" i="93" a="1"/>
  <c r="BC62" i="93" s="1"/>
  <c r="BD62" i="93" a="1"/>
  <c r="BD62" i="93" s="1"/>
  <c r="BE62" i="93" a="1"/>
  <c r="BE62" i="93" s="1"/>
  <c r="BF62" i="93" a="1"/>
  <c r="BF62" i="93" s="1"/>
  <c r="BG62" i="93" a="1"/>
  <c r="BG62" i="93" s="1"/>
  <c r="BH62" i="93" a="1"/>
  <c r="BH62" i="93" s="1"/>
  <c r="BI62" i="93" a="1"/>
  <c r="BI62" i="93" s="1"/>
  <c r="BJ62" i="93" a="1"/>
  <c r="BJ62" i="93"/>
  <c r="AW63" i="93" a="1"/>
  <c r="AW63" i="93" s="1"/>
  <c r="AX63" i="93" a="1"/>
  <c r="AX63" i="93"/>
  <c r="AY63" i="93" a="1"/>
  <c r="AY63" i="93" s="1"/>
  <c r="AZ63" i="93" a="1"/>
  <c r="AZ63" i="93" s="1"/>
  <c r="BA63" i="93" a="1"/>
  <c r="BA63" i="93" s="1"/>
  <c r="BB63" i="93" a="1"/>
  <c r="BB63" i="93" s="1"/>
  <c r="BC63" i="93" a="1"/>
  <c r="BC63" i="93" s="1"/>
  <c r="BD63" i="93" a="1"/>
  <c r="BD63" i="93"/>
  <c r="BE63" i="93" a="1"/>
  <c r="BE63" i="93"/>
  <c r="BF63" i="93" a="1"/>
  <c r="BF63" i="93" s="1"/>
  <c r="BG63" i="93" a="1"/>
  <c r="BG63" i="93" s="1"/>
  <c r="BH63" i="93" a="1"/>
  <c r="BH63" i="93" s="1"/>
  <c r="BI63" i="93" a="1"/>
  <c r="BI63" i="93"/>
  <c r="BJ63" i="93" a="1"/>
  <c r="BJ63" i="93" s="1"/>
  <c r="AW64" i="93" a="1"/>
  <c r="AW64" i="93" s="1"/>
  <c r="AX64" i="93" a="1"/>
  <c r="AX64" i="93" s="1"/>
  <c r="AY64" i="93" a="1"/>
  <c r="AY64" i="93" s="1"/>
  <c r="AZ64" i="93" a="1"/>
  <c r="AZ64" i="93" s="1"/>
  <c r="BA64" i="93" a="1"/>
  <c r="BA64" i="93" s="1"/>
  <c r="BB64" i="93" a="1"/>
  <c r="BB64" i="93" s="1"/>
  <c r="BC64" i="93" a="1"/>
  <c r="BC64" i="93" s="1"/>
  <c r="BD64" i="93" a="1"/>
  <c r="BD64" i="93"/>
  <c r="BE64" i="93" a="1"/>
  <c r="BE64" i="93" s="1"/>
  <c r="BF64" i="93" a="1"/>
  <c r="BF64" i="93" s="1"/>
  <c r="BG64" i="93" a="1"/>
  <c r="BG64" i="93"/>
  <c r="BH64" i="93" a="1"/>
  <c r="BH64" i="93"/>
  <c r="BI64" i="93" a="1"/>
  <c r="BI64" i="93" s="1"/>
  <c r="BJ64" i="93" a="1"/>
  <c r="BJ64" i="93" s="1"/>
  <c r="AW65" i="93" a="1"/>
  <c r="AW65" i="93" s="1"/>
  <c r="AX65" i="93" a="1"/>
  <c r="AX65" i="93" s="1"/>
  <c r="AY65" i="93" a="1"/>
  <c r="AY65" i="93" s="1"/>
  <c r="AZ65" i="93" a="1"/>
  <c r="AZ65" i="93" s="1"/>
  <c r="BA65" i="93" a="1"/>
  <c r="BA65" i="93" s="1"/>
  <c r="BB65" i="93" a="1"/>
  <c r="BB65" i="93"/>
  <c r="BC65" i="93" a="1"/>
  <c r="BC65" i="93" s="1"/>
  <c r="BD65" i="93" a="1"/>
  <c r="BD65" i="93" s="1"/>
  <c r="BE65" i="93" a="1"/>
  <c r="BE65" i="93" s="1"/>
  <c r="BF65" i="93" a="1"/>
  <c r="BF65" i="93" s="1"/>
  <c r="BG65" i="93" a="1"/>
  <c r="BG65" i="93" s="1"/>
  <c r="BH65" i="93" a="1"/>
  <c r="BH65" i="93"/>
  <c r="BI65" i="93" a="1"/>
  <c r="BI65" i="93" s="1"/>
  <c r="BJ65" i="93" a="1"/>
  <c r="BJ65" i="93" s="1"/>
  <c r="AW66" i="93" a="1"/>
  <c r="AW66" i="93" s="1"/>
  <c r="AX66" i="93" a="1"/>
  <c r="AX66" i="93" s="1"/>
  <c r="AY66" i="93" a="1"/>
  <c r="AY66" i="93" s="1"/>
  <c r="AZ66" i="93" a="1"/>
  <c r="AZ66" i="93" s="1"/>
  <c r="BA66" i="93" a="1"/>
  <c r="BA66" i="93" s="1"/>
  <c r="BB66" i="93" a="1"/>
  <c r="BB66" i="93" s="1"/>
  <c r="BC66" i="93" a="1"/>
  <c r="BC66" i="93" s="1"/>
  <c r="BD66" i="93" a="1"/>
  <c r="BD66" i="93" s="1"/>
  <c r="BE66" i="93" a="1"/>
  <c r="BE66" i="93" s="1"/>
  <c r="BF66" i="93" a="1"/>
  <c r="BF66" i="93" s="1"/>
  <c r="BG66" i="93" a="1"/>
  <c r="BG66" i="93" s="1"/>
  <c r="BH66" i="93" a="1"/>
  <c r="BH66" i="93"/>
  <c r="BI66" i="93" a="1"/>
  <c r="BI66" i="93" s="1"/>
  <c r="BJ66" i="93" a="1"/>
  <c r="BJ66" i="93" s="1"/>
  <c r="AW67" i="93" a="1"/>
  <c r="AW67" i="93"/>
  <c r="AX67" i="93" a="1"/>
  <c r="AX67" i="93" s="1"/>
  <c r="AY67" i="93" a="1"/>
  <c r="AY67" i="93" s="1"/>
  <c r="AZ67" i="93" a="1"/>
  <c r="AZ67" i="93" s="1"/>
  <c r="BA67" i="93" a="1"/>
  <c r="BA67" i="93" s="1"/>
  <c r="BB67" i="93" a="1"/>
  <c r="BB67" i="93" s="1"/>
  <c r="BC67" i="93" a="1"/>
  <c r="BC67" i="93" s="1"/>
  <c r="BD67" i="93" a="1"/>
  <c r="BD67" i="93" s="1"/>
  <c r="BE67" i="93" a="1"/>
  <c r="BE67" i="93" s="1"/>
  <c r="BF67" i="93" a="1"/>
  <c r="BF67" i="93"/>
  <c r="BG67" i="93" a="1"/>
  <c r="BG67" i="93" s="1"/>
  <c r="BH67" i="93" a="1"/>
  <c r="BH67" i="93" s="1"/>
  <c r="BI67" i="93" a="1"/>
  <c r="BI67" i="93" s="1"/>
  <c r="BJ67" i="93" a="1"/>
  <c r="BJ67" i="93" s="1"/>
  <c r="AW68" i="93" a="1"/>
  <c r="AW68" i="93" s="1"/>
  <c r="AX68" i="93" a="1"/>
  <c r="AX68" i="93"/>
  <c r="AY68" i="93" a="1"/>
  <c r="AY68" i="93"/>
  <c r="AZ68" i="93" a="1"/>
  <c r="AZ68" i="93" s="1"/>
  <c r="BA68" i="93" a="1"/>
  <c r="BA68" i="93" s="1"/>
  <c r="BB68" i="93" a="1"/>
  <c r="BB68" i="93" s="1"/>
  <c r="BC68" i="93" a="1"/>
  <c r="BC68" i="93" s="1"/>
  <c r="BD68" i="93" a="1"/>
  <c r="BD68" i="93" s="1"/>
  <c r="BE68" i="93" a="1"/>
  <c r="BE68" i="93" s="1"/>
  <c r="BF68" i="93" a="1"/>
  <c r="BF68" i="93" s="1"/>
  <c r="BG68" i="93" a="1"/>
  <c r="BG68" i="93" s="1"/>
  <c r="BH68" i="93" a="1"/>
  <c r="BH68" i="93" s="1"/>
  <c r="BI68" i="93" a="1"/>
  <c r="BI68" i="93" s="1"/>
  <c r="BJ68" i="93" a="1"/>
  <c r="BJ68" i="93" s="1"/>
  <c r="AW69" i="93" a="1"/>
  <c r="AW69" i="93" s="1"/>
  <c r="AX69" i="93" a="1"/>
  <c r="AX69" i="93"/>
  <c r="AY69" i="93" a="1"/>
  <c r="AY69" i="93" s="1"/>
  <c r="AZ69" i="93" a="1"/>
  <c r="AZ69" i="93" s="1"/>
  <c r="BA69" i="93" a="1"/>
  <c r="BA69" i="93"/>
  <c r="BB69" i="93" a="1"/>
  <c r="BB69" i="93"/>
  <c r="BC69" i="93" a="1"/>
  <c r="BC69" i="93" s="1"/>
  <c r="BD69" i="93" a="1"/>
  <c r="BD69" i="93" s="1"/>
  <c r="BE69" i="93" a="1"/>
  <c r="BE69" i="93" s="1"/>
  <c r="BF69" i="93" a="1"/>
  <c r="BF69" i="93" s="1"/>
  <c r="BG69" i="93" a="1"/>
  <c r="BG69" i="93" s="1"/>
  <c r="BH69" i="93" a="1"/>
  <c r="BH69" i="93"/>
  <c r="BI69" i="93" a="1"/>
  <c r="BI69" i="93" s="1"/>
  <c r="BJ69" i="93" a="1"/>
  <c r="BJ69" i="93"/>
  <c r="AW70" i="93" a="1"/>
  <c r="AW70" i="93" s="1"/>
  <c r="AX70" i="93" a="1"/>
  <c r="AX70" i="93" s="1"/>
  <c r="AY70" i="93" a="1"/>
  <c r="AY70" i="93" s="1"/>
  <c r="AZ70" i="93" a="1"/>
  <c r="AZ70" i="93" s="1"/>
  <c r="BA70" i="93" a="1"/>
  <c r="BA70" i="93" s="1"/>
  <c r="BB70" i="93" a="1"/>
  <c r="BB70" i="93"/>
  <c r="BC70" i="93" a="1"/>
  <c r="BC70" i="93" s="1"/>
  <c r="BD70" i="93" a="1"/>
  <c r="BD70" i="93" s="1"/>
  <c r="BE70" i="93" a="1"/>
  <c r="BE70" i="93" s="1"/>
  <c r="BF70" i="93" a="1"/>
  <c r="BF70" i="93"/>
  <c r="BG70" i="93" a="1"/>
  <c r="BG70" i="93" s="1"/>
  <c r="BH70" i="93" a="1"/>
  <c r="BH70" i="93" s="1"/>
  <c r="BI70" i="93" a="1"/>
  <c r="BI70" i="93" s="1"/>
  <c r="BJ70" i="93" a="1"/>
  <c r="BJ70" i="93" s="1"/>
  <c r="AW71" i="93" a="1"/>
  <c r="AW71" i="93" s="1"/>
  <c r="AX71" i="93" a="1"/>
  <c r="AX71" i="93" s="1"/>
  <c r="AY71" i="93" a="1"/>
  <c r="AY71" i="93" s="1"/>
  <c r="AZ71" i="93" a="1"/>
  <c r="AZ71" i="93" s="1"/>
  <c r="BA71" i="93" a="1"/>
  <c r="BA71" i="93" s="1"/>
  <c r="BB71" i="93" a="1"/>
  <c r="BB71" i="93" s="1"/>
  <c r="BC71" i="93" a="1"/>
  <c r="BC71" i="93" s="1"/>
  <c r="BD71" i="93" a="1"/>
  <c r="BD71" i="93"/>
  <c r="BE71" i="93" a="1"/>
  <c r="BE71" i="93" s="1"/>
  <c r="BF71" i="93" a="1"/>
  <c r="BF71" i="93" s="1"/>
  <c r="BG71" i="93" a="1"/>
  <c r="BG71" i="93" s="1"/>
  <c r="BH71" i="93" a="1"/>
  <c r="BH71" i="93" s="1"/>
  <c r="BI71" i="93" a="1"/>
  <c r="BI71" i="93" s="1"/>
  <c r="BJ71" i="93" a="1"/>
  <c r="BJ71" i="93" s="1"/>
  <c r="AW72" i="93" a="1"/>
  <c r="AW72" i="93" s="1"/>
  <c r="AX72" i="93" a="1"/>
  <c r="AX72" i="93"/>
  <c r="AY72" i="93" a="1"/>
  <c r="AY72" i="93" s="1"/>
  <c r="AZ72" i="93" a="1"/>
  <c r="AZ72" i="93" s="1"/>
  <c r="BA72" i="93" a="1"/>
  <c r="BA72" i="93" s="1"/>
  <c r="BB72" i="93" a="1"/>
  <c r="BB72" i="93" s="1"/>
  <c r="BC72" i="93" a="1"/>
  <c r="BC72" i="93" s="1"/>
  <c r="BD72" i="93" a="1"/>
  <c r="BD72" i="93" s="1"/>
  <c r="BE72" i="93" a="1"/>
  <c r="BE72" i="93" s="1"/>
  <c r="BF72" i="93" a="1"/>
  <c r="BF72" i="93"/>
  <c r="BG72" i="93" a="1"/>
  <c r="BG72" i="93" s="1"/>
  <c r="BH72" i="93" a="1"/>
  <c r="BH72" i="93" s="1"/>
  <c r="BI72" i="93" a="1"/>
  <c r="BI72" i="93" s="1"/>
  <c r="BJ72" i="93" a="1"/>
  <c r="BJ72" i="93"/>
  <c r="AW73" i="93" a="1"/>
  <c r="AW73" i="93" s="1"/>
  <c r="AX73" i="93" a="1"/>
  <c r="AX73" i="93" s="1"/>
  <c r="AY73" i="93" a="1"/>
  <c r="AY73" i="93" s="1"/>
  <c r="AZ73" i="93" a="1"/>
  <c r="AZ73" i="93" s="1"/>
  <c r="BA73" i="93" a="1"/>
  <c r="BA73" i="93" s="1"/>
  <c r="BB73" i="93" a="1"/>
  <c r="BB73" i="93" s="1"/>
  <c r="BC73" i="93" a="1"/>
  <c r="BC73" i="93" s="1"/>
  <c r="BD73" i="93" a="1"/>
  <c r="BD73" i="93" s="1"/>
  <c r="BE73" i="93" a="1"/>
  <c r="BE73" i="93" s="1"/>
  <c r="BF73" i="93" a="1"/>
  <c r="BF73" i="93" s="1"/>
  <c r="BG73" i="93" a="1"/>
  <c r="BG73" i="93" s="1"/>
  <c r="BH73" i="93" a="1"/>
  <c r="BH73" i="93"/>
  <c r="BI73" i="93" a="1"/>
  <c r="BI73" i="93" s="1"/>
  <c r="BJ73" i="93" a="1"/>
  <c r="BJ73" i="93" s="1"/>
  <c r="AW74" i="93" a="1"/>
  <c r="AW74" i="93" s="1"/>
  <c r="AX74" i="93" a="1"/>
  <c r="AX74" i="93" s="1"/>
  <c r="AY74" i="93" a="1"/>
  <c r="AY74" i="93" s="1"/>
  <c r="AZ74" i="93" a="1"/>
  <c r="AZ74" i="93" s="1"/>
  <c r="BA74" i="93" a="1"/>
  <c r="BA74" i="93" s="1"/>
  <c r="BB74" i="93" a="1"/>
  <c r="BB74" i="93"/>
  <c r="BC74" i="93" a="1"/>
  <c r="BC74" i="93" s="1"/>
  <c r="BD74" i="93" a="1"/>
  <c r="BD74" i="93" s="1"/>
  <c r="BE74" i="93" a="1"/>
  <c r="BE74" i="93" s="1"/>
  <c r="BF74" i="93" a="1"/>
  <c r="BF74" i="93" s="1"/>
  <c r="BG74" i="93" a="1"/>
  <c r="BG74" i="93" s="1"/>
  <c r="BH74" i="93" a="1"/>
  <c r="BH74" i="93" s="1"/>
  <c r="BI74" i="93" a="1"/>
  <c r="BI74" i="93" s="1"/>
  <c r="BJ74" i="93" a="1"/>
  <c r="BJ74" i="93"/>
  <c r="AW75" i="93" a="1"/>
  <c r="AW75" i="93" s="1"/>
  <c r="AX75" i="93" a="1"/>
  <c r="AX75" i="93" s="1"/>
  <c r="AY75" i="93" a="1"/>
  <c r="AY75" i="93" s="1"/>
  <c r="AZ75" i="93" a="1"/>
  <c r="AZ75" i="93"/>
  <c r="BA75" i="93" a="1"/>
  <c r="BA75" i="93" s="1"/>
  <c r="BB75" i="93" a="1"/>
  <c r="BB75" i="93" s="1"/>
  <c r="BC75" i="93" a="1"/>
  <c r="BC75" i="93" s="1"/>
  <c r="BD75" i="93" a="1"/>
  <c r="BD75" i="93" s="1"/>
  <c r="BE75" i="93" a="1"/>
  <c r="BE75" i="93" s="1"/>
  <c r="BF75" i="93" a="1"/>
  <c r="BF75" i="93" s="1"/>
  <c r="BG75" i="93" a="1"/>
  <c r="BG75" i="93" s="1"/>
  <c r="BH75" i="93" a="1"/>
  <c r="BH75" i="93" s="1"/>
  <c r="BI75" i="93" a="1"/>
  <c r="BI75" i="93" s="1"/>
  <c r="BJ75" i="93" a="1"/>
  <c r="BJ75" i="93" s="1"/>
  <c r="AW76" i="93" a="1"/>
  <c r="AW76" i="93" s="1"/>
  <c r="AX76" i="93" a="1"/>
  <c r="AX76" i="93"/>
  <c r="AY76" i="93" a="1"/>
  <c r="AY76" i="93" s="1"/>
  <c r="AZ76" i="93" a="1"/>
  <c r="AZ76" i="93" s="1"/>
  <c r="BA76" i="93" a="1"/>
  <c r="BA76" i="93" s="1"/>
  <c r="BB76" i="93" a="1"/>
  <c r="BB76" i="93" s="1"/>
  <c r="BC76" i="93" a="1"/>
  <c r="BC76" i="93" s="1"/>
  <c r="BD76" i="93" a="1"/>
  <c r="BD76" i="93" s="1"/>
  <c r="BE76" i="93" a="1"/>
  <c r="BE76" i="93" s="1"/>
  <c r="BF76" i="93" a="1"/>
  <c r="BF76" i="93"/>
  <c r="BG76" i="93" a="1"/>
  <c r="BG76" i="93" s="1"/>
  <c r="BH76" i="93" a="1"/>
  <c r="BH76" i="93" s="1"/>
  <c r="BI76" i="93" a="1"/>
  <c r="BI76" i="93" s="1"/>
  <c r="BJ76" i="93" a="1"/>
  <c r="BJ76" i="93" s="1"/>
  <c r="AW77" i="93" a="1"/>
  <c r="AW77" i="93" s="1"/>
  <c r="AX77" i="93" a="1"/>
  <c r="AX77" i="93" s="1"/>
  <c r="AY77" i="93" a="1"/>
  <c r="AY77" i="93" s="1"/>
  <c r="AZ77" i="93" a="1"/>
  <c r="AZ77" i="93"/>
  <c r="BA77" i="93" a="1"/>
  <c r="BA77" i="93" s="1"/>
  <c r="BB77" i="93" a="1"/>
  <c r="BB77" i="93" s="1"/>
  <c r="BC77" i="93" a="1"/>
  <c r="BC77" i="93" s="1"/>
  <c r="BD77" i="93" a="1"/>
  <c r="BD77" i="93"/>
  <c r="BE77" i="93" a="1"/>
  <c r="BE77" i="93" s="1"/>
  <c r="BF77" i="93" a="1"/>
  <c r="BF77" i="93" s="1"/>
  <c r="BG77" i="93" a="1"/>
  <c r="BG77" i="93" s="1"/>
  <c r="BH77" i="93" a="1"/>
  <c r="BH77" i="93" s="1"/>
  <c r="BI77" i="93" a="1"/>
  <c r="BI77" i="93" s="1"/>
  <c r="BJ77" i="93" a="1"/>
  <c r="BJ77" i="93" s="1"/>
  <c r="E3" i="93" a="1"/>
  <c r="E3" i="93" s="1"/>
  <c r="F3" i="93" a="1"/>
  <c r="F3" i="93" s="1"/>
  <c r="G3" i="93" a="1"/>
  <c r="G3" i="93"/>
  <c r="H3" i="93" a="1"/>
  <c r="H3" i="93" s="1"/>
  <c r="I3" i="93" a="1"/>
  <c r="I3" i="93" s="1"/>
  <c r="J3" i="93" a="1"/>
  <c r="J3" i="93" s="1"/>
  <c r="K3" i="93" a="1"/>
  <c r="K3" i="93"/>
  <c r="L3" i="93" a="1"/>
  <c r="L3" i="93" s="1"/>
  <c r="M3" i="93" a="1"/>
  <c r="M3" i="93" s="1"/>
  <c r="N3" i="93" a="1"/>
  <c r="N3" i="93" s="1"/>
  <c r="O3" i="93" a="1"/>
  <c r="O3" i="93" s="1"/>
  <c r="P3" i="93" a="1"/>
  <c r="P3" i="93"/>
  <c r="Q3" i="93" a="1"/>
  <c r="Q3" i="93" s="1"/>
  <c r="R3" i="93" a="1"/>
  <c r="R3" i="93" s="1"/>
  <c r="S3" i="93" a="1"/>
  <c r="S3" i="93" s="1"/>
  <c r="T3" i="93" a="1"/>
  <c r="T3" i="93" s="1"/>
  <c r="U3" i="93" a="1"/>
  <c r="U3" i="93" s="1"/>
  <c r="V3" i="93" a="1"/>
  <c r="V3" i="93" s="1"/>
  <c r="W3" i="93" a="1"/>
  <c r="W3" i="93" s="1"/>
  <c r="X3" i="93" a="1"/>
  <c r="X3" i="93" s="1"/>
  <c r="Y3" i="93" a="1"/>
  <c r="Y3" i="93" s="1"/>
  <c r="Z3" i="93" a="1"/>
  <c r="Z3" i="93" s="1"/>
  <c r="AA3" i="93" a="1"/>
  <c r="AA3" i="93"/>
  <c r="AB3" i="93" a="1"/>
  <c r="AB3" i="93"/>
  <c r="AC3" i="93" a="1"/>
  <c r="AC3" i="93"/>
  <c r="AD3" i="93" a="1"/>
  <c r="AD3" i="93" s="1"/>
  <c r="AE3" i="93" a="1"/>
  <c r="AE3" i="93" s="1"/>
  <c r="AF3" i="93" a="1"/>
  <c r="AF3" i="93" s="1"/>
  <c r="AG3" i="93" a="1"/>
  <c r="AG3" i="93" s="1"/>
  <c r="AH3" i="93" a="1"/>
  <c r="AH3" i="93" s="1"/>
  <c r="AI3" i="93" a="1"/>
  <c r="AI3" i="93" s="1"/>
  <c r="AJ3" i="93" a="1"/>
  <c r="AJ3" i="93" s="1"/>
  <c r="AK3" i="93" a="1"/>
  <c r="AK3" i="93" s="1"/>
  <c r="AL3" i="93" a="1"/>
  <c r="AL3" i="93" s="1"/>
  <c r="AM3" i="93" a="1"/>
  <c r="AM3" i="93"/>
  <c r="AN3" i="93" a="1"/>
  <c r="AN3" i="93" s="1"/>
  <c r="AO3" i="93" a="1"/>
  <c r="AO3" i="93" s="1"/>
  <c r="AP3" i="93" a="1"/>
  <c r="AP3" i="93" s="1"/>
  <c r="AQ3" i="93" a="1"/>
  <c r="AQ3" i="93" s="1"/>
  <c r="AR3" i="93" a="1"/>
  <c r="AR3" i="93" s="1"/>
  <c r="AS3" i="93" a="1"/>
  <c r="AS3" i="93"/>
  <c r="AT3" i="93" a="1"/>
  <c r="AT3" i="93" s="1"/>
  <c r="AU3" i="93" a="1"/>
  <c r="AU3" i="93" s="1"/>
  <c r="AV3" i="93" a="1"/>
  <c r="AV3" i="93" s="1"/>
  <c r="E4" i="93" a="1"/>
  <c r="E4" i="93" s="1"/>
  <c r="F4" i="93" a="1"/>
  <c r="F4" i="93" s="1"/>
  <c r="G4" i="93" a="1"/>
  <c r="G4" i="93"/>
  <c r="H4" i="93" a="1"/>
  <c r="H4" i="93"/>
  <c r="I4" i="93" a="1"/>
  <c r="I4" i="93" s="1"/>
  <c r="J4" i="93" a="1"/>
  <c r="J4" i="93" s="1"/>
  <c r="K4" i="93" a="1"/>
  <c r="K4" i="93" s="1"/>
  <c r="L4" i="93" a="1"/>
  <c r="L4" i="93" s="1"/>
  <c r="M4" i="93" a="1"/>
  <c r="M4" i="93"/>
  <c r="N4" i="93" a="1"/>
  <c r="N4" i="93" s="1"/>
  <c r="O4" i="93" a="1"/>
  <c r="O4" i="93" s="1"/>
  <c r="P4" i="93" a="1"/>
  <c r="P4" i="93" s="1"/>
  <c r="Q4" i="93" a="1"/>
  <c r="Q4" i="93"/>
  <c r="R4" i="93" a="1"/>
  <c r="R4" i="93" s="1"/>
  <c r="S4" i="93" a="1"/>
  <c r="S4" i="93" s="1"/>
  <c r="T4" i="93" a="1"/>
  <c r="T4" i="93" s="1"/>
  <c r="U4" i="93" a="1"/>
  <c r="U4" i="93" s="1"/>
  <c r="V4" i="93" a="1"/>
  <c r="V4" i="93" s="1"/>
  <c r="W4" i="93" a="1"/>
  <c r="W4" i="93"/>
  <c r="X4" i="93" a="1"/>
  <c r="X4" i="93"/>
  <c r="Y4" i="93" a="1"/>
  <c r="Y4" i="93" s="1"/>
  <c r="Z4" i="93" a="1"/>
  <c r="Z4" i="93" s="1"/>
  <c r="AA4" i="93" a="1"/>
  <c r="AA4" i="93" s="1"/>
  <c r="AB4" i="93" a="1"/>
  <c r="AB4" i="93" s="1"/>
  <c r="AC4" i="93" a="1"/>
  <c r="AC4" i="93" s="1"/>
  <c r="AD4" i="93" a="1"/>
  <c r="AD4" i="93" s="1"/>
  <c r="AE4" i="93" a="1"/>
  <c r="AE4" i="93" s="1"/>
  <c r="AF4" i="93" a="1"/>
  <c r="AF4" i="93" s="1"/>
  <c r="AG4" i="93" a="1"/>
  <c r="AG4" i="93" s="1"/>
  <c r="AH4" i="93" a="1"/>
  <c r="AH4" i="93" s="1"/>
  <c r="AI4" i="93" a="1"/>
  <c r="AI4" i="93" s="1"/>
  <c r="AJ4" i="93" a="1"/>
  <c r="AJ4" i="93" s="1"/>
  <c r="AK4" i="93" a="1"/>
  <c r="AK4" i="93" s="1"/>
  <c r="AL4" i="93" a="1"/>
  <c r="AL4" i="93" s="1"/>
  <c r="AM4" i="93" a="1"/>
  <c r="AM4" i="93" s="1"/>
  <c r="AN4" i="93" a="1"/>
  <c r="AN4" i="93"/>
  <c r="AO4" i="93" a="1"/>
  <c r="AO4" i="93"/>
  <c r="AP4" i="93" a="1"/>
  <c r="AP4" i="93" s="1"/>
  <c r="AQ4" i="93" a="1"/>
  <c r="AQ4" i="93" s="1"/>
  <c r="AR4" i="93" a="1"/>
  <c r="AR4" i="93" s="1"/>
  <c r="AS4" i="93" a="1"/>
  <c r="AS4" i="93" s="1"/>
  <c r="AT4" i="93" a="1"/>
  <c r="AT4" i="93" s="1"/>
  <c r="AU4" i="93" a="1"/>
  <c r="AU4" i="93"/>
  <c r="AV4" i="93" a="1"/>
  <c r="AV4" i="93" s="1"/>
  <c r="E5" i="93" a="1"/>
  <c r="E5" i="93" s="1"/>
  <c r="F5" i="93" a="1"/>
  <c r="F5" i="93" s="1"/>
  <c r="G5" i="93" a="1"/>
  <c r="G5" i="93" s="1"/>
  <c r="H5" i="93" a="1"/>
  <c r="H5" i="93" s="1"/>
  <c r="I5" i="93" a="1"/>
  <c r="I5" i="93" s="1"/>
  <c r="J5" i="93" a="1"/>
  <c r="J5" i="93" s="1"/>
  <c r="K5" i="93" a="1"/>
  <c r="K5" i="93"/>
  <c r="L5" i="93" a="1"/>
  <c r="L5" i="93" s="1"/>
  <c r="M5" i="93" a="1"/>
  <c r="M5" i="93" s="1"/>
  <c r="N5" i="93" a="1"/>
  <c r="N5" i="93" s="1"/>
  <c r="O5" i="93" a="1"/>
  <c r="O5" i="93"/>
  <c r="P5" i="93" a="1"/>
  <c r="P5" i="93" s="1"/>
  <c r="Q5" i="93" a="1"/>
  <c r="Q5" i="93" s="1"/>
  <c r="R5" i="93" a="1"/>
  <c r="R5" i="93" s="1"/>
  <c r="S5" i="93" a="1"/>
  <c r="S5" i="93" s="1"/>
  <c r="T5" i="93" a="1"/>
  <c r="T5" i="93"/>
  <c r="U5" i="93" a="1"/>
  <c r="U5" i="93" s="1"/>
  <c r="V5" i="93" a="1"/>
  <c r="V5" i="93" s="1"/>
  <c r="W5" i="93" a="1"/>
  <c r="W5" i="93" s="1"/>
  <c r="X5" i="93" a="1"/>
  <c r="X5" i="93" s="1"/>
  <c r="Y5" i="93" a="1"/>
  <c r="Y5" i="93" s="1"/>
  <c r="Z5" i="93" a="1"/>
  <c r="Z5" i="93" s="1"/>
  <c r="AA5" i="93" a="1"/>
  <c r="AA5" i="93" s="1"/>
  <c r="AB5" i="93" a="1"/>
  <c r="AB5" i="93"/>
  <c r="AC5" i="93" a="1"/>
  <c r="AC5" i="93" s="1"/>
  <c r="AD5" i="93" a="1"/>
  <c r="AD5" i="93" s="1"/>
  <c r="AE5" i="93" a="1"/>
  <c r="AE5" i="93" s="1"/>
  <c r="AF5" i="93" a="1"/>
  <c r="AF5" i="93" s="1"/>
  <c r="AG5" i="93" a="1"/>
  <c r="AG5" i="93" s="1"/>
  <c r="AH5" i="93" a="1"/>
  <c r="AH5" i="93" s="1"/>
  <c r="AI5" i="93" a="1"/>
  <c r="AI5" i="93" s="1"/>
  <c r="AJ5" i="93" a="1"/>
  <c r="AJ5" i="93" s="1"/>
  <c r="AK5" i="93" a="1"/>
  <c r="AK5" i="93"/>
  <c r="AL5" i="93" a="1"/>
  <c r="AL5" i="93" s="1"/>
  <c r="AM5" i="93" a="1"/>
  <c r="AM5" i="93" s="1"/>
  <c r="AN5" i="93" a="1"/>
  <c r="AN5" i="93" s="1"/>
  <c r="AO5" i="93" a="1"/>
  <c r="AO5" i="93" s="1"/>
  <c r="AP5" i="93" a="1"/>
  <c r="AP5" i="93" s="1"/>
  <c r="AQ5" i="93" a="1"/>
  <c r="AQ5" i="93"/>
  <c r="AR5" i="93" a="1"/>
  <c r="AR5" i="93"/>
  <c r="AS5" i="93" a="1"/>
  <c r="AS5" i="93" s="1"/>
  <c r="AT5" i="93" a="1"/>
  <c r="AT5" i="93" s="1"/>
  <c r="AU5" i="93" a="1"/>
  <c r="AU5" i="93" s="1"/>
  <c r="AV5" i="93" a="1"/>
  <c r="AV5" i="93" s="1"/>
  <c r="E6" i="93" a="1"/>
  <c r="E6" i="93" s="1"/>
  <c r="F6" i="93" a="1"/>
  <c r="F6" i="93" s="1"/>
  <c r="G6" i="93" a="1"/>
  <c r="G6" i="93" s="1"/>
  <c r="H6" i="93" a="1"/>
  <c r="H6" i="93" s="1"/>
  <c r="I6" i="93" a="1"/>
  <c r="I6" i="93" s="1"/>
  <c r="J6" i="93" a="1"/>
  <c r="J6" i="93" s="1"/>
  <c r="K6" i="93" a="1"/>
  <c r="K6" i="93" s="1"/>
  <c r="L6" i="93" a="1"/>
  <c r="L6" i="93" s="1"/>
  <c r="M6" i="93" a="1"/>
  <c r="M6" i="93" s="1"/>
  <c r="N6" i="93" a="1"/>
  <c r="N6" i="93" s="1"/>
  <c r="O6" i="93" a="1"/>
  <c r="O6" i="93" s="1"/>
  <c r="P6" i="93" a="1"/>
  <c r="P6" i="93"/>
  <c r="Q6" i="93" a="1"/>
  <c r="Q6" i="93"/>
  <c r="R6" i="93" a="1"/>
  <c r="R6" i="93" s="1"/>
  <c r="S6" i="93" a="1"/>
  <c r="S6" i="93" s="1"/>
  <c r="T6" i="93" a="1"/>
  <c r="T6" i="93" s="1"/>
  <c r="U6" i="93" a="1"/>
  <c r="U6" i="93" s="1"/>
  <c r="V6" i="93" a="1"/>
  <c r="V6" i="93" s="1"/>
  <c r="W6" i="93" a="1"/>
  <c r="W6" i="93"/>
  <c r="X6" i="93" a="1"/>
  <c r="X6" i="93" s="1"/>
  <c r="Y6" i="93" a="1"/>
  <c r="Y6" i="93" s="1"/>
  <c r="Z6" i="93" a="1"/>
  <c r="Z6" i="93" s="1"/>
  <c r="AA6" i="93" a="1"/>
  <c r="AA6" i="93" s="1"/>
  <c r="AB6" i="93" a="1"/>
  <c r="AB6" i="93" s="1"/>
  <c r="AC6" i="93" a="1"/>
  <c r="AC6" i="93" s="1"/>
  <c r="AD6" i="93" a="1"/>
  <c r="AD6" i="93" s="1"/>
  <c r="AE6" i="93" a="1"/>
  <c r="AE6" i="93"/>
  <c r="AF6" i="93" a="1"/>
  <c r="AF6" i="93" s="1"/>
  <c r="AG6" i="93" a="1"/>
  <c r="AG6" i="93" s="1"/>
  <c r="AH6" i="93" a="1"/>
  <c r="AH6" i="93" s="1"/>
  <c r="AI6" i="93" a="1"/>
  <c r="AI6" i="93" s="1"/>
  <c r="AJ6" i="93" a="1"/>
  <c r="AJ6" i="93" s="1"/>
  <c r="AK6" i="93" a="1"/>
  <c r="AK6" i="93" s="1"/>
  <c r="AL6" i="93" a="1"/>
  <c r="AL6" i="93" s="1"/>
  <c r="AM6" i="93" a="1"/>
  <c r="AM6" i="93" s="1"/>
  <c r="AN6" i="93" a="1"/>
  <c r="AN6" i="93"/>
  <c r="AO6" i="93" a="1"/>
  <c r="AO6" i="93"/>
  <c r="AP6" i="93" a="1"/>
  <c r="AP6" i="93" s="1"/>
  <c r="AQ6" i="93" a="1"/>
  <c r="AQ6" i="93" s="1"/>
  <c r="AR6" i="93" a="1"/>
  <c r="AR6" i="93" s="1"/>
  <c r="AS6" i="93" a="1"/>
  <c r="AS6" i="93" s="1"/>
  <c r="AT6" i="93" a="1"/>
  <c r="AT6" i="93" s="1"/>
  <c r="AU6" i="93" a="1"/>
  <c r="AU6" i="93" s="1"/>
  <c r="AV6" i="93" a="1"/>
  <c r="AV6" i="93"/>
  <c r="E7" i="93" a="1"/>
  <c r="E7" i="93"/>
  <c r="F7" i="93" a="1"/>
  <c r="F7" i="93" s="1"/>
  <c r="G7" i="93" a="1"/>
  <c r="G7" i="93" s="1"/>
  <c r="H7" i="93" a="1"/>
  <c r="H7" i="93" s="1"/>
  <c r="I7" i="93" a="1"/>
  <c r="I7" i="93" s="1"/>
  <c r="J7" i="93" a="1"/>
  <c r="J7" i="93" s="1"/>
  <c r="K7" i="93" a="1"/>
  <c r="K7" i="93" s="1"/>
  <c r="L7" i="93" a="1"/>
  <c r="L7" i="93" s="1"/>
  <c r="M7" i="93" a="1"/>
  <c r="M7" i="93" s="1"/>
  <c r="N7" i="93" a="1"/>
  <c r="N7" i="93" s="1"/>
  <c r="O7" i="93" a="1"/>
  <c r="O7" i="93" s="1"/>
  <c r="P7" i="93" a="1"/>
  <c r="P7" i="93" s="1"/>
  <c r="Q7" i="93" a="1"/>
  <c r="Q7" i="93" s="1"/>
  <c r="R7" i="93" a="1"/>
  <c r="R7" i="93" s="1"/>
  <c r="S7" i="93" a="1"/>
  <c r="S7" i="93" s="1"/>
  <c r="T7" i="93" a="1"/>
  <c r="T7" i="93" s="1"/>
  <c r="U7" i="93" a="1"/>
  <c r="U7" i="93" s="1"/>
  <c r="V7" i="93" a="1"/>
  <c r="V7" i="93" s="1"/>
  <c r="W7" i="93" a="1"/>
  <c r="W7" i="93" s="1"/>
  <c r="X7" i="93" a="1"/>
  <c r="X7" i="93" s="1"/>
  <c r="Y7" i="93" a="1"/>
  <c r="Y7" i="93" s="1"/>
  <c r="Z7" i="93" a="1"/>
  <c r="Z7" i="93" s="1"/>
  <c r="AA7" i="93" a="1"/>
  <c r="AA7" i="93" s="1"/>
  <c r="AB7" i="93" a="1"/>
  <c r="AB7" i="93"/>
  <c r="AC7" i="93" a="1"/>
  <c r="AC7" i="93" s="1"/>
  <c r="AD7" i="93" a="1"/>
  <c r="AD7" i="93" s="1"/>
  <c r="AE7" i="93" a="1"/>
  <c r="AE7" i="93" s="1"/>
  <c r="AF7" i="93" a="1"/>
  <c r="AF7" i="93" s="1"/>
  <c r="AG7" i="93" a="1"/>
  <c r="AG7" i="93" s="1"/>
  <c r="AH7" i="93" a="1"/>
  <c r="AH7" i="93" s="1"/>
  <c r="AI7" i="93" a="1"/>
  <c r="AI7" i="93" s="1"/>
  <c r="AJ7" i="93" a="1"/>
  <c r="AJ7" i="93" s="1"/>
  <c r="AK7" i="93" a="1"/>
  <c r="AK7" i="93" s="1"/>
  <c r="AL7" i="93" a="1"/>
  <c r="AL7" i="93" s="1"/>
  <c r="AM7" i="93" a="1"/>
  <c r="AM7" i="93" s="1"/>
  <c r="AN7" i="93" a="1"/>
  <c r="AN7" i="93" s="1"/>
  <c r="AO7" i="93" a="1"/>
  <c r="AO7" i="93" s="1"/>
  <c r="AP7" i="93" a="1"/>
  <c r="AP7" i="93" s="1"/>
  <c r="AQ7" i="93" a="1"/>
  <c r="AQ7" i="93"/>
  <c r="AR7" i="93" a="1"/>
  <c r="AR7" i="93" s="1"/>
  <c r="AS7" i="93" a="1"/>
  <c r="AS7" i="93" s="1"/>
  <c r="AT7" i="93" a="1"/>
  <c r="AT7" i="93" s="1"/>
  <c r="AU7" i="93" a="1"/>
  <c r="AU7" i="93" s="1"/>
  <c r="AV7" i="93" a="1"/>
  <c r="AV7" i="93" s="1"/>
  <c r="E8" i="93" a="1"/>
  <c r="E8" i="93" s="1"/>
  <c r="F8" i="93" a="1"/>
  <c r="F8" i="93" s="1"/>
  <c r="G8" i="93" a="1"/>
  <c r="G8" i="93" s="1"/>
  <c r="H8" i="93" a="1"/>
  <c r="H8" i="93"/>
  <c r="I8" i="93" a="1"/>
  <c r="I8" i="93" s="1"/>
  <c r="J8" i="93" a="1"/>
  <c r="J8" i="93" s="1"/>
  <c r="K8" i="93" a="1"/>
  <c r="K8" i="93" s="1"/>
  <c r="L8" i="93" a="1"/>
  <c r="L8" i="93" s="1"/>
  <c r="M8" i="93" a="1"/>
  <c r="M8" i="93" s="1"/>
  <c r="N8" i="93" a="1"/>
  <c r="N8" i="93" s="1"/>
  <c r="O8" i="93" a="1"/>
  <c r="O8" i="93"/>
  <c r="P8" i="93" a="1"/>
  <c r="P8" i="93"/>
  <c r="Q8" i="93" a="1"/>
  <c r="Q8" i="93"/>
  <c r="R8" i="93" a="1"/>
  <c r="R8" i="93" s="1"/>
  <c r="S8" i="93" a="1"/>
  <c r="S8" i="93" s="1"/>
  <c r="T8" i="93" a="1"/>
  <c r="T8" i="93" s="1"/>
  <c r="U8" i="93" a="1"/>
  <c r="U8" i="93" s="1"/>
  <c r="V8" i="93" a="1"/>
  <c r="V8" i="93" s="1"/>
  <c r="W8" i="93" a="1"/>
  <c r="W8" i="93" s="1"/>
  <c r="X8" i="93" a="1"/>
  <c r="X8" i="93"/>
  <c r="Y8" i="93" a="1"/>
  <c r="Y8" i="93" s="1"/>
  <c r="Z8" i="93" a="1"/>
  <c r="Z8" i="93" s="1"/>
  <c r="AA8" i="93" a="1"/>
  <c r="AA8" i="93" s="1"/>
  <c r="AB8" i="93" a="1"/>
  <c r="AB8" i="93" s="1"/>
  <c r="AC8" i="93" a="1"/>
  <c r="AC8" i="93" s="1"/>
  <c r="AD8" i="93" a="1"/>
  <c r="AD8" i="93" s="1"/>
  <c r="AE8" i="93" a="1"/>
  <c r="AE8" i="93" s="1"/>
  <c r="AF8" i="93" a="1"/>
  <c r="AF8" i="93" s="1"/>
  <c r="AG8" i="93" a="1"/>
  <c r="AG8" i="93"/>
  <c r="AH8" i="93" a="1"/>
  <c r="AH8" i="93" s="1"/>
  <c r="AI8" i="93" a="1"/>
  <c r="AI8" i="93" s="1"/>
  <c r="AJ8" i="93" a="1"/>
  <c r="AJ8" i="93" s="1"/>
  <c r="AK8" i="93" a="1"/>
  <c r="AK8" i="93" s="1"/>
  <c r="AL8" i="93" a="1"/>
  <c r="AL8" i="93" s="1"/>
  <c r="AM8" i="93" a="1"/>
  <c r="AM8" i="93" s="1"/>
  <c r="AN8" i="93" a="1"/>
  <c r="AN8" i="93"/>
  <c r="AO8" i="93" a="1"/>
  <c r="AO8" i="93" s="1"/>
  <c r="AP8" i="93" a="1"/>
  <c r="AP8" i="93" s="1"/>
  <c r="AQ8" i="93" a="1"/>
  <c r="AQ8" i="93" s="1"/>
  <c r="AR8" i="93" a="1"/>
  <c r="AR8" i="93" s="1"/>
  <c r="AS8" i="93" a="1"/>
  <c r="AS8" i="93" s="1"/>
  <c r="AT8" i="93" a="1"/>
  <c r="AT8" i="93" s="1"/>
  <c r="AU8" i="93" a="1"/>
  <c r="AU8" i="93"/>
  <c r="AV8" i="93" a="1"/>
  <c r="AV8" i="93" s="1"/>
  <c r="E9" i="93" a="1"/>
  <c r="E9" i="93" s="1"/>
  <c r="F9" i="93" a="1"/>
  <c r="F9" i="93" s="1"/>
  <c r="G9" i="93" a="1"/>
  <c r="G9" i="93" s="1"/>
  <c r="H9" i="93" a="1"/>
  <c r="H9" i="93" s="1"/>
  <c r="I9" i="93" a="1"/>
  <c r="I9" i="93" s="1"/>
  <c r="J9" i="93" a="1"/>
  <c r="J9" i="93" s="1"/>
  <c r="K9" i="93" a="1"/>
  <c r="K9" i="93" s="1"/>
  <c r="L9" i="93" a="1"/>
  <c r="L9" i="93" s="1"/>
  <c r="M9" i="93" a="1"/>
  <c r="M9" i="93" s="1"/>
  <c r="N9" i="93" a="1"/>
  <c r="N9" i="93" s="1"/>
  <c r="O9" i="93" a="1"/>
  <c r="O9" i="93" s="1"/>
  <c r="P9" i="93" a="1"/>
  <c r="P9" i="93" s="1"/>
  <c r="Q9" i="93" a="1"/>
  <c r="Q9" i="93" s="1"/>
  <c r="R9" i="93" a="1"/>
  <c r="R9" i="93" s="1"/>
  <c r="S9" i="93" a="1"/>
  <c r="S9" i="93" s="1"/>
  <c r="T9" i="93" a="1"/>
  <c r="T9" i="93" s="1"/>
  <c r="U9" i="93" a="1"/>
  <c r="U9" i="93"/>
  <c r="V9" i="93" a="1"/>
  <c r="V9" i="93" s="1"/>
  <c r="W9" i="93" a="1"/>
  <c r="W9" i="93" s="1"/>
  <c r="X9" i="93" a="1"/>
  <c r="X9" i="93" s="1"/>
  <c r="Y9" i="93" a="1"/>
  <c r="Y9" i="93" s="1"/>
  <c r="Z9" i="93" a="1"/>
  <c r="Z9" i="93" s="1"/>
  <c r="AA9" i="93" a="1"/>
  <c r="AA9" i="93"/>
  <c r="AB9" i="93" a="1"/>
  <c r="AB9" i="93"/>
  <c r="AC9" i="93" a="1"/>
  <c r="AC9" i="93" s="1"/>
  <c r="AD9" i="93" a="1"/>
  <c r="AD9" i="93" s="1"/>
  <c r="AE9" i="93" a="1"/>
  <c r="AE9" i="93" s="1"/>
  <c r="AF9" i="93" a="1"/>
  <c r="AF9" i="93" s="1"/>
  <c r="AG9" i="93" a="1"/>
  <c r="AG9" i="93" s="1"/>
  <c r="AH9" i="93" a="1"/>
  <c r="AH9" i="93" s="1"/>
  <c r="AI9" i="93" a="1"/>
  <c r="AI9" i="93"/>
  <c r="AJ9" i="93" a="1"/>
  <c r="AJ9" i="93"/>
  <c r="AK9" i="93" a="1"/>
  <c r="AK9" i="93" s="1"/>
  <c r="AL9" i="93" a="1"/>
  <c r="AL9" i="93" s="1"/>
  <c r="AM9" i="93" a="1"/>
  <c r="AM9" i="93" s="1"/>
  <c r="AN9" i="93" a="1"/>
  <c r="AN9" i="93" s="1"/>
  <c r="AO9" i="93" a="1"/>
  <c r="AO9" i="93" s="1"/>
  <c r="AP9" i="93" a="1"/>
  <c r="AP9" i="93" s="1"/>
  <c r="AQ9" i="93" a="1"/>
  <c r="AQ9" i="93" s="1"/>
  <c r="AR9" i="93" a="1"/>
  <c r="AR9" i="93" s="1"/>
  <c r="AS9" i="93" a="1"/>
  <c r="AS9" i="93"/>
  <c r="AT9" i="93" a="1"/>
  <c r="AT9" i="93" s="1"/>
  <c r="AU9" i="93" a="1"/>
  <c r="AU9" i="93" s="1"/>
  <c r="AV9" i="93" a="1"/>
  <c r="AV9" i="93" s="1"/>
  <c r="E10" i="93" a="1"/>
  <c r="E10" i="93" s="1"/>
  <c r="F10" i="93" a="1"/>
  <c r="F10" i="93" s="1"/>
  <c r="G10" i="93" a="1"/>
  <c r="G10" i="93" s="1"/>
  <c r="H10" i="93" a="1"/>
  <c r="H10" i="93" s="1"/>
  <c r="I10" i="93" a="1"/>
  <c r="I10" i="93"/>
  <c r="J10" i="93" a="1"/>
  <c r="J10" i="93" s="1"/>
  <c r="K10" i="93" a="1"/>
  <c r="K10" i="93" s="1"/>
  <c r="L10" i="93" a="1"/>
  <c r="L10" i="93" s="1"/>
  <c r="M10" i="93" a="1"/>
  <c r="M10" i="93" s="1"/>
  <c r="N10" i="93" a="1"/>
  <c r="N10" i="93" s="1"/>
  <c r="O10" i="93" a="1"/>
  <c r="O10" i="93"/>
  <c r="P10" i="93" a="1"/>
  <c r="P10" i="93" s="1"/>
  <c r="Q10" i="93" a="1"/>
  <c r="Q10" i="93" s="1"/>
  <c r="R10" i="93" a="1"/>
  <c r="R10" i="93" s="1"/>
  <c r="S10" i="93" a="1"/>
  <c r="S10" i="93" s="1"/>
  <c r="T10" i="93" a="1"/>
  <c r="T10" i="93" s="1"/>
  <c r="U10" i="93" a="1"/>
  <c r="U10" i="93" s="1"/>
  <c r="V10" i="93" a="1"/>
  <c r="V10" i="93" s="1"/>
  <c r="W10" i="93" a="1"/>
  <c r="W10" i="93" s="1"/>
  <c r="X10" i="93" a="1"/>
  <c r="X10" i="93" s="1"/>
  <c r="Y10" i="93" a="1"/>
  <c r="Y10" i="93" s="1"/>
  <c r="Z10" i="93" a="1"/>
  <c r="Z10" i="93" s="1"/>
  <c r="AA10" i="93" a="1"/>
  <c r="AA10" i="93" s="1"/>
  <c r="AB10" i="93" a="1"/>
  <c r="AB10" i="93" s="1"/>
  <c r="AC10" i="93" a="1"/>
  <c r="AC10" i="93" s="1"/>
  <c r="AD10" i="93" a="1"/>
  <c r="AD10" i="93" s="1"/>
  <c r="AE10" i="93" a="1"/>
  <c r="AE10" i="93" s="1"/>
  <c r="AF10" i="93" a="1"/>
  <c r="AF10" i="93"/>
  <c r="AG10" i="93" a="1"/>
  <c r="AG10" i="93" s="1"/>
  <c r="AH10" i="93" a="1"/>
  <c r="AH10" i="93" s="1"/>
  <c r="AI10" i="93" a="1"/>
  <c r="AI10" i="93" s="1"/>
  <c r="AJ10" i="93" a="1"/>
  <c r="AJ10" i="93" s="1"/>
  <c r="AK10" i="93" a="1"/>
  <c r="AK10" i="93" s="1"/>
  <c r="AL10" i="93" a="1"/>
  <c r="AL10" i="93" s="1"/>
  <c r="AM10" i="93" a="1"/>
  <c r="AM10" i="93"/>
  <c r="AN10" i="93" a="1"/>
  <c r="AN10" i="93" s="1"/>
  <c r="AO10" i="93" a="1"/>
  <c r="AO10" i="93"/>
  <c r="AP10" i="93" a="1"/>
  <c r="AP10" i="93" s="1"/>
  <c r="AQ10" i="93" a="1"/>
  <c r="AQ10" i="93" s="1"/>
  <c r="AR10" i="93" a="1"/>
  <c r="AR10" i="93" s="1"/>
  <c r="AS10" i="93" a="1"/>
  <c r="AS10" i="93" s="1"/>
  <c r="AT10" i="93" a="1"/>
  <c r="AT10" i="93" s="1"/>
  <c r="AU10" i="93" a="1"/>
  <c r="AU10" i="93"/>
  <c r="AV10" i="93" a="1"/>
  <c r="AV10" i="93" s="1"/>
  <c r="E11" i="93" a="1"/>
  <c r="E11" i="93" s="1"/>
  <c r="F11" i="93" a="1"/>
  <c r="F11" i="93" s="1"/>
  <c r="G11" i="93" a="1"/>
  <c r="G11" i="93" s="1"/>
  <c r="H11" i="93" a="1"/>
  <c r="H11" i="93" s="1"/>
  <c r="I11" i="93" a="1"/>
  <c r="I11" i="93" s="1"/>
  <c r="J11" i="93" a="1"/>
  <c r="J11" i="93" s="1"/>
  <c r="K11" i="93" a="1"/>
  <c r="K11" i="93" s="1"/>
  <c r="L11" i="93" a="1"/>
  <c r="L11" i="93" s="1"/>
  <c r="M11" i="93" a="1"/>
  <c r="M11" i="93"/>
  <c r="N11" i="93" a="1"/>
  <c r="N11" i="93" s="1"/>
  <c r="O11" i="93" a="1"/>
  <c r="O11" i="93" s="1"/>
  <c r="P11" i="93" a="1"/>
  <c r="P11" i="93" s="1"/>
  <c r="Q11" i="93" a="1"/>
  <c r="Q11" i="93" s="1"/>
  <c r="R11" i="93" a="1"/>
  <c r="R11" i="93" s="1"/>
  <c r="S11" i="93" a="1"/>
  <c r="S11" i="93"/>
  <c r="T11" i="93" a="1"/>
  <c r="T11" i="93" s="1"/>
  <c r="U11" i="93" a="1"/>
  <c r="U11" i="93" s="1"/>
  <c r="V11" i="93" a="1"/>
  <c r="V11" i="93" s="1"/>
  <c r="W11" i="93" a="1"/>
  <c r="W11" i="93" s="1"/>
  <c r="X11" i="93" a="1"/>
  <c r="X11" i="93" s="1"/>
  <c r="Y11" i="93" a="1"/>
  <c r="Y11" i="93" s="1"/>
  <c r="Z11" i="93" a="1"/>
  <c r="Z11" i="93" s="1"/>
  <c r="AA11" i="93" a="1"/>
  <c r="AA11" i="93"/>
  <c r="AB11" i="93" a="1"/>
  <c r="AB11" i="93" s="1"/>
  <c r="AC11" i="93" a="1"/>
  <c r="AC11" i="93"/>
  <c r="AD11" i="93" a="1"/>
  <c r="AD11" i="93" s="1"/>
  <c r="AE11" i="93" a="1"/>
  <c r="AE11" i="93" s="1"/>
  <c r="AF11" i="93" a="1"/>
  <c r="AF11" i="93" s="1"/>
  <c r="AG11" i="93" a="1"/>
  <c r="AG11" i="93" s="1"/>
  <c r="AH11" i="93" a="1"/>
  <c r="AH11" i="93" s="1"/>
  <c r="AI11" i="93" a="1"/>
  <c r="AI11" i="93"/>
  <c r="AJ11" i="93" a="1"/>
  <c r="AJ11" i="93" s="1"/>
  <c r="AK11" i="93" a="1"/>
  <c r="AK11" i="93" s="1"/>
  <c r="AL11" i="93" a="1"/>
  <c r="AL11" i="93" s="1"/>
  <c r="AM11" i="93" a="1"/>
  <c r="AM11" i="93" s="1"/>
  <c r="AN11" i="93" a="1"/>
  <c r="AN11" i="93" s="1"/>
  <c r="AO11" i="93" a="1"/>
  <c r="AO11" i="93" s="1"/>
  <c r="AP11" i="93" a="1"/>
  <c r="AP11" i="93" s="1"/>
  <c r="AQ11" i="93" a="1"/>
  <c r="AQ11" i="93" s="1"/>
  <c r="AR11" i="93" a="1"/>
  <c r="AR11" i="93" s="1"/>
  <c r="AS11" i="93" a="1"/>
  <c r="AS11" i="93"/>
  <c r="AT11" i="93" a="1"/>
  <c r="AT11" i="93" s="1"/>
  <c r="AU11" i="93" a="1"/>
  <c r="AU11" i="93" s="1"/>
  <c r="AV11" i="93" a="1"/>
  <c r="AV11" i="93" s="1"/>
  <c r="E12" i="93" a="1"/>
  <c r="E12" i="93" s="1"/>
  <c r="F12" i="93" a="1"/>
  <c r="F12" i="93" s="1"/>
  <c r="G12" i="93" a="1"/>
  <c r="G12" i="93"/>
  <c r="H12" i="93" a="1"/>
  <c r="H12" i="93" s="1"/>
  <c r="I12" i="93" a="1"/>
  <c r="I12" i="93" s="1"/>
  <c r="J12" i="93" a="1"/>
  <c r="J12" i="93" s="1"/>
  <c r="K12" i="93" a="1"/>
  <c r="K12" i="93" s="1"/>
  <c r="L12" i="93" a="1"/>
  <c r="L12" i="93" s="1"/>
  <c r="M12" i="93" a="1"/>
  <c r="M12" i="93" s="1"/>
  <c r="N12" i="93" a="1"/>
  <c r="N12" i="93" s="1"/>
  <c r="O12" i="93" a="1"/>
  <c r="O12" i="93"/>
  <c r="P12" i="93" a="1"/>
  <c r="P12" i="93" s="1"/>
  <c r="Q12" i="93" a="1"/>
  <c r="Q12" i="93"/>
  <c r="R12" i="93" a="1"/>
  <c r="R12" i="93" s="1"/>
  <c r="S12" i="93" a="1"/>
  <c r="S12" i="93" s="1"/>
  <c r="T12" i="93" a="1"/>
  <c r="T12" i="93" s="1"/>
  <c r="U12" i="93" a="1"/>
  <c r="U12" i="93" s="1"/>
  <c r="V12" i="93" a="1"/>
  <c r="V12" i="93" s="1"/>
  <c r="W12" i="93" a="1"/>
  <c r="W12" i="93"/>
  <c r="X12" i="93" a="1"/>
  <c r="X12" i="93" s="1"/>
  <c r="Y12" i="93" a="1"/>
  <c r="Y12" i="93" s="1"/>
  <c r="Z12" i="93" a="1"/>
  <c r="Z12" i="93" s="1"/>
  <c r="AA12" i="93" a="1"/>
  <c r="AA12" i="93" s="1"/>
  <c r="AB12" i="93" a="1"/>
  <c r="AB12" i="93" s="1"/>
  <c r="AC12" i="93" a="1"/>
  <c r="AC12" i="93" s="1"/>
  <c r="AD12" i="93" a="1"/>
  <c r="AD12" i="93" s="1"/>
  <c r="AE12" i="93" a="1"/>
  <c r="AE12" i="93"/>
  <c r="AF12" i="93" a="1"/>
  <c r="AF12" i="93" s="1"/>
  <c r="AG12" i="93" a="1"/>
  <c r="AG12" i="93"/>
  <c r="AH12" i="93" a="1"/>
  <c r="AH12" i="93" s="1"/>
  <c r="AI12" i="93" a="1"/>
  <c r="AI12" i="93" s="1"/>
  <c r="AJ12" i="93" a="1"/>
  <c r="AJ12" i="93" s="1"/>
  <c r="AK12" i="93" a="1"/>
  <c r="AK12" i="93" s="1"/>
  <c r="AL12" i="93" a="1"/>
  <c r="AL12" i="93" s="1"/>
  <c r="AM12" i="93" a="1"/>
  <c r="AM12" i="93"/>
  <c r="AN12" i="93" a="1"/>
  <c r="AN12" i="93" s="1"/>
  <c r="AO12" i="93" a="1"/>
  <c r="AO12" i="93" s="1"/>
  <c r="AP12" i="93" a="1"/>
  <c r="AP12" i="93" s="1"/>
  <c r="AQ12" i="93" a="1"/>
  <c r="AQ12" i="93" s="1"/>
  <c r="AR12" i="93" a="1"/>
  <c r="AR12" i="93" s="1"/>
  <c r="AS12" i="93" a="1"/>
  <c r="AS12" i="93" s="1"/>
  <c r="AT12" i="93" a="1"/>
  <c r="AT12" i="93" s="1"/>
  <c r="AU12" i="93" a="1"/>
  <c r="AU12" i="93"/>
  <c r="AV12" i="93" a="1"/>
  <c r="AV12" i="93" s="1"/>
  <c r="E13" i="93" a="1"/>
  <c r="E13" i="93"/>
  <c r="F13" i="93" a="1"/>
  <c r="F13" i="93" s="1"/>
  <c r="G13" i="93" a="1"/>
  <c r="G13" i="93" s="1"/>
  <c r="H13" i="93" a="1"/>
  <c r="H13" i="93" s="1"/>
  <c r="I13" i="93" a="1"/>
  <c r="I13" i="93" s="1"/>
  <c r="J13" i="93" a="1"/>
  <c r="J13" i="93" s="1"/>
  <c r="K13" i="93" a="1"/>
  <c r="K13" i="93"/>
  <c r="L13" i="93" a="1"/>
  <c r="L13" i="93" s="1"/>
  <c r="M13" i="93" a="1"/>
  <c r="M13" i="93" s="1"/>
  <c r="N13" i="93" a="1"/>
  <c r="N13" i="93" s="1"/>
  <c r="O13" i="93" a="1"/>
  <c r="O13" i="93" s="1"/>
  <c r="P13" i="93" a="1"/>
  <c r="P13" i="93" s="1"/>
  <c r="Q13" i="93" a="1"/>
  <c r="Q13" i="93" s="1"/>
  <c r="R13" i="93" a="1"/>
  <c r="R13" i="93" s="1"/>
  <c r="S13" i="93" a="1"/>
  <c r="S13" i="93"/>
  <c r="T13" i="93" a="1"/>
  <c r="T13" i="93" s="1"/>
  <c r="U13" i="93" a="1"/>
  <c r="U13" i="93"/>
  <c r="V13" i="93" a="1"/>
  <c r="V13" i="93" s="1"/>
  <c r="W13" i="93" a="1"/>
  <c r="W13" i="93" s="1"/>
  <c r="X13" i="93" a="1"/>
  <c r="X13" i="93" s="1"/>
  <c r="Y13" i="93" a="1"/>
  <c r="Y13" i="93" s="1"/>
  <c r="Z13" i="93" a="1"/>
  <c r="Z13" i="93" s="1"/>
  <c r="AA13" i="93" a="1"/>
  <c r="AA13" i="93"/>
  <c r="AB13" i="93" a="1"/>
  <c r="AB13" i="93" s="1"/>
  <c r="AC13" i="93" a="1"/>
  <c r="AC13" i="93" s="1"/>
  <c r="AD13" i="93" a="1"/>
  <c r="AD13" i="93" s="1"/>
  <c r="AE13" i="93" a="1"/>
  <c r="AE13" i="93" s="1"/>
  <c r="AF13" i="93" a="1"/>
  <c r="AF13" i="93" s="1"/>
  <c r="AG13" i="93" a="1"/>
  <c r="AG13" i="93" s="1"/>
  <c r="AH13" i="93" a="1"/>
  <c r="AH13" i="93" s="1"/>
  <c r="AI13" i="93" a="1"/>
  <c r="AI13" i="93"/>
  <c r="AJ13" i="93" a="1"/>
  <c r="AJ13" i="93" s="1"/>
  <c r="AK13" i="93" a="1"/>
  <c r="AK13" i="93"/>
  <c r="AL13" i="93" a="1"/>
  <c r="AL13" i="93" s="1"/>
  <c r="AM13" i="93" a="1"/>
  <c r="AM13" i="93" s="1"/>
  <c r="AN13" i="93" a="1"/>
  <c r="AN13" i="93" s="1"/>
  <c r="AO13" i="93" a="1"/>
  <c r="AO13" i="93" s="1"/>
  <c r="AP13" i="93" a="1"/>
  <c r="AP13" i="93" s="1"/>
  <c r="AQ13" i="93" a="1"/>
  <c r="AQ13" i="93"/>
  <c r="AR13" i="93" a="1"/>
  <c r="AR13" i="93" s="1"/>
  <c r="AS13" i="93" a="1"/>
  <c r="AS13" i="93" s="1"/>
  <c r="AT13" i="93" a="1"/>
  <c r="AT13" i="93" s="1"/>
  <c r="AU13" i="93" a="1"/>
  <c r="AU13" i="93" s="1"/>
  <c r="AV13" i="93" a="1"/>
  <c r="AV13" i="93" s="1"/>
  <c r="E14" i="93" a="1"/>
  <c r="E14" i="93" s="1"/>
  <c r="F14" i="93" a="1"/>
  <c r="F14" i="93" s="1"/>
  <c r="G14" i="93" a="1"/>
  <c r="G14" i="93"/>
  <c r="H14" i="93" a="1"/>
  <c r="H14" i="93" s="1"/>
  <c r="I14" i="93" a="1"/>
  <c r="I14" i="93"/>
  <c r="J14" i="93" a="1"/>
  <c r="J14" i="93" s="1"/>
  <c r="K14" i="93" a="1"/>
  <c r="K14" i="93" s="1"/>
  <c r="L14" i="93" a="1"/>
  <c r="L14" i="93" s="1"/>
  <c r="M14" i="93" a="1"/>
  <c r="M14" i="93" s="1"/>
  <c r="N14" i="93" a="1"/>
  <c r="N14" i="93" s="1"/>
  <c r="O14" i="93" a="1"/>
  <c r="O14" i="93"/>
  <c r="P14" i="93" a="1"/>
  <c r="P14" i="93" s="1"/>
  <c r="Q14" i="93" a="1"/>
  <c r="Q14" i="93" s="1"/>
  <c r="R14" i="93" a="1"/>
  <c r="R14" i="93" s="1"/>
  <c r="S14" i="93" a="1"/>
  <c r="S14" i="93" s="1"/>
  <c r="T14" i="93" a="1"/>
  <c r="T14" i="93" s="1"/>
  <c r="U14" i="93" a="1"/>
  <c r="U14" i="93" s="1"/>
  <c r="V14" i="93" a="1"/>
  <c r="V14" i="93" s="1"/>
  <c r="W14" i="93" a="1"/>
  <c r="W14" i="93"/>
  <c r="X14" i="93" a="1"/>
  <c r="X14" i="93" s="1"/>
  <c r="Y14" i="93" a="1"/>
  <c r="Y14" i="93"/>
  <c r="Z14" i="93" a="1"/>
  <c r="Z14" i="93" s="1"/>
  <c r="AA14" i="93" a="1"/>
  <c r="AA14" i="93" s="1"/>
  <c r="AB14" i="93" a="1"/>
  <c r="AB14" i="93" s="1"/>
  <c r="AC14" i="93" a="1"/>
  <c r="AC14" i="93" s="1"/>
  <c r="AD14" i="93" a="1"/>
  <c r="AD14" i="93" s="1"/>
  <c r="AE14" i="93" a="1"/>
  <c r="AE14" i="93"/>
  <c r="AF14" i="93" a="1"/>
  <c r="AF14" i="93" s="1"/>
  <c r="AG14" i="93" a="1"/>
  <c r="AG14" i="93" s="1"/>
  <c r="AH14" i="93" a="1"/>
  <c r="AH14" i="93" s="1"/>
  <c r="AI14" i="93" a="1"/>
  <c r="AI14" i="93" s="1"/>
  <c r="AJ14" i="93" a="1"/>
  <c r="AJ14" i="93" s="1"/>
  <c r="AK14" i="93" a="1"/>
  <c r="AK14" i="93" s="1"/>
  <c r="AL14" i="93" a="1"/>
  <c r="AL14" i="93" s="1"/>
  <c r="AM14" i="93" a="1"/>
  <c r="AM14" i="93"/>
  <c r="AN14" i="93" a="1"/>
  <c r="AN14" i="93" s="1"/>
  <c r="AO14" i="93" a="1"/>
  <c r="AO14" i="93"/>
  <c r="AP14" i="93" a="1"/>
  <c r="AP14" i="93" s="1"/>
  <c r="AQ14" i="93" a="1"/>
  <c r="AQ14" i="93" s="1"/>
  <c r="AR14" i="93" a="1"/>
  <c r="AR14" i="93" s="1"/>
  <c r="AS14" i="93" a="1"/>
  <c r="AS14" i="93" s="1"/>
  <c r="AT14" i="93" a="1"/>
  <c r="AT14" i="93" s="1"/>
  <c r="AU14" i="93" a="1"/>
  <c r="AU14" i="93"/>
  <c r="AV14" i="93" a="1"/>
  <c r="AV14" i="93" s="1"/>
  <c r="E15" i="93" a="1"/>
  <c r="E15" i="93" s="1"/>
  <c r="F15" i="93" a="1"/>
  <c r="F15" i="93" s="1"/>
  <c r="G15" i="93" a="1"/>
  <c r="G15" i="93" s="1"/>
  <c r="H15" i="93" a="1"/>
  <c r="H15" i="93" s="1"/>
  <c r="I15" i="93" a="1"/>
  <c r="I15" i="93" s="1"/>
  <c r="J15" i="93" a="1"/>
  <c r="J15" i="93" s="1"/>
  <c r="K15" i="93" a="1"/>
  <c r="K15" i="93"/>
  <c r="L15" i="93" a="1"/>
  <c r="L15" i="93" s="1"/>
  <c r="M15" i="93" a="1"/>
  <c r="M15" i="93"/>
  <c r="N15" i="93" a="1"/>
  <c r="N15" i="93" s="1"/>
  <c r="O15" i="93" a="1"/>
  <c r="O15" i="93" s="1"/>
  <c r="P15" i="93" a="1"/>
  <c r="P15" i="93" s="1"/>
  <c r="Q15" i="93" a="1"/>
  <c r="Q15" i="93" s="1"/>
  <c r="R15" i="93" a="1"/>
  <c r="R15" i="93" s="1"/>
  <c r="S15" i="93" a="1"/>
  <c r="S15" i="93" s="1"/>
  <c r="T15" i="93" a="1"/>
  <c r="T15" i="93" s="1"/>
  <c r="U15" i="93" a="1"/>
  <c r="U15" i="93" s="1"/>
  <c r="V15" i="93" a="1"/>
  <c r="V15" i="93" s="1"/>
  <c r="W15" i="93" a="1"/>
  <c r="W15" i="93" s="1"/>
  <c r="X15" i="93" a="1"/>
  <c r="X15" i="93" s="1"/>
  <c r="Y15" i="93" a="1"/>
  <c r="Y15" i="93" s="1"/>
  <c r="Z15" i="93" a="1"/>
  <c r="Z15" i="93" s="1"/>
  <c r="AA15" i="93" a="1"/>
  <c r="AA15" i="93" s="1"/>
  <c r="AB15" i="93" a="1"/>
  <c r="AB15" i="93" s="1"/>
  <c r="AC15" i="93" a="1"/>
  <c r="AC15" i="93" s="1"/>
  <c r="AD15" i="93" a="1"/>
  <c r="AD15" i="93" s="1"/>
  <c r="AE15" i="93" a="1"/>
  <c r="AE15" i="93" s="1"/>
  <c r="AF15" i="93" a="1"/>
  <c r="AF15" i="93"/>
  <c r="AG15" i="93" a="1"/>
  <c r="AG15" i="93" s="1"/>
  <c r="AH15" i="93" a="1"/>
  <c r="AH15" i="93" s="1"/>
  <c r="AI15" i="93" a="1"/>
  <c r="AI15" i="93" s="1"/>
  <c r="AJ15" i="93" a="1"/>
  <c r="AJ15" i="93" s="1"/>
  <c r="AK15" i="93" a="1"/>
  <c r="AK15" i="93" s="1"/>
  <c r="AL15" i="93" a="1"/>
  <c r="AL15" i="93"/>
  <c r="AM15" i="93" a="1"/>
  <c r="AM15" i="93" s="1"/>
  <c r="AN15" i="93" a="1"/>
  <c r="AN15" i="93"/>
  <c r="AO15" i="93" a="1"/>
  <c r="AO15" i="93" s="1"/>
  <c r="AP15" i="93" a="1"/>
  <c r="AP15" i="93" s="1"/>
  <c r="AQ15" i="93" a="1"/>
  <c r="AQ15" i="93" s="1"/>
  <c r="AR15" i="93" a="1"/>
  <c r="AR15" i="93" s="1"/>
  <c r="AS15" i="93" a="1"/>
  <c r="AS15" i="93" s="1"/>
  <c r="AT15" i="93" a="1"/>
  <c r="AT15" i="93" s="1"/>
  <c r="AU15" i="93" a="1"/>
  <c r="AU15" i="93" s="1"/>
  <c r="AV15" i="93" a="1"/>
  <c r="AV15" i="93" s="1"/>
  <c r="E16" i="93" a="1"/>
  <c r="E16" i="93" s="1"/>
  <c r="F16" i="93" a="1"/>
  <c r="F16" i="93" s="1"/>
  <c r="G16" i="93" a="1"/>
  <c r="G16" i="93" s="1"/>
  <c r="H16" i="93" a="1"/>
  <c r="H16" i="93" s="1"/>
  <c r="I16" i="93" a="1"/>
  <c r="I16" i="93" s="1"/>
  <c r="J16" i="93" a="1"/>
  <c r="J16" i="93" s="1"/>
  <c r="K16" i="93" a="1"/>
  <c r="K16" i="93" s="1"/>
  <c r="L16" i="93" a="1"/>
  <c r="L16" i="93" s="1"/>
  <c r="M16" i="93" a="1"/>
  <c r="M16" i="93" s="1"/>
  <c r="N16" i="93" a="1"/>
  <c r="N16" i="93" s="1"/>
  <c r="O16" i="93" a="1"/>
  <c r="O16" i="93" s="1"/>
  <c r="P16" i="93" a="1"/>
  <c r="P16" i="93" s="1"/>
  <c r="Q16" i="93" a="1"/>
  <c r="Q16" i="93" s="1"/>
  <c r="R16" i="93" a="1"/>
  <c r="R16" i="93" s="1"/>
  <c r="S16" i="93" a="1"/>
  <c r="S16" i="93" s="1"/>
  <c r="T16" i="93" a="1"/>
  <c r="T16" i="93" s="1"/>
  <c r="U16" i="93" a="1"/>
  <c r="U16" i="93" s="1"/>
  <c r="V16" i="93" a="1"/>
  <c r="V16" i="93" s="1"/>
  <c r="W16" i="93" a="1"/>
  <c r="W16" i="93" s="1"/>
  <c r="X16" i="93" a="1"/>
  <c r="X16" i="93" s="1"/>
  <c r="Y16" i="93" a="1"/>
  <c r="Y16" i="93" s="1"/>
  <c r="Z16" i="93" a="1"/>
  <c r="Z16" i="93"/>
  <c r="AA16" i="93" a="1"/>
  <c r="AA16" i="93" s="1"/>
  <c r="AB16" i="93" a="1"/>
  <c r="AB16" i="93"/>
  <c r="AC16" i="93" a="1"/>
  <c r="AC16" i="93" s="1"/>
  <c r="AD16" i="93" a="1"/>
  <c r="AD16" i="93" s="1"/>
  <c r="AE16" i="93" a="1"/>
  <c r="AE16" i="93" s="1"/>
  <c r="AF16" i="93" a="1"/>
  <c r="AF16" i="93" s="1"/>
  <c r="AG16" i="93" a="1"/>
  <c r="AG16" i="93" s="1"/>
  <c r="AH16" i="93" a="1"/>
  <c r="AH16" i="93" s="1"/>
  <c r="AI16" i="93" a="1"/>
  <c r="AI16" i="93" s="1"/>
  <c r="AJ16" i="93" a="1"/>
  <c r="AJ16" i="93" s="1"/>
  <c r="AK16" i="93" a="1"/>
  <c r="AK16" i="93" s="1"/>
  <c r="AL16" i="93" a="1"/>
  <c r="AL16" i="93" s="1"/>
  <c r="AM16" i="93" a="1"/>
  <c r="AM16" i="93" s="1"/>
  <c r="AN16" i="93" a="1"/>
  <c r="AN16" i="93" s="1"/>
  <c r="AO16" i="93" a="1"/>
  <c r="AO16" i="93" s="1"/>
  <c r="AP16" i="93" a="1"/>
  <c r="AP16" i="93" s="1"/>
  <c r="AQ16" i="93" a="1"/>
  <c r="AQ16" i="93" s="1"/>
  <c r="AR16" i="93" a="1"/>
  <c r="AR16" i="93"/>
  <c r="AS16" i="93" a="1"/>
  <c r="AS16" i="93" s="1"/>
  <c r="AT16" i="93" a="1"/>
  <c r="AT16" i="93" s="1"/>
  <c r="AU16" i="93" a="1"/>
  <c r="AU16" i="93" s="1"/>
  <c r="AV16" i="93" a="1"/>
  <c r="AV16" i="93" s="1"/>
  <c r="E17" i="93" a="1"/>
  <c r="E17" i="93" s="1"/>
  <c r="F17" i="93" a="1"/>
  <c r="F17" i="93" s="1"/>
  <c r="G17" i="93" a="1"/>
  <c r="G17" i="93" s="1"/>
  <c r="H17" i="93" a="1"/>
  <c r="H17" i="93" s="1"/>
  <c r="I17" i="93" a="1"/>
  <c r="I17" i="93" s="1"/>
  <c r="J17" i="93" a="1"/>
  <c r="J17" i="93" s="1"/>
  <c r="K17" i="93" a="1"/>
  <c r="K17" i="93" s="1"/>
  <c r="L17" i="93" a="1"/>
  <c r="L17" i="93" s="1"/>
  <c r="M17" i="93" a="1"/>
  <c r="M17" i="93" s="1"/>
  <c r="N17" i="93" a="1"/>
  <c r="N17" i="93"/>
  <c r="O17" i="93" a="1"/>
  <c r="O17" i="93" s="1"/>
  <c r="P17" i="93" a="1"/>
  <c r="P17" i="93"/>
  <c r="Q17" i="93" a="1"/>
  <c r="Q17" i="93" s="1"/>
  <c r="R17" i="93" a="1"/>
  <c r="R17" i="93" s="1"/>
  <c r="S17" i="93" a="1"/>
  <c r="S17" i="93" s="1"/>
  <c r="T17" i="93" a="1"/>
  <c r="T17" i="93" s="1"/>
  <c r="U17" i="93" a="1"/>
  <c r="U17" i="93" s="1"/>
  <c r="V17" i="93" a="1"/>
  <c r="V17" i="93" s="1"/>
  <c r="W17" i="93" a="1"/>
  <c r="W17" i="93" s="1"/>
  <c r="X17" i="93" a="1"/>
  <c r="X17" i="93" s="1"/>
  <c r="Y17" i="93" a="1"/>
  <c r="Y17" i="93" s="1"/>
  <c r="Z17" i="93" a="1"/>
  <c r="Z17" i="93" s="1"/>
  <c r="AA17" i="93" a="1"/>
  <c r="AA17" i="93" s="1"/>
  <c r="AB17" i="93" a="1"/>
  <c r="AB17" i="93" s="1"/>
  <c r="AC17" i="93" a="1"/>
  <c r="AC17" i="93" s="1"/>
  <c r="AD17" i="93" a="1"/>
  <c r="AD17" i="93" s="1"/>
  <c r="AE17" i="93" a="1"/>
  <c r="AE17" i="93" s="1"/>
  <c r="AF17" i="93" a="1"/>
  <c r="AF17" i="93" s="1"/>
  <c r="AG17" i="93" a="1"/>
  <c r="AG17" i="93" s="1"/>
  <c r="AH17" i="93" a="1"/>
  <c r="AH17" i="93" s="1"/>
  <c r="AI17" i="93" a="1"/>
  <c r="AI17" i="93" s="1"/>
  <c r="AJ17" i="93" a="1"/>
  <c r="AJ17" i="93" s="1"/>
  <c r="AK17" i="93" a="1"/>
  <c r="AK17" i="93" s="1"/>
  <c r="AL17" i="93" a="1"/>
  <c r="AL17" i="93" s="1"/>
  <c r="AM17" i="93" a="1"/>
  <c r="AM17" i="93" s="1"/>
  <c r="AN17" i="93" a="1"/>
  <c r="AN17" i="93" s="1"/>
  <c r="AO17" i="93" a="1"/>
  <c r="AO17" i="93" s="1"/>
  <c r="AP17" i="93" a="1"/>
  <c r="AP17" i="93" s="1"/>
  <c r="AQ17" i="93" a="1"/>
  <c r="AQ17" i="93" s="1"/>
  <c r="AR17" i="93" a="1"/>
  <c r="AR17" i="93" s="1"/>
  <c r="AS17" i="93" a="1"/>
  <c r="AS17" i="93" s="1"/>
  <c r="AT17" i="93" a="1"/>
  <c r="AT17" i="93"/>
  <c r="AU17" i="93" a="1"/>
  <c r="AU17" i="93" s="1"/>
  <c r="AV17" i="93" a="1"/>
  <c r="AV17" i="93"/>
  <c r="E18" i="93" a="1"/>
  <c r="E18" i="93" s="1"/>
  <c r="F18" i="93" a="1"/>
  <c r="F18" i="93" s="1"/>
  <c r="G18" i="93" a="1"/>
  <c r="G18" i="93" s="1"/>
  <c r="H18" i="93" a="1"/>
  <c r="H18" i="93" s="1"/>
  <c r="I18" i="93" a="1"/>
  <c r="I18" i="93" s="1"/>
  <c r="J18" i="93" a="1"/>
  <c r="J18" i="93" s="1"/>
  <c r="K18" i="93" a="1"/>
  <c r="K18" i="93" s="1"/>
  <c r="L18" i="93" a="1"/>
  <c r="L18" i="93" s="1"/>
  <c r="M18" i="93" a="1"/>
  <c r="M18" i="93" s="1"/>
  <c r="N18" i="93" a="1"/>
  <c r="N18" i="93" s="1"/>
  <c r="O18" i="93" a="1"/>
  <c r="O18" i="93" s="1"/>
  <c r="P18" i="93" a="1"/>
  <c r="P18" i="93" s="1"/>
  <c r="Q18" i="93" a="1"/>
  <c r="Q18" i="93" s="1"/>
  <c r="R18" i="93" a="1"/>
  <c r="R18" i="93" s="1"/>
  <c r="S18" i="93" a="1"/>
  <c r="S18" i="93" s="1"/>
  <c r="T18" i="93" a="1"/>
  <c r="T18" i="93"/>
  <c r="U18" i="93" a="1"/>
  <c r="U18" i="93" s="1"/>
  <c r="V18" i="93" a="1"/>
  <c r="V18" i="93" s="1"/>
  <c r="W18" i="93" a="1"/>
  <c r="W18" i="93" s="1"/>
  <c r="X18" i="93" a="1"/>
  <c r="X18" i="93" s="1"/>
  <c r="Y18" i="93" a="1"/>
  <c r="Y18" i="93" s="1"/>
  <c r="Z18" i="93" a="1"/>
  <c r="Z18" i="93" s="1"/>
  <c r="AA18" i="93" a="1"/>
  <c r="AA18" i="93" s="1"/>
  <c r="AB18" i="93" a="1"/>
  <c r="AB18" i="93" s="1"/>
  <c r="AC18" i="93" a="1"/>
  <c r="AC18" i="93" s="1"/>
  <c r="AD18" i="93" a="1"/>
  <c r="AD18" i="93" s="1"/>
  <c r="AE18" i="93" a="1"/>
  <c r="AE18" i="93" s="1"/>
  <c r="AF18" i="93" a="1"/>
  <c r="AF18" i="93" s="1"/>
  <c r="AG18" i="93" a="1"/>
  <c r="AG18" i="93" s="1"/>
  <c r="AH18" i="93" a="1"/>
  <c r="AH18" i="93"/>
  <c r="AI18" i="93" a="1"/>
  <c r="AI18" i="93" s="1"/>
  <c r="AJ18" i="93" a="1"/>
  <c r="AJ18" i="93"/>
  <c r="AK18" i="93" a="1"/>
  <c r="AK18" i="93" s="1"/>
  <c r="AL18" i="93" a="1"/>
  <c r="AL18" i="93" s="1"/>
  <c r="AM18" i="93" a="1"/>
  <c r="AM18" i="93" s="1"/>
  <c r="AN18" i="93" a="1"/>
  <c r="AN18" i="93" s="1"/>
  <c r="AO18" i="93" a="1"/>
  <c r="AO18" i="93" s="1"/>
  <c r="AP18" i="93" a="1"/>
  <c r="AP18" i="93" s="1"/>
  <c r="AQ18" i="93" a="1"/>
  <c r="AQ18" i="93" s="1"/>
  <c r="AR18" i="93" a="1"/>
  <c r="AR18" i="93" s="1"/>
  <c r="AS18" i="93" a="1"/>
  <c r="AS18" i="93" s="1"/>
  <c r="AT18" i="93" a="1"/>
  <c r="AT18" i="93" s="1"/>
  <c r="AU18" i="93" a="1"/>
  <c r="AU18" i="93" s="1"/>
  <c r="AV18" i="93" a="1"/>
  <c r="AV18" i="93" s="1"/>
  <c r="E19" i="93" a="1"/>
  <c r="E19" i="93" s="1"/>
  <c r="F19" i="93" a="1"/>
  <c r="F19" i="93" s="1"/>
  <c r="G19" i="93" a="1"/>
  <c r="G19" i="93" s="1"/>
  <c r="H19" i="93" a="1"/>
  <c r="H19" i="93" s="1"/>
  <c r="I19" i="93" a="1"/>
  <c r="I19" i="93" s="1"/>
  <c r="J19" i="93" a="1"/>
  <c r="J19" i="93" s="1"/>
  <c r="K19" i="93" a="1"/>
  <c r="K19" i="93" s="1"/>
  <c r="L19" i="93" a="1"/>
  <c r="L19" i="93" s="1"/>
  <c r="M19" i="93" a="1"/>
  <c r="M19" i="93" s="1"/>
  <c r="N19" i="93" a="1"/>
  <c r="N19" i="93" s="1"/>
  <c r="O19" i="93" a="1"/>
  <c r="O19" i="93" s="1"/>
  <c r="P19" i="93" a="1"/>
  <c r="P19" i="93" s="1"/>
  <c r="Q19" i="93" a="1"/>
  <c r="Q19" i="93" s="1"/>
  <c r="R19" i="93" a="1"/>
  <c r="R19" i="93" s="1"/>
  <c r="S19" i="93" a="1"/>
  <c r="S19" i="93" s="1"/>
  <c r="T19" i="93" a="1"/>
  <c r="T19" i="93" s="1"/>
  <c r="U19" i="93" a="1"/>
  <c r="U19" i="93" s="1"/>
  <c r="V19" i="93" a="1"/>
  <c r="V19" i="93" s="1"/>
  <c r="W19" i="93" a="1"/>
  <c r="W19" i="93" s="1"/>
  <c r="X19" i="93" a="1"/>
  <c r="X19" i="93"/>
  <c r="Y19" i="93" a="1"/>
  <c r="Y19" i="93" s="1"/>
  <c r="Z19" i="93" a="1"/>
  <c r="Z19" i="93" s="1"/>
  <c r="AA19" i="93" a="1"/>
  <c r="AA19" i="93" s="1"/>
  <c r="AB19" i="93" a="1"/>
  <c r="AB19" i="93" s="1"/>
  <c r="AC19" i="93" a="1"/>
  <c r="AC19" i="93" s="1"/>
  <c r="AD19" i="93" a="1"/>
  <c r="AD19" i="93" s="1"/>
  <c r="AE19" i="93" a="1"/>
  <c r="AE19" i="93" s="1"/>
  <c r="AF19" i="93" a="1"/>
  <c r="AF19" i="93" s="1"/>
  <c r="AG19" i="93" a="1"/>
  <c r="AG19" i="93" s="1"/>
  <c r="AH19" i="93" a="1"/>
  <c r="AH19" i="93" s="1"/>
  <c r="AI19" i="93" a="1"/>
  <c r="AI19" i="93" s="1"/>
  <c r="AJ19" i="93" a="1"/>
  <c r="AJ19" i="93" s="1"/>
  <c r="AK19" i="93" a="1"/>
  <c r="AK19" i="93" s="1"/>
  <c r="AL19" i="93" a="1"/>
  <c r="AL19" i="93"/>
  <c r="AM19" i="93" a="1"/>
  <c r="AM19" i="93" s="1"/>
  <c r="AN19" i="93" a="1"/>
  <c r="AN19" i="93" s="1"/>
  <c r="AO19" i="93" a="1"/>
  <c r="AO19" i="93" s="1"/>
  <c r="AP19" i="93" a="1"/>
  <c r="AP19" i="93" s="1"/>
  <c r="AQ19" i="93" a="1"/>
  <c r="AQ19" i="93" s="1"/>
  <c r="AR19" i="93" a="1"/>
  <c r="AR19" i="93" s="1"/>
  <c r="AS19" i="93" a="1"/>
  <c r="AS19" i="93" s="1"/>
  <c r="AT19" i="93" a="1"/>
  <c r="AT19" i="93" s="1"/>
  <c r="AU19" i="93" a="1"/>
  <c r="AU19" i="93" s="1"/>
  <c r="AV19" i="93" a="1"/>
  <c r="AV19" i="93"/>
  <c r="E20" i="93" a="1"/>
  <c r="E20" i="93" s="1"/>
  <c r="F20" i="93" a="1"/>
  <c r="F20" i="93" s="1"/>
  <c r="G20" i="93" a="1"/>
  <c r="G20" i="93" s="1"/>
  <c r="H20" i="93" a="1"/>
  <c r="H20" i="93" s="1"/>
  <c r="I20" i="93" a="1"/>
  <c r="I20" i="93" s="1"/>
  <c r="J20" i="93" a="1"/>
  <c r="J20" i="93" s="1"/>
  <c r="K20" i="93" a="1"/>
  <c r="K20" i="93" s="1"/>
  <c r="L20" i="93" a="1"/>
  <c r="L20" i="93" s="1"/>
  <c r="M20" i="93" a="1"/>
  <c r="M20" i="93" s="1"/>
  <c r="N20" i="93" a="1"/>
  <c r="N20" i="93" s="1"/>
  <c r="O20" i="93" a="1"/>
  <c r="O20" i="93" s="1"/>
  <c r="P20" i="93" a="1"/>
  <c r="P20" i="93" s="1"/>
  <c r="Q20" i="93" a="1"/>
  <c r="Q20" i="93" s="1"/>
  <c r="R20" i="93" a="1"/>
  <c r="R20" i="93" s="1"/>
  <c r="S20" i="93" a="1"/>
  <c r="S20" i="93" s="1"/>
  <c r="T20" i="93" a="1"/>
  <c r="T20" i="93" s="1"/>
  <c r="U20" i="93" a="1"/>
  <c r="U20" i="93" s="1"/>
  <c r="V20" i="93" a="1"/>
  <c r="V20" i="93" s="1"/>
  <c r="W20" i="93" a="1"/>
  <c r="W20" i="93" s="1"/>
  <c r="X20" i="93" a="1"/>
  <c r="X20" i="93" s="1"/>
  <c r="Y20" i="93" a="1"/>
  <c r="Y20" i="93" s="1"/>
  <c r="Z20" i="93" a="1"/>
  <c r="Z20" i="93" s="1"/>
  <c r="AA20" i="93" a="1"/>
  <c r="AA20" i="93" s="1"/>
  <c r="AB20" i="93" a="1"/>
  <c r="AB20" i="93" s="1"/>
  <c r="AC20" i="93" a="1"/>
  <c r="AC20" i="93" s="1"/>
  <c r="AD20" i="93" a="1"/>
  <c r="AD20" i="93" s="1"/>
  <c r="AE20" i="93" a="1"/>
  <c r="AE20" i="93" s="1"/>
  <c r="AF20" i="93" a="1"/>
  <c r="AF20" i="93"/>
  <c r="AG20" i="93" a="1"/>
  <c r="AG20" i="93" s="1"/>
  <c r="AH20" i="93" a="1"/>
  <c r="AH20" i="93" s="1"/>
  <c r="AI20" i="93" a="1"/>
  <c r="AI20" i="93"/>
  <c r="AJ20" i="93" a="1"/>
  <c r="AJ20" i="93" s="1"/>
  <c r="AK20" i="93" a="1"/>
  <c r="AK20" i="93" s="1"/>
  <c r="AL20" i="93" a="1"/>
  <c r="AL20" i="93" s="1"/>
  <c r="AM20" i="93" a="1"/>
  <c r="AM20" i="93" s="1"/>
  <c r="AN20" i="93" a="1"/>
  <c r="AN20" i="93" s="1"/>
  <c r="AO20" i="93" a="1"/>
  <c r="AO20" i="93" s="1"/>
  <c r="AP20" i="93" a="1"/>
  <c r="AP20" i="93" s="1"/>
  <c r="AQ20" i="93" a="1"/>
  <c r="AQ20" i="93" s="1"/>
  <c r="AR20" i="93" a="1"/>
  <c r="AR20" i="93" s="1"/>
  <c r="AS20" i="93" a="1"/>
  <c r="AS20" i="93" s="1"/>
  <c r="AT20" i="93" a="1"/>
  <c r="AT20" i="93" s="1"/>
  <c r="AU20" i="93" a="1"/>
  <c r="AU20" i="93" s="1"/>
  <c r="AV20" i="93" a="1"/>
  <c r="AV20" i="93" s="1"/>
  <c r="E21" i="93" a="1"/>
  <c r="E21" i="93" s="1"/>
  <c r="F21" i="93" a="1"/>
  <c r="F21" i="93" s="1"/>
  <c r="G21" i="93" a="1"/>
  <c r="G21" i="93" s="1"/>
  <c r="H21" i="93" a="1"/>
  <c r="H21" i="93" s="1"/>
  <c r="I21" i="93" a="1"/>
  <c r="I21" i="93" s="1"/>
  <c r="J21" i="93" a="1"/>
  <c r="J21" i="93" s="1"/>
  <c r="K21" i="93" a="1"/>
  <c r="K21" i="93"/>
  <c r="L21" i="93" a="1"/>
  <c r="L21" i="93" s="1"/>
  <c r="M21" i="93" a="1"/>
  <c r="M21" i="93" s="1"/>
  <c r="N21" i="93" a="1"/>
  <c r="N21" i="93"/>
  <c r="O21" i="93" a="1"/>
  <c r="O21" i="93" s="1"/>
  <c r="P21" i="93" a="1"/>
  <c r="P21" i="93" s="1"/>
  <c r="Q21" i="93" a="1"/>
  <c r="Q21" i="93" s="1"/>
  <c r="R21" i="93" a="1"/>
  <c r="R21" i="93" s="1"/>
  <c r="S21" i="93" a="1"/>
  <c r="S21" i="93" s="1"/>
  <c r="T21" i="93" a="1"/>
  <c r="T21" i="93" s="1"/>
  <c r="U21" i="93" a="1"/>
  <c r="U21" i="93" s="1"/>
  <c r="V21" i="93" a="1"/>
  <c r="V21" i="93" s="1"/>
  <c r="W21" i="93" a="1"/>
  <c r="W21" i="93" s="1"/>
  <c r="X21" i="93" a="1"/>
  <c r="X21" i="93" s="1"/>
  <c r="Y21" i="93" a="1"/>
  <c r="Y21" i="93" s="1"/>
  <c r="Z21" i="93" a="1"/>
  <c r="Z21" i="93" s="1"/>
  <c r="AA21" i="93" a="1"/>
  <c r="AA21" i="93" s="1"/>
  <c r="AB21" i="93" a="1"/>
  <c r="AB21" i="93" s="1"/>
  <c r="AC21" i="93" a="1"/>
  <c r="AC21" i="93" s="1"/>
  <c r="AD21" i="93" a="1"/>
  <c r="AD21" i="93" s="1"/>
  <c r="AE21" i="93" a="1"/>
  <c r="AE21" i="93" s="1"/>
  <c r="AF21" i="93" a="1"/>
  <c r="AF21" i="93"/>
  <c r="AG21" i="93" a="1"/>
  <c r="AG21" i="93" s="1"/>
  <c r="AH21" i="93" a="1"/>
  <c r="AH21" i="93"/>
  <c r="AI21" i="93" a="1"/>
  <c r="AI21" i="93" s="1"/>
  <c r="AJ21" i="93" a="1"/>
  <c r="AJ21" i="93" s="1"/>
  <c r="AK21" i="93" a="1"/>
  <c r="AK21" i="93" s="1"/>
  <c r="AL21" i="93" a="1"/>
  <c r="AL21" i="93" s="1"/>
  <c r="AM21" i="93" a="1"/>
  <c r="AM21" i="93" s="1"/>
  <c r="AN21" i="93" a="1"/>
  <c r="AN21" i="93" s="1"/>
  <c r="AO21" i="93" a="1"/>
  <c r="AO21" i="93" s="1"/>
  <c r="AP21" i="93" a="1"/>
  <c r="AP21" i="93" s="1"/>
  <c r="AQ21" i="93" a="1"/>
  <c r="AQ21" i="93"/>
  <c r="AR21" i="93" a="1"/>
  <c r="AR21" i="93" s="1"/>
  <c r="AS21" i="93" a="1"/>
  <c r="AS21" i="93" s="1"/>
  <c r="AT21" i="93" a="1"/>
  <c r="AT21" i="93" s="1"/>
  <c r="AU21" i="93" a="1"/>
  <c r="AU21" i="93" s="1"/>
  <c r="AV21" i="93" a="1"/>
  <c r="AV21" i="93" s="1"/>
  <c r="E22" i="93" a="1"/>
  <c r="E22" i="93" s="1"/>
  <c r="F22" i="93" a="1"/>
  <c r="F22" i="93" s="1"/>
  <c r="G22" i="93" a="1"/>
  <c r="G22" i="93"/>
  <c r="H22" i="93" a="1"/>
  <c r="H22" i="93" s="1"/>
  <c r="I22" i="93" a="1"/>
  <c r="I22" i="93" s="1"/>
  <c r="J22" i="93" a="1"/>
  <c r="J22" i="93" s="1"/>
  <c r="K22" i="93" a="1"/>
  <c r="K22" i="93" s="1"/>
  <c r="L22" i="93" a="1"/>
  <c r="L22" i="93" s="1"/>
  <c r="M22" i="93" a="1"/>
  <c r="M22" i="93" s="1"/>
  <c r="N22" i="93" a="1"/>
  <c r="N22" i="93" s="1"/>
  <c r="O22" i="93" a="1"/>
  <c r="O22" i="93" s="1"/>
  <c r="P22" i="93" a="1"/>
  <c r="P22" i="93"/>
  <c r="Q22" i="93" a="1"/>
  <c r="Q22" i="93" s="1"/>
  <c r="R22" i="93" a="1"/>
  <c r="R22" i="93" s="1"/>
  <c r="S22" i="93" a="1"/>
  <c r="S22" i="93" s="1"/>
  <c r="T22" i="93" a="1"/>
  <c r="T22" i="93"/>
  <c r="U22" i="93" a="1"/>
  <c r="U22" i="93"/>
  <c r="V22" i="93" a="1"/>
  <c r="V22" i="93" s="1"/>
  <c r="W22" i="93" a="1"/>
  <c r="W22" i="93" s="1"/>
  <c r="X22" i="93" a="1"/>
  <c r="X22" i="93" s="1"/>
  <c r="Y22" i="93" a="1"/>
  <c r="Y22" i="93" s="1"/>
  <c r="Z22" i="93" a="1"/>
  <c r="Z22" i="93" s="1"/>
  <c r="AA22" i="93" a="1"/>
  <c r="AA22" i="93" s="1"/>
  <c r="AB22" i="93" a="1"/>
  <c r="AB22" i="93" s="1"/>
  <c r="AC22" i="93" a="1"/>
  <c r="AC22" i="93" s="1"/>
  <c r="AD22" i="93" a="1"/>
  <c r="AD22" i="93" s="1"/>
  <c r="AE22" i="93" a="1"/>
  <c r="AE22" i="93" s="1"/>
  <c r="AF22" i="93" a="1"/>
  <c r="AF22" i="93" s="1"/>
  <c r="AG22" i="93" a="1"/>
  <c r="AG22" i="93" s="1"/>
  <c r="AH22" i="93" a="1"/>
  <c r="AH22" i="93" s="1"/>
  <c r="AI22" i="93" a="1"/>
  <c r="AI22" i="93"/>
  <c r="AJ22" i="93" a="1"/>
  <c r="AJ22" i="93" s="1"/>
  <c r="AK22" i="93" a="1"/>
  <c r="AK22" i="93" s="1"/>
  <c r="AL22" i="93" a="1"/>
  <c r="AL22" i="93" s="1"/>
  <c r="AM22" i="93" a="1"/>
  <c r="AM22" i="93"/>
  <c r="AN22" i="93" a="1"/>
  <c r="AN22" i="93"/>
  <c r="AO22" i="93" a="1"/>
  <c r="AO22" i="93" s="1"/>
  <c r="AP22" i="93" a="1"/>
  <c r="AP22" i="93" s="1"/>
  <c r="AQ22" i="93" a="1"/>
  <c r="AQ22" i="93" s="1"/>
  <c r="AR22" i="93" a="1"/>
  <c r="AR22" i="93"/>
  <c r="AS22" i="93" a="1"/>
  <c r="AS22" i="93" s="1"/>
  <c r="AT22" i="93" a="1"/>
  <c r="AT22" i="93" s="1"/>
  <c r="AU22" i="93" a="1"/>
  <c r="AU22" i="93" s="1"/>
  <c r="AV22" i="93" a="1"/>
  <c r="AV22" i="93" s="1"/>
  <c r="E23" i="93" a="1"/>
  <c r="E23" i="93"/>
  <c r="F23" i="93" a="1"/>
  <c r="F23" i="93" s="1"/>
  <c r="G23" i="93" a="1"/>
  <c r="G23" i="93" s="1"/>
  <c r="H23" i="93" a="1"/>
  <c r="H23" i="93" s="1"/>
  <c r="I23" i="93" a="1"/>
  <c r="I23" i="93" s="1"/>
  <c r="J23" i="93" a="1"/>
  <c r="J23" i="93" s="1"/>
  <c r="K23" i="93" a="1"/>
  <c r="K23" i="93" s="1"/>
  <c r="L23" i="93" a="1"/>
  <c r="L23" i="93" s="1"/>
  <c r="M23" i="93" a="1"/>
  <c r="M23" i="93" s="1"/>
  <c r="N23" i="93" a="1"/>
  <c r="N23" i="93" s="1"/>
  <c r="O23" i="93" a="1"/>
  <c r="O23" i="93" s="1"/>
  <c r="P23" i="93" a="1"/>
  <c r="P23" i="93" s="1"/>
  <c r="Q23" i="93" a="1"/>
  <c r="Q23" i="93" s="1"/>
  <c r="R23" i="93" a="1"/>
  <c r="R23" i="93" s="1"/>
  <c r="S23" i="93" a="1"/>
  <c r="S23" i="93" s="1"/>
  <c r="T23" i="93" a="1"/>
  <c r="T23" i="93" s="1"/>
  <c r="U23" i="93" a="1"/>
  <c r="U23" i="93" s="1"/>
  <c r="V23" i="93" a="1"/>
  <c r="V23" i="93" s="1"/>
  <c r="W23" i="93" a="1"/>
  <c r="W23" i="93"/>
  <c r="X23" i="93" a="1"/>
  <c r="X23" i="93" s="1"/>
  <c r="Y23" i="93" a="1"/>
  <c r="Y23" i="93" s="1"/>
  <c r="Z23" i="93" a="1"/>
  <c r="Z23" i="93" s="1"/>
  <c r="AA23" i="93" a="1"/>
  <c r="AA23" i="93" s="1"/>
  <c r="AB23" i="93" a="1"/>
  <c r="AB23" i="93"/>
  <c r="AC23" i="93" a="1"/>
  <c r="AC23" i="93" s="1"/>
  <c r="AD23" i="93" a="1"/>
  <c r="AD23" i="93" s="1"/>
  <c r="AE23" i="93" a="1"/>
  <c r="AE23" i="93" s="1"/>
  <c r="AF23" i="93" a="1"/>
  <c r="AF23" i="93"/>
  <c r="AG23" i="93" a="1"/>
  <c r="AG23" i="93" s="1"/>
  <c r="AH23" i="93" a="1"/>
  <c r="AH23" i="93" s="1"/>
  <c r="AI23" i="93" a="1"/>
  <c r="AI23" i="93" s="1"/>
  <c r="AJ23" i="93" a="1"/>
  <c r="AJ23" i="93"/>
  <c r="AK23" i="93" a="1"/>
  <c r="AK23" i="93"/>
  <c r="AL23" i="93" a="1"/>
  <c r="AL23" i="93" s="1"/>
  <c r="AM23" i="93" a="1"/>
  <c r="AM23" i="93" s="1"/>
  <c r="AN23" i="93" a="1"/>
  <c r="AN23" i="93" s="1"/>
  <c r="AO23" i="93" a="1"/>
  <c r="AO23" i="93"/>
  <c r="AP23" i="93" a="1"/>
  <c r="AP23" i="93" s="1"/>
  <c r="AQ23" i="93" a="1"/>
  <c r="AQ23" i="93" s="1"/>
  <c r="AR23" i="93" a="1"/>
  <c r="AR23" i="93" s="1"/>
  <c r="AS23" i="93" a="1"/>
  <c r="AS23" i="93" s="1"/>
  <c r="AT23" i="93" a="1"/>
  <c r="AT23" i="93" s="1"/>
  <c r="AU23" i="93" a="1"/>
  <c r="AU23" i="93" s="1"/>
  <c r="AV23" i="93" a="1"/>
  <c r="AV23" i="93" s="1"/>
  <c r="E24" i="93" a="1"/>
  <c r="E24" i="93" s="1"/>
  <c r="F24" i="93" a="1"/>
  <c r="F24" i="93" s="1"/>
  <c r="G24" i="93" a="1"/>
  <c r="G24" i="93" s="1"/>
  <c r="H24" i="93" a="1"/>
  <c r="H24" i="93" s="1"/>
  <c r="I24" i="93" a="1"/>
  <c r="I24" i="93" s="1"/>
  <c r="J24" i="93" a="1"/>
  <c r="J24" i="93" s="1"/>
  <c r="K24" i="93" a="1"/>
  <c r="K24" i="93"/>
  <c r="L24" i="93" a="1"/>
  <c r="L24" i="93" s="1"/>
  <c r="M24" i="93" a="1"/>
  <c r="M24" i="93" s="1"/>
  <c r="N24" i="93" a="1"/>
  <c r="N24" i="93" s="1"/>
  <c r="O24" i="93" a="1"/>
  <c r="O24" i="93"/>
  <c r="P24" i="93" a="1"/>
  <c r="P24" i="93"/>
  <c r="Q24" i="93" a="1"/>
  <c r="Q24" i="93" s="1"/>
  <c r="R24" i="93" a="1"/>
  <c r="R24" i="93" s="1"/>
  <c r="S24" i="93" a="1"/>
  <c r="S24" i="93" s="1"/>
  <c r="T24" i="93" a="1"/>
  <c r="T24" i="93"/>
  <c r="U24" i="93" a="1"/>
  <c r="U24" i="93" s="1"/>
  <c r="V24" i="93" a="1"/>
  <c r="V24" i="93" s="1"/>
  <c r="W24" i="93" a="1"/>
  <c r="W24" i="93" s="1"/>
  <c r="X24" i="93" a="1"/>
  <c r="X24" i="93" s="1"/>
  <c r="Y24" i="93" a="1"/>
  <c r="Y24" i="93"/>
  <c r="Z24" i="93" a="1"/>
  <c r="Z24" i="93" s="1"/>
  <c r="AA24" i="93" a="1"/>
  <c r="AA24" i="93" s="1"/>
  <c r="AB24" i="93" a="1"/>
  <c r="AB24" i="93" s="1"/>
  <c r="AC24" i="93" a="1"/>
  <c r="AC24" i="93" s="1"/>
  <c r="AD24" i="93" a="1"/>
  <c r="AD24" i="93" s="1"/>
  <c r="AE24" i="93" a="1"/>
  <c r="AE24" i="93" s="1"/>
  <c r="AF24" i="93" a="1"/>
  <c r="AF24" i="93" s="1"/>
  <c r="AG24" i="93" a="1"/>
  <c r="AG24" i="93" s="1"/>
  <c r="AH24" i="93" a="1"/>
  <c r="AH24" i="93" s="1"/>
  <c r="AI24" i="93" a="1"/>
  <c r="AI24" i="93" s="1"/>
  <c r="AJ24" i="93" a="1"/>
  <c r="AJ24" i="93" s="1"/>
  <c r="AK24" i="93" a="1"/>
  <c r="AK24" i="93" s="1"/>
  <c r="AL24" i="93" a="1"/>
  <c r="AL24" i="93" s="1"/>
  <c r="AM24" i="93" a="1"/>
  <c r="AM24" i="93" s="1"/>
  <c r="AN24" i="93" a="1"/>
  <c r="AN24" i="93" s="1"/>
  <c r="AO24" i="93" a="1"/>
  <c r="AO24" i="93" s="1"/>
  <c r="AP24" i="93" a="1"/>
  <c r="AP24" i="93" s="1"/>
  <c r="AQ24" i="93" a="1"/>
  <c r="AQ24" i="93"/>
  <c r="AR24" i="93" a="1"/>
  <c r="AR24" i="93" s="1"/>
  <c r="AS24" i="93" a="1"/>
  <c r="AS24" i="93" s="1"/>
  <c r="AT24" i="93" a="1"/>
  <c r="AT24" i="93" s="1"/>
  <c r="AU24" i="93" a="1"/>
  <c r="AU24" i="93" s="1"/>
  <c r="AV24" i="93" a="1"/>
  <c r="AV24" i="93"/>
  <c r="E25" i="93" a="1"/>
  <c r="E25" i="93" s="1"/>
  <c r="F25" i="93" a="1"/>
  <c r="F25" i="93" s="1"/>
  <c r="G25" i="93" a="1"/>
  <c r="G25" i="93" s="1"/>
  <c r="H25" i="93" a="1"/>
  <c r="H25" i="93"/>
  <c r="I25" i="93" a="1"/>
  <c r="I25" i="93" s="1"/>
  <c r="J25" i="93" a="1"/>
  <c r="J25" i="93" s="1"/>
  <c r="K25" i="93" a="1"/>
  <c r="K25" i="93" s="1"/>
  <c r="L25" i="93" a="1"/>
  <c r="L25" i="93"/>
  <c r="M25" i="93" a="1"/>
  <c r="M25" i="93"/>
  <c r="N25" i="93" a="1"/>
  <c r="N25" i="93" s="1"/>
  <c r="O25" i="93" a="1"/>
  <c r="O25" i="93" s="1"/>
  <c r="P25" i="93" a="1"/>
  <c r="P25" i="93" s="1"/>
  <c r="Q25" i="93" a="1"/>
  <c r="Q25" i="93"/>
  <c r="R25" i="93" a="1"/>
  <c r="R25" i="93" s="1"/>
  <c r="S25" i="93" a="1"/>
  <c r="S25" i="93" s="1"/>
  <c r="T25" i="93" a="1"/>
  <c r="T25" i="93" s="1"/>
  <c r="U25" i="93" a="1"/>
  <c r="U25" i="93" s="1"/>
  <c r="V25" i="93" a="1"/>
  <c r="V25" i="93" s="1"/>
  <c r="W25" i="93" a="1"/>
  <c r="W25" i="93" s="1"/>
  <c r="X25" i="93" a="1"/>
  <c r="X25" i="93" s="1"/>
  <c r="Y25" i="93" a="1"/>
  <c r="Y25" i="93" s="1"/>
  <c r="Z25" i="93" a="1"/>
  <c r="Z25" i="93" s="1"/>
  <c r="AA25" i="93" a="1"/>
  <c r="AA25" i="93" s="1"/>
  <c r="AB25" i="93" a="1"/>
  <c r="AB25" i="93" s="1"/>
  <c r="AC25" i="93" a="1"/>
  <c r="AC25" i="93" s="1"/>
  <c r="AD25" i="93" a="1"/>
  <c r="AD25" i="93" s="1"/>
  <c r="AE25" i="93" a="1"/>
  <c r="AE25" i="93"/>
  <c r="AF25" i="93" a="1"/>
  <c r="AF25" i="93" s="1"/>
  <c r="AG25" i="93" a="1"/>
  <c r="AG25" i="93" s="1"/>
  <c r="AH25" i="93" a="1"/>
  <c r="AH25" i="93" s="1"/>
  <c r="AI25" i="93" a="1"/>
  <c r="AI25" i="93"/>
  <c r="AJ25" i="93" a="1"/>
  <c r="AJ25" i="93"/>
  <c r="AK25" i="93" a="1"/>
  <c r="AK25" i="93" s="1"/>
  <c r="AL25" i="93" a="1"/>
  <c r="AL25" i="93" s="1"/>
  <c r="AM25" i="93" a="1"/>
  <c r="AM25" i="93" s="1"/>
  <c r="AN25" i="93" a="1"/>
  <c r="AN25" i="93"/>
  <c r="AO25" i="93" a="1"/>
  <c r="AO25" i="93" s="1"/>
  <c r="AP25" i="93" a="1"/>
  <c r="AP25" i="93" s="1"/>
  <c r="AQ25" i="93" a="1"/>
  <c r="AQ25" i="93" s="1"/>
  <c r="AR25" i="93" a="1"/>
  <c r="AR25" i="93" s="1"/>
  <c r="AS25" i="93" a="1"/>
  <c r="AS25" i="93"/>
  <c r="AT25" i="93" a="1"/>
  <c r="AT25" i="93" s="1"/>
  <c r="AU25" i="93" a="1"/>
  <c r="AU25" i="93" s="1"/>
  <c r="AV25" i="93" a="1"/>
  <c r="AV25" i="93" s="1"/>
  <c r="E26" i="93" a="1"/>
  <c r="E26" i="93" s="1"/>
  <c r="F26" i="93" a="1"/>
  <c r="F26" i="93" s="1"/>
  <c r="G26" i="93" a="1"/>
  <c r="G26" i="93" s="1"/>
  <c r="H26" i="93" a="1"/>
  <c r="H26" i="93" s="1"/>
  <c r="I26" i="93" a="1"/>
  <c r="I26" i="93" s="1"/>
  <c r="J26" i="93" a="1"/>
  <c r="J26" i="93" s="1"/>
  <c r="K26" i="93" a="1"/>
  <c r="K26" i="93" s="1"/>
  <c r="L26" i="93" a="1"/>
  <c r="L26" i="93" s="1"/>
  <c r="M26" i="93" a="1"/>
  <c r="M26" i="93" s="1"/>
  <c r="N26" i="93" a="1"/>
  <c r="N26" i="93" s="1"/>
  <c r="O26" i="93" a="1"/>
  <c r="O26" i="93" s="1"/>
  <c r="P26" i="93" a="1"/>
  <c r="P26" i="93" s="1"/>
  <c r="Q26" i="93" a="1"/>
  <c r="Q26" i="93" s="1"/>
  <c r="R26" i="93" a="1"/>
  <c r="R26" i="93" s="1"/>
  <c r="S26" i="93" a="1"/>
  <c r="S26" i="93"/>
  <c r="T26" i="93" a="1"/>
  <c r="T26" i="93" s="1"/>
  <c r="U26" i="93" a="1"/>
  <c r="U26" i="93" s="1"/>
  <c r="V26" i="93" a="1"/>
  <c r="V26" i="93" s="1"/>
  <c r="W26" i="93" a="1"/>
  <c r="W26" i="93" s="1"/>
  <c r="X26" i="93" a="1"/>
  <c r="X26" i="93"/>
  <c r="Y26" i="93" a="1"/>
  <c r="Y26" i="93" s="1"/>
  <c r="Z26" i="93" a="1"/>
  <c r="Z26" i="93" s="1"/>
  <c r="AA26" i="93" a="1"/>
  <c r="AA26" i="93" s="1"/>
  <c r="AB26" i="93" a="1"/>
  <c r="AB26" i="93"/>
  <c r="AC26" i="93" a="1"/>
  <c r="AC26" i="93" s="1"/>
  <c r="AD26" i="93" a="1"/>
  <c r="AD26" i="93" s="1"/>
  <c r="AE26" i="93" a="1"/>
  <c r="AE26" i="93" s="1"/>
  <c r="AF26" i="93" a="1"/>
  <c r="AF26" i="93" s="1"/>
  <c r="AG26" i="93" a="1"/>
  <c r="AG26" i="93" s="1"/>
  <c r="AH26" i="93" a="1"/>
  <c r="AH26" i="93" s="1"/>
  <c r="AI26" i="93" a="1"/>
  <c r="AI26" i="93" s="1"/>
  <c r="AJ26" i="93" a="1"/>
  <c r="AJ26" i="93" s="1"/>
  <c r="AK26" i="93" a="1"/>
  <c r="AK26" i="93"/>
  <c r="AL26" i="93" a="1"/>
  <c r="AL26" i="93" s="1"/>
  <c r="AM26" i="93" a="1"/>
  <c r="AM26" i="93" s="1"/>
  <c r="AN26" i="93" a="1"/>
  <c r="AN26" i="93" s="1"/>
  <c r="AO26" i="93" a="1"/>
  <c r="AO26" i="93" s="1"/>
  <c r="AP26" i="93" a="1"/>
  <c r="AP26" i="93" s="1"/>
  <c r="AQ26" i="93" a="1"/>
  <c r="AQ26" i="93" s="1"/>
  <c r="AR26" i="93" a="1"/>
  <c r="AR26" i="93"/>
  <c r="AS26" i="93" a="1"/>
  <c r="AS26" i="93" s="1"/>
  <c r="AT26" i="93" a="1"/>
  <c r="AT26" i="93" s="1"/>
  <c r="AU26" i="93" a="1"/>
  <c r="AU26" i="93"/>
  <c r="AV26" i="93" a="1"/>
  <c r="AV26" i="93" s="1"/>
  <c r="E27" i="93" a="1"/>
  <c r="E27" i="93" s="1"/>
  <c r="F27" i="93" a="1"/>
  <c r="F27" i="93" s="1"/>
  <c r="G27" i="93" a="1"/>
  <c r="G27" i="93"/>
  <c r="H27" i="93" a="1"/>
  <c r="H27" i="93" s="1"/>
  <c r="I27" i="93" a="1"/>
  <c r="I27" i="93"/>
  <c r="J27" i="93" a="1"/>
  <c r="J27" i="93" s="1"/>
  <c r="K27" i="93" a="1"/>
  <c r="K27" i="93"/>
  <c r="L27" i="93" a="1"/>
  <c r="L27" i="93"/>
  <c r="M27" i="93" a="1"/>
  <c r="M27" i="93" s="1"/>
  <c r="N27" i="93" a="1"/>
  <c r="N27" i="93" s="1"/>
  <c r="O27" i="93" a="1"/>
  <c r="O27" i="93" s="1"/>
  <c r="P27" i="93" a="1"/>
  <c r="P27" i="93" s="1"/>
  <c r="Q27" i="93" a="1"/>
  <c r="Q27" i="93" s="1"/>
  <c r="R27" i="93" a="1"/>
  <c r="R27" i="93" s="1"/>
  <c r="S27" i="93" a="1"/>
  <c r="S27" i="93" s="1"/>
  <c r="T27" i="93" a="1"/>
  <c r="T27" i="93"/>
  <c r="U27" i="93" a="1"/>
  <c r="U27" i="93" s="1"/>
  <c r="V27" i="93" a="1"/>
  <c r="V27" i="93" s="1"/>
  <c r="W27" i="93" a="1"/>
  <c r="W27" i="93"/>
  <c r="X27" i="93" a="1"/>
  <c r="X27" i="93" s="1"/>
  <c r="Y27" i="93" a="1"/>
  <c r="Y27" i="93"/>
  <c r="Z27" i="93" a="1"/>
  <c r="Z27" i="93" s="1"/>
  <c r="AA27" i="93" a="1"/>
  <c r="AA27" i="93" s="1"/>
  <c r="AB27" i="93" a="1"/>
  <c r="AB27" i="93" s="1"/>
  <c r="AC27" i="93" a="1"/>
  <c r="AC27" i="93"/>
  <c r="AD27" i="93" a="1"/>
  <c r="AD27" i="93" s="1"/>
  <c r="AE27" i="93" a="1"/>
  <c r="AE27" i="93" s="1"/>
  <c r="AF27" i="93" a="1"/>
  <c r="AF27" i="93"/>
  <c r="AG27" i="93" a="1"/>
  <c r="AG27" i="93" s="1"/>
  <c r="AH27" i="93" a="1"/>
  <c r="AH27" i="93" s="1"/>
  <c r="AI27" i="93" a="1"/>
  <c r="AI27" i="93"/>
  <c r="AJ27" i="93" a="1"/>
  <c r="AJ27" i="93" s="1"/>
  <c r="AK27" i="93" a="1"/>
  <c r="AK27" i="93" s="1"/>
  <c r="AL27" i="93" a="1"/>
  <c r="AL27" i="93" s="1"/>
  <c r="AM27" i="93" a="1"/>
  <c r="AM27" i="93" s="1"/>
  <c r="AN27" i="93" a="1"/>
  <c r="AN27" i="93" s="1"/>
  <c r="AO27" i="93" a="1"/>
  <c r="AO27" i="93"/>
  <c r="AP27" i="93" a="1"/>
  <c r="AP27" i="93" s="1"/>
  <c r="AQ27" i="93" a="1"/>
  <c r="AQ27" i="93"/>
  <c r="AR27" i="93" a="1"/>
  <c r="AR27" i="93" s="1"/>
  <c r="AS27" i="93" a="1"/>
  <c r="AS27" i="93" s="1"/>
  <c r="AT27" i="93" a="1"/>
  <c r="AT27" i="93" s="1"/>
  <c r="AU27" i="93" a="1"/>
  <c r="AU27" i="93" s="1"/>
  <c r="AV27" i="93" a="1"/>
  <c r="AV27" i="93" s="1"/>
  <c r="E28" i="93" a="1"/>
  <c r="E28" i="93" s="1"/>
  <c r="F28" i="93" a="1"/>
  <c r="F28" i="93" s="1"/>
  <c r="G28" i="93" a="1"/>
  <c r="G28" i="93" s="1"/>
  <c r="H28" i="93" a="1"/>
  <c r="H28" i="93"/>
  <c r="I28" i="93" a="1"/>
  <c r="I28" i="93"/>
  <c r="J28" i="93" a="1"/>
  <c r="J28" i="93" s="1"/>
  <c r="K28" i="93" a="1"/>
  <c r="K28" i="93"/>
  <c r="L28" i="93" a="1"/>
  <c r="L28" i="93" s="1"/>
  <c r="M28" i="93" a="1"/>
  <c r="M28" i="93"/>
  <c r="N28" i="93" a="1"/>
  <c r="N28" i="93" s="1"/>
  <c r="O28" i="93" a="1"/>
  <c r="O28" i="93" s="1"/>
  <c r="P28" i="93" a="1"/>
  <c r="P28" i="93" s="1"/>
  <c r="Q28" i="93" a="1"/>
  <c r="Q28" i="93"/>
  <c r="R28" i="93" a="1"/>
  <c r="R28" i="93" s="1"/>
  <c r="S28" i="93" a="1"/>
  <c r="S28" i="93" s="1"/>
  <c r="T28" i="93" a="1"/>
  <c r="T28" i="93"/>
  <c r="U28" i="93" a="1"/>
  <c r="U28" i="93" s="1"/>
  <c r="V28" i="93" a="1"/>
  <c r="V28" i="93" s="1"/>
  <c r="W28" i="93" a="1"/>
  <c r="W28" i="93"/>
  <c r="X28" i="93" a="1"/>
  <c r="X28" i="93" s="1"/>
  <c r="Y28" i="93" a="1"/>
  <c r="Y28" i="93" s="1"/>
  <c r="Z28" i="93" a="1"/>
  <c r="Z28" i="93" s="1"/>
  <c r="AA28" i="93" a="1"/>
  <c r="AA28" i="93"/>
  <c r="AB28" i="93" a="1"/>
  <c r="AB28" i="93" s="1"/>
  <c r="AC28" i="93" a="1"/>
  <c r="AC28" i="93"/>
  <c r="AD28" i="93" a="1"/>
  <c r="AD28" i="93" s="1"/>
  <c r="AE28" i="93" a="1"/>
  <c r="AE28" i="93"/>
  <c r="AF28" i="93" a="1"/>
  <c r="AF28" i="93"/>
  <c r="AG28" i="93" a="1"/>
  <c r="AG28" i="93" s="1"/>
  <c r="AH28" i="93" a="1"/>
  <c r="AH28" i="93" s="1"/>
  <c r="AI28" i="93" a="1"/>
  <c r="AI28" i="93" s="1"/>
  <c r="AJ28" i="93" a="1"/>
  <c r="AJ28" i="93" s="1"/>
  <c r="AK28" i="93" a="1"/>
  <c r="AK28" i="93" s="1"/>
  <c r="AL28" i="93" a="1"/>
  <c r="AL28" i="93" s="1"/>
  <c r="AM28" i="93" a="1"/>
  <c r="AM28" i="93" s="1"/>
  <c r="AN28" i="93" a="1"/>
  <c r="AN28" i="93"/>
  <c r="AO28" i="93" a="1"/>
  <c r="AO28" i="93" s="1"/>
  <c r="AP28" i="93" a="1"/>
  <c r="AP28" i="93" s="1"/>
  <c r="AQ28" i="93" a="1"/>
  <c r="AQ28" i="93"/>
  <c r="AR28" i="93" a="1"/>
  <c r="AR28" i="93" s="1"/>
  <c r="AS28" i="93" a="1"/>
  <c r="AS28" i="93"/>
  <c r="AT28" i="93" a="1"/>
  <c r="AT28" i="93" s="1"/>
  <c r="AU28" i="93" a="1"/>
  <c r="AU28" i="93" s="1"/>
  <c r="AV28" i="93" a="1"/>
  <c r="AV28" i="93" s="1"/>
  <c r="E29" i="93" a="1"/>
  <c r="E29" i="93"/>
  <c r="F29" i="93" a="1"/>
  <c r="F29" i="93" s="1"/>
  <c r="G29" i="93" a="1"/>
  <c r="G29" i="93" s="1"/>
  <c r="H29" i="93" a="1"/>
  <c r="H29" i="93"/>
  <c r="I29" i="93" a="1"/>
  <c r="I29" i="93" s="1"/>
  <c r="J29" i="93" a="1"/>
  <c r="J29" i="93" s="1"/>
  <c r="K29" i="93" a="1"/>
  <c r="K29" i="93"/>
  <c r="L29" i="93" a="1"/>
  <c r="L29" i="93" s="1"/>
  <c r="M29" i="93" a="1"/>
  <c r="M29" i="93" s="1"/>
  <c r="N29" i="93" a="1"/>
  <c r="N29" i="93" s="1"/>
  <c r="O29" i="93" a="1"/>
  <c r="O29" i="93" s="1"/>
  <c r="P29" i="93" a="1"/>
  <c r="P29" i="93" s="1"/>
  <c r="Q29" i="93" a="1"/>
  <c r="Q29" i="93"/>
  <c r="R29" i="93" a="1"/>
  <c r="R29" i="93" s="1"/>
  <c r="S29" i="93" a="1"/>
  <c r="S29" i="93"/>
  <c r="T29" i="93" a="1"/>
  <c r="T29" i="93" s="1"/>
  <c r="U29" i="93" a="1"/>
  <c r="U29" i="93" s="1"/>
  <c r="V29" i="93" a="1"/>
  <c r="V29" i="93" s="1"/>
  <c r="W29" i="93" a="1"/>
  <c r="W29" i="93" s="1"/>
  <c r="X29" i="93" a="1"/>
  <c r="X29" i="93" s="1"/>
  <c r="Y29" i="93" a="1"/>
  <c r="Y29" i="93" s="1"/>
  <c r="Z29" i="93" a="1"/>
  <c r="Z29" i="93" s="1"/>
  <c r="AA29" i="93" a="1"/>
  <c r="AA29" i="93" s="1"/>
  <c r="AB29" i="93" a="1"/>
  <c r="AB29" i="93"/>
  <c r="AC29" i="93" a="1"/>
  <c r="AC29" i="93"/>
  <c r="AD29" i="93" a="1"/>
  <c r="AD29" i="93" s="1"/>
  <c r="AE29" i="93" a="1"/>
  <c r="AE29" i="93"/>
  <c r="AF29" i="93" a="1"/>
  <c r="AF29" i="93" s="1"/>
  <c r="AG29" i="93" a="1"/>
  <c r="AG29" i="93"/>
  <c r="AH29" i="93" a="1"/>
  <c r="AH29" i="93" s="1"/>
  <c r="AI29" i="93" a="1"/>
  <c r="AI29" i="93" s="1"/>
  <c r="AJ29" i="93" a="1"/>
  <c r="AJ29" i="93" s="1"/>
  <c r="AK29" i="93" a="1"/>
  <c r="AK29" i="93"/>
  <c r="AL29" i="93" a="1"/>
  <c r="AL29" i="93" s="1"/>
  <c r="AM29" i="93" a="1"/>
  <c r="AM29" i="93" s="1"/>
  <c r="AN29" i="93" a="1"/>
  <c r="AN29" i="93"/>
  <c r="AO29" i="93" a="1"/>
  <c r="AO29" i="93" s="1"/>
  <c r="AP29" i="93" a="1"/>
  <c r="AP29" i="93" s="1"/>
  <c r="AQ29" i="93" a="1"/>
  <c r="AQ29" i="93"/>
  <c r="AR29" i="93" a="1"/>
  <c r="AR29" i="93" s="1"/>
  <c r="AS29" i="93" a="1"/>
  <c r="AS29" i="93" s="1"/>
  <c r="AT29" i="93" a="1"/>
  <c r="AT29" i="93" s="1"/>
  <c r="AU29" i="93" a="1"/>
  <c r="AU29" i="93"/>
  <c r="AV29" i="93" a="1"/>
  <c r="AV29" i="93" s="1"/>
  <c r="E30" i="93" a="1"/>
  <c r="E30" i="93"/>
  <c r="F30" i="93" a="1"/>
  <c r="F30" i="93" s="1"/>
  <c r="G30" i="93" a="1"/>
  <c r="G30" i="93"/>
  <c r="H30" i="93" a="1"/>
  <c r="H30" i="93"/>
  <c r="I30" i="93" a="1"/>
  <c r="I30" i="93" s="1"/>
  <c r="J30" i="93" a="1"/>
  <c r="J30" i="93" s="1"/>
  <c r="K30" i="93" a="1"/>
  <c r="K30" i="93" s="1"/>
  <c r="L30" i="93" a="1"/>
  <c r="L30" i="93" s="1"/>
  <c r="M30" i="93" a="1"/>
  <c r="M30" i="93" s="1"/>
  <c r="N30" i="93" a="1"/>
  <c r="N30" i="93" s="1"/>
  <c r="O30" i="93" a="1"/>
  <c r="O30" i="93" s="1"/>
  <c r="P30" i="93" a="1"/>
  <c r="P30" i="93"/>
  <c r="Q30" i="93" a="1"/>
  <c r="Q30" i="93" s="1"/>
  <c r="R30" i="93" a="1"/>
  <c r="R30" i="93" s="1"/>
  <c r="S30" i="93" a="1"/>
  <c r="S30" i="93"/>
  <c r="T30" i="93" a="1"/>
  <c r="T30" i="93" s="1"/>
  <c r="U30" i="93" a="1"/>
  <c r="U30" i="93"/>
  <c r="V30" i="93" a="1"/>
  <c r="V30" i="93" s="1"/>
  <c r="W30" i="93" a="1"/>
  <c r="W30" i="93" s="1"/>
  <c r="X30" i="93" a="1"/>
  <c r="X30" i="93" s="1"/>
  <c r="Y30" i="93" a="1"/>
  <c r="Y30" i="93"/>
  <c r="Z30" i="93" a="1"/>
  <c r="Z30" i="93" s="1"/>
  <c r="AA30" i="93" a="1"/>
  <c r="AA30" i="93" s="1"/>
  <c r="AB30" i="93" a="1"/>
  <c r="AB30" i="93"/>
  <c r="AC30" i="93" a="1"/>
  <c r="AC30" i="93" s="1"/>
  <c r="AD30" i="93" a="1"/>
  <c r="AD30" i="93" s="1"/>
  <c r="AE30" i="93" a="1"/>
  <c r="AE30" i="93"/>
  <c r="AF30" i="93" a="1"/>
  <c r="AF30" i="93" s="1"/>
  <c r="AG30" i="93" a="1"/>
  <c r="AG30" i="93" s="1"/>
  <c r="AH30" i="93" a="1"/>
  <c r="AH30" i="93" s="1"/>
  <c r="AI30" i="93" a="1"/>
  <c r="AI30" i="93" s="1"/>
  <c r="AJ30" i="93" a="1"/>
  <c r="AJ30" i="93" s="1"/>
  <c r="AK30" i="93" a="1"/>
  <c r="AK30" i="93"/>
  <c r="AL30" i="93" a="1"/>
  <c r="AL30" i="93" s="1"/>
  <c r="AM30" i="93" a="1"/>
  <c r="AM30" i="93"/>
  <c r="AN30" i="93" a="1"/>
  <c r="AN30" i="93" s="1"/>
  <c r="AO30" i="93" a="1"/>
  <c r="AO30" i="93" s="1"/>
  <c r="AP30" i="93" a="1"/>
  <c r="AP30" i="93" s="1"/>
  <c r="AQ30" i="93" a="1"/>
  <c r="AQ30" i="93" s="1"/>
  <c r="AR30" i="93" a="1"/>
  <c r="AR30" i="93" s="1"/>
  <c r="AS30" i="93" a="1"/>
  <c r="AS30" i="93" s="1"/>
  <c r="AT30" i="93" a="1"/>
  <c r="AT30" i="93" s="1"/>
  <c r="AU30" i="93" a="1"/>
  <c r="AU30" i="93" s="1"/>
  <c r="AV30" i="93" a="1"/>
  <c r="AV30" i="93"/>
  <c r="E31" i="93" a="1"/>
  <c r="E31" i="93"/>
  <c r="F31" i="93" a="1"/>
  <c r="F31" i="93" s="1"/>
  <c r="G31" i="93" a="1"/>
  <c r="G31" i="93"/>
  <c r="H31" i="93" a="1"/>
  <c r="H31" i="93" s="1"/>
  <c r="I31" i="93" a="1"/>
  <c r="I31" i="93"/>
  <c r="J31" i="93" a="1"/>
  <c r="J31" i="93" s="1"/>
  <c r="K31" i="93" a="1"/>
  <c r="K31" i="93" s="1"/>
  <c r="L31" i="93" a="1"/>
  <c r="L31" i="93" s="1"/>
  <c r="M31" i="93" a="1"/>
  <c r="M31" i="93"/>
  <c r="N31" i="93" a="1"/>
  <c r="N31" i="93" s="1"/>
  <c r="O31" i="93" a="1"/>
  <c r="O31" i="93" s="1"/>
  <c r="P31" i="93" a="1"/>
  <c r="P31" i="93"/>
  <c r="Q31" i="93" a="1"/>
  <c r="Q31" i="93" s="1"/>
  <c r="R31" i="93" a="1"/>
  <c r="R31" i="93" s="1"/>
  <c r="S31" i="93" a="1"/>
  <c r="S31" i="93"/>
  <c r="T31" i="93" a="1"/>
  <c r="T31" i="93" s="1"/>
  <c r="U31" i="93" a="1"/>
  <c r="U31" i="93" s="1"/>
  <c r="V31" i="93" a="1"/>
  <c r="V31" i="93" s="1"/>
  <c r="W31" i="93" a="1"/>
  <c r="W31" i="93" s="1"/>
  <c r="X31" i="93" a="1"/>
  <c r="X31" i="93" s="1"/>
  <c r="Y31" i="93" a="1"/>
  <c r="Y31" i="93"/>
  <c r="Z31" i="93" a="1"/>
  <c r="Z31" i="93" s="1"/>
  <c r="AA31" i="93" a="1"/>
  <c r="AA31" i="93"/>
  <c r="AB31" i="93" a="1"/>
  <c r="AB31" i="93" s="1"/>
  <c r="AC31" i="93" a="1"/>
  <c r="AC31" i="93" s="1"/>
  <c r="AD31" i="93" a="1"/>
  <c r="AD31" i="93" s="1"/>
  <c r="AE31" i="93" a="1"/>
  <c r="AE31" i="93" s="1"/>
  <c r="AF31" i="93" a="1"/>
  <c r="AF31" i="93" s="1"/>
  <c r="AG31" i="93" a="1"/>
  <c r="AG31" i="93" s="1"/>
  <c r="AH31" i="93" a="1"/>
  <c r="AH31" i="93" s="1"/>
  <c r="AI31" i="93" a="1"/>
  <c r="AI31" i="93" s="1"/>
  <c r="AJ31" i="93" a="1"/>
  <c r="AJ31" i="93" s="1"/>
  <c r="AK31" i="93" a="1"/>
  <c r="AK31" i="93" s="1"/>
  <c r="AL31" i="93" a="1"/>
  <c r="AL31" i="93" s="1"/>
  <c r="AM31" i="93" a="1"/>
  <c r="AM31" i="93"/>
  <c r="AN31" i="93" a="1"/>
  <c r="AN31" i="93" s="1"/>
  <c r="AO31" i="93" a="1"/>
  <c r="AO31" i="93" s="1"/>
  <c r="AP31" i="93" a="1"/>
  <c r="AP31" i="93" s="1"/>
  <c r="AQ31" i="93" a="1"/>
  <c r="AQ31" i="93" s="1"/>
  <c r="AR31" i="93" a="1"/>
  <c r="AR31" i="93" s="1"/>
  <c r="AS31" i="93" a="1"/>
  <c r="AS31" i="93" s="1"/>
  <c r="AT31" i="93" a="1"/>
  <c r="AT31" i="93" s="1"/>
  <c r="AU31" i="93" a="1"/>
  <c r="AU31" i="93" s="1"/>
  <c r="AV31" i="93" a="1"/>
  <c r="AV31" i="93" s="1"/>
  <c r="E32" i="93" a="1"/>
  <c r="E32" i="93" s="1"/>
  <c r="F32" i="93" a="1"/>
  <c r="F32" i="93" s="1"/>
  <c r="G32" i="93" a="1"/>
  <c r="G32" i="93" s="1"/>
  <c r="H32" i="93" a="1"/>
  <c r="H32" i="93" s="1"/>
  <c r="I32" i="93" a="1"/>
  <c r="I32" i="93" s="1"/>
  <c r="J32" i="93" a="1"/>
  <c r="J32" i="93" s="1"/>
  <c r="K32" i="93" a="1"/>
  <c r="K32" i="93"/>
  <c r="L32" i="93" a="1"/>
  <c r="L32" i="93" s="1"/>
  <c r="M32" i="93" a="1"/>
  <c r="M32" i="93" s="1"/>
  <c r="N32" i="93" a="1"/>
  <c r="N32" i="93" s="1"/>
  <c r="O32" i="93" a="1"/>
  <c r="O32" i="93" s="1"/>
  <c r="P32" i="93" a="1"/>
  <c r="P32" i="93" s="1"/>
  <c r="Q32" i="93" a="1"/>
  <c r="Q32" i="93" s="1"/>
  <c r="R32" i="93" a="1"/>
  <c r="R32" i="93" s="1"/>
  <c r="S32" i="93" a="1"/>
  <c r="S32" i="93" s="1"/>
  <c r="T32" i="93" a="1"/>
  <c r="T32" i="93"/>
  <c r="U32" i="93" a="1"/>
  <c r="U32" i="93" s="1"/>
  <c r="V32" i="93" a="1"/>
  <c r="V32" i="93" s="1"/>
  <c r="W32" i="93" a="1"/>
  <c r="W32" i="93" s="1"/>
  <c r="X32" i="93" a="1"/>
  <c r="X32" i="93" s="1"/>
  <c r="Y32" i="93" a="1"/>
  <c r="Y32" i="93" s="1"/>
  <c r="Z32" i="93" a="1"/>
  <c r="Z32" i="93" s="1"/>
  <c r="AA32" i="93" a="1"/>
  <c r="AA32" i="93" s="1"/>
  <c r="AB32" i="93" a="1"/>
  <c r="AB32" i="93" s="1"/>
  <c r="AC32" i="93" a="1"/>
  <c r="AC32" i="93"/>
  <c r="AD32" i="93" a="1"/>
  <c r="AD32" i="93" s="1"/>
  <c r="AE32" i="93" a="1"/>
  <c r="AE32" i="93" s="1"/>
  <c r="AF32" i="93" a="1"/>
  <c r="AF32" i="93" s="1"/>
  <c r="AG32" i="93" a="1"/>
  <c r="AG32" i="93" s="1"/>
  <c r="AH32" i="93" a="1"/>
  <c r="AH32" i="93" s="1"/>
  <c r="AI32" i="93" a="1"/>
  <c r="AI32" i="93" s="1"/>
  <c r="AJ32" i="93" a="1"/>
  <c r="AJ32" i="93"/>
  <c r="AK32" i="93" a="1"/>
  <c r="AK32" i="93" s="1"/>
  <c r="AL32" i="93" a="1"/>
  <c r="AL32" i="93" s="1"/>
  <c r="AM32" i="93" a="1"/>
  <c r="AM32" i="93"/>
  <c r="AN32" i="93" a="1"/>
  <c r="AN32" i="93" s="1"/>
  <c r="AO32" i="93" a="1"/>
  <c r="AO32" i="93" s="1"/>
  <c r="AP32" i="93" a="1"/>
  <c r="AP32" i="93" s="1"/>
  <c r="AQ32" i="93" a="1"/>
  <c r="AQ32" i="93"/>
  <c r="AR32" i="93" a="1"/>
  <c r="AR32" i="93" s="1"/>
  <c r="AS32" i="93" a="1"/>
  <c r="AS32" i="93" s="1"/>
  <c r="AT32" i="93" a="1"/>
  <c r="AT32" i="93" s="1"/>
  <c r="AU32" i="93" a="1"/>
  <c r="AU32" i="93" s="1"/>
  <c r="AV32" i="93" a="1"/>
  <c r="AV32" i="93" s="1"/>
  <c r="E33" i="93" a="1"/>
  <c r="E33" i="93" s="1"/>
  <c r="F33" i="93" a="1"/>
  <c r="F33" i="93" s="1"/>
  <c r="G33" i="93" a="1"/>
  <c r="G33" i="93" s="1"/>
  <c r="H33" i="93" a="1"/>
  <c r="H33" i="93"/>
  <c r="I33" i="93" a="1"/>
  <c r="I33" i="93" s="1"/>
  <c r="J33" i="93" a="1"/>
  <c r="J33" i="93" s="1"/>
  <c r="K33" i="93" a="1"/>
  <c r="K33" i="93" s="1"/>
  <c r="L33" i="93" a="1"/>
  <c r="L33" i="93" s="1"/>
  <c r="M33" i="93" a="1"/>
  <c r="M33" i="93"/>
  <c r="N33" i="93" a="1"/>
  <c r="N33" i="93" s="1"/>
  <c r="O33" i="93" a="1"/>
  <c r="O33" i="93" s="1"/>
  <c r="P33" i="93" a="1"/>
  <c r="P33" i="93" s="1"/>
  <c r="Q33" i="93" a="1"/>
  <c r="Q33" i="93" s="1"/>
  <c r="R33" i="93" a="1"/>
  <c r="R33" i="93" s="1"/>
  <c r="S33" i="93" a="1"/>
  <c r="S33" i="93" s="1"/>
  <c r="T33" i="93" a="1"/>
  <c r="T33" i="93" s="1"/>
  <c r="U33" i="93" a="1"/>
  <c r="U33" i="93" s="1"/>
  <c r="V33" i="93" a="1"/>
  <c r="V33" i="93" s="1"/>
  <c r="W33" i="93" a="1"/>
  <c r="W33" i="93" s="1"/>
  <c r="X33" i="93" a="1"/>
  <c r="X33" i="93" s="1"/>
  <c r="Y33" i="93" a="1"/>
  <c r="Y33" i="93" s="1"/>
  <c r="Z33" i="93" a="1"/>
  <c r="Z33" i="93" s="1"/>
  <c r="AA33" i="93" a="1"/>
  <c r="AA33" i="93" s="1"/>
  <c r="AB33" i="93" a="1"/>
  <c r="AB33" i="93" s="1"/>
  <c r="AC33" i="93" a="1"/>
  <c r="AC33" i="93" s="1"/>
  <c r="AD33" i="93" a="1"/>
  <c r="AD33" i="93" s="1"/>
  <c r="AE33" i="93" a="1"/>
  <c r="AE33" i="93" s="1"/>
  <c r="AF33" i="93" a="1"/>
  <c r="AF33" i="93" s="1"/>
  <c r="AG33" i="93" a="1"/>
  <c r="AG33" i="93" s="1"/>
  <c r="AH33" i="93" a="1"/>
  <c r="AH33" i="93" s="1"/>
  <c r="AI33" i="93" a="1"/>
  <c r="AI33" i="93" s="1"/>
  <c r="AJ33" i="93" a="1"/>
  <c r="AJ33" i="93" s="1"/>
  <c r="AK33" i="93" a="1"/>
  <c r="AK33" i="93" s="1"/>
  <c r="AL33" i="93" a="1"/>
  <c r="AL33" i="93" s="1"/>
  <c r="AM33" i="93" a="1"/>
  <c r="AM33" i="93" s="1"/>
  <c r="AN33" i="93" a="1"/>
  <c r="AN33" i="93"/>
  <c r="AO33" i="93" a="1"/>
  <c r="AO33" i="93" s="1"/>
  <c r="AP33" i="93" a="1"/>
  <c r="AP33" i="93" s="1"/>
  <c r="AQ33" i="93" a="1"/>
  <c r="AQ33" i="93" s="1"/>
  <c r="AR33" i="93" a="1"/>
  <c r="AR33" i="93" s="1"/>
  <c r="AS33" i="93" a="1"/>
  <c r="AS33" i="93" s="1"/>
  <c r="AT33" i="93" a="1"/>
  <c r="AT33" i="93" s="1"/>
  <c r="AU33" i="93" a="1"/>
  <c r="AU33" i="93" s="1"/>
  <c r="AV33" i="93" a="1"/>
  <c r="AV33" i="93" s="1"/>
  <c r="E34" i="93" a="1"/>
  <c r="E34" i="93" s="1"/>
  <c r="F34" i="93" a="1"/>
  <c r="F34" i="93" s="1"/>
  <c r="G34" i="93" a="1"/>
  <c r="G34" i="93" s="1"/>
  <c r="H34" i="93" a="1"/>
  <c r="H34" i="93" s="1"/>
  <c r="I34" i="93" a="1"/>
  <c r="I34" i="93" s="1"/>
  <c r="J34" i="93" a="1"/>
  <c r="J34" i="93" s="1"/>
  <c r="K34" i="93" a="1"/>
  <c r="K34" i="93" s="1"/>
  <c r="L34" i="93" a="1"/>
  <c r="L34" i="93" s="1"/>
  <c r="M34" i="93" a="1"/>
  <c r="M34" i="93" s="1"/>
  <c r="N34" i="93" a="1"/>
  <c r="N34" i="93" s="1"/>
  <c r="O34" i="93" a="1"/>
  <c r="O34" i="93" s="1"/>
  <c r="P34" i="93" a="1"/>
  <c r="P34" i="93" s="1"/>
  <c r="Q34" i="93" a="1"/>
  <c r="Q34" i="93" s="1"/>
  <c r="R34" i="93" a="1"/>
  <c r="R34" i="93" s="1"/>
  <c r="S34" i="93" a="1"/>
  <c r="S34" i="93" s="1"/>
  <c r="T34" i="93" a="1"/>
  <c r="T34" i="93" s="1"/>
  <c r="U34" i="93" a="1"/>
  <c r="U34" i="93" s="1"/>
  <c r="V34" i="93" a="1"/>
  <c r="V34" i="93" s="1"/>
  <c r="W34" i="93" a="1"/>
  <c r="W34" i="93" s="1"/>
  <c r="X34" i="93" a="1"/>
  <c r="X34" i="93" s="1"/>
  <c r="Y34" i="93" a="1"/>
  <c r="Y34" i="93" s="1"/>
  <c r="Z34" i="93" a="1"/>
  <c r="Z34" i="93" s="1"/>
  <c r="AA34" i="93" a="1"/>
  <c r="AA34" i="93" s="1"/>
  <c r="AB34" i="93" a="1"/>
  <c r="AB34" i="93" s="1"/>
  <c r="AC34" i="93" a="1"/>
  <c r="AC34" i="93" s="1"/>
  <c r="AD34" i="93" a="1"/>
  <c r="AD34" i="93" s="1"/>
  <c r="AE34" i="93" a="1"/>
  <c r="AE34" i="93" s="1"/>
  <c r="AF34" i="93" a="1"/>
  <c r="AF34" i="93" s="1"/>
  <c r="AG34" i="93" a="1"/>
  <c r="AG34" i="93" s="1"/>
  <c r="AH34" i="93" a="1"/>
  <c r="AH34" i="93" s="1"/>
  <c r="AI34" i="93" a="1"/>
  <c r="AI34" i="93" s="1"/>
  <c r="AJ34" i="93" a="1"/>
  <c r="AJ34" i="93" s="1"/>
  <c r="AK34" i="93" a="1"/>
  <c r="AK34" i="93" s="1"/>
  <c r="AL34" i="93" a="1"/>
  <c r="AL34" i="93" s="1"/>
  <c r="AM34" i="93" a="1"/>
  <c r="AM34" i="93" s="1"/>
  <c r="AN34" i="93" a="1"/>
  <c r="AN34" i="93" s="1"/>
  <c r="AO34" i="93" a="1"/>
  <c r="AO34" i="93" s="1"/>
  <c r="AP34" i="93" a="1"/>
  <c r="AP34" i="93" s="1"/>
  <c r="AQ34" i="93" a="1"/>
  <c r="AQ34" i="93" s="1"/>
  <c r="AR34" i="93" a="1"/>
  <c r="AR34" i="93" s="1"/>
  <c r="AS34" i="93" a="1"/>
  <c r="AS34" i="93" s="1"/>
  <c r="AT34" i="93" a="1"/>
  <c r="AT34" i="93" s="1"/>
  <c r="AU34" i="93" a="1"/>
  <c r="AU34" i="93" s="1"/>
  <c r="AV34" i="93" a="1"/>
  <c r="AV34" i="93" s="1"/>
  <c r="E35" i="93" a="1"/>
  <c r="E35" i="93" s="1"/>
  <c r="F35" i="93" a="1"/>
  <c r="F35" i="93" s="1"/>
  <c r="G35" i="93" a="1"/>
  <c r="G35" i="93" s="1"/>
  <c r="H35" i="93" a="1"/>
  <c r="H35" i="93" s="1"/>
  <c r="I35" i="93" a="1"/>
  <c r="I35" i="93" s="1"/>
  <c r="J35" i="93" a="1"/>
  <c r="J35" i="93" s="1"/>
  <c r="K35" i="93" a="1"/>
  <c r="K35" i="93" s="1"/>
  <c r="L35" i="93" a="1"/>
  <c r="L35" i="93" s="1"/>
  <c r="M35" i="93" a="1"/>
  <c r="M35" i="93" s="1"/>
  <c r="N35" i="93" a="1"/>
  <c r="N35" i="93" s="1"/>
  <c r="O35" i="93" a="1"/>
  <c r="O35" i="93" s="1"/>
  <c r="P35" i="93" a="1"/>
  <c r="P35" i="93" s="1"/>
  <c r="Q35" i="93" a="1"/>
  <c r="Q35" i="93" s="1"/>
  <c r="R35" i="93" a="1"/>
  <c r="R35" i="93" s="1"/>
  <c r="S35" i="93" a="1"/>
  <c r="S35" i="93" s="1"/>
  <c r="T35" i="93" a="1"/>
  <c r="T35" i="93" s="1"/>
  <c r="U35" i="93" a="1"/>
  <c r="U35" i="93"/>
  <c r="V35" i="93" a="1"/>
  <c r="V35" i="93" s="1"/>
  <c r="W35" i="93" a="1"/>
  <c r="W35" i="93" s="1"/>
  <c r="X35" i="93" a="1"/>
  <c r="X35" i="93" s="1"/>
  <c r="Y35" i="93" a="1"/>
  <c r="Y35" i="93" s="1"/>
  <c r="Z35" i="93" a="1"/>
  <c r="Z35" i="93" s="1"/>
  <c r="AA35" i="93" a="1"/>
  <c r="AA35" i="93" s="1"/>
  <c r="AB35" i="93" a="1"/>
  <c r="AB35" i="93" s="1"/>
  <c r="AC35" i="93" a="1"/>
  <c r="AC35" i="93" s="1"/>
  <c r="AD35" i="93" a="1"/>
  <c r="AD35" i="93" s="1"/>
  <c r="AE35" i="93" a="1"/>
  <c r="AE35" i="93" s="1"/>
  <c r="AF35" i="93" a="1"/>
  <c r="AF35" i="93" s="1"/>
  <c r="AG35" i="93" a="1"/>
  <c r="AG35" i="93" s="1"/>
  <c r="AH35" i="93" a="1"/>
  <c r="AH35" i="93" s="1"/>
  <c r="AI35" i="93" a="1"/>
  <c r="AI35" i="93"/>
  <c r="AJ35" i="93" a="1"/>
  <c r="AJ35" i="93" s="1"/>
  <c r="AK35" i="93" a="1"/>
  <c r="AK35" i="93" s="1"/>
  <c r="AL35" i="93" a="1"/>
  <c r="AL35" i="93" s="1"/>
  <c r="AM35" i="93" a="1"/>
  <c r="AM35" i="93" s="1"/>
  <c r="AN35" i="93" a="1"/>
  <c r="AN35" i="93" s="1"/>
  <c r="AO35" i="93" a="1"/>
  <c r="AO35" i="93" s="1"/>
  <c r="AP35" i="93" a="1"/>
  <c r="AP35" i="93" s="1"/>
  <c r="AQ35" i="93" a="1"/>
  <c r="AQ35" i="93" s="1"/>
  <c r="AR35" i="93" a="1"/>
  <c r="AR35" i="93" s="1"/>
  <c r="AS35" i="93" a="1"/>
  <c r="AS35" i="93"/>
  <c r="AT35" i="93" a="1"/>
  <c r="AT35" i="93" s="1"/>
  <c r="AU35" i="93" a="1"/>
  <c r="AU35" i="93" s="1"/>
  <c r="AV35" i="93" a="1"/>
  <c r="AV35" i="93" s="1"/>
  <c r="E36" i="93" a="1"/>
  <c r="E36" i="93" s="1"/>
  <c r="F36" i="93" a="1"/>
  <c r="F36" i="93" s="1"/>
  <c r="G36" i="93" a="1"/>
  <c r="G36" i="93" s="1"/>
  <c r="H36" i="93" a="1"/>
  <c r="H36" i="93" s="1"/>
  <c r="I36" i="93" a="1"/>
  <c r="I36" i="93" s="1"/>
  <c r="J36" i="93" a="1"/>
  <c r="J36" i="93" s="1"/>
  <c r="K36" i="93" a="1"/>
  <c r="K36" i="93" s="1"/>
  <c r="L36" i="93" a="1"/>
  <c r="L36" i="93" s="1"/>
  <c r="M36" i="93" a="1"/>
  <c r="M36" i="93" s="1"/>
  <c r="N36" i="93" a="1"/>
  <c r="N36" i="93" s="1"/>
  <c r="O36" i="93" a="1"/>
  <c r="O36" i="93" s="1"/>
  <c r="P36" i="93" a="1"/>
  <c r="P36" i="93" s="1"/>
  <c r="Q36" i="93" a="1"/>
  <c r="Q36" i="93" s="1"/>
  <c r="R36" i="93" a="1"/>
  <c r="R36" i="93" s="1"/>
  <c r="S36" i="93" a="1"/>
  <c r="S36" i="93" s="1"/>
  <c r="T36" i="93" a="1"/>
  <c r="T36" i="93" s="1"/>
  <c r="U36" i="93" a="1"/>
  <c r="U36" i="93" s="1"/>
  <c r="V36" i="93" a="1"/>
  <c r="V36" i="93" s="1"/>
  <c r="W36" i="93" a="1"/>
  <c r="W36" i="93" s="1"/>
  <c r="X36" i="93" a="1"/>
  <c r="X36" i="93" s="1"/>
  <c r="Y36" i="93" a="1"/>
  <c r="Y36" i="93" s="1"/>
  <c r="Z36" i="93" a="1"/>
  <c r="Z36" i="93" s="1"/>
  <c r="AA36" i="93" a="1"/>
  <c r="AA36" i="93" s="1"/>
  <c r="AB36" i="93" a="1"/>
  <c r="AB36" i="93" s="1"/>
  <c r="AC36" i="93" a="1"/>
  <c r="AC36" i="93" s="1"/>
  <c r="AD36" i="93" a="1"/>
  <c r="AD36" i="93" s="1"/>
  <c r="AE36" i="93" a="1"/>
  <c r="AE36" i="93" s="1"/>
  <c r="AF36" i="93" a="1"/>
  <c r="AF36" i="93"/>
  <c r="AG36" i="93" a="1"/>
  <c r="AG36" i="93"/>
  <c r="AH36" i="93" a="1"/>
  <c r="AH36" i="93" s="1"/>
  <c r="AI36" i="93" a="1"/>
  <c r="AI36" i="93" s="1"/>
  <c r="AJ36" i="93" a="1"/>
  <c r="AJ36" i="93" s="1"/>
  <c r="AK36" i="93" a="1"/>
  <c r="AK36" i="93" s="1"/>
  <c r="AL36" i="93" a="1"/>
  <c r="AL36" i="93" s="1"/>
  <c r="AM36" i="93" a="1"/>
  <c r="AM36" i="93" s="1"/>
  <c r="AN36" i="93" a="1"/>
  <c r="AN36" i="93" s="1"/>
  <c r="AO36" i="93" a="1"/>
  <c r="AO36" i="93" s="1"/>
  <c r="AP36" i="93" a="1"/>
  <c r="AP36" i="93" s="1"/>
  <c r="AQ36" i="93" a="1"/>
  <c r="AQ36" i="93" s="1"/>
  <c r="AR36" i="93" a="1"/>
  <c r="AR36" i="93" s="1"/>
  <c r="AS36" i="93" a="1"/>
  <c r="AS36" i="93" s="1"/>
  <c r="AT36" i="93" a="1"/>
  <c r="AT36" i="93" s="1"/>
  <c r="AU36" i="93" a="1"/>
  <c r="AU36" i="93" s="1"/>
  <c r="AV36" i="93" a="1"/>
  <c r="AV36" i="93" s="1"/>
  <c r="E37" i="93" a="1"/>
  <c r="E37" i="93" s="1"/>
  <c r="F37" i="93" a="1"/>
  <c r="F37" i="93" s="1"/>
  <c r="G37" i="93" a="1"/>
  <c r="G37" i="93" s="1"/>
  <c r="H37" i="93" a="1"/>
  <c r="H37" i="93" s="1"/>
  <c r="I37" i="93" a="1"/>
  <c r="I37" i="93" s="1"/>
  <c r="J37" i="93" a="1"/>
  <c r="J37" i="93" s="1"/>
  <c r="K37" i="93" a="1"/>
  <c r="K37" i="93" s="1"/>
  <c r="L37" i="93" a="1"/>
  <c r="L37" i="93" s="1"/>
  <c r="M37" i="93" a="1"/>
  <c r="M37" i="93" s="1"/>
  <c r="N37" i="93" a="1"/>
  <c r="N37" i="93" s="1"/>
  <c r="O37" i="93" a="1"/>
  <c r="O37" i="93" s="1"/>
  <c r="P37" i="93" a="1"/>
  <c r="P37" i="93" s="1"/>
  <c r="Q37" i="93" a="1"/>
  <c r="Q37" i="93" s="1"/>
  <c r="R37" i="93" a="1"/>
  <c r="R37" i="93" s="1"/>
  <c r="S37" i="93" a="1"/>
  <c r="S37" i="93" s="1"/>
  <c r="T37" i="93" a="1"/>
  <c r="T37" i="93" s="1"/>
  <c r="U37" i="93" a="1"/>
  <c r="U37" i="93" s="1"/>
  <c r="V37" i="93" a="1"/>
  <c r="V37" i="93" s="1"/>
  <c r="W37" i="93" a="1"/>
  <c r="W37" i="93" s="1"/>
  <c r="X37" i="93" a="1"/>
  <c r="X37" i="93" s="1"/>
  <c r="Y37" i="93" a="1"/>
  <c r="Y37" i="93" s="1"/>
  <c r="Z37" i="93" a="1"/>
  <c r="Z37" i="93" s="1"/>
  <c r="AA37" i="93" a="1"/>
  <c r="AA37" i="93" s="1"/>
  <c r="AB37" i="93" a="1"/>
  <c r="AB37" i="93" s="1"/>
  <c r="AC37" i="93" a="1"/>
  <c r="AC37" i="93" s="1"/>
  <c r="AD37" i="93" a="1"/>
  <c r="AD37" i="93" s="1"/>
  <c r="AE37" i="93" a="1"/>
  <c r="AE37" i="93" s="1"/>
  <c r="AF37" i="93" a="1"/>
  <c r="AF37" i="93" s="1"/>
  <c r="AG37" i="93" a="1"/>
  <c r="AG37" i="93" s="1"/>
  <c r="AH37" i="93" a="1"/>
  <c r="AH37" i="93" s="1"/>
  <c r="AI37" i="93" a="1"/>
  <c r="AI37" i="93" s="1"/>
  <c r="AJ37" i="93" a="1"/>
  <c r="AJ37" i="93" s="1"/>
  <c r="AK37" i="93" a="1"/>
  <c r="AK37" i="93" s="1"/>
  <c r="AL37" i="93" a="1"/>
  <c r="AL37" i="93" s="1"/>
  <c r="AM37" i="93" a="1"/>
  <c r="AM37" i="93" s="1"/>
  <c r="AN37" i="93" a="1"/>
  <c r="AN37" i="93" s="1"/>
  <c r="AO37" i="93" a="1"/>
  <c r="AO37" i="93" s="1"/>
  <c r="AP37" i="93" a="1"/>
  <c r="AP37" i="93" s="1"/>
  <c r="AQ37" i="93" a="1"/>
  <c r="AQ37" i="93" s="1"/>
  <c r="AR37" i="93" a="1"/>
  <c r="AR37" i="93" s="1"/>
  <c r="AS37" i="93" a="1"/>
  <c r="AS37" i="93" s="1"/>
  <c r="AT37" i="93" a="1"/>
  <c r="AT37" i="93" s="1"/>
  <c r="AU37" i="93" a="1"/>
  <c r="AU37" i="93" s="1"/>
  <c r="AV37" i="93" a="1"/>
  <c r="AV37" i="93" s="1"/>
  <c r="E38" i="93" a="1"/>
  <c r="E38" i="93" s="1"/>
  <c r="F38" i="93" a="1"/>
  <c r="F38" i="93" s="1"/>
  <c r="G38" i="93" a="1"/>
  <c r="G38" i="93" s="1"/>
  <c r="H38" i="93" a="1"/>
  <c r="H38" i="93" s="1"/>
  <c r="I38" i="93" a="1"/>
  <c r="I38" i="93" s="1"/>
  <c r="J38" i="93" a="1"/>
  <c r="J38" i="93" s="1"/>
  <c r="K38" i="93" a="1"/>
  <c r="K38" i="93" s="1"/>
  <c r="L38" i="93" a="1"/>
  <c r="L38" i="93" s="1"/>
  <c r="M38" i="93" a="1"/>
  <c r="M38" i="93" s="1"/>
  <c r="N38" i="93" a="1"/>
  <c r="N38" i="93" s="1"/>
  <c r="O38" i="93" a="1"/>
  <c r="O38" i="93" s="1"/>
  <c r="P38" i="93" a="1"/>
  <c r="P38" i="93" s="1"/>
  <c r="Q38" i="93" a="1"/>
  <c r="Q38" i="93" s="1"/>
  <c r="R38" i="93" a="1"/>
  <c r="R38" i="93" s="1"/>
  <c r="S38" i="93" a="1"/>
  <c r="S38" i="93" s="1"/>
  <c r="T38" i="93" a="1"/>
  <c r="T38" i="93" s="1"/>
  <c r="U38" i="93" a="1"/>
  <c r="U38" i="93" s="1"/>
  <c r="V38" i="93" a="1"/>
  <c r="V38" i="93" s="1"/>
  <c r="W38" i="93" a="1"/>
  <c r="W38" i="93" s="1"/>
  <c r="X38" i="93" a="1"/>
  <c r="X38" i="93" s="1"/>
  <c r="Y38" i="93" a="1"/>
  <c r="Y38" i="93" s="1"/>
  <c r="Z38" i="93" a="1"/>
  <c r="Z38" i="93" s="1"/>
  <c r="AA38" i="93" a="1"/>
  <c r="AA38" i="93" s="1"/>
  <c r="AB38" i="93" a="1"/>
  <c r="AB38" i="93" s="1"/>
  <c r="AC38" i="93" a="1"/>
  <c r="AC38" i="93" s="1"/>
  <c r="AD38" i="93" a="1"/>
  <c r="AD38" i="93" s="1"/>
  <c r="AE38" i="93" a="1"/>
  <c r="AE38" i="93" s="1"/>
  <c r="AF38" i="93" a="1"/>
  <c r="AF38" i="93" s="1"/>
  <c r="AG38" i="93" a="1"/>
  <c r="AG38" i="93" s="1"/>
  <c r="AH38" i="93" a="1"/>
  <c r="AH38" i="93" s="1"/>
  <c r="AI38" i="93" a="1"/>
  <c r="AI38" i="93" s="1"/>
  <c r="AJ38" i="93" a="1"/>
  <c r="AJ38" i="93" s="1"/>
  <c r="AK38" i="93" a="1"/>
  <c r="AK38" i="93" s="1"/>
  <c r="AL38" i="93" a="1"/>
  <c r="AL38" i="93" s="1"/>
  <c r="AM38" i="93" a="1"/>
  <c r="AM38" i="93" s="1"/>
  <c r="AN38" i="93" a="1"/>
  <c r="AN38" i="93" s="1"/>
  <c r="AO38" i="93" a="1"/>
  <c r="AO38" i="93" s="1"/>
  <c r="AP38" i="93" a="1"/>
  <c r="AP38" i="93" s="1"/>
  <c r="AQ38" i="93" a="1"/>
  <c r="AQ38" i="93" s="1"/>
  <c r="AR38" i="93" a="1"/>
  <c r="AR38" i="93" s="1"/>
  <c r="AS38" i="93" a="1"/>
  <c r="AS38" i="93" s="1"/>
  <c r="AT38" i="93" a="1"/>
  <c r="AT38" i="93" s="1"/>
  <c r="AU38" i="93" a="1"/>
  <c r="AU38" i="93" s="1"/>
  <c r="AV38" i="93" a="1"/>
  <c r="AV38" i="93" s="1"/>
  <c r="E39" i="93" a="1"/>
  <c r="E39" i="93" s="1"/>
  <c r="F39" i="93" a="1"/>
  <c r="F39" i="93" s="1"/>
  <c r="G39" i="93" a="1"/>
  <c r="G39" i="93" s="1"/>
  <c r="H39" i="93" a="1"/>
  <c r="H39" i="93" s="1"/>
  <c r="I39" i="93" a="1"/>
  <c r="I39" i="93" s="1"/>
  <c r="J39" i="93" a="1"/>
  <c r="J39" i="93" s="1"/>
  <c r="K39" i="93" a="1"/>
  <c r="K39" i="93" s="1"/>
  <c r="L39" i="93" a="1"/>
  <c r="L39" i="93" s="1"/>
  <c r="M39" i="93" a="1"/>
  <c r="M39" i="93" s="1"/>
  <c r="N39" i="93" a="1"/>
  <c r="N39" i="93" s="1"/>
  <c r="O39" i="93" a="1"/>
  <c r="O39" i="93" s="1"/>
  <c r="P39" i="93" a="1"/>
  <c r="P39" i="93" s="1"/>
  <c r="Q39" i="93" a="1"/>
  <c r="Q39" i="93" s="1"/>
  <c r="R39" i="93" a="1"/>
  <c r="R39" i="93" s="1"/>
  <c r="S39" i="93" a="1"/>
  <c r="S39" i="93" s="1"/>
  <c r="T39" i="93" a="1"/>
  <c r="T39" i="93" s="1"/>
  <c r="U39" i="93" a="1"/>
  <c r="U39" i="93" s="1"/>
  <c r="V39" i="93" a="1"/>
  <c r="V39" i="93" s="1"/>
  <c r="W39" i="93" a="1"/>
  <c r="W39" i="93" s="1"/>
  <c r="X39" i="93" a="1"/>
  <c r="X39" i="93" s="1"/>
  <c r="Y39" i="93" a="1"/>
  <c r="Y39" i="93" s="1"/>
  <c r="Z39" i="93" a="1"/>
  <c r="Z39" i="93" s="1"/>
  <c r="AA39" i="93" a="1"/>
  <c r="AA39" i="93" s="1"/>
  <c r="AB39" i="93" a="1"/>
  <c r="AB39" i="93" s="1"/>
  <c r="AC39" i="93" a="1"/>
  <c r="AC39" i="93" s="1"/>
  <c r="AD39" i="93" a="1"/>
  <c r="AD39" i="93" s="1"/>
  <c r="AE39" i="93" a="1"/>
  <c r="AE39" i="93" s="1"/>
  <c r="AF39" i="93" a="1"/>
  <c r="AF39" i="93" s="1"/>
  <c r="AG39" i="93" a="1"/>
  <c r="AG39" i="93" s="1"/>
  <c r="AH39" i="93" a="1"/>
  <c r="AH39" i="93" s="1"/>
  <c r="AI39" i="93" a="1"/>
  <c r="AI39" i="93" s="1"/>
  <c r="AJ39" i="93" a="1"/>
  <c r="AJ39" i="93" s="1"/>
  <c r="AK39" i="93" a="1"/>
  <c r="AK39" i="93" s="1"/>
  <c r="AL39" i="93" a="1"/>
  <c r="AL39" i="93" s="1"/>
  <c r="AM39" i="93" a="1"/>
  <c r="AM39" i="93" s="1"/>
  <c r="AN39" i="93" a="1"/>
  <c r="AN39" i="93" s="1"/>
  <c r="AO39" i="93" a="1"/>
  <c r="AO39" i="93" s="1"/>
  <c r="AP39" i="93" a="1"/>
  <c r="AP39" i="93" s="1"/>
  <c r="AQ39" i="93" a="1"/>
  <c r="AQ39" i="93" s="1"/>
  <c r="AR39" i="93" a="1"/>
  <c r="AR39" i="93" s="1"/>
  <c r="AS39" i="93" a="1"/>
  <c r="AS39" i="93" s="1"/>
  <c r="AT39" i="93" a="1"/>
  <c r="AT39" i="93" s="1"/>
  <c r="AU39" i="93" a="1"/>
  <c r="AU39" i="93" s="1"/>
  <c r="AV39" i="93" a="1"/>
  <c r="AV39" i="93" s="1"/>
  <c r="E40" i="93" a="1"/>
  <c r="E40" i="93" s="1"/>
  <c r="F40" i="93" a="1"/>
  <c r="F40" i="93" s="1"/>
  <c r="G40" i="93" a="1"/>
  <c r="G40" i="93" s="1"/>
  <c r="H40" i="93" a="1"/>
  <c r="H40" i="93" s="1"/>
  <c r="I40" i="93" a="1"/>
  <c r="I40" i="93" s="1"/>
  <c r="J40" i="93" a="1"/>
  <c r="J40" i="93" s="1"/>
  <c r="K40" i="93" a="1"/>
  <c r="K40" i="93" s="1"/>
  <c r="L40" i="93" a="1"/>
  <c r="L40" i="93" s="1"/>
  <c r="M40" i="93" a="1"/>
  <c r="M40" i="93" s="1"/>
  <c r="N40" i="93" a="1"/>
  <c r="N40" i="93" s="1"/>
  <c r="O40" i="93" a="1"/>
  <c r="O40" i="93" s="1"/>
  <c r="P40" i="93" a="1"/>
  <c r="P40" i="93" s="1"/>
  <c r="Q40" i="93" a="1"/>
  <c r="Q40" i="93" s="1"/>
  <c r="R40" i="93" a="1"/>
  <c r="R40" i="93" s="1"/>
  <c r="S40" i="93" a="1"/>
  <c r="S40" i="93" s="1"/>
  <c r="T40" i="93" a="1"/>
  <c r="T40" i="93" s="1"/>
  <c r="U40" i="93" a="1"/>
  <c r="U40" i="93" s="1"/>
  <c r="V40" i="93" a="1"/>
  <c r="V40" i="93" s="1"/>
  <c r="W40" i="93" a="1"/>
  <c r="W40" i="93" s="1"/>
  <c r="X40" i="93" a="1"/>
  <c r="X40" i="93" s="1"/>
  <c r="Y40" i="93" a="1"/>
  <c r="Y40" i="93" s="1"/>
  <c r="Z40" i="93" a="1"/>
  <c r="Z40" i="93" s="1"/>
  <c r="AA40" i="93" a="1"/>
  <c r="AA40" i="93" s="1"/>
  <c r="AB40" i="93" a="1"/>
  <c r="AB40" i="93" s="1"/>
  <c r="AC40" i="93" a="1"/>
  <c r="AC40" i="93" s="1"/>
  <c r="AD40" i="93" a="1"/>
  <c r="AD40" i="93" s="1"/>
  <c r="AE40" i="93" a="1"/>
  <c r="AE40" i="93" s="1"/>
  <c r="AF40" i="93" a="1"/>
  <c r="AF40" i="93" s="1"/>
  <c r="AG40" i="93" a="1"/>
  <c r="AG40" i="93" s="1"/>
  <c r="AH40" i="93" a="1"/>
  <c r="AH40" i="93" s="1"/>
  <c r="AI40" i="93" a="1"/>
  <c r="AI40" i="93" s="1"/>
  <c r="AJ40" i="93" a="1"/>
  <c r="AJ40" i="93" s="1"/>
  <c r="AK40" i="93" a="1"/>
  <c r="AK40" i="93" s="1"/>
  <c r="AL40" i="93" a="1"/>
  <c r="AL40" i="93" s="1"/>
  <c r="AM40" i="93" a="1"/>
  <c r="AM40" i="93" s="1"/>
  <c r="AN40" i="93" a="1"/>
  <c r="AN40" i="93" s="1"/>
  <c r="AO40" i="93" a="1"/>
  <c r="AO40" i="93" s="1"/>
  <c r="AP40" i="93" a="1"/>
  <c r="AP40" i="93" s="1"/>
  <c r="AQ40" i="93" a="1"/>
  <c r="AQ40" i="93" s="1"/>
  <c r="AR40" i="93" a="1"/>
  <c r="AR40" i="93" s="1"/>
  <c r="AS40" i="93" a="1"/>
  <c r="AS40" i="93" s="1"/>
  <c r="AT40" i="93" a="1"/>
  <c r="AT40" i="93" s="1"/>
  <c r="AU40" i="93" a="1"/>
  <c r="AU40" i="93" s="1"/>
  <c r="AV40" i="93" a="1"/>
  <c r="AV40" i="93" s="1"/>
  <c r="E41" i="93" a="1"/>
  <c r="E41" i="93" s="1"/>
  <c r="F41" i="93" a="1"/>
  <c r="F41" i="93" s="1"/>
  <c r="G41" i="93" a="1"/>
  <c r="G41" i="93" s="1"/>
  <c r="H41" i="93" a="1"/>
  <c r="H41" i="93" s="1"/>
  <c r="I41" i="93" a="1"/>
  <c r="I41" i="93" s="1"/>
  <c r="J41" i="93" a="1"/>
  <c r="J41" i="93" s="1"/>
  <c r="K41" i="93" a="1"/>
  <c r="K41" i="93" s="1"/>
  <c r="L41" i="93" a="1"/>
  <c r="L41" i="93" s="1"/>
  <c r="M41" i="93" a="1"/>
  <c r="M41" i="93" s="1"/>
  <c r="N41" i="93" a="1"/>
  <c r="N41" i="93" s="1"/>
  <c r="O41" i="93" a="1"/>
  <c r="O41" i="93" s="1"/>
  <c r="P41" i="93" a="1"/>
  <c r="P41" i="93" s="1"/>
  <c r="Q41" i="93" a="1"/>
  <c r="Q41" i="93" s="1"/>
  <c r="R41" i="93" a="1"/>
  <c r="R41" i="93" s="1"/>
  <c r="S41" i="93" a="1"/>
  <c r="S41" i="93" s="1"/>
  <c r="T41" i="93" a="1"/>
  <c r="T41" i="93" s="1"/>
  <c r="U41" i="93" a="1"/>
  <c r="U41" i="93" s="1"/>
  <c r="V41" i="93" a="1"/>
  <c r="V41" i="93" s="1"/>
  <c r="W41" i="93" a="1"/>
  <c r="W41" i="93" s="1"/>
  <c r="X41" i="93" a="1"/>
  <c r="X41" i="93" s="1"/>
  <c r="Y41" i="93" a="1"/>
  <c r="Y41" i="93" s="1"/>
  <c r="Z41" i="93" a="1"/>
  <c r="Z41" i="93" s="1"/>
  <c r="AA41" i="93" a="1"/>
  <c r="AA41" i="93" s="1"/>
  <c r="AB41" i="93" a="1"/>
  <c r="AB41" i="93" s="1"/>
  <c r="AC41" i="93" a="1"/>
  <c r="AC41" i="93" s="1"/>
  <c r="AD41" i="93" a="1"/>
  <c r="AD41" i="93" s="1"/>
  <c r="AE41" i="93" a="1"/>
  <c r="AE41" i="93" s="1"/>
  <c r="AF41" i="93" a="1"/>
  <c r="AF41" i="93" s="1"/>
  <c r="AG41" i="93" a="1"/>
  <c r="AG41" i="93" s="1"/>
  <c r="AH41" i="93" a="1"/>
  <c r="AH41" i="93" s="1"/>
  <c r="AI41" i="93" a="1"/>
  <c r="AI41" i="93" s="1"/>
  <c r="AJ41" i="93" a="1"/>
  <c r="AJ41" i="93" s="1"/>
  <c r="AK41" i="93" a="1"/>
  <c r="AK41" i="93" s="1"/>
  <c r="AL41" i="93" a="1"/>
  <c r="AL41" i="93" s="1"/>
  <c r="AM41" i="93" a="1"/>
  <c r="AM41" i="93" s="1"/>
  <c r="AN41" i="93" a="1"/>
  <c r="AN41" i="93" s="1"/>
  <c r="AO41" i="93" a="1"/>
  <c r="AO41" i="93" s="1"/>
  <c r="AP41" i="93" a="1"/>
  <c r="AP41" i="93" s="1"/>
  <c r="AQ41" i="93" a="1"/>
  <c r="AQ41" i="93" s="1"/>
  <c r="AR41" i="93" a="1"/>
  <c r="AR41" i="93" s="1"/>
  <c r="AS41" i="93" a="1"/>
  <c r="AS41" i="93" s="1"/>
  <c r="AT41" i="93" a="1"/>
  <c r="AT41" i="93" s="1"/>
  <c r="AU41" i="93" a="1"/>
  <c r="AU41" i="93" s="1"/>
  <c r="AV41" i="93" a="1"/>
  <c r="AV41" i="93" s="1"/>
  <c r="E42" i="93" a="1"/>
  <c r="E42" i="93" s="1"/>
  <c r="F42" i="93" a="1"/>
  <c r="F42" i="93" s="1"/>
  <c r="G42" i="93" a="1"/>
  <c r="G42" i="93" s="1"/>
  <c r="H42" i="93" a="1"/>
  <c r="H42" i="93" s="1"/>
  <c r="I42" i="93" a="1"/>
  <c r="I42" i="93" s="1"/>
  <c r="J42" i="93" a="1"/>
  <c r="J42" i="93" s="1"/>
  <c r="K42" i="93" a="1"/>
  <c r="K42" i="93" s="1"/>
  <c r="L42" i="93" a="1"/>
  <c r="L42" i="93" s="1"/>
  <c r="M42" i="93" a="1"/>
  <c r="M42" i="93" s="1"/>
  <c r="N42" i="93" a="1"/>
  <c r="N42" i="93" s="1"/>
  <c r="O42" i="93" a="1"/>
  <c r="O42" i="93" s="1"/>
  <c r="P42" i="93" a="1"/>
  <c r="P42" i="93" s="1"/>
  <c r="Q42" i="93" a="1"/>
  <c r="Q42" i="93" s="1"/>
  <c r="R42" i="93" a="1"/>
  <c r="R42" i="93" s="1"/>
  <c r="S42" i="93" a="1"/>
  <c r="S42" i="93" s="1"/>
  <c r="T42" i="93" a="1"/>
  <c r="T42" i="93" s="1"/>
  <c r="U42" i="93" a="1"/>
  <c r="U42" i="93" s="1"/>
  <c r="V42" i="93" a="1"/>
  <c r="V42" i="93" s="1"/>
  <c r="W42" i="93" a="1"/>
  <c r="W42" i="93" s="1"/>
  <c r="X42" i="93" a="1"/>
  <c r="X42" i="93"/>
  <c r="Y42" i="93" a="1"/>
  <c r="Y42" i="93" s="1"/>
  <c r="Z42" i="93" a="1"/>
  <c r="Z42" i="93" s="1"/>
  <c r="AA42" i="93" a="1"/>
  <c r="AA42" i="93" s="1"/>
  <c r="AB42" i="93" a="1"/>
  <c r="AB42" i="93" s="1"/>
  <c r="AC42" i="93" a="1"/>
  <c r="AC42" i="93" s="1"/>
  <c r="AD42" i="93" a="1"/>
  <c r="AD42" i="93" s="1"/>
  <c r="AE42" i="93" a="1"/>
  <c r="AE42" i="93" s="1"/>
  <c r="AF42" i="93" a="1"/>
  <c r="AF42" i="93"/>
  <c r="AG42" i="93" a="1"/>
  <c r="AG42" i="93" s="1"/>
  <c r="AH42" i="93" a="1"/>
  <c r="AH42" i="93" s="1"/>
  <c r="AI42" i="93" a="1"/>
  <c r="AI42" i="93" s="1"/>
  <c r="AJ42" i="93" a="1"/>
  <c r="AJ42" i="93" s="1"/>
  <c r="AK42" i="93" a="1"/>
  <c r="AK42" i="93" s="1"/>
  <c r="AL42" i="93" a="1"/>
  <c r="AL42" i="93" s="1"/>
  <c r="AM42" i="93" a="1"/>
  <c r="AM42" i="93" s="1"/>
  <c r="AN42" i="93" a="1"/>
  <c r="AN42" i="93"/>
  <c r="AO42" i="93" a="1"/>
  <c r="AO42" i="93"/>
  <c r="AP42" i="93" a="1"/>
  <c r="AP42" i="93" s="1"/>
  <c r="AQ42" i="93" a="1"/>
  <c r="AQ42" i="93" s="1"/>
  <c r="AR42" i="93" a="1"/>
  <c r="AR42" i="93" s="1"/>
  <c r="AS42" i="93" a="1"/>
  <c r="AS42" i="93" s="1"/>
  <c r="AT42" i="93" a="1"/>
  <c r="AT42" i="93" s="1"/>
  <c r="AU42" i="93" a="1"/>
  <c r="AU42" i="93" s="1"/>
  <c r="AV42" i="93" a="1"/>
  <c r="AV42" i="93" s="1"/>
  <c r="E43" i="93" a="1"/>
  <c r="E43" i="93"/>
  <c r="F43" i="93" a="1"/>
  <c r="F43" i="93" s="1"/>
  <c r="G43" i="93" a="1"/>
  <c r="G43" i="93" s="1"/>
  <c r="H43" i="93" a="1"/>
  <c r="H43" i="93" s="1"/>
  <c r="I43" i="93" a="1"/>
  <c r="I43" i="93" s="1"/>
  <c r="J43" i="93" a="1"/>
  <c r="J43" i="93" s="1"/>
  <c r="K43" i="93" a="1"/>
  <c r="K43" i="93" s="1"/>
  <c r="L43" i="93" a="1"/>
  <c r="L43" i="93" s="1"/>
  <c r="M43" i="93" a="1"/>
  <c r="M43" i="93"/>
  <c r="N43" i="93" a="1"/>
  <c r="N43" i="93"/>
  <c r="O43" i="93" a="1"/>
  <c r="O43" i="93" s="1"/>
  <c r="P43" i="93" a="1"/>
  <c r="P43" i="93" s="1"/>
  <c r="Q43" i="93" a="1"/>
  <c r="Q43" i="93" s="1"/>
  <c r="R43" i="93" a="1"/>
  <c r="R43" i="93" s="1"/>
  <c r="S43" i="93" a="1"/>
  <c r="S43" i="93" s="1"/>
  <c r="T43" i="93" a="1"/>
  <c r="T43" i="93" s="1"/>
  <c r="U43" i="93" a="1"/>
  <c r="U43" i="93" s="1"/>
  <c r="V43" i="93" a="1"/>
  <c r="V43" i="93"/>
  <c r="W43" i="93" a="1"/>
  <c r="W43" i="93" s="1"/>
  <c r="X43" i="93" a="1"/>
  <c r="X43" i="93" s="1"/>
  <c r="Y43" i="93" a="1"/>
  <c r="Y43" i="93" s="1"/>
  <c r="Z43" i="93" a="1"/>
  <c r="Z43" i="93" s="1"/>
  <c r="AA43" i="93" a="1"/>
  <c r="AA43" i="93" s="1"/>
  <c r="AB43" i="93" a="1"/>
  <c r="AB43" i="93" s="1"/>
  <c r="AC43" i="93" a="1"/>
  <c r="AC43" i="93" s="1"/>
  <c r="AD43" i="93" a="1"/>
  <c r="AD43" i="93"/>
  <c r="AE43" i="93" a="1"/>
  <c r="AE43" i="93" s="1"/>
  <c r="AF43" i="93" a="1"/>
  <c r="AF43" i="93" s="1"/>
  <c r="AG43" i="93" a="1"/>
  <c r="AG43" i="93" s="1"/>
  <c r="AH43" i="93" a="1"/>
  <c r="AH43" i="93" s="1"/>
  <c r="AI43" i="93" a="1"/>
  <c r="AI43" i="93" s="1"/>
  <c r="AJ43" i="93" a="1"/>
  <c r="AJ43" i="93" s="1"/>
  <c r="AK43" i="93" a="1"/>
  <c r="AK43" i="93" s="1"/>
  <c r="AL43" i="93" a="1"/>
  <c r="AL43" i="93" s="1"/>
  <c r="AM43" i="93" a="1"/>
  <c r="AM43" i="93" s="1"/>
  <c r="AN43" i="93" a="1"/>
  <c r="AN43" i="93" s="1"/>
  <c r="AO43" i="93" a="1"/>
  <c r="AO43" i="93" s="1"/>
  <c r="AP43" i="93" a="1"/>
  <c r="AP43" i="93" s="1"/>
  <c r="AQ43" i="93" a="1"/>
  <c r="AQ43" i="93" s="1"/>
  <c r="AR43" i="93" a="1"/>
  <c r="AR43" i="93"/>
  <c r="AS43" i="93" a="1"/>
  <c r="AS43" i="93" s="1"/>
  <c r="AT43" i="93" a="1"/>
  <c r="AT43" i="93" s="1"/>
  <c r="AU43" i="93" a="1"/>
  <c r="AU43" i="93" s="1"/>
  <c r="AV43" i="93" a="1"/>
  <c r="AV43" i="93" s="1"/>
  <c r="E44" i="93" a="1"/>
  <c r="E44" i="93" s="1"/>
  <c r="F44" i="93" a="1"/>
  <c r="F44" i="93" s="1"/>
  <c r="G44" i="93" a="1"/>
  <c r="G44" i="93" s="1"/>
  <c r="H44" i="93" a="1"/>
  <c r="H44" i="93"/>
  <c r="I44" i="93" a="1"/>
  <c r="I44" i="93" s="1"/>
  <c r="J44" i="93" a="1"/>
  <c r="J44" i="93" s="1"/>
  <c r="K44" i="93" a="1"/>
  <c r="K44" i="93" s="1"/>
  <c r="L44" i="93" a="1"/>
  <c r="L44" i="93" s="1"/>
  <c r="M44" i="93" a="1"/>
  <c r="M44" i="93" s="1"/>
  <c r="N44" i="93" a="1"/>
  <c r="N44" i="93" s="1"/>
  <c r="O44" i="93" a="1"/>
  <c r="O44" i="93" s="1"/>
  <c r="P44" i="93" a="1"/>
  <c r="P44" i="93"/>
  <c r="Q44" i="93" a="1"/>
  <c r="Q44" i="93"/>
  <c r="R44" i="93" a="1"/>
  <c r="R44" i="93" s="1"/>
  <c r="S44" i="93" a="1"/>
  <c r="S44" i="93" s="1"/>
  <c r="T44" i="93" a="1"/>
  <c r="T44" i="93" s="1"/>
  <c r="U44" i="93" a="1"/>
  <c r="U44" i="93" s="1"/>
  <c r="V44" i="93" a="1"/>
  <c r="V44" i="93" s="1"/>
  <c r="W44" i="93" a="1"/>
  <c r="W44" i="93" s="1"/>
  <c r="X44" i="93" a="1"/>
  <c r="X44" i="93" s="1"/>
  <c r="Y44" i="93" a="1"/>
  <c r="Y44" i="93"/>
  <c r="Z44" i="93" a="1"/>
  <c r="Z44" i="93" s="1"/>
  <c r="AA44" i="93" a="1"/>
  <c r="AA44" i="93" s="1"/>
  <c r="AB44" i="93" a="1"/>
  <c r="AB44" i="93" s="1"/>
  <c r="AC44" i="93" a="1"/>
  <c r="AC44" i="93" s="1"/>
  <c r="AD44" i="93" a="1"/>
  <c r="AD44" i="93" s="1"/>
  <c r="AE44" i="93" a="1"/>
  <c r="AE44" i="93" s="1"/>
  <c r="AF44" i="93" a="1"/>
  <c r="AF44" i="93" s="1"/>
  <c r="AG44" i="93" a="1"/>
  <c r="AG44" i="93"/>
  <c r="AH44" i="93" a="1"/>
  <c r="AH44" i="93"/>
  <c r="AI44" i="93" a="1"/>
  <c r="AI44" i="93" s="1"/>
  <c r="AJ44" i="93" a="1"/>
  <c r="AJ44" i="93" s="1"/>
  <c r="AK44" i="93" a="1"/>
  <c r="AK44" i="93" s="1"/>
  <c r="AL44" i="93" a="1"/>
  <c r="AL44" i="93" s="1"/>
  <c r="AM44" i="93" a="1"/>
  <c r="AM44" i="93" s="1"/>
  <c r="AN44" i="93" a="1"/>
  <c r="AN44" i="93" s="1"/>
  <c r="AO44" i="93" a="1"/>
  <c r="AO44" i="93" s="1"/>
  <c r="AP44" i="93" a="1"/>
  <c r="AP44" i="93"/>
  <c r="AQ44" i="93" a="1"/>
  <c r="AQ44" i="93" s="1"/>
  <c r="AR44" i="93" a="1"/>
  <c r="AR44" i="93" s="1"/>
  <c r="AS44" i="93" a="1"/>
  <c r="AS44" i="93" s="1"/>
  <c r="AT44" i="93" a="1"/>
  <c r="AT44" i="93" s="1"/>
  <c r="AU44" i="93" a="1"/>
  <c r="AU44" i="93" s="1"/>
  <c r="AV44" i="93" a="1"/>
  <c r="AV44" i="93" s="1"/>
  <c r="E45" i="93" a="1"/>
  <c r="E45" i="93" s="1"/>
  <c r="F45" i="93" a="1"/>
  <c r="F45" i="93"/>
  <c r="G45" i="93" a="1"/>
  <c r="G45" i="93" s="1"/>
  <c r="H45" i="93" a="1"/>
  <c r="H45" i="93" s="1"/>
  <c r="I45" i="93" a="1"/>
  <c r="I45" i="93" s="1"/>
  <c r="J45" i="93" a="1"/>
  <c r="J45" i="93" s="1"/>
  <c r="K45" i="93" a="1"/>
  <c r="K45" i="93" s="1"/>
  <c r="L45" i="93" a="1"/>
  <c r="L45" i="93" s="1"/>
  <c r="M45" i="93" a="1"/>
  <c r="M45" i="93" s="1"/>
  <c r="N45" i="93" a="1"/>
  <c r="N45" i="93" s="1"/>
  <c r="O45" i="93" a="1"/>
  <c r="O45" i="93" s="1"/>
  <c r="P45" i="93" a="1"/>
  <c r="P45" i="93" s="1"/>
  <c r="Q45" i="93" a="1"/>
  <c r="Q45" i="93" s="1"/>
  <c r="R45" i="93" a="1"/>
  <c r="R45" i="93" s="1"/>
  <c r="S45" i="93" a="1"/>
  <c r="S45" i="93" s="1"/>
  <c r="T45" i="93" a="1"/>
  <c r="T45" i="93"/>
  <c r="U45" i="93" a="1"/>
  <c r="U45" i="93" s="1"/>
  <c r="V45" i="93" a="1"/>
  <c r="V45" i="93" s="1"/>
  <c r="W45" i="93" a="1"/>
  <c r="W45" i="93" s="1"/>
  <c r="X45" i="93" a="1"/>
  <c r="X45" i="93" s="1"/>
  <c r="Y45" i="93" a="1"/>
  <c r="Y45" i="93" s="1"/>
  <c r="Z45" i="93" a="1"/>
  <c r="Z45" i="93" s="1"/>
  <c r="AA45" i="93" a="1"/>
  <c r="AA45" i="93" s="1"/>
  <c r="AB45" i="93" a="1"/>
  <c r="AB45" i="93"/>
  <c r="AC45" i="93" a="1"/>
  <c r="AC45" i="93" s="1"/>
  <c r="AD45" i="93" a="1"/>
  <c r="AD45" i="93" s="1"/>
  <c r="AE45" i="93" a="1"/>
  <c r="AE45" i="93" s="1"/>
  <c r="AF45" i="93" a="1"/>
  <c r="AF45" i="93" s="1"/>
  <c r="AG45" i="93" a="1"/>
  <c r="AG45" i="93" s="1"/>
  <c r="AH45" i="93" a="1"/>
  <c r="AH45" i="93" s="1"/>
  <c r="AI45" i="93" a="1"/>
  <c r="AI45" i="93" s="1"/>
  <c r="AJ45" i="93" a="1"/>
  <c r="AJ45" i="93"/>
  <c r="AK45" i="93" a="1"/>
  <c r="AK45" i="93"/>
  <c r="AL45" i="93" a="1"/>
  <c r="AL45" i="93" s="1"/>
  <c r="AM45" i="93" a="1"/>
  <c r="AM45" i="93" s="1"/>
  <c r="AN45" i="93" a="1"/>
  <c r="AN45" i="93" s="1"/>
  <c r="AO45" i="93" a="1"/>
  <c r="AO45" i="93" s="1"/>
  <c r="AP45" i="93" a="1"/>
  <c r="AP45" i="93" s="1"/>
  <c r="AQ45" i="93" a="1"/>
  <c r="AQ45" i="93" s="1"/>
  <c r="AR45" i="93" a="1"/>
  <c r="AR45" i="93" s="1"/>
  <c r="AS45" i="93" a="1"/>
  <c r="AS45" i="93"/>
  <c r="AT45" i="93" a="1"/>
  <c r="AT45" i="93" s="1"/>
  <c r="AU45" i="93" a="1"/>
  <c r="AU45" i="93" s="1"/>
  <c r="AV45" i="93" a="1"/>
  <c r="AV45" i="93" s="1"/>
  <c r="E46" i="93" a="1"/>
  <c r="E46" i="93" s="1"/>
  <c r="F46" i="93" a="1"/>
  <c r="F46" i="93" s="1"/>
  <c r="G46" i="93" a="1"/>
  <c r="G46" i="93" s="1"/>
  <c r="H46" i="93" a="1"/>
  <c r="H46" i="93" s="1"/>
  <c r="I46" i="93" a="1"/>
  <c r="I46" i="93"/>
  <c r="J46" i="93" a="1"/>
  <c r="J46" i="93"/>
  <c r="K46" i="93" a="1"/>
  <c r="K46" i="93" s="1"/>
  <c r="L46" i="93" a="1"/>
  <c r="L46" i="93" s="1"/>
  <c r="M46" i="93" a="1"/>
  <c r="M46" i="93" s="1"/>
  <c r="N46" i="93" a="1"/>
  <c r="N46" i="93" s="1"/>
  <c r="O46" i="93" a="1"/>
  <c r="O46" i="93" s="1"/>
  <c r="P46" i="93" a="1"/>
  <c r="P46" i="93" s="1"/>
  <c r="Q46" i="93" a="1"/>
  <c r="Q46" i="93" s="1"/>
  <c r="R46" i="93" a="1"/>
  <c r="R46" i="93"/>
  <c r="S46" i="93" a="1"/>
  <c r="S46" i="93" s="1"/>
  <c r="T46" i="93" a="1"/>
  <c r="T46" i="93" s="1"/>
  <c r="U46" i="93" a="1"/>
  <c r="U46" i="93" s="1"/>
  <c r="V46" i="93" a="1"/>
  <c r="V46" i="93" s="1"/>
  <c r="W46" i="93" a="1"/>
  <c r="W46" i="93" s="1"/>
  <c r="X46" i="93" a="1"/>
  <c r="X46" i="93" s="1"/>
  <c r="Y46" i="93" a="1"/>
  <c r="Y46" i="93" s="1"/>
  <c r="Z46" i="93" a="1"/>
  <c r="Z46" i="93"/>
  <c r="AA46" i="93" a="1"/>
  <c r="AA46" i="93" s="1"/>
  <c r="AB46" i="93" a="1"/>
  <c r="AB46" i="93" s="1"/>
  <c r="AC46" i="93" a="1"/>
  <c r="AC46" i="93" s="1"/>
  <c r="AD46" i="93" a="1"/>
  <c r="AD46" i="93" s="1"/>
  <c r="AE46" i="93" a="1"/>
  <c r="AE46" i="93" s="1"/>
  <c r="AF46" i="93" a="1"/>
  <c r="AF46" i="93" s="1"/>
  <c r="AG46" i="93" a="1"/>
  <c r="AG46" i="93" s="1"/>
  <c r="AH46" i="93" a="1"/>
  <c r="AH46" i="93" s="1"/>
  <c r="AI46" i="93" a="1"/>
  <c r="AI46" i="93" s="1"/>
  <c r="AJ46" i="93" a="1"/>
  <c r="AJ46" i="93" s="1"/>
  <c r="AK46" i="93" a="1"/>
  <c r="AK46" i="93" s="1"/>
  <c r="AL46" i="93" a="1"/>
  <c r="AL46" i="93" s="1"/>
  <c r="AM46" i="93" a="1"/>
  <c r="AM46" i="93" s="1"/>
  <c r="AN46" i="93" a="1"/>
  <c r="AN46" i="93"/>
  <c r="AO46" i="93" a="1"/>
  <c r="AO46" i="93" s="1"/>
  <c r="AP46" i="93" a="1"/>
  <c r="AP46" i="93" s="1"/>
  <c r="AQ46" i="93" a="1"/>
  <c r="AQ46" i="93" s="1"/>
  <c r="AR46" i="93" a="1"/>
  <c r="AR46" i="93" s="1"/>
  <c r="AS46" i="93" a="1"/>
  <c r="AS46" i="93" s="1"/>
  <c r="AT46" i="93" a="1"/>
  <c r="AT46" i="93" s="1"/>
  <c r="AU46" i="93" a="1"/>
  <c r="AU46" i="93" s="1"/>
  <c r="AV46" i="93" a="1"/>
  <c r="AV46" i="93"/>
  <c r="E47" i="93" a="1"/>
  <c r="E47" i="93" s="1"/>
  <c r="F47" i="93" a="1"/>
  <c r="F47" i="93" s="1"/>
  <c r="G47" i="93" a="1"/>
  <c r="G47" i="93" s="1"/>
  <c r="H47" i="93" a="1"/>
  <c r="H47" i="93" s="1"/>
  <c r="I47" i="93" a="1"/>
  <c r="I47" i="93" s="1"/>
  <c r="J47" i="93" a="1"/>
  <c r="J47" i="93" s="1"/>
  <c r="K47" i="93" a="1"/>
  <c r="K47" i="93" s="1"/>
  <c r="L47" i="93" a="1"/>
  <c r="L47" i="93"/>
  <c r="M47" i="93" a="1"/>
  <c r="M47" i="93"/>
  <c r="N47" i="93" a="1"/>
  <c r="N47" i="93" s="1"/>
  <c r="O47" i="93" a="1"/>
  <c r="O47" i="93" s="1"/>
  <c r="P47" i="93" a="1"/>
  <c r="P47" i="93" s="1"/>
  <c r="Q47" i="93" a="1"/>
  <c r="Q47" i="93" s="1"/>
  <c r="R47" i="93" a="1"/>
  <c r="R47" i="93" s="1"/>
  <c r="S47" i="93" a="1"/>
  <c r="S47" i="93" s="1"/>
  <c r="T47" i="93" a="1"/>
  <c r="T47" i="93" s="1"/>
  <c r="U47" i="93" a="1"/>
  <c r="U47" i="93"/>
  <c r="V47" i="93" a="1"/>
  <c r="V47" i="93" s="1"/>
  <c r="W47" i="93" a="1"/>
  <c r="W47" i="93" s="1"/>
  <c r="X47" i="93" a="1"/>
  <c r="X47" i="93" s="1"/>
  <c r="Y47" i="93" a="1"/>
  <c r="Y47" i="93" s="1"/>
  <c r="Z47" i="93" a="1"/>
  <c r="Z47" i="93" s="1"/>
  <c r="AA47" i="93" a="1"/>
  <c r="AA47" i="93" s="1"/>
  <c r="AB47" i="93" a="1"/>
  <c r="AB47" i="93" s="1"/>
  <c r="AC47" i="93" a="1"/>
  <c r="AC47" i="93"/>
  <c r="AD47" i="93" a="1"/>
  <c r="AD47" i="93"/>
  <c r="AE47" i="93" a="1"/>
  <c r="AE47" i="93" s="1"/>
  <c r="AF47" i="93" a="1"/>
  <c r="AF47" i="93" s="1"/>
  <c r="AG47" i="93" a="1"/>
  <c r="AG47" i="93" s="1"/>
  <c r="AH47" i="93" a="1"/>
  <c r="AH47" i="93" s="1"/>
  <c r="AI47" i="93" a="1"/>
  <c r="AI47" i="93" s="1"/>
  <c r="AJ47" i="93" a="1"/>
  <c r="AJ47" i="93" s="1"/>
  <c r="AK47" i="93" a="1"/>
  <c r="AK47" i="93" s="1"/>
  <c r="AL47" i="93" a="1"/>
  <c r="AL47" i="93"/>
  <c r="AM47" i="93" a="1"/>
  <c r="AM47" i="93" s="1"/>
  <c r="AN47" i="93" a="1"/>
  <c r="AN47" i="93" s="1"/>
  <c r="AO47" i="93" a="1"/>
  <c r="AO47" i="93" s="1"/>
  <c r="AP47" i="93" a="1"/>
  <c r="AP47" i="93" s="1"/>
  <c r="AQ47" i="93" a="1"/>
  <c r="AQ47" i="93" s="1"/>
  <c r="AR47" i="93" a="1"/>
  <c r="AR47" i="93" s="1"/>
  <c r="AS47" i="93" a="1"/>
  <c r="AS47" i="93" s="1"/>
  <c r="AT47" i="93" a="1"/>
  <c r="AT47" i="93"/>
  <c r="AU47" i="93" a="1"/>
  <c r="AU47" i="93" s="1"/>
  <c r="AV47" i="93" a="1"/>
  <c r="AV47" i="93" s="1"/>
  <c r="E48" i="93" a="1"/>
  <c r="E48" i="93" s="1"/>
  <c r="F48" i="93" a="1"/>
  <c r="F48" i="93" s="1"/>
  <c r="G48" i="93" a="1"/>
  <c r="G48" i="93" s="1"/>
  <c r="H48" i="93" a="1"/>
  <c r="H48" i="93"/>
  <c r="I48" i="93" a="1"/>
  <c r="I48" i="93" s="1"/>
  <c r="J48" i="93" a="1"/>
  <c r="J48" i="93" s="1"/>
  <c r="K48" i="93" a="1"/>
  <c r="K48" i="93" s="1"/>
  <c r="L48" i="93" a="1"/>
  <c r="L48" i="93" s="1"/>
  <c r="M48" i="93" a="1"/>
  <c r="M48" i="93" s="1"/>
  <c r="N48" i="93" a="1"/>
  <c r="N48" i="93" s="1"/>
  <c r="O48" i="93" a="1"/>
  <c r="O48" i="93" s="1"/>
  <c r="P48" i="93" a="1"/>
  <c r="P48" i="93"/>
  <c r="Q48" i="93" a="1"/>
  <c r="Q48" i="93" s="1"/>
  <c r="R48" i="93" a="1"/>
  <c r="R48" i="93" s="1"/>
  <c r="S48" i="93" a="1"/>
  <c r="S48" i="93" s="1"/>
  <c r="T48" i="93" a="1"/>
  <c r="T48" i="93" s="1"/>
  <c r="U48" i="93" a="1"/>
  <c r="U48" i="93" s="1"/>
  <c r="V48" i="93" a="1"/>
  <c r="V48" i="93" s="1"/>
  <c r="W48" i="93" a="1"/>
  <c r="W48" i="93" s="1"/>
  <c r="X48" i="93" a="1"/>
  <c r="X48" i="93"/>
  <c r="Y48" i="93" a="1"/>
  <c r="Y48" i="93"/>
  <c r="Z48" i="93" a="1"/>
  <c r="Z48" i="93" s="1"/>
  <c r="AA48" i="93" a="1"/>
  <c r="AA48" i="93" s="1"/>
  <c r="AB48" i="93" a="1"/>
  <c r="AB48" i="93" s="1"/>
  <c r="AC48" i="93" a="1"/>
  <c r="AC48" i="93" s="1"/>
  <c r="AD48" i="93" a="1"/>
  <c r="AD48" i="93" s="1"/>
  <c r="AE48" i="93" a="1"/>
  <c r="AE48" i="93" s="1"/>
  <c r="AF48" i="93" a="1"/>
  <c r="AF48" i="93"/>
  <c r="AG48" i="93" a="1"/>
  <c r="AG48" i="93"/>
  <c r="AH48" i="93" a="1"/>
  <c r="AH48" i="93" s="1"/>
  <c r="AI48" i="93" a="1"/>
  <c r="AI48" i="93" s="1"/>
  <c r="AJ48" i="93" a="1"/>
  <c r="AJ48" i="93" s="1"/>
  <c r="AK48" i="93" a="1"/>
  <c r="AK48" i="93" s="1"/>
  <c r="AL48" i="93" a="1"/>
  <c r="AL48" i="93" s="1"/>
  <c r="AM48" i="93" a="1"/>
  <c r="AM48" i="93" s="1"/>
  <c r="AN48" i="93" a="1"/>
  <c r="AN48" i="93" s="1"/>
  <c r="AO48" i="93" a="1"/>
  <c r="AO48" i="93"/>
  <c r="AP48" i="93" a="1"/>
  <c r="AP48" i="93" s="1"/>
  <c r="AQ48" i="93" a="1"/>
  <c r="AQ48" i="93" s="1"/>
  <c r="AR48" i="93" a="1"/>
  <c r="AR48" i="93" s="1"/>
  <c r="AS48" i="93" a="1"/>
  <c r="AS48" i="93" s="1"/>
  <c r="AT48" i="93" a="1"/>
  <c r="AT48" i="93" s="1"/>
  <c r="AU48" i="93" a="1"/>
  <c r="AU48" i="93" s="1"/>
  <c r="AV48" i="93" a="1"/>
  <c r="AV48" i="93" s="1"/>
  <c r="E49" i="93" a="1"/>
  <c r="E49" i="93"/>
  <c r="F49" i="93" a="1"/>
  <c r="F49" i="93"/>
  <c r="G49" i="93" a="1"/>
  <c r="G49" i="93" s="1"/>
  <c r="H49" i="93" a="1"/>
  <c r="H49" i="93" s="1"/>
  <c r="I49" i="93" a="1"/>
  <c r="I49" i="93" s="1"/>
  <c r="J49" i="93" a="1"/>
  <c r="J49" i="93" s="1"/>
  <c r="K49" i="93" a="1"/>
  <c r="K49" i="93" s="1"/>
  <c r="L49" i="93" a="1"/>
  <c r="L49" i="93" s="1"/>
  <c r="M49" i="93" a="1"/>
  <c r="M49" i="93" s="1"/>
  <c r="N49" i="93" a="1"/>
  <c r="N49" i="93"/>
  <c r="O49" i="93" a="1"/>
  <c r="O49" i="93" s="1"/>
  <c r="P49" i="93" a="1"/>
  <c r="P49" i="93" s="1"/>
  <c r="Q49" i="93" a="1"/>
  <c r="Q49" i="93" s="1"/>
  <c r="R49" i="93" a="1"/>
  <c r="R49" i="93" s="1"/>
  <c r="S49" i="93" a="1"/>
  <c r="S49" i="93" s="1"/>
  <c r="T49" i="93" a="1"/>
  <c r="T49" i="93" s="1"/>
  <c r="U49" i="93" a="1"/>
  <c r="U49" i="93" s="1"/>
  <c r="V49" i="93" a="1"/>
  <c r="V49" i="93"/>
  <c r="W49" i="93" a="1"/>
  <c r="W49" i="93" s="1"/>
  <c r="X49" i="93" a="1"/>
  <c r="X49" i="93" s="1"/>
  <c r="Y49" i="93" a="1"/>
  <c r="Y49" i="93" s="1"/>
  <c r="Z49" i="93" a="1"/>
  <c r="Z49" i="93" s="1"/>
  <c r="AA49" i="93" a="1"/>
  <c r="AA49" i="93" s="1"/>
  <c r="AB49" i="93" a="1"/>
  <c r="AB49" i="93"/>
  <c r="AC49" i="93" a="1"/>
  <c r="AC49" i="93" s="1"/>
  <c r="AD49" i="93" a="1"/>
  <c r="AD49" i="93" s="1"/>
  <c r="AE49" i="93" a="1"/>
  <c r="AE49" i="93"/>
  <c r="AF49" i="93" a="1"/>
  <c r="AF49" i="93" s="1"/>
  <c r="AG49" i="93" a="1"/>
  <c r="AG49" i="93" s="1"/>
  <c r="AH49" i="93" a="1"/>
  <c r="AH49" i="93" s="1"/>
  <c r="AI49" i="93" a="1"/>
  <c r="AI49" i="93"/>
  <c r="AJ49" i="93" a="1"/>
  <c r="AJ49" i="93" s="1"/>
  <c r="AK49" i="93" a="1"/>
  <c r="AK49" i="93" s="1"/>
  <c r="AL49" i="93" a="1"/>
  <c r="AL49" i="93" s="1"/>
  <c r="AM49" i="93" a="1"/>
  <c r="AM49" i="93"/>
  <c r="AN49" i="93" a="1"/>
  <c r="AN49" i="93" s="1"/>
  <c r="AO49" i="93" a="1"/>
  <c r="AO49" i="93" s="1"/>
  <c r="AP49" i="93" a="1"/>
  <c r="AP49" i="93" s="1"/>
  <c r="AQ49" i="93" a="1"/>
  <c r="AQ49" i="93"/>
  <c r="AR49" i="93" a="1"/>
  <c r="AR49" i="93" s="1"/>
  <c r="AS49" i="93" a="1"/>
  <c r="AS49" i="93" s="1"/>
  <c r="AT49" i="93" a="1"/>
  <c r="AT49" i="93" s="1"/>
  <c r="AU49" i="93" a="1"/>
  <c r="AU49" i="93"/>
  <c r="AV49" i="93" a="1"/>
  <c r="AV49" i="93" s="1"/>
  <c r="E50" i="93" a="1"/>
  <c r="E50" i="93" s="1"/>
  <c r="F50" i="93" a="1"/>
  <c r="F50" i="93" s="1"/>
  <c r="G50" i="93" a="1"/>
  <c r="G50" i="93"/>
  <c r="H50" i="93" a="1"/>
  <c r="H50" i="93" s="1"/>
  <c r="I50" i="93" a="1"/>
  <c r="I50" i="93" s="1"/>
  <c r="J50" i="93" a="1"/>
  <c r="J50" i="93" s="1"/>
  <c r="K50" i="93" a="1"/>
  <c r="K50" i="93"/>
  <c r="L50" i="93" a="1"/>
  <c r="L50" i="93" s="1"/>
  <c r="M50" i="93" a="1"/>
  <c r="M50" i="93" s="1"/>
  <c r="N50" i="93" a="1"/>
  <c r="N50" i="93" s="1"/>
  <c r="O50" i="93" a="1"/>
  <c r="O50" i="93"/>
  <c r="P50" i="93" a="1"/>
  <c r="P50" i="93" s="1"/>
  <c r="Q50" i="93" a="1"/>
  <c r="Q50" i="93" s="1"/>
  <c r="R50" i="93" a="1"/>
  <c r="R50" i="93" s="1"/>
  <c r="S50" i="93" a="1"/>
  <c r="S50" i="93"/>
  <c r="T50" i="93" a="1"/>
  <c r="T50" i="93" s="1"/>
  <c r="U50" i="93" a="1"/>
  <c r="U50" i="93" s="1"/>
  <c r="V50" i="93" a="1"/>
  <c r="V50" i="93" s="1"/>
  <c r="W50" i="93" a="1"/>
  <c r="W50" i="93"/>
  <c r="X50" i="93" a="1"/>
  <c r="X50" i="93" s="1"/>
  <c r="Y50" i="93" a="1"/>
  <c r="Y50" i="93" s="1"/>
  <c r="Z50" i="93" a="1"/>
  <c r="Z50" i="93" s="1"/>
  <c r="AA50" i="93" a="1"/>
  <c r="AA50" i="93"/>
  <c r="AB50" i="93" a="1"/>
  <c r="AB50" i="93" s="1"/>
  <c r="AC50" i="93" a="1"/>
  <c r="AC50" i="93" s="1"/>
  <c r="AD50" i="93" a="1"/>
  <c r="AD50" i="93" s="1"/>
  <c r="AE50" i="93" a="1"/>
  <c r="AE50" i="93"/>
  <c r="AF50" i="93" a="1"/>
  <c r="AF50" i="93" s="1"/>
  <c r="AG50" i="93" a="1"/>
  <c r="AG50" i="93" s="1"/>
  <c r="AH50" i="93" a="1"/>
  <c r="AH50" i="93" s="1"/>
  <c r="AI50" i="93" a="1"/>
  <c r="AI50" i="93"/>
  <c r="AJ50" i="93" a="1"/>
  <c r="AJ50" i="93" s="1"/>
  <c r="AK50" i="93" a="1"/>
  <c r="AK50" i="93" s="1"/>
  <c r="AL50" i="93" a="1"/>
  <c r="AL50" i="93" s="1"/>
  <c r="AM50" i="93" a="1"/>
  <c r="AM50" i="93"/>
  <c r="AN50" i="93" a="1"/>
  <c r="AN50" i="93" s="1"/>
  <c r="AO50" i="93" a="1"/>
  <c r="AO50" i="93" s="1"/>
  <c r="AP50" i="93" a="1"/>
  <c r="AP50" i="93" s="1"/>
  <c r="AQ50" i="93" a="1"/>
  <c r="AQ50" i="93"/>
  <c r="AR50" i="93" a="1"/>
  <c r="AR50" i="93" s="1"/>
  <c r="AS50" i="93" a="1"/>
  <c r="AS50" i="93" s="1"/>
  <c r="AT50" i="93" a="1"/>
  <c r="AT50" i="93" s="1"/>
  <c r="AU50" i="93" a="1"/>
  <c r="AU50" i="93"/>
  <c r="AV50" i="93" a="1"/>
  <c r="AV50" i="93" s="1"/>
  <c r="E51" i="93" a="1"/>
  <c r="E51" i="93" s="1"/>
  <c r="F51" i="93" a="1"/>
  <c r="F51" i="93" s="1"/>
  <c r="G51" i="93" a="1"/>
  <c r="G51" i="93"/>
  <c r="H51" i="93" a="1"/>
  <c r="H51" i="93" s="1"/>
  <c r="I51" i="93" a="1"/>
  <c r="I51" i="93" s="1"/>
  <c r="J51" i="93" a="1"/>
  <c r="J51" i="93" s="1"/>
  <c r="K51" i="93" a="1"/>
  <c r="K51" i="93"/>
  <c r="L51" i="93" a="1"/>
  <c r="L51" i="93" s="1"/>
  <c r="M51" i="93" a="1"/>
  <c r="M51" i="93" s="1"/>
  <c r="N51" i="93" a="1"/>
  <c r="N51" i="93" s="1"/>
  <c r="O51" i="93" a="1"/>
  <c r="O51" i="93"/>
  <c r="P51" i="93" a="1"/>
  <c r="P51" i="93" s="1"/>
  <c r="Q51" i="93" a="1"/>
  <c r="Q51" i="93" s="1"/>
  <c r="R51" i="93" a="1"/>
  <c r="R51" i="93" s="1"/>
  <c r="S51" i="93" a="1"/>
  <c r="S51" i="93"/>
  <c r="T51" i="93" a="1"/>
  <c r="T51" i="93" s="1"/>
  <c r="U51" i="93" a="1"/>
  <c r="U51" i="93" s="1"/>
  <c r="V51" i="93" a="1"/>
  <c r="V51" i="93" s="1"/>
  <c r="W51" i="93" a="1"/>
  <c r="W51" i="93"/>
  <c r="X51" i="93" a="1"/>
  <c r="X51" i="93" s="1"/>
  <c r="Y51" i="93" a="1"/>
  <c r="Y51" i="93" s="1"/>
  <c r="Z51" i="93" a="1"/>
  <c r="Z51" i="93" s="1"/>
  <c r="AA51" i="93" a="1"/>
  <c r="AA51" i="93"/>
  <c r="AB51" i="93" a="1"/>
  <c r="AB51" i="93" s="1"/>
  <c r="AC51" i="93" a="1"/>
  <c r="AC51" i="93" s="1"/>
  <c r="AD51" i="93" a="1"/>
  <c r="AD51" i="93" s="1"/>
  <c r="AE51" i="93" a="1"/>
  <c r="AE51" i="93"/>
  <c r="AF51" i="93" a="1"/>
  <c r="AF51" i="93" s="1"/>
  <c r="AG51" i="93" a="1"/>
  <c r="AG51" i="93" s="1"/>
  <c r="AH51" i="93" a="1"/>
  <c r="AH51" i="93" s="1"/>
  <c r="AI51" i="93" a="1"/>
  <c r="AI51" i="93"/>
  <c r="AJ51" i="93" a="1"/>
  <c r="AJ51" i="93" s="1"/>
  <c r="AK51" i="93" a="1"/>
  <c r="AK51" i="93" s="1"/>
  <c r="AL51" i="93" a="1"/>
  <c r="AL51" i="93" s="1"/>
  <c r="AM51" i="93" a="1"/>
  <c r="AM51" i="93"/>
  <c r="AN51" i="93" a="1"/>
  <c r="AN51" i="93" s="1"/>
  <c r="AO51" i="93" a="1"/>
  <c r="AO51" i="93" s="1"/>
  <c r="AP51" i="93" a="1"/>
  <c r="AP51" i="93" s="1"/>
  <c r="AQ51" i="93" a="1"/>
  <c r="AQ51" i="93"/>
  <c r="AR51" i="93" a="1"/>
  <c r="AR51" i="93" s="1"/>
  <c r="AS51" i="93" a="1"/>
  <c r="AS51" i="93" s="1"/>
  <c r="AT51" i="93" a="1"/>
  <c r="AT51" i="93" s="1"/>
  <c r="AU51" i="93" a="1"/>
  <c r="AU51" i="93" s="1"/>
  <c r="AV51" i="93" a="1"/>
  <c r="AV51" i="93"/>
  <c r="E52" i="93" a="1"/>
  <c r="E52" i="93"/>
  <c r="F52" i="93" a="1"/>
  <c r="F52" i="93"/>
  <c r="G52" i="93" a="1"/>
  <c r="G52" i="93" s="1"/>
  <c r="H52" i="93" a="1"/>
  <c r="H52" i="93"/>
  <c r="I52" i="93" a="1"/>
  <c r="I52" i="93" s="1"/>
  <c r="J52" i="93" a="1"/>
  <c r="J52" i="93"/>
  <c r="K52" i="93" a="1"/>
  <c r="K52" i="93" s="1"/>
  <c r="L52" i="93" a="1"/>
  <c r="L52" i="93" s="1"/>
  <c r="M52" i="93" a="1"/>
  <c r="M52" i="93" s="1"/>
  <c r="N52" i="93" a="1"/>
  <c r="N52" i="93" s="1"/>
  <c r="O52" i="93" a="1"/>
  <c r="O52" i="93" s="1"/>
  <c r="P52" i="93" a="1"/>
  <c r="P52" i="93"/>
  <c r="Q52" i="93" a="1"/>
  <c r="Q52" i="93" s="1"/>
  <c r="R52" i="93" a="1"/>
  <c r="R52" i="93" s="1"/>
  <c r="S52" i="93" a="1"/>
  <c r="S52" i="93" s="1"/>
  <c r="T52" i="93" a="1"/>
  <c r="T52" i="93" s="1"/>
  <c r="U52" i="93" a="1"/>
  <c r="U52" i="93" s="1"/>
  <c r="V52" i="93" a="1"/>
  <c r="V52" i="93" s="1"/>
  <c r="W52" i="93" a="1"/>
  <c r="W52" i="93" s="1"/>
  <c r="X52" i="93" a="1"/>
  <c r="X52" i="93" s="1"/>
  <c r="Y52" i="93" a="1"/>
  <c r="Y52" i="93" s="1"/>
  <c r="Z52" i="93" a="1"/>
  <c r="Z52" i="93" s="1"/>
  <c r="AA52" i="93" a="1"/>
  <c r="AA52" i="93" s="1"/>
  <c r="AB52" i="93" a="1"/>
  <c r="AB52" i="93"/>
  <c r="AC52" i="93" a="1"/>
  <c r="AC52" i="93" s="1"/>
  <c r="AD52" i="93" a="1"/>
  <c r="AD52" i="93" s="1"/>
  <c r="AE52" i="93" a="1"/>
  <c r="AE52" i="93" s="1"/>
  <c r="AF52" i="93" a="1"/>
  <c r="AF52" i="93" s="1"/>
  <c r="AG52" i="93" a="1"/>
  <c r="AG52" i="93" s="1"/>
  <c r="AH52" i="93" a="1"/>
  <c r="AH52" i="93" s="1"/>
  <c r="AI52" i="93" a="1"/>
  <c r="AI52" i="93" s="1"/>
  <c r="AJ52" i="93" a="1"/>
  <c r="AJ52" i="93" s="1"/>
  <c r="AK52" i="93" a="1"/>
  <c r="AK52" i="93" s="1"/>
  <c r="AL52" i="93" a="1"/>
  <c r="AL52" i="93" s="1"/>
  <c r="AM52" i="93" a="1"/>
  <c r="AM52" i="93" s="1"/>
  <c r="AN52" i="93" a="1"/>
  <c r="AN52" i="93"/>
  <c r="AO52" i="93" a="1"/>
  <c r="AO52" i="93" s="1"/>
  <c r="AP52" i="93" a="1"/>
  <c r="AP52" i="93" s="1"/>
  <c r="AQ52" i="93" a="1"/>
  <c r="AQ52" i="93" s="1"/>
  <c r="AR52" i="93" a="1"/>
  <c r="AR52" i="93" s="1"/>
  <c r="AS52" i="93" a="1"/>
  <c r="AS52" i="93" s="1"/>
  <c r="AT52" i="93" a="1"/>
  <c r="AT52" i="93" s="1"/>
  <c r="AU52" i="93" a="1"/>
  <c r="AU52" i="93" s="1"/>
  <c r="AV52" i="93" a="1"/>
  <c r="AV52" i="93" s="1"/>
  <c r="E53" i="93" a="1"/>
  <c r="E53" i="93" s="1"/>
  <c r="F53" i="93" a="1"/>
  <c r="F53" i="93" s="1"/>
  <c r="G53" i="93" a="1"/>
  <c r="G53" i="93" s="1"/>
  <c r="H53" i="93" a="1"/>
  <c r="H53" i="93" s="1"/>
  <c r="I53" i="93" a="1"/>
  <c r="I53" i="93" s="1"/>
  <c r="J53" i="93" a="1"/>
  <c r="J53" i="93" s="1"/>
  <c r="K53" i="93" a="1"/>
  <c r="K53" i="93" s="1"/>
  <c r="L53" i="93" a="1"/>
  <c r="L53" i="93"/>
  <c r="M53" i="93" a="1"/>
  <c r="M53" i="93" s="1"/>
  <c r="N53" i="93" a="1"/>
  <c r="N53" i="93" s="1"/>
  <c r="O53" i="93" a="1"/>
  <c r="O53" i="93" s="1"/>
  <c r="P53" i="93" a="1"/>
  <c r="P53" i="93"/>
  <c r="Q53" i="93" a="1"/>
  <c r="Q53" i="93" s="1"/>
  <c r="R53" i="93" a="1"/>
  <c r="R53" i="93" s="1"/>
  <c r="S53" i="93" a="1"/>
  <c r="S53" i="93" s="1"/>
  <c r="T53" i="93" a="1"/>
  <c r="T53" i="93" s="1"/>
  <c r="U53" i="93" a="1"/>
  <c r="U53" i="93" s="1"/>
  <c r="V53" i="93" a="1"/>
  <c r="V53" i="93" s="1"/>
  <c r="W53" i="93" a="1"/>
  <c r="W53" i="93" s="1"/>
  <c r="X53" i="93" a="1"/>
  <c r="X53" i="93" s="1"/>
  <c r="Y53" i="93" a="1"/>
  <c r="Y53" i="93" s="1"/>
  <c r="Z53" i="93" a="1"/>
  <c r="Z53" i="93" s="1"/>
  <c r="AA53" i="93" a="1"/>
  <c r="AA53" i="93" s="1"/>
  <c r="AB53" i="93" a="1"/>
  <c r="AB53" i="93"/>
  <c r="AC53" i="93" a="1"/>
  <c r="AC53" i="93" s="1"/>
  <c r="AD53" i="93" a="1"/>
  <c r="AD53" i="93" s="1"/>
  <c r="AE53" i="93" a="1"/>
  <c r="AE53" i="93" s="1"/>
  <c r="AF53" i="93" a="1"/>
  <c r="AF53" i="93" s="1"/>
  <c r="AG53" i="93" a="1"/>
  <c r="AG53" i="93" s="1"/>
  <c r="AH53" i="93" a="1"/>
  <c r="AH53" i="93" s="1"/>
  <c r="AI53" i="93" a="1"/>
  <c r="AI53" i="93" s="1"/>
  <c r="AJ53" i="93" a="1"/>
  <c r="AJ53" i="93" s="1"/>
  <c r="AK53" i="93" a="1"/>
  <c r="AK53" i="93" s="1"/>
  <c r="AL53" i="93" a="1"/>
  <c r="AL53" i="93" s="1"/>
  <c r="AM53" i="93" a="1"/>
  <c r="AM53" i="93" s="1"/>
  <c r="AN53" i="93" a="1"/>
  <c r="AN53" i="93" s="1"/>
  <c r="AO53" i="93" a="1"/>
  <c r="AO53" i="93" s="1"/>
  <c r="AP53" i="93" a="1"/>
  <c r="AP53" i="93" s="1"/>
  <c r="AQ53" i="93" a="1"/>
  <c r="AQ53" i="93" s="1"/>
  <c r="AR53" i="93" a="1"/>
  <c r="AR53" i="93" s="1"/>
  <c r="AS53" i="93" a="1"/>
  <c r="AS53" i="93" s="1"/>
  <c r="AT53" i="93" a="1"/>
  <c r="AT53" i="93" s="1"/>
  <c r="AU53" i="93" a="1"/>
  <c r="AU53" i="93" s="1"/>
  <c r="AV53" i="93" a="1"/>
  <c r="AV53" i="93" s="1"/>
  <c r="E54" i="93" a="1"/>
  <c r="E54" i="93" s="1"/>
  <c r="F54" i="93" a="1"/>
  <c r="F54" i="93" s="1"/>
  <c r="G54" i="93" a="1"/>
  <c r="G54" i="93" s="1"/>
  <c r="H54" i="93" a="1"/>
  <c r="H54" i="93" s="1"/>
  <c r="I54" i="93" a="1"/>
  <c r="I54" i="93" s="1"/>
  <c r="J54" i="93" a="1"/>
  <c r="J54" i="93" s="1"/>
  <c r="K54" i="93" a="1"/>
  <c r="K54" i="93" s="1"/>
  <c r="L54" i="93" a="1"/>
  <c r="L54" i="93"/>
  <c r="M54" i="93" a="1"/>
  <c r="M54" i="93" s="1"/>
  <c r="N54" i="93" a="1"/>
  <c r="N54" i="93" s="1"/>
  <c r="O54" i="93" a="1"/>
  <c r="O54" i="93" s="1"/>
  <c r="P54" i="93" a="1"/>
  <c r="P54" i="93" s="1"/>
  <c r="Q54" i="93" a="1"/>
  <c r="Q54" i="93" s="1"/>
  <c r="R54" i="93" a="1"/>
  <c r="R54" i="93" s="1"/>
  <c r="S54" i="93" a="1"/>
  <c r="S54" i="93" s="1"/>
  <c r="T54" i="93" a="1"/>
  <c r="T54" i="93" s="1"/>
  <c r="U54" i="93" a="1"/>
  <c r="U54" i="93" s="1"/>
  <c r="V54" i="93" a="1"/>
  <c r="V54" i="93" s="1"/>
  <c r="W54" i="93" a="1"/>
  <c r="W54" i="93" s="1"/>
  <c r="X54" i="93" a="1"/>
  <c r="X54" i="93" s="1"/>
  <c r="Y54" i="93" a="1"/>
  <c r="Y54" i="93" s="1"/>
  <c r="Z54" i="93" a="1"/>
  <c r="Z54" i="93" s="1"/>
  <c r="AA54" i="93" a="1"/>
  <c r="AA54" i="93" s="1"/>
  <c r="AB54" i="93" a="1"/>
  <c r="AB54" i="93" s="1"/>
  <c r="AC54" i="93" a="1"/>
  <c r="AC54" i="93" s="1"/>
  <c r="AD54" i="93" a="1"/>
  <c r="AD54" i="93" s="1"/>
  <c r="AE54" i="93" a="1"/>
  <c r="AE54" i="93" s="1"/>
  <c r="AF54" i="93" a="1"/>
  <c r="AF54" i="93"/>
  <c r="AG54" i="93" a="1"/>
  <c r="AG54" i="93" s="1"/>
  <c r="AH54" i="93" a="1"/>
  <c r="AH54" i="93" s="1"/>
  <c r="AI54" i="93" a="1"/>
  <c r="AI54" i="93" s="1"/>
  <c r="AJ54" i="93" a="1"/>
  <c r="AJ54" i="93" s="1"/>
  <c r="AK54" i="93" a="1"/>
  <c r="AK54" i="93" s="1"/>
  <c r="AL54" i="93" a="1"/>
  <c r="AL54" i="93" s="1"/>
  <c r="AM54" i="93" a="1"/>
  <c r="AM54" i="93" s="1"/>
  <c r="AN54" i="93" a="1"/>
  <c r="AN54" i="93" s="1"/>
  <c r="AO54" i="93" a="1"/>
  <c r="AO54" i="93" s="1"/>
  <c r="AP54" i="93" a="1"/>
  <c r="AP54" i="93" s="1"/>
  <c r="AQ54" i="93" a="1"/>
  <c r="AQ54" i="93" s="1"/>
  <c r="AR54" i="93" a="1"/>
  <c r="AR54" i="93"/>
  <c r="AS54" i="93" a="1"/>
  <c r="AS54" i="93" s="1"/>
  <c r="AT54" i="93" a="1"/>
  <c r="AT54" i="93" s="1"/>
  <c r="AU54" i="93" a="1"/>
  <c r="AU54" i="93" s="1"/>
  <c r="AV54" i="93" a="1"/>
  <c r="AV54" i="93" s="1"/>
  <c r="E55" i="93" a="1"/>
  <c r="E55" i="93" s="1"/>
  <c r="F55" i="93" a="1"/>
  <c r="F55" i="93" s="1"/>
  <c r="G55" i="93" a="1"/>
  <c r="G55" i="93" s="1"/>
  <c r="H55" i="93" a="1"/>
  <c r="H55" i="93" s="1"/>
  <c r="I55" i="93" a="1"/>
  <c r="I55" i="93" s="1"/>
  <c r="J55" i="93" a="1"/>
  <c r="J55" i="93" s="1"/>
  <c r="K55" i="93" a="1"/>
  <c r="K55" i="93" s="1"/>
  <c r="L55" i="93" a="1"/>
  <c r="L55" i="93" s="1"/>
  <c r="M55" i="93" a="1"/>
  <c r="M55" i="93" s="1"/>
  <c r="N55" i="93" a="1"/>
  <c r="N55" i="93" s="1"/>
  <c r="O55" i="93" a="1"/>
  <c r="O55" i="93" s="1"/>
  <c r="P55" i="93" a="1"/>
  <c r="P55" i="93" s="1"/>
  <c r="Q55" i="93" a="1"/>
  <c r="Q55" i="93" s="1"/>
  <c r="R55" i="93" a="1"/>
  <c r="R55" i="93" s="1"/>
  <c r="S55" i="93" a="1"/>
  <c r="S55" i="93" s="1"/>
  <c r="T55" i="93" a="1"/>
  <c r="T55" i="93"/>
  <c r="U55" i="93" a="1"/>
  <c r="U55" i="93" s="1"/>
  <c r="V55" i="93" a="1"/>
  <c r="V55" i="93" s="1"/>
  <c r="W55" i="93" a="1"/>
  <c r="W55" i="93" s="1"/>
  <c r="X55" i="93" a="1"/>
  <c r="X55" i="93" s="1"/>
  <c r="Y55" i="93" a="1"/>
  <c r="Y55" i="93" s="1"/>
  <c r="Z55" i="93" a="1"/>
  <c r="Z55" i="93" s="1"/>
  <c r="AA55" i="93" a="1"/>
  <c r="AA55" i="93" s="1"/>
  <c r="AB55" i="93" a="1"/>
  <c r="AB55" i="93" s="1"/>
  <c r="AC55" i="93" a="1"/>
  <c r="AC55" i="93" s="1"/>
  <c r="AD55" i="93" a="1"/>
  <c r="AD55" i="93" s="1"/>
  <c r="AE55" i="93" a="1"/>
  <c r="AE55" i="93" s="1"/>
  <c r="AF55" i="93" a="1"/>
  <c r="AF55" i="93"/>
  <c r="AG55" i="93" a="1"/>
  <c r="AG55" i="93" s="1"/>
  <c r="AH55" i="93" a="1"/>
  <c r="AH55" i="93" s="1"/>
  <c r="AI55" i="93" a="1"/>
  <c r="AI55" i="93" s="1"/>
  <c r="AJ55" i="93" a="1"/>
  <c r="AJ55" i="93"/>
  <c r="AK55" i="93" a="1"/>
  <c r="AK55" i="93" s="1"/>
  <c r="AL55" i="93" a="1"/>
  <c r="AL55" i="93" s="1"/>
  <c r="AM55" i="93" a="1"/>
  <c r="AM55" i="93" s="1"/>
  <c r="AN55" i="93" a="1"/>
  <c r="AN55" i="93" s="1"/>
  <c r="AO55" i="93" a="1"/>
  <c r="AO55" i="93" s="1"/>
  <c r="AP55" i="93" a="1"/>
  <c r="AP55" i="93" s="1"/>
  <c r="AQ55" i="93" a="1"/>
  <c r="AQ55" i="93" s="1"/>
  <c r="AR55" i="93" a="1"/>
  <c r="AR55" i="93" s="1"/>
  <c r="AS55" i="93" a="1"/>
  <c r="AS55" i="93" s="1"/>
  <c r="AT55" i="93" a="1"/>
  <c r="AT55" i="93" s="1"/>
  <c r="AU55" i="93" a="1"/>
  <c r="AU55" i="93" s="1"/>
  <c r="AV55" i="93" a="1"/>
  <c r="AV55" i="93" s="1"/>
  <c r="E56" i="93" a="1"/>
  <c r="E56" i="93" s="1"/>
  <c r="F56" i="93" a="1"/>
  <c r="F56" i="93" s="1"/>
  <c r="G56" i="93" a="1"/>
  <c r="G56" i="93" s="1"/>
  <c r="H56" i="93" a="1"/>
  <c r="H56" i="93" s="1"/>
  <c r="I56" i="93" a="1"/>
  <c r="I56" i="93" s="1"/>
  <c r="J56" i="93" a="1"/>
  <c r="J56" i="93" s="1"/>
  <c r="K56" i="93" a="1"/>
  <c r="K56" i="93" s="1"/>
  <c r="L56" i="93" a="1"/>
  <c r="L56" i="93" s="1"/>
  <c r="M56" i="93" a="1"/>
  <c r="M56" i="93" s="1"/>
  <c r="N56" i="93" a="1"/>
  <c r="N56" i="93" s="1"/>
  <c r="O56" i="93" a="1"/>
  <c r="O56" i="93" s="1"/>
  <c r="P56" i="93" a="1"/>
  <c r="P56" i="93" s="1"/>
  <c r="Q56" i="93" a="1"/>
  <c r="Q56" i="93" s="1"/>
  <c r="R56" i="93" a="1"/>
  <c r="R56" i="93" s="1"/>
  <c r="S56" i="93" a="1"/>
  <c r="S56" i="93" s="1"/>
  <c r="T56" i="93" a="1"/>
  <c r="T56" i="93"/>
  <c r="U56" i="93" a="1"/>
  <c r="U56" i="93" s="1"/>
  <c r="V56" i="93" a="1"/>
  <c r="V56" i="93" s="1"/>
  <c r="W56" i="93" a="1"/>
  <c r="W56" i="93" s="1"/>
  <c r="X56" i="93" a="1"/>
  <c r="X56" i="93"/>
  <c r="Y56" i="93" a="1"/>
  <c r="Y56" i="93" s="1"/>
  <c r="Z56" i="93" a="1"/>
  <c r="Z56" i="93" s="1"/>
  <c r="AA56" i="93" a="1"/>
  <c r="AA56" i="93" s="1"/>
  <c r="AB56" i="93" a="1"/>
  <c r="AB56" i="93" s="1"/>
  <c r="AC56" i="93" a="1"/>
  <c r="AC56" i="93" s="1"/>
  <c r="AD56" i="93" a="1"/>
  <c r="AD56" i="93" s="1"/>
  <c r="AE56" i="93" a="1"/>
  <c r="AE56" i="93" s="1"/>
  <c r="AF56" i="93" a="1"/>
  <c r="AF56" i="93" s="1"/>
  <c r="AG56" i="93" a="1"/>
  <c r="AG56" i="93" s="1"/>
  <c r="AH56" i="93" a="1"/>
  <c r="AH56" i="93" s="1"/>
  <c r="AI56" i="93" a="1"/>
  <c r="AI56" i="93" s="1"/>
  <c r="AJ56" i="93" a="1"/>
  <c r="AJ56" i="93" s="1"/>
  <c r="AK56" i="93" a="1"/>
  <c r="AK56" i="93" s="1"/>
  <c r="AL56" i="93" a="1"/>
  <c r="AL56" i="93" s="1"/>
  <c r="AM56" i="93" a="1"/>
  <c r="AM56" i="93" s="1"/>
  <c r="AN56" i="93" a="1"/>
  <c r="AN56" i="93"/>
  <c r="AO56" i="93" a="1"/>
  <c r="AO56" i="93" s="1"/>
  <c r="AP56" i="93" a="1"/>
  <c r="AP56" i="93" s="1"/>
  <c r="AQ56" i="93" a="1"/>
  <c r="AQ56" i="93" s="1"/>
  <c r="AR56" i="93" a="1"/>
  <c r="AR56" i="93" s="1"/>
  <c r="AS56" i="93" a="1"/>
  <c r="AS56" i="93" s="1"/>
  <c r="AT56" i="93" a="1"/>
  <c r="AT56" i="93" s="1"/>
  <c r="AU56" i="93" a="1"/>
  <c r="AU56" i="93" s="1"/>
  <c r="AV56" i="93" a="1"/>
  <c r="AV56" i="93" s="1"/>
  <c r="E57" i="93" a="1"/>
  <c r="E57" i="93" s="1"/>
  <c r="F57" i="93" a="1"/>
  <c r="F57" i="93" s="1"/>
  <c r="G57" i="93" a="1"/>
  <c r="G57" i="93" s="1"/>
  <c r="H57" i="93" a="1"/>
  <c r="H57" i="93" s="1"/>
  <c r="I57" i="93" a="1"/>
  <c r="I57" i="93" s="1"/>
  <c r="J57" i="93" a="1"/>
  <c r="J57" i="93" s="1"/>
  <c r="K57" i="93" a="1"/>
  <c r="K57" i="93" s="1"/>
  <c r="L57" i="93" a="1"/>
  <c r="L57" i="93"/>
  <c r="M57" i="93" a="1"/>
  <c r="M57" i="93" s="1"/>
  <c r="N57" i="93" a="1"/>
  <c r="N57" i="93" s="1"/>
  <c r="O57" i="93" a="1"/>
  <c r="O57" i="93" s="1"/>
  <c r="P57" i="93" a="1"/>
  <c r="P57" i="93"/>
  <c r="Q57" i="93" a="1"/>
  <c r="Q57" i="93" s="1"/>
  <c r="R57" i="93" a="1"/>
  <c r="R57" i="93" s="1"/>
  <c r="S57" i="93" a="1"/>
  <c r="S57" i="93" s="1"/>
  <c r="T57" i="93" a="1"/>
  <c r="T57" i="93" s="1"/>
  <c r="U57" i="93" a="1"/>
  <c r="U57" i="93" s="1"/>
  <c r="V57" i="93" a="1"/>
  <c r="V57" i="93" s="1"/>
  <c r="W57" i="93" a="1"/>
  <c r="W57" i="93" s="1"/>
  <c r="X57" i="93" a="1"/>
  <c r="X57" i="93" s="1"/>
  <c r="Y57" i="93" a="1"/>
  <c r="Y57" i="93" s="1"/>
  <c r="Z57" i="93" a="1"/>
  <c r="Z57" i="93" s="1"/>
  <c r="AA57" i="93" a="1"/>
  <c r="AA57" i="93" s="1"/>
  <c r="AB57" i="93" a="1"/>
  <c r="AB57" i="93" s="1"/>
  <c r="AC57" i="93" a="1"/>
  <c r="AC57" i="93" s="1"/>
  <c r="AD57" i="93" a="1"/>
  <c r="AD57" i="93" s="1"/>
  <c r="AE57" i="93" a="1"/>
  <c r="AE57" i="93" s="1"/>
  <c r="AF57" i="93" a="1"/>
  <c r="AF57" i="93"/>
  <c r="AG57" i="93" a="1"/>
  <c r="AG57" i="93" s="1"/>
  <c r="AH57" i="93" a="1"/>
  <c r="AH57" i="93" s="1"/>
  <c r="AI57" i="93" a="1"/>
  <c r="AI57" i="93" s="1"/>
  <c r="AJ57" i="93" a="1"/>
  <c r="AJ57" i="93" s="1"/>
  <c r="AK57" i="93" a="1"/>
  <c r="AK57" i="93" s="1"/>
  <c r="AL57" i="93" a="1"/>
  <c r="AL57" i="93" s="1"/>
  <c r="AM57" i="93" a="1"/>
  <c r="AM57" i="93" s="1"/>
  <c r="AN57" i="93" a="1"/>
  <c r="AN57" i="93" s="1"/>
  <c r="AO57" i="93" a="1"/>
  <c r="AO57" i="93" s="1"/>
  <c r="AP57" i="93" a="1"/>
  <c r="AP57" i="93" s="1"/>
  <c r="AQ57" i="93" a="1"/>
  <c r="AQ57" i="93" s="1"/>
  <c r="AR57" i="93" a="1"/>
  <c r="AR57" i="93"/>
  <c r="AS57" i="93" a="1"/>
  <c r="AS57" i="93" s="1"/>
  <c r="AT57" i="93" a="1"/>
  <c r="AT57" i="93" s="1"/>
  <c r="AU57" i="93" a="1"/>
  <c r="AU57" i="93" s="1"/>
  <c r="AV57" i="93" a="1"/>
  <c r="AV57" i="93" s="1"/>
  <c r="E58" i="93" a="1"/>
  <c r="E58" i="93" s="1"/>
  <c r="F58" i="93" a="1"/>
  <c r="F58" i="93" s="1"/>
  <c r="G58" i="93" a="1"/>
  <c r="G58" i="93" s="1"/>
  <c r="H58" i="93" a="1"/>
  <c r="H58" i="93"/>
  <c r="I58" i="93" a="1"/>
  <c r="I58" i="93" s="1"/>
  <c r="J58" i="93" a="1"/>
  <c r="J58" i="93" s="1"/>
  <c r="K58" i="93" a="1"/>
  <c r="K58" i="93" s="1"/>
  <c r="L58" i="93" a="1"/>
  <c r="L58" i="93"/>
  <c r="M58" i="93" a="1"/>
  <c r="M58" i="93" s="1"/>
  <c r="N58" i="93" a="1"/>
  <c r="N58" i="93" s="1"/>
  <c r="O58" i="93" a="1"/>
  <c r="O58" i="93"/>
  <c r="P58" i="93" a="1"/>
  <c r="P58" i="93" s="1"/>
  <c r="Q58" i="93" a="1"/>
  <c r="Q58" i="93" s="1"/>
  <c r="R58" i="93" a="1"/>
  <c r="R58" i="93" s="1"/>
  <c r="S58" i="93" a="1"/>
  <c r="S58" i="93" s="1"/>
  <c r="T58" i="93" a="1"/>
  <c r="T58" i="93" s="1"/>
  <c r="U58" i="93" a="1"/>
  <c r="U58" i="93" s="1"/>
  <c r="V58" i="93" a="1"/>
  <c r="V58" i="93" s="1"/>
  <c r="W58" i="93" a="1"/>
  <c r="W58" i="93" s="1"/>
  <c r="X58" i="93" a="1"/>
  <c r="X58" i="93" s="1"/>
  <c r="Y58" i="93" a="1"/>
  <c r="Y58" i="93" s="1"/>
  <c r="Z58" i="93" a="1"/>
  <c r="Z58" i="93" s="1"/>
  <c r="AA58" i="93" a="1"/>
  <c r="AA58" i="93" s="1"/>
  <c r="AB58" i="93" a="1"/>
  <c r="AB58" i="93"/>
  <c r="AC58" i="93" a="1"/>
  <c r="AC58" i="93" s="1"/>
  <c r="AD58" i="93" a="1"/>
  <c r="AD58" i="93" s="1"/>
  <c r="AE58" i="93" a="1"/>
  <c r="AE58" i="93"/>
  <c r="AF58" i="93" a="1"/>
  <c r="AF58" i="93" s="1"/>
  <c r="AG58" i="93" a="1"/>
  <c r="AG58" i="93" s="1"/>
  <c r="AH58" i="93" a="1"/>
  <c r="AH58" i="93" s="1"/>
  <c r="AI58" i="93" a="1"/>
  <c r="AI58" i="93" s="1"/>
  <c r="AJ58" i="93" a="1"/>
  <c r="AJ58" i="93" s="1"/>
  <c r="AK58" i="93" a="1"/>
  <c r="AK58" i="93" s="1"/>
  <c r="AL58" i="93" a="1"/>
  <c r="AL58" i="93" s="1"/>
  <c r="AM58" i="93" a="1"/>
  <c r="AM58" i="93" s="1"/>
  <c r="AN58" i="93" a="1"/>
  <c r="AN58" i="93" s="1"/>
  <c r="AO58" i="93" a="1"/>
  <c r="AO58" i="93" s="1"/>
  <c r="AP58" i="93" a="1"/>
  <c r="AP58" i="93" s="1"/>
  <c r="AQ58" i="93" a="1"/>
  <c r="AQ58" i="93" s="1"/>
  <c r="AR58" i="93" a="1"/>
  <c r="AR58" i="93" s="1"/>
  <c r="AS58" i="93" a="1"/>
  <c r="AS58" i="93" s="1"/>
  <c r="AT58" i="93" a="1"/>
  <c r="AT58" i="93" s="1"/>
  <c r="AU58" i="93" a="1"/>
  <c r="AU58" i="93"/>
  <c r="AV58" i="93" a="1"/>
  <c r="AV58" i="93" s="1"/>
  <c r="E59" i="93" a="1"/>
  <c r="E59" i="93" s="1"/>
  <c r="F59" i="93" a="1"/>
  <c r="F59" i="93" s="1"/>
  <c r="G59" i="93" a="1"/>
  <c r="G59" i="93" s="1"/>
  <c r="H59" i="93" a="1"/>
  <c r="H59" i="93" s="1"/>
  <c r="I59" i="93" a="1"/>
  <c r="I59" i="93" s="1"/>
  <c r="J59" i="93" a="1"/>
  <c r="J59" i="93" s="1"/>
  <c r="K59" i="93" a="1"/>
  <c r="K59" i="93" s="1"/>
  <c r="L59" i="93" a="1"/>
  <c r="L59" i="93" s="1"/>
  <c r="M59" i="93" a="1"/>
  <c r="M59" i="93" s="1"/>
  <c r="N59" i="93" a="1"/>
  <c r="N59" i="93" s="1"/>
  <c r="O59" i="93" a="1"/>
  <c r="O59" i="93" s="1"/>
  <c r="P59" i="93" a="1"/>
  <c r="P59" i="93" s="1"/>
  <c r="Q59" i="93" a="1"/>
  <c r="Q59" i="93" s="1"/>
  <c r="R59" i="93" a="1"/>
  <c r="R59" i="93" s="1"/>
  <c r="S59" i="93" a="1"/>
  <c r="S59" i="93" s="1"/>
  <c r="T59" i="93" a="1"/>
  <c r="T59" i="93" s="1"/>
  <c r="U59" i="93" a="1"/>
  <c r="U59" i="93" s="1"/>
  <c r="V59" i="93" a="1"/>
  <c r="V59" i="93" s="1"/>
  <c r="W59" i="93" a="1"/>
  <c r="W59" i="93" s="1"/>
  <c r="X59" i="93" a="1"/>
  <c r="X59" i="93" s="1"/>
  <c r="Y59" i="93" a="1"/>
  <c r="Y59" i="93" s="1"/>
  <c r="Z59" i="93" a="1"/>
  <c r="Z59" i="93" s="1"/>
  <c r="AA59" i="93" a="1"/>
  <c r="AA59" i="93" s="1"/>
  <c r="AB59" i="93" a="1"/>
  <c r="AB59" i="93" s="1"/>
  <c r="AC59" i="93" a="1"/>
  <c r="AC59" i="93" s="1"/>
  <c r="AD59" i="93" a="1"/>
  <c r="AD59" i="93" s="1"/>
  <c r="AE59" i="93" a="1"/>
  <c r="AE59" i="93" s="1"/>
  <c r="AF59" i="93" a="1"/>
  <c r="AF59" i="93"/>
  <c r="AG59" i="93" a="1"/>
  <c r="AG59" i="93" s="1"/>
  <c r="AH59" i="93" a="1"/>
  <c r="AH59" i="93" s="1"/>
  <c r="AI59" i="93" a="1"/>
  <c r="AI59" i="93" s="1"/>
  <c r="AJ59" i="93" a="1"/>
  <c r="AJ59" i="93" s="1"/>
  <c r="AK59" i="93" a="1"/>
  <c r="AK59" i="93" s="1"/>
  <c r="AL59" i="93" a="1"/>
  <c r="AL59" i="93" s="1"/>
  <c r="AM59" i="93" a="1"/>
  <c r="AM59" i="93" s="1"/>
  <c r="AN59" i="93" a="1"/>
  <c r="AN59" i="93" s="1"/>
  <c r="AO59" i="93" a="1"/>
  <c r="AO59" i="93" s="1"/>
  <c r="AP59" i="93" a="1"/>
  <c r="AP59" i="93" s="1"/>
  <c r="AQ59" i="93" a="1"/>
  <c r="AQ59" i="93" s="1"/>
  <c r="AR59" i="93" a="1"/>
  <c r="AR59" i="93"/>
  <c r="AS59" i="93" a="1"/>
  <c r="AS59" i="93" s="1"/>
  <c r="AT59" i="93" a="1"/>
  <c r="AT59" i="93" s="1"/>
  <c r="AU59" i="93" a="1"/>
  <c r="AU59" i="93" s="1"/>
  <c r="AV59" i="93" a="1"/>
  <c r="AV59" i="93" s="1"/>
  <c r="E60" i="93" a="1"/>
  <c r="E60" i="93" s="1"/>
  <c r="F60" i="93" a="1"/>
  <c r="F60" i="93"/>
  <c r="G60" i="93" a="1"/>
  <c r="G60" i="93"/>
  <c r="H60" i="93" a="1"/>
  <c r="H60" i="93"/>
  <c r="I60" i="93" a="1"/>
  <c r="I60" i="93" s="1"/>
  <c r="J60" i="93" a="1"/>
  <c r="J60" i="93" s="1"/>
  <c r="K60" i="93" a="1"/>
  <c r="K60" i="93" s="1"/>
  <c r="L60" i="93" a="1"/>
  <c r="L60" i="93" s="1"/>
  <c r="M60" i="93" a="1"/>
  <c r="M60" i="93" s="1"/>
  <c r="N60" i="93" a="1"/>
  <c r="N60" i="93" s="1"/>
  <c r="O60" i="93" a="1"/>
  <c r="O60" i="93" s="1"/>
  <c r="P60" i="93" a="1"/>
  <c r="P60" i="93" s="1"/>
  <c r="Q60" i="93" a="1"/>
  <c r="Q60" i="93" s="1"/>
  <c r="R60" i="93" a="1"/>
  <c r="R60" i="93" s="1"/>
  <c r="S60" i="93" a="1"/>
  <c r="S60" i="93" s="1"/>
  <c r="T60" i="93" a="1"/>
  <c r="T60" i="93" s="1"/>
  <c r="U60" i="93" a="1"/>
  <c r="U60" i="93" s="1"/>
  <c r="V60" i="93" a="1"/>
  <c r="V60" i="93"/>
  <c r="W60" i="93" a="1"/>
  <c r="W60" i="93"/>
  <c r="X60" i="93" a="1"/>
  <c r="X60" i="93"/>
  <c r="Y60" i="93" a="1"/>
  <c r="Y60" i="93" s="1"/>
  <c r="Z60" i="93" a="1"/>
  <c r="Z60" i="93" s="1"/>
  <c r="AA60" i="93" a="1"/>
  <c r="AA60" i="93" s="1"/>
  <c r="AB60" i="93" a="1"/>
  <c r="AB60" i="93" s="1"/>
  <c r="AC60" i="93" a="1"/>
  <c r="AC60" i="93" s="1"/>
  <c r="AD60" i="93" a="1"/>
  <c r="AD60" i="93"/>
  <c r="AE60" i="93" a="1"/>
  <c r="AE60" i="93" s="1"/>
  <c r="AF60" i="93" a="1"/>
  <c r="AF60" i="93" s="1"/>
  <c r="AG60" i="93" a="1"/>
  <c r="AG60" i="93" s="1"/>
  <c r="AH60" i="93" a="1"/>
  <c r="AH60" i="93" s="1"/>
  <c r="AI60" i="93" a="1"/>
  <c r="AI60" i="93" s="1"/>
  <c r="AJ60" i="93" a="1"/>
  <c r="AJ60" i="93" s="1"/>
  <c r="AK60" i="93" a="1"/>
  <c r="AK60" i="93" s="1"/>
  <c r="AL60" i="93" a="1"/>
  <c r="AL60" i="93"/>
  <c r="AM60" i="93" a="1"/>
  <c r="AM60" i="93"/>
  <c r="AN60" i="93" a="1"/>
  <c r="AN60" i="93"/>
  <c r="AO60" i="93" a="1"/>
  <c r="AO60" i="93" s="1"/>
  <c r="AP60" i="93" a="1"/>
  <c r="AP60" i="93" s="1"/>
  <c r="AQ60" i="93" a="1"/>
  <c r="AQ60" i="93" s="1"/>
  <c r="AR60" i="93" a="1"/>
  <c r="AR60" i="93" s="1"/>
  <c r="AS60" i="93" a="1"/>
  <c r="AS60" i="93" s="1"/>
  <c r="AT60" i="93" a="1"/>
  <c r="AT60" i="93" s="1"/>
  <c r="AU60" i="93" a="1"/>
  <c r="AU60" i="93"/>
  <c r="AV60" i="93" a="1"/>
  <c r="AV60" i="93" s="1"/>
  <c r="E61" i="93" a="1"/>
  <c r="E61" i="93" s="1"/>
  <c r="F61" i="93" a="1"/>
  <c r="F61" i="93" s="1"/>
  <c r="G61" i="93" a="1"/>
  <c r="G61" i="93" s="1"/>
  <c r="H61" i="93" a="1"/>
  <c r="H61" i="93" s="1"/>
  <c r="I61" i="93" a="1"/>
  <c r="I61" i="93" s="1"/>
  <c r="J61" i="93" a="1"/>
  <c r="J61" i="93"/>
  <c r="K61" i="93" a="1"/>
  <c r="K61" i="93"/>
  <c r="L61" i="93" a="1"/>
  <c r="L61" i="93"/>
  <c r="M61" i="93" a="1"/>
  <c r="M61" i="93" s="1"/>
  <c r="N61" i="93" a="1"/>
  <c r="N61" i="93" s="1"/>
  <c r="O61" i="93" a="1"/>
  <c r="O61" i="93" s="1"/>
  <c r="P61" i="93" a="1"/>
  <c r="P61" i="93" s="1"/>
  <c r="Q61" i="93" a="1"/>
  <c r="Q61" i="93" s="1"/>
  <c r="R61" i="93" a="1"/>
  <c r="R61" i="93" s="1"/>
  <c r="S61" i="93" a="1"/>
  <c r="S61" i="93" s="1"/>
  <c r="T61" i="93" a="1"/>
  <c r="T61" i="93"/>
  <c r="U61" i="93" a="1"/>
  <c r="U61" i="93" s="1"/>
  <c r="V61" i="93" a="1"/>
  <c r="V61" i="93" s="1"/>
  <c r="W61" i="93" a="1"/>
  <c r="W61" i="93" s="1"/>
  <c r="X61" i="93" a="1"/>
  <c r="X61" i="93" s="1"/>
  <c r="Y61" i="93" a="1"/>
  <c r="Y61" i="93" s="1"/>
  <c r="Z61" i="93" a="1"/>
  <c r="Z61" i="93"/>
  <c r="AA61" i="93" a="1"/>
  <c r="AA61" i="93" s="1"/>
  <c r="AB61" i="93" a="1"/>
  <c r="AB61" i="93" s="1"/>
  <c r="AC61" i="93" a="1"/>
  <c r="AC61" i="93" s="1"/>
  <c r="AD61" i="93" a="1"/>
  <c r="AD61" i="93" s="1"/>
  <c r="AE61" i="93" a="1"/>
  <c r="AE61" i="93" s="1"/>
  <c r="AF61" i="93" a="1"/>
  <c r="AF61" i="93"/>
  <c r="AG61" i="93" a="1"/>
  <c r="AG61" i="93" s="1"/>
  <c r="AH61" i="93" a="1"/>
  <c r="AH61" i="93" s="1"/>
  <c r="AI61" i="93" a="1"/>
  <c r="AI61" i="93" s="1"/>
  <c r="AJ61" i="93" a="1"/>
  <c r="AJ61" i="93"/>
  <c r="AK61" i="93" a="1"/>
  <c r="AK61" i="93" s="1"/>
  <c r="AL61" i="93" a="1"/>
  <c r="AL61" i="93" s="1"/>
  <c r="AM61" i="93" a="1"/>
  <c r="AM61" i="93" s="1"/>
  <c r="AN61" i="93" a="1"/>
  <c r="AN61" i="93" s="1"/>
  <c r="AO61" i="93" a="1"/>
  <c r="AO61" i="93" s="1"/>
  <c r="AP61" i="93" a="1"/>
  <c r="AP61" i="93"/>
  <c r="AQ61" i="93" a="1"/>
  <c r="AQ61" i="93"/>
  <c r="AR61" i="93" a="1"/>
  <c r="AR61" i="93"/>
  <c r="AS61" i="93" a="1"/>
  <c r="AS61" i="93" s="1"/>
  <c r="AT61" i="93" a="1"/>
  <c r="AT61" i="93" s="1"/>
  <c r="AU61" i="93" a="1"/>
  <c r="AU61" i="93" s="1"/>
  <c r="AV61" i="93" a="1"/>
  <c r="AV61" i="93" s="1"/>
  <c r="E62" i="93" a="1"/>
  <c r="E62" i="93" s="1"/>
  <c r="F62" i="93" a="1"/>
  <c r="F62" i="93"/>
  <c r="G62" i="93" a="1"/>
  <c r="G62" i="93"/>
  <c r="H62" i="93" a="1"/>
  <c r="H62" i="93"/>
  <c r="I62" i="93" a="1"/>
  <c r="I62" i="93" s="1"/>
  <c r="J62" i="93" a="1"/>
  <c r="J62" i="93" s="1"/>
  <c r="K62" i="93" a="1"/>
  <c r="K62" i="93"/>
  <c r="L62" i="93" a="1"/>
  <c r="L62" i="93" s="1"/>
  <c r="M62" i="93" a="1"/>
  <c r="M62" i="93" s="1"/>
  <c r="N62" i="93" a="1"/>
  <c r="N62" i="93"/>
  <c r="O62" i="93" a="1"/>
  <c r="O62" i="93"/>
  <c r="P62" i="93" a="1"/>
  <c r="P62" i="93"/>
  <c r="Q62" i="93" a="1"/>
  <c r="Q62" i="93" s="1"/>
  <c r="R62" i="93" a="1"/>
  <c r="R62" i="93" s="1"/>
  <c r="S62" i="93" a="1"/>
  <c r="S62" i="93" s="1"/>
  <c r="T62" i="93" a="1"/>
  <c r="T62" i="93"/>
  <c r="U62" i="93" a="1"/>
  <c r="U62" i="93" s="1"/>
  <c r="V62" i="93" a="1"/>
  <c r="V62" i="93"/>
  <c r="W62" i="93" a="1"/>
  <c r="W62" i="93"/>
  <c r="X62" i="93" a="1"/>
  <c r="X62" i="93"/>
  <c r="Y62" i="93" a="1"/>
  <c r="Y62" i="93" s="1"/>
  <c r="Z62" i="93" a="1"/>
  <c r="Z62" i="93" s="1"/>
  <c r="AA62" i="93" a="1"/>
  <c r="AA62" i="93" s="1"/>
  <c r="AB62" i="93" a="1"/>
  <c r="AB62" i="93" s="1"/>
  <c r="AC62" i="93" a="1"/>
  <c r="AC62" i="93" s="1"/>
  <c r="AD62" i="93" a="1"/>
  <c r="AD62" i="93" s="1"/>
  <c r="AE62" i="93" a="1"/>
  <c r="AE62" i="93"/>
  <c r="AF62" i="93" a="1"/>
  <c r="AF62" i="93" s="1"/>
  <c r="AG62" i="93" a="1"/>
  <c r="AG62" i="93" s="1"/>
  <c r="AH62" i="93" a="1"/>
  <c r="AH62" i="93"/>
  <c r="AI62" i="93" a="1"/>
  <c r="AI62" i="93" s="1"/>
  <c r="AJ62" i="93" a="1"/>
  <c r="AJ62" i="93" s="1"/>
  <c r="AK62" i="93" a="1"/>
  <c r="AK62" i="93" s="1"/>
  <c r="AL62" i="93" a="1"/>
  <c r="AL62" i="93" s="1"/>
  <c r="AM62" i="93" a="1"/>
  <c r="AM62" i="93" s="1"/>
  <c r="AN62" i="93" a="1"/>
  <c r="AN62" i="93" s="1"/>
  <c r="AO62" i="93" a="1"/>
  <c r="AO62" i="93" s="1"/>
  <c r="AP62" i="93" a="1"/>
  <c r="AP62" i="93" s="1"/>
  <c r="AQ62" i="93" a="1"/>
  <c r="AQ62" i="93" s="1"/>
  <c r="AR62" i="93" a="1"/>
  <c r="AR62" i="93" s="1"/>
  <c r="AS62" i="93" a="1"/>
  <c r="AS62" i="93" s="1"/>
  <c r="AT62" i="93" a="1"/>
  <c r="AT62" i="93" s="1"/>
  <c r="AU62" i="93" a="1"/>
  <c r="AU62" i="93"/>
  <c r="AV62" i="93" a="1"/>
  <c r="AV62" i="93" s="1"/>
  <c r="E63" i="93" a="1"/>
  <c r="E63" i="93" s="1"/>
  <c r="F63" i="93" a="1"/>
  <c r="F63" i="93" s="1"/>
  <c r="G63" i="93" a="1"/>
  <c r="G63" i="93" s="1"/>
  <c r="H63" i="93" a="1"/>
  <c r="H63" i="93"/>
  <c r="I63" i="93" a="1"/>
  <c r="I63" i="93" s="1"/>
  <c r="J63" i="93" a="1"/>
  <c r="J63" i="93" s="1"/>
  <c r="K63" i="93" a="1"/>
  <c r="K63" i="93" s="1"/>
  <c r="L63" i="93" a="1"/>
  <c r="L63" i="93" s="1"/>
  <c r="M63" i="93" a="1"/>
  <c r="M63" i="93" s="1"/>
  <c r="N63" i="93" a="1"/>
  <c r="N63" i="93" s="1"/>
  <c r="O63" i="93" a="1"/>
  <c r="O63" i="93" s="1"/>
  <c r="P63" i="93" a="1"/>
  <c r="P63" i="93" s="1"/>
  <c r="Q63" i="93" a="1"/>
  <c r="Q63" i="93" s="1"/>
  <c r="R63" i="93" a="1"/>
  <c r="R63" i="93"/>
  <c r="S63" i="93" a="1"/>
  <c r="S63" i="93"/>
  <c r="T63" i="93" a="1"/>
  <c r="T63" i="93"/>
  <c r="U63" i="93" a="1"/>
  <c r="U63" i="93" s="1"/>
  <c r="V63" i="93" a="1"/>
  <c r="V63" i="93" s="1"/>
  <c r="W63" i="93" a="1"/>
  <c r="W63" i="93" s="1"/>
  <c r="X63" i="93" a="1"/>
  <c r="X63" i="93" s="1"/>
  <c r="Y63" i="93" a="1"/>
  <c r="Y63" i="93" s="1"/>
  <c r="Z63" i="93" a="1"/>
  <c r="Z63" i="93"/>
  <c r="AA63" i="93" a="1"/>
  <c r="AA63" i="93"/>
  <c r="AB63" i="93" a="1"/>
  <c r="AB63" i="93"/>
  <c r="AC63" i="93" a="1"/>
  <c r="AC63" i="93" s="1"/>
  <c r="AD63" i="93" a="1"/>
  <c r="AD63" i="93" s="1"/>
  <c r="AE63" i="93" a="1"/>
  <c r="AE63" i="93"/>
  <c r="AF63" i="93" a="1"/>
  <c r="AF63" i="93" s="1"/>
  <c r="AG63" i="93" a="1"/>
  <c r="AG63" i="93" s="1"/>
  <c r="AH63" i="93" a="1"/>
  <c r="AH63" i="93"/>
  <c r="AI63" i="93" a="1"/>
  <c r="AI63" i="93"/>
  <c r="AJ63" i="93" a="1"/>
  <c r="AJ63" i="93"/>
  <c r="AK63" i="93" a="1"/>
  <c r="AK63" i="93" s="1"/>
  <c r="AL63" i="93" a="1"/>
  <c r="AL63" i="93" s="1"/>
  <c r="AM63" i="93" a="1"/>
  <c r="AM63" i="93" s="1"/>
  <c r="AN63" i="93" a="1"/>
  <c r="AN63" i="93" s="1"/>
  <c r="AO63" i="93" a="1"/>
  <c r="AO63" i="93" s="1"/>
  <c r="AP63" i="93" a="1"/>
  <c r="AP63" i="93"/>
  <c r="AQ63" i="93" a="1"/>
  <c r="AQ63" i="93"/>
  <c r="AR63" i="93" a="1"/>
  <c r="AR63" i="93"/>
  <c r="AS63" i="93" a="1"/>
  <c r="AS63" i="93" s="1"/>
  <c r="AT63" i="93" a="1"/>
  <c r="AT63" i="93" s="1"/>
  <c r="AU63" i="93" a="1"/>
  <c r="AU63" i="93" s="1"/>
  <c r="AV63" i="93" a="1"/>
  <c r="AV63" i="93" s="1"/>
  <c r="E64" i="93" a="1"/>
  <c r="E64" i="93" s="1"/>
  <c r="F64" i="93" a="1"/>
  <c r="F64" i="93" s="1"/>
  <c r="G64" i="93" a="1"/>
  <c r="G64" i="93" s="1"/>
  <c r="H64" i="93" a="1"/>
  <c r="H64" i="93"/>
  <c r="I64" i="93" a="1"/>
  <c r="I64" i="93" s="1"/>
  <c r="J64" i="93" a="1"/>
  <c r="J64" i="93"/>
  <c r="K64" i="93" a="1"/>
  <c r="K64" i="93" s="1"/>
  <c r="L64" i="93" a="1"/>
  <c r="L64" i="93" s="1"/>
  <c r="M64" i="93" a="1"/>
  <c r="M64" i="93" s="1"/>
  <c r="N64" i="93" a="1"/>
  <c r="N64" i="93"/>
  <c r="O64" i="93" a="1"/>
  <c r="O64" i="93" s="1"/>
  <c r="P64" i="93" a="1"/>
  <c r="P64" i="93" s="1"/>
  <c r="Q64" i="93" a="1"/>
  <c r="Q64" i="93" s="1"/>
  <c r="R64" i="93" a="1"/>
  <c r="R64" i="93" s="1"/>
  <c r="S64" i="93" a="1"/>
  <c r="S64" i="93"/>
  <c r="T64" i="93" a="1"/>
  <c r="T64" i="93" s="1"/>
  <c r="U64" i="93" a="1"/>
  <c r="U64" i="93" s="1"/>
  <c r="V64" i="93" a="1"/>
  <c r="V64" i="93" s="1"/>
  <c r="W64" i="93" a="1"/>
  <c r="W64" i="93" s="1"/>
  <c r="X64" i="93" a="1"/>
  <c r="X64" i="93"/>
  <c r="Y64" i="93" a="1"/>
  <c r="Y64" i="93" s="1"/>
  <c r="Z64" i="93" a="1"/>
  <c r="Z64" i="93" s="1"/>
  <c r="AA64" i="93" a="1"/>
  <c r="AA64" i="93" s="1"/>
  <c r="AB64" i="93" a="1"/>
  <c r="AB64" i="93"/>
  <c r="AC64" i="93" a="1"/>
  <c r="AC64" i="93" s="1"/>
  <c r="AD64" i="93" a="1"/>
  <c r="AD64" i="93"/>
  <c r="AE64" i="93" a="1"/>
  <c r="AE64" i="93" s="1"/>
  <c r="AF64" i="93" a="1"/>
  <c r="AF64" i="93" s="1"/>
  <c r="AG64" i="93" a="1"/>
  <c r="AG64" i="93" s="1"/>
  <c r="AH64" i="93" a="1"/>
  <c r="AH64" i="93" s="1"/>
  <c r="AI64" i="93" a="1"/>
  <c r="AI64" i="93" s="1"/>
  <c r="AJ64" i="93" a="1"/>
  <c r="AJ64" i="93" s="1"/>
  <c r="AK64" i="93" a="1"/>
  <c r="AK64" i="93" s="1"/>
  <c r="AL64" i="93" a="1"/>
  <c r="AL64" i="93"/>
  <c r="AM64" i="93" a="1"/>
  <c r="AM64" i="93"/>
  <c r="AN64" i="93" a="1"/>
  <c r="AN64" i="93"/>
  <c r="AO64" i="93" a="1"/>
  <c r="AO64" i="93" s="1"/>
  <c r="AP64" i="93" a="1"/>
  <c r="AP64" i="93" s="1"/>
  <c r="AQ64" i="93" a="1"/>
  <c r="AQ64" i="93" s="1"/>
  <c r="AR64" i="93" a="1"/>
  <c r="AR64" i="93" s="1"/>
  <c r="AS64" i="93" a="1"/>
  <c r="AS64" i="93" s="1"/>
  <c r="AT64" i="93" a="1"/>
  <c r="AT64" i="93"/>
  <c r="AU64" i="93" a="1"/>
  <c r="AU64" i="93"/>
  <c r="AV64" i="93" a="1"/>
  <c r="AV64" i="93"/>
  <c r="E65" i="93" a="1"/>
  <c r="E65" i="93" s="1"/>
  <c r="F65" i="93" a="1"/>
  <c r="F65" i="93" s="1"/>
  <c r="G65" i="93" a="1"/>
  <c r="G65" i="93"/>
  <c r="H65" i="93" a="1"/>
  <c r="H65" i="93" s="1"/>
  <c r="I65" i="93" a="1"/>
  <c r="I65" i="93" s="1"/>
  <c r="J65" i="93" a="1"/>
  <c r="J65" i="93"/>
  <c r="K65" i="93" a="1"/>
  <c r="K65" i="93"/>
  <c r="L65" i="93" a="1"/>
  <c r="L65" i="93"/>
  <c r="M65" i="93" a="1"/>
  <c r="M65" i="93" s="1"/>
  <c r="N65" i="93" a="1"/>
  <c r="N65" i="93" s="1"/>
  <c r="O65" i="93" a="1"/>
  <c r="O65" i="93" s="1"/>
  <c r="P65" i="93" a="1"/>
  <c r="P65" i="93" s="1"/>
  <c r="Q65" i="93" a="1"/>
  <c r="Q65" i="93" s="1"/>
  <c r="R65" i="93" a="1"/>
  <c r="R65" i="93"/>
  <c r="S65" i="93" a="1"/>
  <c r="S65" i="93"/>
  <c r="T65" i="93" a="1"/>
  <c r="T65" i="93"/>
  <c r="U65" i="93" a="1"/>
  <c r="U65" i="93" s="1"/>
  <c r="V65" i="93" a="1"/>
  <c r="V65" i="93" s="1"/>
  <c r="W65" i="93" a="1"/>
  <c r="W65" i="93" s="1"/>
  <c r="X65" i="93" a="1"/>
  <c r="X65" i="93" s="1"/>
  <c r="Y65" i="93" a="1"/>
  <c r="Y65" i="93" s="1"/>
  <c r="Z65" i="93" a="1"/>
  <c r="Z65" i="93" s="1"/>
  <c r="AA65" i="93" a="1"/>
  <c r="AA65" i="93" s="1"/>
  <c r="AB65" i="93" a="1"/>
  <c r="AB65" i="93" s="1"/>
  <c r="AC65" i="93" a="1"/>
  <c r="AC65" i="93" s="1"/>
  <c r="AD65" i="93" a="1"/>
  <c r="AD65" i="93" s="1"/>
  <c r="AE65" i="93" a="1"/>
  <c r="AE65" i="93" s="1"/>
  <c r="AF65" i="93" a="1"/>
  <c r="AF65" i="93" s="1"/>
  <c r="AG65" i="93" a="1"/>
  <c r="AG65" i="93" s="1"/>
  <c r="AH65" i="93" a="1"/>
  <c r="AH65" i="93" s="1"/>
  <c r="AI65" i="93" a="1"/>
  <c r="AI65" i="93"/>
  <c r="AJ65" i="93" a="1"/>
  <c r="AJ65" i="93" s="1"/>
  <c r="AK65" i="93" a="1"/>
  <c r="AK65" i="93" s="1"/>
  <c r="AL65" i="93" a="1"/>
  <c r="AL65" i="93" s="1"/>
  <c r="AM65" i="93" a="1"/>
  <c r="AM65" i="93" s="1"/>
  <c r="AN65" i="93" a="1"/>
  <c r="AN65" i="93" s="1"/>
  <c r="AO65" i="93" a="1"/>
  <c r="AO65" i="93" s="1"/>
  <c r="AP65" i="93" a="1"/>
  <c r="AP65" i="93" s="1"/>
  <c r="AQ65" i="93" a="1"/>
  <c r="AQ65" i="93" s="1"/>
  <c r="AR65" i="93" a="1"/>
  <c r="AR65" i="93" s="1"/>
  <c r="AS65" i="93" a="1"/>
  <c r="AS65" i="93" s="1"/>
  <c r="AT65" i="93" a="1"/>
  <c r="AT65" i="93" s="1"/>
  <c r="AU65" i="93" a="1"/>
  <c r="AU65" i="93" s="1"/>
  <c r="AV65" i="93" a="1"/>
  <c r="AV65" i="93"/>
  <c r="E66" i="93" a="1"/>
  <c r="E66" i="93" s="1"/>
  <c r="F66" i="93" a="1"/>
  <c r="F66" i="93" s="1"/>
  <c r="G66" i="93" a="1"/>
  <c r="G66" i="93"/>
  <c r="H66" i="93" a="1"/>
  <c r="H66" i="93" s="1"/>
  <c r="I66" i="93" a="1"/>
  <c r="I66" i="93" s="1"/>
  <c r="J66" i="93" a="1"/>
  <c r="J66" i="93" s="1"/>
  <c r="K66" i="93" a="1"/>
  <c r="K66" i="93" s="1"/>
  <c r="L66" i="93" a="1"/>
  <c r="L66" i="93" s="1"/>
  <c r="M66" i="93" a="1"/>
  <c r="M66" i="93" s="1"/>
  <c r="N66" i="93" a="1"/>
  <c r="N66" i="93" s="1"/>
  <c r="O66" i="93" a="1"/>
  <c r="O66" i="93"/>
  <c r="P66" i="93" a="1"/>
  <c r="P66" i="93"/>
  <c r="Q66" i="93" a="1"/>
  <c r="Q66" i="93" s="1"/>
  <c r="R66" i="93" a="1"/>
  <c r="R66" i="93"/>
  <c r="S66" i="93" a="1"/>
  <c r="S66" i="93" s="1"/>
  <c r="T66" i="93" a="1"/>
  <c r="T66" i="93" s="1"/>
  <c r="U66" i="93" a="1"/>
  <c r="U66" i="93" s="1"/>
  <c r="V66" i="93" a="1"/>
  <c r="V66" i="93"/>
  <c r="W66" i="93" a="1"/>
  <c r="W66" i="93"/>
  <c r="X66" i="93" a="1"/>
  <c r="X66" i="93" s="1"/>
  <c r="Y66" i="93" a="1"/>
  <c r="Y66" i="93" s="1"/>
  <c r="Z66" i="93" a="1"/>
  <c r="Z66" i="93" s="1"/>
  <c r="AA66" i="93" a="1"/>
  <c r="AA66" i="93"/>
  <c r="AB66" i="93" a="1"/>
  <c r="AB66" i="93" s="1"/>
  <c r="AC66" i="93" a="1"/>
  <c r="AC66" i="93" s="1"/>
  <c r="AD66" i="93" a="1"/>
  <c r="AD66" i="93" s="1"/>
  <c r="AE66" i="93" a="1"/>
  <c r="AE66" i="93"/>
  <c r="AF66" i="93" a="1"/>
  <c r="AF66" i="93"/>
  <c r="AG66" i="93" a="1"/>
  <c r="AG66" i="93" s="1"/>
  <c r="AH66" i="93" a="1"/>
  <c r="AH66" i="93" s="1"/>
  <c r="AI66" i="93" a="1"/>
  <c r="AI66" i="93" s="1"/>
  <c r="AJ66" i="93" a="1"/>
  <c r="AJ66" i="93" s="1"/>
  <c r="AK66" i="93" a="1"/>
  <c r="AK66" i="93" s="1"/>
  <c r="AL66" i="93" a="1"/>
  <c r="AL66" i="93"/>
  <c r="AM66" i="93" a="1"/>
  <c r="AM66" i="93"/>
  <c r="AN66" i="93" a="1"/>
  <c r="AN66" i="93"/>
  <c r="AO66" i="93" a="1"/>
  <c r="AO66" i="93" s="1"/>
  <c r="AP66" i="93" a="1"/>
  <c r="AP66" i="93" s="1"/>
  <c r="AQ66" i="93" a="1"/>
  <c r="AQ66" i="93" s="1"/>
  <c r="AR66" i="93" a="1"/>
  <c r="AR66" i="93" s="1"/>
  <c r="AS66" i="93" a="1"/>
  <c r="AS66" i="93" s="1"/>
  <c r="AT66" i="93" a="1"/>
  <c r="AT66" i="93"/>
  <c r="AU66" i="93" a="1"/>
  <c r="AU66" i="93" s="1"/>
  <c r="AV66" i="93" a="1"/>
  <c r="AV66" i="93" s="1"/>
  <c r="E67" i="93" a="1"/>
  <c r="E67" i="93" s="1"/>
  <c r="F67" i="93" a="1"/>
  <c r="F67" i="93"/>
  <c r="G67" i="93" a="1"/>
  <c r="G67" i="93" s="1"/>
  <c r="H67" i="93" a="1"/>
  <c r="H67" i="93" s="1"/>
  <c r="I67" i="93" a="1"/>
  <c r="I67" i="93" s="1"/>
  <c r="J67" i="93" a="1"/>
  <c r="J67" i="93" s="1"/>
  <c r="K67" i="93" a="1"/>
  <c r="K67" i="93" s="1"/>
  <c r="L67" i="93" a="1"/>
  <c r="L67" i="93"/>
  <c r="M67" i="93" a="1"/>
  <c r="M67" i="93" s="1"/>
  <c r="N67" i="93" a="1"/>
  <c r="N67" i="93" s="1"/>
  <c r="O67" i="93" a="1"/>
  <c r="O67" i="93" s="1"/>
  <c r="P67" i="93" a="1"/>
  <c r="P67" i="93" s="1"/>
  <c r="Q67" i="93" a="1"/>
  <c r="Q67" i="93" s="1"/>
  <c r="R67" i="93" a="1"/>
  <c r="R67" i="93"/>
  <c r="S67" i="93" a="1"/>
  <c r="S67" i="93" s="1"/>
  <c r="T67" i="93" a="1"/>
  <c r="T67" i="93" s="1"/>
  <c r="U67" i="93" a="1"/>
  <c r="U67" i="93" s="1"/>
  <c r="V67" i="93" a="1"/>
  <c r="V67" i="93" s="1"/>
  <c r="W67" i="93" a="1"/>
  <c r="W67" i="93" s="1"/>
  <c r="X67" i="93" a="1"/>
  <c r="X67" i="93" s="1"/>
  <c r="Y67" i="93" a="1"/>
  <c r="Y67" i="93" s="1"/>
  <c r="Z67" i="93" a="1"/>
  <c r="Z67" i="93" s="1"/>
  <c r="AA67" i="93" a="1"/>
  <c r="AA67" i="93" s="1"/>
  <c r="AB67" i="93" a="1"/>
  <c r="AB67" i="93"/>
  <c r="AC67" i="93" a="1"/>
  <c r="AC67" i="93" s="1"/>
  <c r="AD67" i="93" a="1"/>
  <c r="AD67" i="93" s="1"/>
  <c r="AE67" i="93" a="1"/>
  <c r="AE67" i="93" s="1"/>
  <c r="AF67" i="93" a="1"/>
  <c r="AF67" i="93" s="1"/>
  <c r="AG67" i="93" a="1"/>
  <c r="AG67" i="93" s="1"/>
  <c r="AH67" i="93" a="1"/>
  <c r="AH67" i="93"/>
  <c r="AI67" i="93" a="1"/>
  <c r="AI67" i="93" s="1"/>
  <c r="AJ67" i="93" a="1"/>
  <c r="AJ67" i="93"/>
  <c r="AK67" i="93" a="1"/>
  <c r="AK67" i="93" s="1"/>
  <c r="AL67" i="93" a="1"/>
  <c r="AL67" i="93" s="1"/>
  <c r="AM67" i="93" a="1"/>
  <c r="AM67" i="93" s="1"/>
  <c r="AN67" i="93" a="1"/>
  <c r="AN67" i="93" s="1"/>
  <c r="AO67" i="93" a="1"/>
  <c r="AO67" i="93" s="1"/>
  <c r="AP67" i="93" a="1"/>
  <c r="AP67" i="93"/>
  <c r="AQ67" i="93" a="1"/>
  <c r="AQ67" i="93"/>
  <c r="AR67" i="93" a="1"/>
  <c r="AR67" i="93"/>
  <c r="AS67" i="93" a="1"/>
  <c r="AS67" i="93" s="1"/>
  <c r="AT67" i="93" a="1"/>
  <c r="AT67" i="93" s="1"/>
  <c r="AU67" i="93" a="1"/>
  <c r="AU67" i="93"/>
  <c r="AV67" i="93" a="1"/>
  <c r="AV67" i="93" s="1"/>
  <c r="E68" i="93" a="1"/>
  <c r="E68" i="93" s="1"/>
  <c r="F68" i="93" a="1"/>
  <c r="F68" i="93"/>
  <c r="G68" i="93" a="1"/>
  <c r="G68" i="93"/>
  <c r="H68" i="93" a="1"/>
  <c r="H68" i="93"/>
  <c r="I68" i="93" a="1"/>
  <c r="I68" i="93" s="1"/>
  <c r="J68" i="93" a="1"/>
  <c r="J68" i="93" s="1"/>
  <c r="K68" i="93" a="1"/>
  <c r="K68" i="93" s="1"/>
  <c r="L68" i="93" a="1"/>
  <c r="L68" i="93"/>
  <c r="M68" i="93" a="1"/>
  <c r="M68" i="93" s="1"/>
  <c r="N68" i="93" a="1"/>
  <c r="N68" i="93"/>
  <c r="O68" i="93" a="1"/>
  <c r="O68" i="93"/>
  <c r="P68" i="93" a="1"/>
  <c r="P68" i="93"/>
  <c r="Q68" i="93" a="1"/>
  <c r="Q68" i="93" s="1"/>
  <c r="R68" i="93" a="1"/>
  <c r="R68" i="93" s="1"/>
  <c r="S68" i="93" a="1"/>
  <c r="S68" i="93" s="1"/>
  <c r="T68" i="93" a="1"/>
  <c r="T68" i="93" s="1"/>
  <c r="U68" i="93" a="1"/>
  <c r="U68" i="93" s="1"/>
  <c r="V68" i="93" a="1"/>
  <c r="V68" i="93" s="1"/>
  <c r="W68" i="93" a="1"/>
  <c r="W68" i="93" s="1"/>
  <c r="X68" i="93" a="1"/>
  <c r="X68" i="93"/>
  <c r="Y68" i="93" a="1"/>
  <c r="Y68" i="93" s="1"/>
  <c r="Z68" i="93" a="1"/>
  <c r="Z68" i="93" s="1"/>
  <c r="AA68" i="93" a="1"/>
  <c r="AA68" i="93" s="1"/>
  <c r="AB68" i="93" a="1"/>
  <c r="AB68" i="93" s="1"/>
  <c r="AC68" i="93" a="1"/>
  <c r="AC68" i="93" s="1"/>
  <c r="AD68" i="93" a="1"/>
  <c r="AD68" i="93" s="1"/>
  <c r="AE68" i="93" a="1"/>
  <c r="AE68" i="93"/>
  <c r="AF68" i="93" a="1"/>
  <c r="AF68" i="93" s="1"/>
  <c r="AG68" i="93" a="1"/>
  <c r="AG68" i="93" s="1"/>
  <c r="AH68" i="93" a="1"/>
  <c r="AH68" i="93" s="1"/>
  <c r="AI68" i="93" a="1"/>
  <c r="AI68" i="93"/>
  <c r="AJ68" i="93" a="1"/>
  <c r="AJ68" i="93" s="1"/>
  <c r="AK68" i="93" a="1"/>
  <c r="AK68" i="93" s="1"/>
  <c r="AL68" i="93" a="1"/>
  <c r="AL68" i="93" s="1"/>
  <c r="AM68" i="93" a="1"/>
  <c r="AM68" i="93"/>
  <c r="AN68" i="93" a="1"/>
  <c r="AN68" i="93" s="1"/>
  <c r="AO68" i="93" a="1"/>
  <c r="AO68" i="93" s="1"/>
  <c r="AP68" i="93" a="1"/>
  <c r="AP68" i="93" s="1"/>
  <c r="AQ68" i="93" a="1"/>
  <c r="AQ68" i="93" s="1"/>
  <c r="AR68" i="93" a="1"/>
  <c r="AR68" i="93"/>
  <c r="AS68" i="93" a="1"/>
  <c r="AS68" i="93" s="1"/>
  <c r="AT68" i="93" a="1"/>
  <c r="AT68" i="93" s="1"/>
  <c r="AU68" i="93" a="1"/>
  <c r="AU68" i="93" s="1"/>
  <c r="AV68" i="93" a="1"/>
  <c r="AV68" i="93" s="1"/>
  <c r="E69" i="93" a="1"/>
  <c r="E69" i="93" s="1"/>
  <c r="F69" i="93" a="1"/>
  <c r="F69" i="93" s="1"/>
  <c r="G69" i="93" a="1"/>
  <c r="G69" i="93" s="1"/>
  <c r="H69" i="93" a="1"/>
  <c r="H69" i="93" s="1"/>
  <c r="I69" i="93" a="1"/>
  <c r="I69" i="93" s="1"/>
  <c r="J69" i="93" a="1"/>
  <c r="J69" i="93" s="1"/>
  <c r="K69" i="93" a="1"/>
  <c r="K69" i="93"/>
  <c r="L69" i="93" a="1"/>
  <c r="L69" i="93"/>
  <c r="M69" i="93" a="1"/>
  <c r="M69" i="93" s="1"/>
  <c r="N69" i="93" a="1"/>
  <c r="N69" i="93"/>
  <c r="O69" i="93" a="1"/>
  <c r="O69" i="93" s="1"/>
  <c r="P69" i="93" a="1"/>
  <c r="P69" i="93" s="1"/>
  <c r="Q69" i="93" a="1"/>
  <c r="Q69" i="93" s="1"/>
  <c r="R69" i="93" a="1"/>
  <c r="R69" i="93"/>
  <c r="S69" i="93" a="1"/>
  <c r="S69" i="93" s="1"/>
  <c r="T69" i="93" a="1"/>
  <c r="T69" i="93" s="1"/>
  <c r="U69" i="93" a="1"/>
  <c r="U69" i="93" s="1"/>
  <c r="V69" i="93" a="1"/>
  <c r="V69" i="93" s="1"/>
  <c r="W69" i="93" a="1"/>
  <c r="W69" i="93"/>
  <c r="X69" i="93" a="1"/>
  <c r="X69" i="93" s="1"/>
  <c r="Y69" i="93" a="1"/>
  <c r="Y69" i="93" s="1"/>
  <c r="Z69" i="93" a="1"/>
  <c r="Z69" i="93" s="1"/>
  <c r="AA69" i="93" a="1"/>
  <c r="AA69" i="93"/>
  <c r="AB69" i="93" a="1"/>
  <c r="AB69" i="93"/>
  <c r="AC69" i="93" a="1"/>
  <c r="AC69" i="93" s="1"/>
  <c r="AD69" i="93" a="1"/>
  <c r="AD69" i="93" s="1"/>
  <c r="AE69" i="93" a="1"/>
  <c r="AE69" i="93" s="1"/>
  <c r="AF69" i="93" a="1"/>
  <c r="AF69" i="93" s="1"/>
  <c r="AG69" i="93" a="1"/>
  <c r="AG69" i="93" s="1"/>
  <c r="AH69" i="93" a="1"/>
  <c r="AH69" i="93" s="1"/>
  <c r="AI69" i="93" a="1"/>
  <c r="AI69" i="93" s="1"/>
  <c r="AJ69" i="93" a="1"/>
  <c r="AJ69" i="93"/>
  <c r="AK69" i="93" a="1"/>
  <c r="AK69" i="93" s="1"/>
  <c r="AL69" i="93" a="1"/>
  <c r="AL69" i="93" s="1"/>
  <c r="AM69" i="93" a="1"/>
  <c r="AM69" i="93" s="1"/>
  <c r="AN69" i="93" a="1"/>
  <c r="AN69" i="93" s="1"/>
  <c r="AO69" i="93" a="1"/>
  <c r="AO69" i="93" s="1"/>
  <c r="AP69" i="93" a="1"/>
  <c r="AP69" i="93" s="1"/>
  <c r="AQ69" i="93" a="1"/>
  <c r="AQ69" i="93" s="1"/>
  <c r="AR69" i="93" a="1"/>
  <c r="AR69" i="93" s="1"/>
  <c r="AS69" i="93" a="1"/>
  <c r="AS69" i="93" s="1"/>
  <c r="AT69" i="93" a="1"/>
  <c r="AT69" i="93"/>
  <c r="AU69" i="93" a="1"/>
  <c r="AU69" i="93" s="1"/>
  <c r="AV69" i="93" a="1"/>
  <c r="AV69" i="93" s="1"/>
  <c r="E70" i="93" a="1"/>
  <c r="E70" i="93" s="1"/>
  <c r="F70" i="93" a="1"/>
  <c r="F70" i="93" s="1"/>
  <c r="G70" i="93" a="1"/>
  <c r="G70" i="93" s="1"/>
  <c r="H70" i="93" a="1"/>
  <c r="H70" i="93" s="1"/>
  <c r="I70" i="93" a="1"/>
  <c r="I70" i="93" s="1"/>
  <c r="J70" i="93" a="1"/>
  <c r="J70" i="93" s="1"/>
  <c r="K70" i="93" a="1"/>
  <c r="K70" i="93" s="1"/>
  <c r="L70" i="93" a="1"/>
  <c r="L70" i="93" s="1"/>
  <c r="M70" i="93" a="1"/>
  <c r="M70" i="93" s="1"/>
  <c r="N70" i="93" a="1"/>
  <c r="N70" i="93" s="1"/>
  <c r="O70" i="93" a="1"/>
  <c r="O70" i="93" s="1"/>
  <c r="P70" i="93" a="1"/>
  <c r="P70" i="93" s="1"/>
  <c r="Q70" i="93" a="1"/>
  <c r="Q70" i="93" s="1"/>
  <c r="R70" i="93" a="1"/>
  <c r="R70" i="93" s="1"/>
  <c r="S70" i="93" a="1"/>
  <c r="S70" i="93" s="1"/>
  <c r="T70" i="93" a="1"/>
  <c r="T70" i="93" s="1"/>
  <c r="U70" i="93" a="1"/>
  <c r="U70" i="93" s="1"/>
  <c r="V70" i="93" a="1"/>
  <c r="V70" i="93" s="1"/>
  <c r="W70" i="93" a="1"/>
  <c r="W70" i="93"/>
  <c r="X70" i="93" a="1"/>
  <c r="X70" i="93"/>
  <c r="Y70" i="93" a="1"/>
  <c r="Y70" i="93" s="1"/>
  <c r="Z70" i="93" a="1"/>
  <c r="Z70" i="93" s="1"/>
  <c r="AA70" i="93" a="1"/>
  <c r="AA70" i="93" s="1"/>
  <c r="AB70" i="93" a="1"/>
  <c r="AB70" i="93" s="1"/>
  <c r="AC70" i="93" a="1"/>
  <c r="AC70" i="93" s="1"/>
  <c r="AD70" i="93" a="1"/>
  <c r="AD70" i="93" s="1"/>
  <c r="AE70" i="93" a="1"/>
  <c r="AE70" i="93" s="1"/>
  <c r="AF70" i="93" a="1"/>
  <c r="AF70" i="93"/>
  <c r="AG70" i="93" a="1"/>
  <c r="AG70" i="93" s="1"/>
  <c r="AH70" i="93" a="1"/>
  <c r="AH70" i="93"/>
  <c r="AI70" i="93" a="1"/>
  <c r="AI70" i="93" s="1"/>
  <c r="AJ70" i="93" a="1"/>
  <c r="AJ70" i="93" s="1"/>
  <c r="AK70" i="93" a="1"/>
  <c r="AK70" i="93" s="1"/>
  <c r="AL70" i="93" a="1"/>
  <c r="AL70" i="93"/>
  <c r="AM70" i="93" a="1"/>
  <c r="AM70" i="93" s="1"/>
  <c r="AN70" i="93" a="1"/>
  <c r="AN70" i="93" s="1"/>
  <c r="AO70" i="93" a="1"/>
  <c r="AO70" i="93" s="1"/>
  <c r="AP70" i="93" a="1"/>
  <c r="AP70" i="93" s="1"/>
  <c r="AQ70" i="93" a="1"/>
  <c r="AQ70" i="93"/>
  <c r="AR70" i="93" a="1"/>
  <c r="AR70" i="93" s="1"/>
  <c r="AS70" i="93" a="1"/>
  <c r="AS70" i="93" s="1"/>
  <c r="AT70" i="93" a="1"/>
  <c r="AT70" i="93" s="1"/>
  <c r="AU70" i="93" a="1"/>
  <c r="AU70" i="93" s="1"/>
  <c r="AV70" i="93" a="1"/>
  <c r="AV70" i="93"/>
  <c r="E71" i="93" a="1"/>
  <c r="E71" i="93" s="1"/>
  <c r="F71" i="93" a="1"/>
  <c r="F71" i="93" s="1"/>
  <c r="G71" i="93" a="1"/>
  <c r="G71" i="93" s="1"/>
  <c r="H71" i="93" a="1"/>
  <c r="H71" i="93"/>
  <c r="I71" i="93" a="1"/>
  <c r="I71" i="93" s="1"/>
  <c r="J71" i="93" a="1"/>
  <c r="J71" i="93"/>
  <c r="K71" i="93" a="1"/>
  <c r="K71" i="93" s="1"/>
  <c r="L71" i="93" a="1"/>
  <c r="L71" i="93" s="1"/>
  <c r="M71" i="93" a="1"/>
  <c r="M71" i="93" s="1"/>
  <c r="N71" i="93" a="1"/>
  <c r="N71" i="93" s="1"/>
  <c r="O71" i="93" a="1"/>
  <c r="O71" i="93" s="1"/>
  <c r="P71" i="93" a="1"/>
  <c r="P71" i="93" s="1"/>
  <c r="Q71" i="93" a="1"/>
  <c r="Q71" i="93" s="1"/>
  <c r="R71" i="93" a="1"/>
  <c r="R71" i="93"/>
  <c r="S71" i="93" a="1"/>
  <c r="S71" i="93"/>
  <c r="T71" i="93" a="1"/>
  <c r="T71" i="93" s="1"/>
  <c r="U71" i="93" a="1"/>
  <c r="U71" i="93" s="1"/>
  <c r="V71" i="93" a="1"/>
  <c r="V71" i="93"/>
  <c r="W71" i="93" a="1"/>
  <c r="W71" i="93" s="1"/>
  <c r="X71" i="93" a="1"/>
  <c r="X71" i="93" s="1"/>
  <c r="Y71" i="93" a="1"/>
  <c r="Y71" i="93" s="1"/>
  <c r="Z71" i="93" a="1"/>
  <c r="Z71" i="93" s="1"/>
  <c r="AA71" i="93" a="1"/>
  <c r="AA71" i="93" s="1"/>
  <c r="AB71" i="93" a="1"/>
  <c r="AB71" i="93" s="1"/>
  <c r="AC71" i="93" a="1"/>
  <c r="AC71" i="93" s="1"/>
  <c r="AD71" i="93" a="1"/>
  <c r="AD71" i="93" s="1"/>
  <c r="AE71" i="93" a="1"/>
  <c r="AE71" i="93" s="1"/>
  <c r="AF71" i="93" a="1"/>
  <c r="AF71" i="93" s="1"/>
  <c r="AG71" i="93" a="1"/>
  <c r="AG71" i="93" s="1"/>
  <c r="AH71" i="93" a="1"/>
  <c r="AH71" i="93"/>
  <c r="AI71" i="93" a="1"/>
  <c r="AI71" i="93" s="1"/>
  <c r="AJ71" i="93" a="1"/>
  <c r="AJ71" i="93" s="1"/>
  <c r="AK71" i="93" a="1"/>
  <c r="AK71" i="93" s="1"/>
  <c r="AL71" i="93" a="1"/>
  <c r="AL71" i="93" s="1"/>
  <c r="AM71" i="93" a="1"/>
  <c r="AM71" i="93" s="1"/>
  <c r="AN71" i="93" a="1"/>
  <c r="AN71" i="93"/>
  <c r="AO71" i="93" a="1"/>
  <c r="AO71" i="93" s="1"/>
  <c r="AP71" i="93" a="1"/>
  <c r="AP71" i="93" s="1"/>
  <c r="AQ71" i="93" a="1"/>
  <c r="AQ71" i="93" s="1"/>
  <c r="AR71" i="93" a="1"/>
  <c r="AR71" i="93"/>
  <c r="AS71" i="93" a="1"/>
  <c r="AS71" i="93" s="1"/>
  <c r="AT71" i="93" a="1"/>
  <c r="AT71" i="93" s="1"/>
  <c r="AU71" i="93" a="1"/>
  <c r="AU71" i="93" s="1"/>
  <c r="AV71" i="93" a="1"/>
  <c r="AV71" i="93" s="1"/>
  <c r="E72" i="93" a="1"/>
  <c r="E72" i="93" s="1"/>
  <c r="F72" i="93" a="1"/>
  <c r="F72" i="93" s="1"/>
  <c r="G72" i="93" a="1"/>
  <c r="G72" i="93"/>
  <c r="H72" i="93" a="1"/>
  <c r="H72" i="93"/>
  <c r="I72" i="93" a="1"/>
  <c r="I72" i="93" s="1"/>
  <c r="J72" i="93" a="1"/>
  <c r="J72" i="93" s="1"/>
  <c r="K72" i="93" a="1"/>
  <c r="K72" i="93" s="1"/>
  <c r="L72" i="93" a="1"/>
  <c r="L72" i="93" s="1"/>
  <c r="M72" i="93" a="1"/>
  <c r="M72" i="93" s="1"/>
  <c r="N72" i="93" a="1"/>
  <c r="N72" i="93"/>
  <c r="O72" i="93" a="1"/>
  <c r="O72" i="93"/>
  <c r="P72" i="93" a="1"/>
  <c r="P72" i="93" s="1"/>
  <c r="Q72" i="93" a="1"/>
  <c r="Q72" i="93" s="1"/>
  <c r="R72" i="93" a="1"/>
  <c r="R72" i="93" s="1"/>
  <c r="S72" i="93" a="1"/>
  <c r="S72" i="93"/>
  <c r="T72" i="93" a="1"/>
  <c r="T72" i="93" s="1"/>
  <c r="U72" i="93" a="1"/>
  <c r="U72" i="93" s="1"/>
  <c r="V72" i="93" a="1"/>
  <c r="V72" i="93" s="1"/>
  <c r="W72" i="93" a="1"/>
  <c r="W72" i="93" s="1"/>
  <c r="X72" i="93" a="1"/>
  <c r="X72" i="93"/>
  <c r="Y72" i="93" a="1"/>
  <c r="Y72" i="93" s="1"/>
  <c r="Z72" i="93" a="1"/>
  <c r="Z72" i="93" s="1"/>
  <c r="AA72" i="93" a="1"/>
  <c r="AA72" i="93" s="1"/>
  <c r="AB72" i="93" a="1"/>
  <c r="AB72" i="93"/>
  <c r="AC72" i="93" a="1"/>
  <c r="AC72" i="93" s="1"/>
  <c r="AD72" i="93" a="1"/>
  <c r="AD72" i="93" s="1"/>
  <c r="AE72" i="93" a="1"/>
  <c r="AE72" i="93"/>
  <c r="AF72" i="93" a="1"/>
  <c r="AF72" i="93" s="1"/>
  <c r="AG72" i="93" a="1"/>
  <c r="AG72" i="93" s="1"/>
  <c r="AH72" i="93" a="1"/>
  <c r="AH72" i="93" s="1"/>
  <c r="AI72" i="93" a="1"/>
  <c r="AI72" i="93" s="1"/>
  <c r="AJ72" i="93" a="1"/>
  <c r="AJ72" i="93" s="1"/>
  <c r="AK72" i="93" a="1"/>
  <c r="AK72" i="93" s="1"/>
  <c r="AL72" i="93" a="1"/>
  <c r="AL72" i="93" s="1"/>
  <c r="AM72" i="93" a="1"/>
  <c r="AM72" i="93"/>
  <c r="AN72" i="93" a="1"/>
  <c r="AN72" i="93" s="1"/>
  <c r="AO72" i="93" a="1"/>
  <c r="AO72" i="93" s="1"/>
  <c r="AP72" i="93" a="1"/>
  <c r="AP72" i="93"/>
  <c r="AQ72" i="93" a="1"/>
  <c r="AQ72" i="93" s="1"/>
  <c r="AR72" i="93" a="1"/>
  <c r="AR72" i="93" s="1"/>
  <c r="AS72" i="93" a="1"/>
  <c r="AS72" i="93" s="1"/>
  <c r="AT72" i="93" a="1"/>
  <c r="AT72" i="93" s="1"/>
  <c r="AU72" i="93" a="1"/>
  <c r="AU72" i="93" s="1"/>
  <c r="AV72" i="93" a="1"/>
  <c r="AV72" i="93" s="1"/>
  <c r="E73" i="93" a="1"/>
  <c r="E73" i="93" s="1"/>
  <c r="F73" i="93" a="1"/>
  <c r="F73" i="93" s="1"/>
  <c r="G73" i="93" a="1"/>
  <c r="G73" i="93" s="1"/>
  <c r="H73" i="93" a="1"/>
  <c r="H73" i="93" s="1"/>
  <c r="I73" i="93" a="1"/>
  <c r="I73" i="93" s="1"/>
  <c r="J73" i="93" a="1"/>
  <c r="J73" i="93" s="1"/>
  <c r="K73" i="93" a="1"/>
  <c r="K73" i="93"/>
  <c r="L73" i="93" a="1"/>
  <c r="L73" i="93" s="1"/>
  <c r="M73" i="93" a="1"/>
  <c r="M73" i="93" s="1"/>
  <c r="N73" i="93" a="1"/>
  <c r="N73" i="93" s="1"/>
  <c r="O73" i="93" a="1"/>
  <c r="O73" i="93" s="1"/>
  <c r="P73" i="93" a="1"/>
  <c r="P73" i="93" s="1"/>
  <c r="Q73" i="93" a="1"/>
  <c r="Q73" i="93" s="1"/>
  <c r="R73" i="93" a="1"/>
  <c r="R73" i="93" s="1"/>
  <c r="S73" i="93" a="1"/>
  <c r="S73" i="93" s="1"/>
  <c r="T73" i="93" a="1"/>
  <c r="T73" i="93" s="1"/>
  <c r="U73" i="93" a="1"/>
  <c r="U73" i="93" s="1"/>
  <c r="V73" i="93" a="1"/>
  <c r="V73" i="93" s="1"/>
  <c r="W73" i="93" a="1"/>
  <c r="W73" i="93" s="1"/>
  <c r="X73" i="93" a="1"/>
  <c r="X73" i="93" s="1"/>
  <c r="Y73" i="93" a="1"/>
  <c r="Y73" i="93" s="1"/>
  <c r="Z73" i="93" a="1"/>
  <c r="Z73" i="93" s="1"/>
  <c r="AA73" i="93" a="1"/>
  <c r="AA73" i="93" s="1"/>
  <c r="AB73" i="93" a="1"/>
  <c r="AB73" i="93" s="1"/>
  <c r="AC73" i="93" a="1"/>
  <c r="AC73" i="93" s="1"/>
  <c r="AD73" i="93" a="1"/>
  <c r="AD73" i="93" s="1"/>
  <c r="AE73" i="93" a="1"/>
  <c r="AE73" i="93" s="1"/>
  <c r="AF73" i="93" a="1"/>
  <c r="AF73" i="93" s="1"/>
  <c r="AG73" i="93" a="1"/>
  <c r="AG73" i="93" s="1"/>
  <c r="AH73" i="93" a="1"/>
  <c r="AH73" i="93" s="1"/>
  <c r="AI73" i="93" a="1"/>
  <c r="AI73" i="93" s="1"/>
  <c r="AJ73" i="93" a="1"/>
  <c r="AJ73" i="93" s="1"/>
  <c r="AK73" i="93" a="1"/>
  <c r="AK73" i="93" s="1"/>
  <c r="AL73" i="93" a="1"/>
  <c r="AL73" i="93" s="1"/>
  <c r="AM73" i="93" a="1"/>
  <c r="AM73" i="93" s="1"/>
  <c r="AN73" i="93" a="1"/>
  <c r="AN73" i="93" s="1"/>
  <c r="AO73" i="93" a="1"/>
  <c r="AO73" i="93" s="1"/>
  <c r="AP73" i="93" a="1"/>
  <c r="AP73" i="93"/>
  <c r="AQ73" i="93" a="1"/>
  <c r="AQ73" i="93" s="1"/>
  <c r="AR73" i="93" a="1"/>
  <c r="AR73" i="93" s="1"/>
  <c r="AS73" i="93" a="1"/>
  <c r="AS73" i="93" s="1"/>
  <c r="AT73" i="93" a="1"/>
  <c r="AT73" i="93" s="1"/>
  <c r="AU73" i="93" a="1"/>
  <c r="AU73" i="93" s="1"/>
  <c r="AV73" i="93" a="1"/>
  <c r="AV73" i="93" s="1"/>
  <c r="E74" i="93" a="1"/>
  <c r="E74" i="93" s="1"/>
  <c r="F74" i="93" a="1"/>
  <c r="F74" i="93" s="1"/>
  <c r="G74" i="93" a="1"/>
  <c r="G74" i="93" s="1"/>
  <c r="H74" i="93" a="1"/>
  <c r="H74" i="93" s="1"/>
  <c r="I74" i="93" a="1"/>
  <c r="I74" i="93" s="1"/>
  <c r="J74" i="93" a="1"/>
  <c r="J74" i="93" s="1"/>
  <c r="K74" i="93" a="1"/>
  <c r="K74" i="93" s="1"/>
  <c r="L74" i="93" a="1"/>
  <c r="L74" i="93" s="1"/>
  <c r="M74" i="93" a="1"/>
  <c r="M74" i="93" s="1"/>
  <c r="N74" i="93" a="1"/>
  <c r="N74" i="93"/>
  <c r="O74" i="93" a="1"/>
  <c r="O74" i="93" s="1"/>
  <c r="P74" i="93" a="1"/>
  <c r="P74" i="93" s="1"/>
  <c r="Q74" i="93" a="1"/>
  <c r="Q74" i="93" s="1"/>
  <c r="R74" i="93" a="1"/>
  <c r="R74" i="93" s="1"/>
  <c r="S74" i="93" a="1"/>
  <c r="S74" i="93" s="1"/>
  <c r="T74" i="93" a="1"/>
  <c r="T74" i="93" s="1"/>
  <c r="U74" i="93" a="1"/>
  <c r="U74" i="93" s="1"/>
  <c r="V74" i="93" a="1"/>
  <c r="V74" i="93"/>
  <c r="W74" i="93" a="1"/>
  <c r="W74" i="93" s="1"/>
  <c r="X74" i="93" a="1"/>
  <c r="X74" i="93" s="1"/>
  <c r="Y74" i="93" a="1"/>
  <c r="Y74" i="93" s="1"/>
  <c r="Z74" i="93" a="1"/>
  <c r="Z74" i="93" s="1"/>
  <c r="AA74" i="93" a="1"/>
  <c r="AA74" i="93" s="1"/>
  <c r="AB74" i="93" a="1"/>
  <c r="AB74" i="93" s="1"/>
  <c r="AC74" i="93" a="1"/>
  <c r="AC74" i="93" s="1"/>
  <c r="AD74" i="93" a="1"/>
  <c r="AD74" i="93" s="1"/>
  <c r="AE74" i="93" a="1"/>
  <c r="AE74" i="93" s="1"/>
  <c r="AF74" i="93" a="1"/>
  <c r="AF74" i="93" s="1"/>
  <c r="AG74" i="93" a="1"/>
  <c r="AG74" i="93" s="1"/>
  <c r="AH74" i="93" a="1"/>
  <c r="AH74" i="93" s="1"/>
  <c r="AI74" i="93" a="1"/>
  <c r="AI74" i="93" s="1"/>
  <c r="AJ74" i="93" a="1"/>
  <c r="AJ74" i="93"/>
  <c r="AK74" i="93" a="1"/>
  <c r="AK74" i="93" s="1"/>
  <c r="AL74" i="93" a="1"/>
  <c r="AL74" i="93"/>
  <c r="AM74" i="93" a="1"/>
  <c r="AM74" i="93" s="1"/>
  <c r="AN74" i="93" a="1"/>
  <c r="AN74" i="93" s="1"/>
  <c r="AO74" i="93" a="1"/>
  <c r="AO74" i="93" s="1"/>
  <c r="AP74" i="93" a="1"/>
  <c r="AP74" i="93" s="1"/>
  <c r="AQ74" i="93" a="1"/>
  <c r="AQ74" i="93" s="1"/>
  <c r="AR74" i="93" a="1"/>
  <c r="AR74" i="93" s="1"/>
  <c r="AS74" i="93" a="1"/>
  <c r="AS74" i="93" s="1"/>
  <c r="AT74" i="93" a="1"/>
  <c r="AT74" i="93"/>
  <c r="AU74" i="93" a="1"/>
  <c r="AU74" i="93" s="1"/>
  <c r="AV74" i="93" a="1"/>
  <c r="AV74" i="93" s="1"/>
  <c r="E75" i="93" a="1"/>
  <c r="E75" i="93" s="1"/>
  <c r="F75" i="93" a="1"/>
  <c r="F75" i="93" s="1"/>
  <c r="G75" i="93" a="1"/>
  <c r="G75" i="93" s="1"/>
  <c r="H75" i="93" a="1"/>
  <c r="H75" i="93"/>
  <c r="I75" i="93" a="1"/>
  <c r="I75" i="93" s="1"/>
  <c r="J75" i="93" a="1"/>
  <c r="J75" i="93"/>
  <c r="K75" i="93" a="1"/>
  <c r="K75" i="93" s="1"/>
  <c r="L75" i="93" a="1"/>
  <c r="L75" i="93" s="1"/>
  <c r="M75" i="93" a="1"/>
  <c r="M75" i="93" s="1"/>
  <c r="N75" i="93" a="1"/>
  <c r="N75" i="93" s="1"/>
  <c r="O75" i="93" a="1"/>
  <c r="O75" i="93" s="1"/>
  <c r="P75" i="93" a="1"/>
  <c r="P75" i="93" s="1"/>
  <c r="Q75" i="93" a="1"/>
  <c r="Q75" i="93" s="1"/>
  <c r="R75" i="93" a="1"/>
  <c r="R75" i="93" s="1"/>
  <c r="S75" i="93" a="1"/>
  <c r="S75" i="93" s="1"/>
  <c r="T75" i="93" a="1"/>
  <c r="T75" i="93" s="1"/>
  <c r="U75" i="93" a="1"/>
  <c r="U75" i="93" s="1"/>
  <c r="V75" i="93" a="1"/>
  <c r="V75" i="93" s="1"/>
  <c r="W75" i="93" a="1"/>
  <c r="W75" i="93" s="1"/>
  <c r="X75" i="93" a="1"/>
  <c r="X75" i="93"/>
  <c r="Y75" i="93" a="1"/>
  <c r="Y75" i="93" s="1"/>
  <c r="Z75" i="93" a="1"/>
  <c r="Z75" i="93" s="1"/>
  <c r="AA75" i="93" a="1"/>
  <c r="AA75" i="93" s="1"/>
  <c r="AB75" i="93" a="1"/>
  <c r="AB75" i="93" s="1"/>
  <c r="AC75" i="93" a="1"/>
  <c r="AC75" i="93" s="1"/>
  <c r="AD75" i="93" a="1"/>
  <c r="AD75" i="93" s="1"/>
  <c r="AE75" i="93" a="1"/>
  <c r="AE75" i="93" s="1"/>
  <c r="AF75" i="93" a="1"/>
  <c r="AF75" i="93" s="1"/>
  <c r="AG75" i="93" a="1"/>
  <c r="AG75" i="93" s="1"/>
  <c r="AH75" i="93" a="1"/>
  <c r="AH75" i="93" s="1"/>
  <c r="AI75" i="93" a="1"/>
  <c r="AI75" i="93" s="1"/>
  <c r="AJ75" i="93" a="1"/>
  <c r="AJ75" i="93" s="1"/>
  <c r="AK75" i="93" a="1"/>
  <c r="AK75" i="93" s="1"/>
  <c r="AL75" i="93" a="1"/>
  <c r="AL75" i="93" s="1"/>
  <c r="AM75" i="93" a="1"/>
  <c r="AM75" i="93" s="1"/>
  <c r="AN75" i="93" a="1"/>
  <c r="AN75" i="93" s="1"/>
  <c r="AO75" i="93" a="1"/>
  <c r="AO75" i="93"/>
  <c r="AP75" i="93" a="1"/>
  <c r="AP75" i="93" s="1"/>
  <c r="AQ75" i="93" a="1"/>
  <c r="AQ75" i="93" s="1"/>
  <c r="AR75" i="93" a="1"/>
  <c r="AR75" i="93" s="1"/>
  <c r="AS75" i="93" a="1"/>
  <c r="AS75" i="93" s="1"/>
  <c r="AT75" i="93" a="1"/>
  <c r="AT75" i="93" s="1"/>
  <c r="AU75" i="93" a="1"/>
  <c r="AU75" i="93" s="1"/>
  <c r="AV75" i="93" a="1"/>
  <c r="AV75" i="93" s="1"/>
  <c r="E76" i="93" a="1"/>
  <c r="E76" i="93"/>
  <c r="F76" i="93" a="1"/>
  <c r="F76" i="93" s="1"/>
  <c r="G76" i="93" a="1"/>
  <c r="G76" i="93" s="1"/>
  <c r="H76" i="93" a="1"/>
  <c r="H76" i="93" s="1"/>
  <c r="I76" i="93" a="1"/>
  <c r="I76" i="93"/>
  <c r="J76" i="93" a="1"/>
  <c r="J76" i="93" s="1"/>
  <c r="K76" i="93" a="1"/>
  <c r="K76" i="93" s="1"/>
  <c r="L76" i="93" a="1"/>
  <c r="L76" i="93" s="1"/>
  <c r="M76" i="93" a="1"/>
  <c r="M76" i="93"/>
  <c r="N76" i="93" a="1"/>
  <c r="N76" i="93" s="1"/>
  <c r="O76" i="93" a="1"/>
  <c r="O76" i="93" s="1"/>
  <c r="P76" i="93" a="1"/>
  <c r="P76" i="93" s="1"/>
  <c r="Q76" i="93" a="1"/>
  <c r="Q76" i="93" s="1"/>
  <c r="R76" i="93" a="1"/>
  <c r="R76" i="93" s="1"/>
  <c r="S76" i="93" a="1"/>
  <c r="S76" i="93" s="1"/>
  <c r="T76" i="93" a="1"/>
  <c r="T76" i="93" s="1"/>
  <c r="U76" i="93" a="1"/>
  <c r="U76" i="93" s="1"/>
  <c r="V76" i="93" a="1"/>
  <c r="V76" i="93" s="1"/>
  <c r="W76" i="93" a="1"/>
  <c r="W76" i="93" s="1"/>
  <c r="X76" i="93" a="1"/>
  <c r="X76" i="93" s="1"/>
  <c r="Y76" i="93" a="1"/>
  <c r="Y76" i="93" s="1"/>
  <c r="Z76" i="93" a="1"/>
  <c r="Z76" i="93" s="1"/>
  <c r="AA76" i="93" a="1"/>
  <c r="AA76" i="93" s="1"/>
  <c r="AB76" i="93" a="1"/>
  <c r="AB76" i="93" s="1"/>
  <c r="AC76" i="93" a="1"/>
  <c r="AC76" i="93"/>
  <c r="AD76" i="93" a="1"/>
  <c r="AD76" i="93" s="1"/>
  <c r="AE76" i="93" a="1"/>
  <c r="AE76" i="93" s="1"/>
  <c r="AF76" i="93" a="1"/>
  <c r="AF76" i="93" s="1"/>
  <c r="AG76" i="93" a="1"/>
  <c r="AG76" i="93" s="1"/>
  <c r="AH76" i="93" a="1"/>
  <c r="AH76" i="93" s="1"/>
  <c r="AI76" i="93" a="1"/>
  <c r="AI76" i="93" s="1"/>
  <c r="AJ76" i="93" a="1"/>
  <c r="AJ76" i="93" s="1"/>
  <c r="AK76" i="93" a="1"/>
  <c r="AK76" i="93"/>
  <c r="AL76" i="93" a="1"/>
  <c r="AL76" i="93" s="1"/>
  <c r="AM76" i="93" a="1"/>
  <c r="AM76" i="93" s="1"/>
  <c r="AN76" i="93" a="1"/>
  <c r="AN76" i="93" s="1"/>
  <c r="AO76" i="93" a="1"/>
  <c r="AO76" i="93"/>
  <c r="AP76" i="93" a="1"/>
  <c r="AP76" i="93" s="1"/>
  <c r="AQ76" i="93" a="1"/>
  <c r="AQ76" i="93" s="1"/>
  <c r="AR76" i="93" a="1"/>
  <c r="AR76" i="93" s="1"/>
  <c r="AS76" i="93" a="1"/>
  <c r="AS76" i="93"/>
  <c r="AT76" i="93" a="1"/>
  <c r="AT76" i="93" s="1"/>
  <c r="AU76" i="93" a="1"/>
  <c r="AU76" i="93" s="1"/>
  <c r="AV76" i="93" a="1"/>
  <c r="AV76" i="93" s="1"/>
  <c r="E77" i="93" a="1"/>
  <c r="E77" i="93" s="1"/>
  <c r="F77" i="93" a="1"/>
  <c r="F77" i="93" s="1"/>
  <c r="G77" i="93" a="1"/>
  <c r="G77" i="93" s="1"/>
  <c r="H77" i="93" a="1"/>
  <c r="H77" i="93" s="1"/>
  <c r="I77" i="93" a="1"/>
  <c r="I77" i="93" s="1"/>
  <c r="J77" i="93" a="1"/>
  <c r="J77" i="93" s="1"/>
  <c r="K77" i="93" a="1"/>
  <c r="K77" i="93" s="1"/>
  <c r="L77" i="93" a="1"/>
  <c r="L77" i="93" s="1"/>
  <c r="M77" i="93" a="1"/>
  <c r="M77" i="93" s="1"/>
  <c r="N77" i="93" a="1"/>
  <c r="N77" i="93" s="1"/>
  <c r="O77" i="93" a="1"/>
  <c r="O77" i="93" s="1"/>
  <c r="P77" i="93" a="1"/>
  <c r="P77" i="93" s="1"/>
  <c r="Q77" i="93" a="1"/>
  <c r="Q77" i="93"/>
  <c r="R77" i="93" a="1"/>
  <c r="R77" i="93" s="1"/>
  <c r="S77" i="93" a="1"/>
  <c r="S77" i="93" s="1"/>
  <c r="T77" i="93" a="1"/>
  <c r="T77" i="93" s="1"/>
  <c r="U77" i="93" a="1"/>
  <c r="U77" i="93" s="1"/>
  <c r="V77" i="93" a="1"/>
  <c r="V77" i="93" s="1"/>
  <c r="W77" i="93" a="1"/>
  <c r="W77" i="93" s="1"/>
  <c r="X77" i="93" a="1"/>
  <c r="X77" i="93" s="1"/>
  <c r="Y77" i="93" a="1"/>
  <c r="Y77" i="93"/>
  <c r="Z77" i="93" a="1"/>
  <c r="Z77" i="93" s="1"/>
  <c r="AA77" i="93" a="1"/>
  <c r="AA77" i="93" s="1"/>
  <c r="AB77" i="93" a="1"/>
  <c r="AB77" i="93" s="1"/>
  <c r="AC77" i="93" a="1"/>
  <c r="AC77" i="93"/>
  <c r="AD77" i="93" a="1"/>
  <c r="AD77" i="93" s="1"/>
  <c r="AE77" i="93" a="1"/>
  <c r="AE77" i="93" s="1"/>
  <c r="AF77" i="93" a="1"/>
  <c r="AF77" i="93" s="1"/>
  <c r="AG77" i="93" a="1"/>
  <c r="AG77" i="93"/>
  <c r="AH77" i="93" a="1"/>
  <c r="AH77" i="93" s="1"/>
  <c r="AI77" i="93" a="1"/>
  <c r="AI77" i="93" s="1"/>
  <c r="AJ77" i="93" a="1"/>
  <c r="AJ77" i="93" s="1"/>
  <c r="AK77" i="93" a="1"/>
  <c r="AK77" i="93" s="1"/>
  <c r="AL77" i="93" a="1"/>
  <c r="AL77" i="93" s="1"/>
  <c r="AM77" i="93" a="1"/>
  <c r="AM77" i="93" s="1"/>
  <c r="AN77" i="93" a="1"/>
  <c r="AN77" i="93" s="1"/>
  <c r="AO77" i="93" a="1"/>
  <c r="AO77" i="93" s="1"/>
  <c r="AP77" i="93" a="1"/>
  <c r="AP77" i="93" s="1"/>
  <c r="AQ77" i="93" a="1"/>
  <c r="AQ77" i="93" s="1"/>
  <c r="AR77" i="93" a="1"/>
  <c r="AR77" i="93" s="1"/>
  <c r="AS77" i="93" a="1"/>
  <c r="AS77" i="93" s="1"/>
  <c r="AT77" i="93" a="1"/>
  <c r="AT77" i="93" s="1"/>
  <c r="AU77" i="93" a="1"/>
  <c r="AU77" i="93" s="1"/>
  <c r="AV77" i="93" a="1"/>
  <c r="AV77" i="93" s="1"/>
  <c r="D4" i="93" a="1"/>
  <c r="D4" i="93" s="1"/>
  <c r="D5" i="93" a="1"/>
  <c r="D5" i="93" s="1"/>
  <c r="D6" i="93" a="1"/>
  <c r="D6" i="93" s="1"/>
  <c r="D7" i="93" a="1"/>
  <c r="D7" i="93" s="1"/>
  <c r="D8" i="93" a="1"/>
  <c r="D8" i="93" s="1"/>
  <c r="D9" i="93" a="1"/>
  <c r="D9" i="93" s="1"/>
  <c r="D10" i="93" a="1"/>
  <c r="D10" i="93" s="1"/>
  <c r="D11" i="93" a="1"/>
  <c r="D11" i="93" s="1"/>
  <c r="D12" i="93" a="1"/>
  <c r="D12" i="93" s="1"/>
  <c r="D13" i="93" a="1"/>
  <c r="D13" i="93" s="1"/>
  <c r="D14" i="93" a="1"/>
  <c r="D14" i="93" s="1"/>
  <c r="D15" i="93" a="1"/>
  <c r="D15" i="93" s="1"/>
  <c r="D16" i="93" a="1"/>
  <c r="D16" i="93" s="1"/>
  <c r="D17" i="93" a="1"/>
  <c r="D17" i="93" s="1"/>
  <c r="D18" i="93" a="1"/>
  <c r="D18" i="93" s="1"/>
  <c r="D19" i="93" a="1"/>
  <c r="D19" i="93" s="1"/>
  <c r="D20" i="93" a="1"/>
  <c r="D20" i="93" s="1"/>
  <c r="D21" i="93" a="1"/>
  <c r="D21" i="93" s="1"/>
  <c r="D22" i="93" a="1"/>
  <c r="D22" i="93" s="1"/>
  <c r="D23" i="93" a="1"/>
  <c r="D23" i="93" s="1"/>
  <c r="D24" i="93" a="1"/>
  <c r="D24" i="93" s="1"/>
  <c r="D25" i="93" a="1"/>
  <c r="D25" i="93" s="1"/>
  <c r="D26" i="93" a="1"/>
  <c r="D26" i="93" s="1"/>
  <c r="D27" i="93" a="1"/>
  <c r="D27" i="93" s="1"/>
  <c r="D28" i="93" a="1"/>
  <c r="D28" i="93" s="1"/>
  <c r="D29" i="93" a="1"/>
  <c r="D29" i="93" s="1"/>
  <c r="D30" i="93" a="1"/>
  <c r="D30" i="93" s="1"/>
  <c r="D31" i="93" a="1"/>
  <c r="D31" i="93" s="1"/>
  <c r="D32" i="93" a="1"/>
  <c r="D32" i="93" s="1"/>
  <c r="D33" i="93" a="1"/>
  <c r="D33" i="93" s="1"/>
  <c r="D34" i="93" a="1"/>
  <c r="D34" i="93" s="1"/>
  <c r="D35" i="93" a="1"/>
  <c r="D35" i="93" s="1"/>
  <c r="D36" i="93" a="1"/>
  <c r="D36" i="93" s="1"/>
  <c r="D37" i="93" a="1"/>
  <c r="D37" i="93" s="1"/>
  <c r="D38" i="93" a="1"/>
  <c r="D38" i="93" s="1"/>
  <c r="D39" i="93" a="1"/>
  <c r="D39" i="93" s="1"/>
  <c r="D40" i="93" a="1"/>
  <c r="D40" i="93" s="1"/>
  <c r="D41" i="93" a="1"/>
  <c r="D41" i="93" s="1"/>
  <c r="D42" i="93" a="1"/>
  <c r="D42" i="93" s="1"/>
  <c r="D43" i="93" a="1"/>
  <c r="D43" i="93" s="1"/>
  <c r="D44" i="93" a="1"/>
  <c r="D44" i="93" s="1"/>
  <c r="D45" i="93" a="1"/>
  <c r="D45" i="93" s="1"/>
  <c r="D46" i="93" a="1"/>
  <c r="D46" i="93" s="1"/>
  <c r="D47" i="93" a="1"/>
  <c r="D47" i="93" s="1"/>
  <c r="D48" i="93" a="1"/>
  <c r="D48" i="93" s="1"/>
  <c r="D49" i="93" a="1"/>
  <c r="D49" i="93" s="1"/>
  <c r="D50" i="93" a="1"/>
  <c r="D50" i="93" s="1"/>
  <c r="D51" i="93" a="1"/>
  <c r="D51" i="93" s="1"/>
  <c r="D52" i="93" a="1"/>
  <c r="D52" i="93" s="1"/>
  <c r="D53" i="93" a="1"/>
  <c r="D53" i="93" s="1"/>
  <c r="D54" i="93" a="1"/>
  <c r="D54" i="93" s="1"/>
  <c r="D55" i="93" a="1"/>
  <c r="D55" i="93" s="1"/>
  <c r="D56" i="93" a="1"/>
  <c r="D56" i="93" s="1"/>
  <c r="D57" i="93" a="1"/>
  <c r="D57" i="93" s="1"/>
  <c r="D58" i="93" a="1"/>
  <c r="D58" i="93" s="1"/>
  <c r="D59" i="93" a="1"/>
  <c r="D59" i="93" s="1"/>
  <c r="D60" i="93" a="1"/>
  <c r="D60" i="93" s="1"/>
  <c r="D61" i="93" a="1"/>
  <c r="D61" i="93" s="1"/>
  <c r="D62" i="93" a="1"/>
  <c r="D62" i="93" s="1"/>
  <c r="D63" i="93" a="1"/>
  <c r="D63" i="93" s="1"/>
  <c r="D64" i="93" a="1"/>
  <c r="D64" i="93" s="1"/>
  <c r="D65" i="93" a="1"/>
  <c r="D65" i="93" s="1"/>
  <c r="D66" i="93" a="1"/>
  <c r="D66" i="93" s="1"/>
  <c r="D67" i="93" a="1"/>
  <c r="D67" i="93" s="1"/>
  <c r="D68" i="93" a="1"/>
  <c r="D68" i="93" s="1"/>
  <c r="D69" i="93" a="1"/>
  <c r="D69" i="93" s="1"/>
  <c r="D70" i="93" a="1"/>
  <c r="D70" i="93" s="1"/>
  <c r="D71" i="93" a="1"/>
  <c r="D71" i="93" s="1"/>
  <c r="D72" i="93" a="1"/>
  <c r="D72" i="93" s="1"/>
  <c r="D73" i="93" a="1"/>
  <c r="D73" i="93" s="1"/>
  <c r="D74" i="93" a="1"/>
  <c r="D74" i="93" s="1"/>
  <c r="D75" i="93" a="1"/>
  <c r="D75" i="93" s="1"/>
  <c r="D76" i="93" a="1"/>
  <c r="D76" i="93" s="1"/>
  <c r="D77" i="93" a="1"/>
  <c r="D77" i="93" s="1"/>
  <c r="D3" i="93" a="1"/>
  <c r="D3" i="93" s="1"/>
  <c r="B64" i="28" l="1"/>
  <c r="C64" i="28"/>
  <c r="B21" i="91" l="1"/>
  <c r="H60" i="1"/>
  <c r="A33" i="91" l="1"/>
  <c r="B25" i="91"/>
  <c r="B23" i="91"/>
  <c r="L79" i="28"/>
  <c r="DP311" i="82"/>
  <c r="DQ311" i="82"/>
  <c r="DP313" i="82"/>
  <c r="DQ313" i="82"/>
  <c r="DP314" i="82"/>
  <c r="DQ314" i="82"/>
  <c r="DQ351" i="82" s="1"/>
  <c r="DQ353" i="82" s="1"/>
  <c r="DQ359" i="82" s="1"/>
  <c r="DP315" i="82"/>
  <c r="DQ315" i="82"/>
  <c r="DP316" i="82"/>
  <c r="DQ316" i="82"/>
  <c r="DP317" i="82"/>
  <c r="DQ317" i="82"/>
  <c r="DP318" i="82"/>
  <c r="DQ318" i="82"/>
  <c r="DP319" i="82"/>
  <c r="DQ319" i="82"/>
  <c r="DP320" i="82"/>
  <c r="DQ320" i="82"/>
  <c r="DP321" i="82"/>
  <c r="DQ321" i="82"/>
  <c r="DP322" i="82"/>
  <c r="DQ322" i="82"/>
  <c r="DP323" i="82"/>
  <c r="DQ323" i="82"/>
  <c r="DP324" i="82"/>
  <c r="DQ324" i="82"/>
  <c r="DP325" i="82"/>
  <c r="DQ325" i="82"/>
  <c r="DP326" i="82"/>
  <c r="DQ326" i="82"/>
  <c r="DP327" i="82"/>
  <c r="DQ327" i="82"/>
  <c r="DP328" i="82"/>
  <c r="DQ328" i="82"/>
  <c r="DP329" i="82"/>
  <c r="DQ329" i="82"/>
  <c r="DP330" i="82"/>
  <c r="DQ330" i="82"/>
  <c r="DP331" i="82"/>
  <c r="DQ331" i="82"/>
  <c r="DP332" i="82"/>
  <c r="DQ332" i="82"/>
  <c r="DP333" i="82"/>
  <c r="DQ333" i="82"/>
  <c r="DP334" i="82"/>
  <c r="DQ334" i="82"/>
  <c r="DP335" i="82"/>
  <c r="DQ335" i="82"/>
  <c r="DP336" i="82"/>
  <c r="DQ336" i="82"/>
  <c r="DP337" i="82"/>
  <c r="DQ337" i="82"/>
  <c r="DP338" i="82"/>
  <c r="DQ338" i="82"/>
  <c r="DP339" i="82"/>
  <c r="DQ339" i="82"/>
  <c r="DP340" i="82"/>
  <c r="DQ340" i="82"/>
  <c r="DP341" i="82"/>
  <c r="DQ341" i="82"/>
  <c r="DP342" i="82"/>
  <c r="DQ342" i="82"/>
  <c r="DP343" i="82"/>
  <c r="DQ343" i="82"/>
  <c r="DP344" i="82"/>
  <c r="DQ344" i="82"/>
  <c r="DP345" i="82"/>
  <c r="DQ345" i="82"/>
  <c r="DP346" i="82"/>
  <c r="DQ346" i="82"/>
  <c r="DP347" i="82"/>
  <c r="DQ347" i="82"/>
  <c r="DP348" i="82"/>
  <c r="DQ348" i="82"/>
  <c r="DP349" i="82"/>
  <c r="DQ349" i="82"/>
  <c r="DP350" i="82"/>
  <c r="DQ350" i="82"/>
  <c r="DP351" i="82"/>
  <c r="DP353" i="82" s="1"/>
  <c r="DP359" i="82" s="1"/>
  <c r="DP355" i="82"/>
  <c r="DQ355" i="82"/>
  <c r="DP356" i="82"/>
  <c r="DQ356" i="82"/>
  <c r="DP357" i="82"/>
  <c r="DQ357" i="82"/>
  <c r="DP364" i="82"/>
  <c r="DP363" i="82" s="1"/>
  <c r="DQ364" i="82"/>
  <c r="DQ363" i="82" s="1"/>
  <c r="DP365" i="82"/>
  <c r="DQ365" i="82"/>
  <c r="BC311" i="82"/>
  <c r="BD311" i="82"/>
  <c r="BE311" i="82"/>
  <c r="BF311" i="82"/>
  <c r="BG311" i="82"/>
  <c r="BH311" i="82"/>
  <c r="BI311" i="82"/>
  <c r="BJ311" i="82"/>
  <c r="BC313" i="82"/>
  <c r="BD313" i="82"/>
  <c r="BD351" i="82" s="1"/>
  <c r="BD353" i="82" s="1"/>
  <c r="BD359" i="82" s="1"/>
  <c r="BE313" i="82"/>
  <c r="BF313" i="82"/>
  <c r="BG313" i="82"/>
  <c r="BH313" i="82"/>
  <c r="BI313" i="82"/>
  <c r="BJ313" i="82"/>
  <c r="BC314" i="82"/>
  <c r="BD314" i="82"/>
  <c r="BE314" i="82"/>
  <c r="BF314" i="82"/>
  <c r="BF351" i="82" s="1"/>
  <c r="BF353" i="82" s="1"/>
  <c r="BF359" i="82" s="1"/>
  <c r="BG314" i="82"/>
  <c r="BH314" i="82"/>
  <c r="BI314" i="82"/>
  <c r="BJ314" i="82"/>
  <c r="BC315" i="82"/>
  <c r="BD315" i="82"/>
  <c r="BE315" i="82"/>
  <c r="BF315" i="82"/>
  <c r="BG315" i="82"/>
  <c r="BH315" i="82"/>
  <c r="BI315" i="82"/>
  <c r="BJ315" i="82"/>
  <c r="BC316" i="82"/>
  <c r="BD316" i="82"/>
  <c r="BE316" i="82"/>
  <c r="BF316" i="82"/>
  <c r="BG316" i="82"/>
  <c r="BH316" i="82"/>
  <c r="BI316" i="82"/>
  <c r="BJ316" i="82"/>
  <c r="BJ351" i="82" s="1"/>
  <c r="BJ353" i="82" s="1"/>
  <c r="BJ359" i="82" s="1"/>
  <c r="BC317" i="82"/>
  <c r="BD317" i="82"/>
  <c r="BE317" i="82"/>
  <c r="BF317" i="82"/>
  <c r="BG317" i="82"/>
  <c r="BH317" i="82"/>
  <c r="BI317" i="82"/>
  <c r="BJ317" i="82"/>
  <c r="BC318" i="82"/>
  <c r="BD318" i="82"/>
  <c r="BE318" i="82"/>
  <c r="BF318" i="82"/>
  <c r="BG318" i="82"/>
  <c r="BH318" i="82"/>
  <c r="BI318" i="82"/>
  <c r="BJ318" i="82"/>
  <c r="BC319" i="82"/>
  <c r="BD319" i="82"/>
  <c r="BE319" i="82"/>
  <c r="BF319" i="82"/>
  <c r="BG319" i="82"/>
  <c r="BH319" i="82"/>
  <c r="BI319" i="82"/>
  <c r="BJ319" i="82"/>
  <c r="BC320" i="82"/>
  <c r="BD320" i="82"/>
  <c r="BE320" i="82"/>
  <c r="BF320" i="82"/>
  <c r="BG320" i="82"/>
  <c r="BH320" i="82"/>
  <c r="BI320" i="82"/>
  <c r="BJ320" i="82"/>
  <c r="BC321" i="82"/>
  <c r="BD321" i="82"/>
  <c r="BE321" i="82"/>
  <c r="BF321" i="82"/>
  <c r="BG321" i="82"/>
  <c r="BH321" i="82"/>
  <c r="BI321" i="82"/>
  <c r="BJ321" i="82"/>
  <c r="BC322" i="82"/>
  <c r="BD322" i="82"/>
  <c r="BE322" i="82"/>
  <c r="BF322" i="82"/>
  <c r="BG322" i="82"/>
  <c r="BH322" i="82"/>
  <c r="BI322" i="82"/>
  <c r="BJ322" i="82"/>
  <c r="BC323" i="82"/>
  <c r="BD323" i="82"/>
  <c r="BE323" i="82"/>
  <c r="BF323" i="82"/>
  <c r="BG323" i="82"/>
  <c r="BH323" i="82"/>
  <c r="BI323" i="82"/>
  <c r="BJ323" i="82"/>
  <c r="BC324" i="82"/>
  <c r="BD324" i="82"/>
  <c r="BE324" i="82"/>
  <c r="BF324" i="82"/>
  <c r="BG324" i="82"/>
  <c r="BH324" i="82"/>
  <c r="BI324" i="82"/>
  <c r="BJ324" i="82"/>
  <c r="BC325" i="82"/>
  <c r="BD325" i="82"/>
  <c r="BE325" i="82"/>
  <c r="BF325" i="82"/>
  <c r="BG325" i="82"/>
  <c r="BH325" i="82"/>
  <c r="BI325" i="82"/>
  <c r="BJ325" i="82"/>
  <c r="BC326" i="82"/>
  <c r="BD326" i="82"/>
  <c r="BE326" i="82"/>
  <c r="BF326" i="82"/>
  <c r="BG326" i="82"/>
  <c r="BH326" i="82"/>
  <c r="BI326" i="82"/>
  <c r="BJ326" i="82"/>
  <c r="BC327" i="82"/>
  <c r="BD327" i="82"/>
  <c r="BE327" i="82"/>
  <c r="BF327" i="82"/>
  <c r="BG327" i="82"/>
  <c r="BH327" i="82"/>
  <c r="BI327" i="82"/>
  <c r="BJ327" i="82"/>
  <c r="BC328" i="82"/>
  <c r="BD328" i="82"/>
  <c r="BE328" i="82"/>
  <c r="BF328" i="82"/>
  <c r="BG328" i="82"/>
  <c r="BH328" i="82"/>
  <c r="BI328" i="82"/>
  <c r="BJ328" i="82"/>
  <c r="BC329" i="82"/>
  <c r="BD329" i="82"/>
  <c r="BE329" i="82"/>
  <c r="BF329" i="82"/>
  <c r="BG329" i="82"/>
  <c r="BH329" i="82"/>
  <c r="BI329" i="82"/>
  <c r="BJ329" i="82"/>
  <c r="BC330" i="82"/>
  <c r="BD330" i="82"/>
  <c r="BE330" i="82"/>
  <c r="BF330" i="82"/>
  <c r="BG330" i="82"/>
  <c r="BH330" i="82"/>
  <c r="BI330" i="82"/>
  <c r="BJ330" i="82"/>
  <c r="BC331" i="82"/>
  <c r="BD331" i="82"/>
  <c r="BE331" i="82"/>
  <c r="BF331" i="82"/>
  <c r="BG331" i="82"/>
  <c r="BH331" i="82"/>
  <c r="BI331" i="82"/>
  <c r="BJ331" i="82"/>
  <c r="BC332" i="82"/>
  <c r="BD332" i="82"/>
  <c r="BE332" i="82"/>
  <c r="BF332" i="82"/>
  <c r="BG332" i="82"/>
  <c r="BH332" i="82"/>
  <c r="BI332" i="82"/>
  <c r="BJ332" i="82"/>
  <c r="BC333" i="82"/>
  <c r="BD333" i="82"/>
  <c r="BE333" i="82"/>
  <c r="BF333" i="82"/>
  <c r="BG333" i="82"/>
  <c r="BH333" i="82"/>
  <c r="BI333" i="82"/>
  <c r="BJ333" i="82"/>
  <c r="BC334" i="82"/>
  <c r="BD334" i="82"/>
  <c r="BE334" i="82"/>
  <c r="BF334" i="82"/>
  <c r="BG334" i="82"/>
  <c r="BH334" i="82"/>
  <c r="BI334" i="82"/>
  <c r="BJ334" i="82"/>
  <c r="BC335" i="82"/>
  <c r="BD335" i="82"/>
  <c r="BE335" i="82"/>
  <c r="BF335" i="82"/>
  <c r="BG335" i="82"/>
  <c r="BH335" i="82"/>
  <c r="BI335" i="82"/>
  <c r="BJ335" i="82"/>
  <c r="BC336" i="82"/>
  <c r="BD336" i="82"/>
  <c r="BE336" i="82"/>
  <c r="BF336" i="82"/>
  <c r="BG336" i="82"/>
  <c r="BH336" i="82"/>
  <c r="BI336" i="82"/>
  <c r="BJ336" i="82"/>
  <c r="BC337" i="82"/>
  <c r="BD337" i="82"/>
  <c r="BE337" i="82"/>
  <c r="BF337" i="82"/>
  <c r="BG337" i="82"/>
  <c r="BH337" i="82"/>
  <c r="BI337" i="82"/>
  <c r="BJ337" i="82"/>
  <c r="BC338" i="82"/>
  <c r="BC351" i="82" s="1"/>
  <c r="BC353" i="82" s="1"/>
  <c r="BC359" i="82" s="1"/>
  <c r="BD338" i="82"/>
  <c r="BE338" i="82"/>
  <c r="BF338" i="82"/>
  <c r="BG338" i="82"/>
  <c r="BG351" i="82" s="1"/>
  <c r="BG353" i="82" s="1"/>
  <c r="BG359" i="82" s="1"/>
  <c r="BH338" i="82"/>
  <c r="BI338" i="82"/>
  <c r="BJ338" i="82"/>
  <c r="BC339" i="82"/>
  <c r="BD339" i="82"/>
  <c r="BE339" i="82"/>
  <c r="BF339" i="82"/>
  <c r="BG339" i="82"/>
  <c r="BH339" i="82"/>
  <c r="BI339" i="82"/>
  <c r="BJ339" i="82"/>
  <c r="BC340" i="82"/>
  <c r="BD340" i="82"/>
  <c r="BE340" i="82"/>
  <c r="BF340" i="82"/>
  <c r="BG340" i="82"/>
  <c r="BH340" i="82"/>
  <c r="BI340" i="82"/>
  <c r="BJ340" i="82"/>
  <c r="BC341" i="82"/>
  <c r="BD341" i="82"/>
  <c r="BE341" i="82"/>
  <c r="BF341" i="82"/>
  <c r="BG341" i="82"/>
  <c r="BH341" i="82"/>
  <c r="BI341" i="82"/>
  <c r="BJ341" i="82"/>
  <c r="BC342" i="82"/>
  <c r="BD342" i="82"/>
  <c r="BE342" i="82"/>
  <c r="BF342" i="82"/>
  <c r="BG342" i="82"/>
  <c r="BH342" i="82"/>
  <c r="BI342" i="82"/>
  <c r="BJ342" i="82"/>
  <c r="BC343" i="82"/>
  <c r="BD343" i="82"/>
  <c r="BE343" i="82"/>
  <c r="BF343" i="82"/>
  <c r="BG343" i="82"/>
  <c r="BH343" i="82"/>
  <c r="BI343" i="82"/>
  <c r="BJ343" i="82"/>
  <c r="BC344" i="82"/>
  <c r="BD344" i="82"/>
  <c r="BE344" i="82"/>
  <c r="BF344" i="82"/>
  <c r="BG344" i="82"/>
  <c r="BH344" i="82"/>
  <c r="BI344" i="82"/>
  <c r="BJ344" i="82"/>
  <c r="BC345" i="82"/>
  <c r="BD345" i="82"/>
  <c r="BE345" i="82"/>
  <c r="BF345" i="82"/>
  <c r="BG345" i="82"/>
  <c r="BH345" i="82"/>
  <c r="BI345" i="82"/>
  <c r="BJ345" i="82"/>
  <c r="BC346" i="82"/>
  <c r="BD346" i="82"/>
  <c r="BE346" i="82"/>
  <c r="BF346" i="82"/>
  <c r="BG346" i="82"/>
  <c r="BH346" i="82"/>
  <c r="BI346" i="82"/>
  <c r="BJ346" i="82"/>
  <c r="BC347" i="82"/>
  <c r="BD347" i="82"/>
  <c r="BE347" i="82"/>
  <c r="BF347" i="82"/>
  <c r="BG347" i="82"/>
  <c r="BH347" i="82"/>
  <c r="BI347" i="82"/>
  <c r="BJ347" i="82"/>
  <c r="BC348" i="82"/>
  <c r="BD348" i="82"/>
  <c r="BE348" i="82"/>
  <c r="BF348" i="82"/>
  <c r="BG348" i="82"/>
  <c r="BH348" i="82"/>
  <c r="BI348" i="82"/>
  <c r="BJ348" i="82"/>
  <c r="BC349" i="82"/>
  <c r="BD349" i="82"/>
  <c r="BE349" i="82"/>
  <c r="BF349" i="82"/>
  <c r="BG349" i="82"/>
  <c r="BH349" i="82"/>
  <c r="BI349" i="82"/>
  <c r="BJ349" i="82"/>
  <c r="BC350" i="82"/>
  <c r="BD350" i="82"/>
  <c r="BE350" i="82"/>
  <c r="BF350" i="82"/>
  <c r="BG350" i="82"/>
  <c r="BH350" i="82"/>
  <c r="BI350" i="82"/>
  <c r="BJ350" i="82"/>
  <c r="BE351" i="82"/>
  <c r="BE353" i="82" s="1"/>
  <c r="BE359" i="82" s="1"/>
  <c r="BH351" i="82"/>
  <c r="BH353" i="82" s="1"/>
  <c r="BH359" i="82" s="1"/>
  <c r="BI351" i="82"/>
  <c r="BI353" i="82" s="1"/>
  <c r="BI359" i="82" s="1"/>
  <c r="BC355" i="82"/>
  <c r="BD355" i="82"/>
  <c r="BE355" i="82"/>
  <c r="BF355" i="82"/>
  <c r="BG355" i="82"/>
  <c r="BH355" i="82"/>
  <c r="BI355" i="82"/>
  <c r="BJ355" i="82"/>
  <c r="BC356" i="82"/>
  <c r="BD356" i="82"/>
  <c r="BE356" i="82"/>
  <c r="BF356" i="82"/>
  <c r="BG356" i="82"/>
  <c r="BH356" i="82"/>
  <c r="BI356" i="82"/>
  <c r="BJ356" i="82"/>
  <c r="BC357" i="82"/>
  <c r="BD357" i="82"/>
  <c r="BE357" i="82"/>
  <c r="BF357" i="82"/>
  <c r="BG357" i="82"/>
  <c r="BH357" i="82"/>
  <c r="BI357" i="82"/>
  <c r="BJ357" i="82"/>
  <c r="BE364" i="82"/>
  <c r="BE361" i="82" s="1"/>
  <c r="BH364" i="82"/>
  <c r="BH363" i="82" s="1"/>
  <c r="BI364" i="82"/>
  <c r="BI363" i="82" s="1"/>
  <c r="BC365" i="82"/>
  <c r="BC364" i="82" s="1"/>
  <c r="BD365" i="82"/>
  <c r="BD364" i="82" s="1"/>
  <c r="BE365" i="82"/>
  <c r="BF365" i="82"/>
  <c r="BF364" i="82" s="1"/>
  <c r="BG365" i="82"/>
  <c r="BG364" i="82" s="1"/>
  <c r="BH365" i="82"/>
  <c r="BI365" i="82"/>
  <c r="BJ365" i="82"/>
  <c r="BJ364" i="82" s="1"/>
  <c r="AT311" i="82"/>
  <c r="AU311" i="82"/>
  <c r="AV311" i="82"/>
  <c r="AW311" i="82"/>
  <c r="AX311" i="82"/>
  <c r="AY311" i="82"/>
  <c r="AZ311" i="82"/>
  <c r="BA311" i="82"/>
  <c r="BB311" i="82"/>
  <c r="AT313" i="82"/>
  <c r="AU313" i="82"/>
  <c r="AV313" i="82"/>
  <c r="AW313" i="82"/>
  <c r="AX313" i="82"/>
  <c r="AY313" i="82"/>
  <c r="AY351" i="82" s="1"/>
  <c r="AY353" i="82" s="1"/>
  <c r="AY359" i="82" s="1"/>
  <c r="AZ313" i="82"/>
  <c r="AZ351" i="82" s="1"/>
  <c r="AZ353" i="82" s="1"/>
  <c r="AZ359" i="82" s="1"/>
  <c r="BA313" i="82"/>
  <c r="BB313" i="82"/>
  <c r="AT314" i="82"/>
  <c r="AU314" i="82"/>
  <c r="AV314" i="82"/>
  <c r="AW314" i="82"/>
  <c r="AX314" i="82"/>
  <c r="AX351" i="82" s="1"/>
  <c r="AX353" i="82" s="1"/>
  <c r="AX359" i="82" s="1"/>
  <c r="AY314" i="82"/>
  <c r="AZ314" i="82"/>
  <c r="BA314" i="82"/>
  <c r="BB314" i="82"/>
  <c r="AT315" i="82"/>
  <c r="AU315" i="82"/>
  <c r="AV315" i="82"/>
  <c r="AW315" i="82"/>
  <c r="AW351" i="82" s="1"/>
  <c r="AW353" i="82" s="1"/>
  <c r="AW359" i="82" s="1"/>
  <c r="AX315" i="82"/>
  <c r="AY315" i="82"/>
  <c r="AZ315" i="82"/>
  <c r="BA315" i="82"/>
  <c r="BB315" i="82"/>
  <c r="AT316" i="82"/>
  <c r="AU316" i="82"/>
  <c r="AV316" i="82"/>
  <c r="AV351" i="82" s="1"/>
  <c r="AV353" i="82" s="1"/>
  <c r="AV359" i="82" s="1"/>
  <c r="AW316" i="82"/>
  <c r="AX316" i="82"/>
  <c r="AY316" i="82"/>
  <c r="AZ316" i="82"/>
  <c r="BA316" i="82"/>
  <c r="BB316" i="82"/>
  <c r="AT317" i="82"/>
  <c r="AU317" i="82"/>
  <c r="AU351" i="82" s="1"/>
  <c r="AU353" i="82" s="1"/>
  <c r="AU359" i="82" s="1"/>
  <c r="AV317" i="82"/>
  <c r="AW317" i="82"/>
  <c r="AX317" i="82"/>
  <c r="AY317" i="82"/>
  <c r="AZ317" i="82"/>
  <c r="BA317" i="82"/>
  <c r="BB317" i="82"/>
  <c r="AT318" i="82"/>
  <c r="AT351" i="82" s="1"/>
  <c r="AT353" i="82" s="1"/>
  <c r="AT359" i="82" s="1"/>
  <c r="AU318" i="82"/>
  <c r="AV318" i="82"/>
  <c r="AW318" i="82"/>
  <c r="AX318" i="82"/>
  <c r="AY318" i="82"/>
  <c r="AZ318" i="82"/>
  <c r="BA318" i="82"/>
  <c r="BB318" i="82"/>
  <c r="BB351" i="82" s="1"/>
  <c r="BB353" i="82" s="1"/>
  <c r="BB359" i="82" s="1"/>
  <c r="AT319" i="82"/>
  <c r="AU319" i="82"/>
  <c r="AV319" i="82"/>
  <c r="AW319" i="82"/>
  <c r="AX319" i="82"/>
  <c r="AY319" i="82"/>
  <c r="AZ319" i="82"/>
  <c r="BA319" i="82"/>
  <c r="BB319" i="82"/>
  <c r="AT320" i="82"/>
  <c r="AU320" i="82"/>
  <c r="AV320" i="82"/>
  <c r="AW320" i="82"/>
  <c r="AX320" i="82"/>
  <c r="AY320" i="82"/>
  <c r="AZ320" i="82"/>
  <c r="BA320" i="82"/>
  <c r="BB320" i="82"/>
  <c r="AT321" i="82"/>
  <c r="AU321" i="82"/>
  <c r="AV321" i="82"/>
  <c r="AW321" i="82"/>
  <c r="AX321" i="82"/>
  <c r="AY321" i="82"/>
  <c r="AZ321" i="82"/>
  <c r="BA321" i="82"/>
  <c r="BB321" i="82"/>
  <c r="AT322" i="82"/>
  <c r="AU322" i="82"/>
  <c r="AV322" i="82"/>
  <c r="AW322" i="82"/>
  <c r="AX322" i="82"/>
  <c r="AY322" i="82"/>
  <c r="AZ322" i="82"/>
  <c r="BA322" i="82"/>
  <c r="BB322" i="82"/>
  <c r="AT323" i="82"/>
  <c r="AU323" i="82"/>
  <c r="AV323" i="82"/>
  <c r="AW323" i="82"/>
  <c r="AX323" i="82"/>
  <c r="AY323" i="82"/>
  <c r="AZ323" i="82"/>
  <c r="BA323" i="82"/>
  <c r="BB323" i="82"/>
  <c r="AT324" i="82"/>
  <c r="AU324" i="82"/>
  <c r="AV324" i="82"/>
  <c r="AW324" i="82"/>
  <c r="AX324" i="82"/>
  <c r="AY324" i="82"/>
  <c r="AZ324" i="82"/>
  <c r="BA324" i="82"/>
  <c r="BB324" i="82"/>
  <c r="AT325" i="82"/>
  <c r="AU325" i="82"/>
  <c r="AV325" i="82"/>
  <c r="AW325" i="82"/>
  <c r="AX325" i="82"/>
  <c r="AY325" i="82"/>
  <c r="AZ325" i="82"/>
  <c r="BA325" i="82"/>
  <c r="BB325" i="82"/>
  <c r="AT326" i="82"/>
  <c r="AU326" i="82"/>
  <c r="AV326" i="82"/>
  <c r="AW326" i="82"/>
  <c r="AX326" i="82"/>
  <c r="AY326" i="82"/>
  <c r="AZ326" i="82"/>
  <c r="BA326" i="82"/>
  <c r="BB326" i="82"/>
  <c r="AT327" i="82"/>
  <c r="AU327" i="82"/>
  <c r="AV327" i="82"/>
  <c r="AW327" i="82"/>
  <c r="AX327" i="82"/>
  <c r="AY327" i="82"/>
  <c r="AZ327" i="82"/>
  <c r="BA327" i="82"/>
  <c r="BB327" i="82"/>
  <c r="AT328" i="82"/>
  <c r="AU328" i="82"/>
  <c r="AV328" i="82"/>
  <c r="AW328" i="82"/>
  <c r="AX328" i="82"/>
  <c r="AY328" i="82"/>
  <c r="AZ328" i="82"/>
  <c r="BA328" i="82"/>
  <c r="BB328" i="82"/>
  <c r="AT329" i="82"/>
  <c r="AU329" i="82"/>
  <c r="AV329" i="82"/>
  <c r="AW329" i="82"/>
  <c r="AX329" i="82"/>
  <c r="AY329" i="82"/>
  <c r="AZ329" i="82"/>
  <c r="BA329" i="82"/>
  <c r="BB329" i="82"/>
  <c r="AT330" i="82"/>
  <c r="AU330" i="82"/>
  <c r="AV330" i="82"/>
  <c r="AW330" i="82"/>
  <c r="AX330" i="82"/>
  <c r="AY330" i="82"/>
  <c r="AZ330" i="82"/>
  <c r="BA330" i="82"/>
  <c r="BB330" i="82"/>
  <c r="AT331" i="82"/>
  <c r="AU331" i="82"/>
  <c r="AV331" i="82"/>
  <c r="AW331" i="82"/>
  <c r="AX331" i="82"/>
  <c r="AY331" i="82"/>
  <c r="AZ331" i="82"/>
  <c r="BA331" i="82"/>
  <c r="BB331" i="82"/>
  <c r="AT332" i="82"/>
  <c r="AU332" i="82"/>
  <c r="AV332" i="82"/>
  <c r="AW332" i="82"/>
  <c r="AX332" i="82"/>
  <c r="AY332" i="82"/>
  <c r="AZ332" i="82"/>
  <c r="BA332" i="82"/>
  <c r="BB332" i="82"/>
  <c r="AT333" i="82"/>
  <c r="AU333" i="82"/>
  <c r="AV333" i="82"/>
  <c r="AW333" i="82"/>
  <c r="AX333" i="82"/>
  <c r="AY333" i="82"/>
  <c r="AZ333" i="82"/>
  <c r="BA333" i="82"/>
  <c r="BB333" i="82"/>
  <c r="AT334" i="82"/>
  <c r="AU334" i="82"/>
  <c r="AV334" i="82"/>
  <c r="AW334" i="82"/>
  <c r="AX334" i="82"/>
  <c r="AY334" i="82"/>
  <c r="AZ334" i="82"/>
  <c r="BA334" i="82"/>
  <c r="BB334" i="82"/>
  <c r="AT335" i="82"/>
  <c r="AU335" i="82"/>
  <c r="AV335" i="82"/>
  <c r="AW335" i="82"/>
  <c r="AX335" i="82"/>
  <c r="AY335" i="82"/>
  <c r="AZ335" i="82"/>
  <c r="BA335" i="82"/>
  <c r="BB335" i="82"/>
  <c r="AT336" i="82"/>
  <c r="AU336" i="82"/>
  <c r="AV336" i="82"/>
  <c r="AW336" i="82"/>
  <c r="AX336" i="82"/>
  <c r="AY336" i="82"/>
  <c r="AZ336" i="82"/>
  <c r="BA336" i="82"/>
  <c r="BB336" i="82"/>
  <c r="AT337" i="82"/>
  <c r="AU337" i="82"/>
  <c r="AV337" i="82"/>
  <c r="AW337" i="82"/>
  <c r="AX337" i="82"/>
  <c r="AY337" i="82"/>
  <c r="AZ337" i="82"/>
  <c r="BA337" i="82"/>
  <c r="BB337" i="82"/>
  <c r="AT338" i="82"/>
  <c r="AU338" i="82"/>
  <c r="AV338" i="82"/>
  <c r="AW338" i="82"/>
  <c r="AX338" i="82"/>
  <c r="AY338" i="82"/>
  <c r="AZ338" i="82"/>
  <c r="BA338" i="82"/>
  <c r="BB338" i="82"/>
  <c r="AT339" i="82"/>
  <c r="AU339" i="82"/>
  <c r="AV339" i="82"/>
  <c r="AW339" i="82"/>
  <c r="AX339" i="82"/>
  <c r="AY339" i="82"/>
  <c r="AZ339" i="82"/>
  <c r="BA339" i="82"/>
  <c r="BB339" i="82"/>
  <c r="AT340" i="82"/>
  <c r="AU340" i="82"/>
  <c r="AV340" i="82"/>
  <c r="AW340" i="82"/>
  <c r="AX340" i="82"/>
  <c r="AY340" i="82"/>
  <c r="AZ340" i="82"/>
  <c r="BA340" i="82"/>
  <c r="BB340" i="82"/>
  <c r="AT341" i="82"/>
  <c r="AU341" i="82"/>
  <c r="AV341" i="82"/>
  <c r="AW341" i="82"/>
  <c r="AX341" i="82"/>
  <c r="AY341" i="82"/>
  <c r="AZ341" i="82"/>
  <c r="BA341" i="82"/>
  <c r="BB341" i="82"/>
  <c r="AT342" i="82"/>
  <c r="AU342" i="82"/>
  <c r="AV342" i="82"/>
  <c r="AW342" i="82"/>
  <c r="AX342" i="82"/>
  <c r="AY342" i="82"/>
  <c r="AZ342" i="82"/>
  <c r="BA342" i="82"/>
  <c r="BB342" i="82"/>
  <c r="AT343" i="82"/>
  <c r="AU343" i="82"/>
  <c r="AV343" i="82"/>
  <c r="AW343" i="82"/>
  <c r="AX343" i="82"/>
  <c r="AY343" i="82"/>
  <c r="AZ343" i="82"/>
  <c r="BA343" i="82"/>
  <c r="BB343" i="82"/>
  <c r="AT344" i="82"/>
  <c r="AU344" i="82"/>
  <c r="AV344" i="82"/>
  <c r="AW344" i="82"/>
  <c r="AX344" i="82"/>
  <c r="AY344" i="82"/>
  <c r="AZ344" i="82"/>
  <c r="BA344" i="82"/>
  <c r="BB344" i="82"/>
  <c r="AT345" i="82"/>
  <c r="AU345" i="82"/>
  <c r="AV345" i="82"/>
  <c r="AW345" i="82"/>
  <c r="AX345" i="82"/>
  <c r="AY345" i="82"/>
  <c r="AZ345" i="82"/>
  <c r="BA345" i="82"/>
  <c r="BB345" i="82"/>
  <c r="AT346" i="82"/>
  <c r="AU346" i="82"/>
  <c r="AV346" i="82"/>
  <c r="AW346" i="82"/>
  <c r="AX346" i="82"/>
  <c r="AY346" i="82"/>
  <c r="AZ346" i="82"/>
  <c r="BA346" i="82"/>
  <c r="BB346" i="82"/>
  <c r="AT347" i="82"/>
  <c r="AU347" i="82"/>
  <c r="AV347" i="82"/>
  <c r="AW347" i="82"/>
  <c r="AX347" i="82"/>
  <c r="AY347" i="82"/>
  <c r="AZ347" i="82"/>
  <c r="BA347" i="82"/>
  <c r="BB347" i="82"/>
  <c r="AT348" i="82"/>
  <c r="AU348" i="82"/>
  <c r="AV348" i="82"/>
  <c r="AW348" i="82"/>
  <c r="AX348" i="82"/>
  <c r="AY348" i="82"/>
  <c r="AZ348" i="82"/>
  <c r="BA348" i="82"/>
  <c r="BB348" i="82"/>
  <c r="AT349" i="82"/>
  <c r="AU349" i="82"/>
  <c r="AV349" i="82"/>
  <c r="AW349" i="82"/>
  <c r="AX349" i="82"/>
  <c r="AY349" i="82"/>
  <c r="AZ349" i="82"/>
  <c r="BA349" i="82"/>
  <c r="BB349" i="82"/>
  <c r="AT350" i="82"/>
  <c r="AU350" i="82"/>
  <c r="AV350" i="82"/>
  <c r="AW350" i="82"/>
  <c r="AX350" i="82"/>
  <c r="AY350" i="82"/>
  <c r="AZ350" i="82"/>
  <c r="BA350" i="82"/>
  <c r="BB350" i="82"/>
  <c r="BA351" i="82"/>
  <c r="BA353" i="82" s="1"/>
  <c r="BA359" i="82" s="1"/>
  <c r="AT355" i="82"/>
  <c r="AU355" i="82"/>
  <c r="AV355" i="82"/>
  <c r="AW355" i="82"/>
  <c r="AX355" i="82"/>
  <c r="AY355" i="82"/>
  <c r="AZ355" i="82"/>
  <c r="BA355" i="82"/>
  <c r="BB355" i="82"/>
  <c r="AT356" i="82"/>
  <c r="AU356" i="82"/>
  <c r="AV356" i="82"/>
  <c r="AW356" i="82"/>
  <c r="AX356" i="82"/>
  <c r="AY356" i="82"/>
  <c r="AZ356" i="82"/>
  <c r="BA356" i="82"/>
  <c r="BB356" i="82"/>
  <c r="AT357" i="82"/>
  <c r="AU357" i="82"/>
  <c r="AV357" i="82"/>
  <c r="AW357" i="82"/>
  <c r="AX357" i="82"/>
  <c r="AY357" i="82"/>
  <c r="AZ357" i="82"/>
  <c r="BA357" i="82"/>
  <c r="BB357" i="82"/>
  <c r="AT364" i="82"/>
  <c r="AT363" i="82" s="1"/>
  <c r="BA364" i="82"/>
  <c r="BA361" i="82" s="1"/>
  <c r="BB364" i="82"/>
  <c r="BB361" i="82" s="1"/>
  <c r="AT365" i="82"/>
  <c r="AU365" i="82"/>
  <c r="AU364" i="82" s="1"/>
  <c r="AV365" i="82"/>
  <c r="AV364" i="82" s="1"/>
  <c r="AW365" i="82"/>
  <c r="AW364" i="82" s="1"/>
  <c r="AX365" i="82"/>
  <c r="AX364" i="82" s="1"/>
  <c r="AY365" i="82"/>
  <c r="AY364" i="82" s="1"/>
  <c r="AZ365" i="82"/>
  <c r="AZ364" i="82" s="1"/>
  <c r="BA365" i="82"/>
  <c r="BB365" i="82"/>
  <c r="D311"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D313"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D314" i="82"/>
  <c r="E314" i="82"/>
  <c r="F314" i="82"/>
  <c r="G314" i="82"/>
  <c r="H314" i="82"/>
  <c r="I314" i="82"/>
  <c r="J314" i="82"/>
  <c r="K314" i="82"/>
  <c r="L314" i="82"/>
  <c r="L351" i="82" s="1"/>
  <c r="L353" i="82" s="1"/>
  <c r="L359" i="82" s="1"/>
  <c r="M314" i="82"/>
  <c r="N314" i="82"/>
  <c r="O314" i="82"/>
  <c r="P314" i="82"/>
  <c r="Q314" i="82"/>
  <c r="R314" i="82"/>
  <c r="S314" i="82"/>
  <c r="T314" i="82"/>
  <c r="T351" i="82" s="1"/>
  <c r="T353" i="82" s="1"/>
  <c r="T359" i="82" s="1"/>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R351" i="82" s="1"/>
  <c r="AR353" i="82" s="1"/>
  <c r="AR359" i="82" s="1"/>
  <c r="AS314" i="82"/>
  <c r="D315" i="82"/>
  <c r="E315" i="82"/>
  <c r="F315" i="82"/>
  <c r="G315" i="82"/>
  <c r="H315" i="82"/>
  <c r="I315" i="82"/>
  <c r="J315" i="82"/>
  <c r="K315" i="82"/>
  <c r="L315" i="82"/>
  <c r="M315" i="82"/>
  <c r="M351" i="82" s="1"/>
  <c r="M353" i="82" s="1"/>
  <c r="M359" i="82" s="1"/>
  <c r="N315" i="82"/>
  <c r="O315" i="82"/>
  <c r="P315" i="82"/>
  <c r="Q315" i="82"/>
  <c r="R315" i="82"/>
  <c r="S315" i="82"/>
  <c r="T315" i="82"/>
  <c r="U315" i="82"/>
  <c r="U351" i="82" s="1"/>
  <c r="U353" i="82" s="1"/>
  <c r="U359" i="82" s="1"/>
  <c r="V315" i="82"/>
  <c r="W315" i="82"/>
  <c r="X315" i="82"/>
  <c r="Y315" i="82"/>
  <c r="Z315" i="82"/>
  <c r="AA315" i="82"/>
  <c r="AB315" i="82"/>
  <c r="AC315" i="82"/>
  <c r="AC351" i="82" s="1"/>
  <c r="AC353" i="82" s="1"/>
  <c r="AC359" i="82" s="1"/>
  <c r="AD315" i="82"/>
  <c r="AE315" i="82"/>
  <c r="AF315" i="82"/>
  <c r="AG315" i="82"/>
  <c r="AH315" i="82"/>
  <c r="AI315" i="82"/>
  <c r="AJ315" i="82"/>
  <c r="AK315" i="82"/>
  <c r="AL315" i="82"/>
  <c r="AM315" i="82"/>
  <c r="AN315" i="82"/>
  <c r="AO315" i="82"/>
  <c r="AP315" i="82"/>
  <c r="AQ315" i="82"/>
  <c r="AR315" i="82"/>
  <c r="AS315" i="82"/>
  <c r="AS351" i="82" s="1"/>
  <c r="AS353" i="82" s="1"/>
  <c r="AS359" i="82" s="1"/>
  <c r="D316"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D317"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D318"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D319"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D320"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D321"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D322"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D323"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D324"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D325"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D326"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D327"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D328"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8" i="82"/>
  <c r="D329" i="82"/>
  <c r="E329" i="82"/>
  <c r="F329" i="82"/>
  <c r="G329" i="82"/>
  <c r="H329" i="82"/>
  <c r="I329" i="82"/>
  <c r="J329" i="82"/>
  <c r="K329" i="82"/>
  <c r="L329" i="82"/>
  <c r="M329" i="82"/>
  <c r="N329" i="82"/>
  <c r="O329" i="82"/>
  <c r="P329" i="82"/>
  <c r="Q329"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D330"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D331"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D332"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D333"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D334"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D335"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D336"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D337"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D338"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D339"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D340"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D341"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D342"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D343"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B351" i="82" s="1"/>
  <c r="AB353" i="82" s="1"/>
  <c r="AB359" i="82" s="1"/>
  <c r="AC343" i="82"/>
  <c r="AD343" i="82"/>
  <c r="AE343" i="82"/>
  <c r="AF343" i="82"/>
  <c r="AG343" i="82"/>
  <c r="AH343" i="82"/>
  <c r="AI343" i="82"/>
  <c r="AJ343" i="82"/>
  <c r="AK343" i="82"/>
  <c r="AL343" i="82"/>
  <c r="AM343" i="82"/>
  <c r="AN343" i="82"/>
  <c r="AO343" i="82"/>
  <c r="AP343" i="82"/>
  <c r="AQ343" i="82"/>
  <c r="AR343" i="82"/>
  <c r="AS343" i="82"/>
  <c r="D344"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D345"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D346"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D347"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D348"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D349"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D350" i="82"/>
  <c r="E350" i="82"/>
  <c r="F350" i="82"/>
  <c r="G350" i="82"/>
  <c r="H350" i="82"/>
  <c r="I350" i="82"/>
  <c r="J350" i="82"/>
  <c r="K350" i="82"/>
  <c r="L350" i="82"/>
  <c r="M350" i="82"/>
  <c r="N350" i="82"/>
  <c r="O350" i="82"/>
  <c r="P350" i="82"/>
  <c r="Q350" i="82"/>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D351" i="82"/>
  <c r="D353" i="82" s="1"/>
  <c r="D359" i="82" s="1"/>
  <c r="E351" i="82"/>
  <c r="E353" i="82" s="1"/>
  <c r="E359" i="82" s="1"/>
  <c r="AJ351" i="82"/>
  <c r="AJ353" i="82" s="1"/>
  <c r="AJ359" i="82" s="1"/>
  <c r="AK351" i="82"/>
  <c r="AK353" i="82" s="1"/>
  <c r="AK359" i="82" s="1"/>
  <c r="D355"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D356"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D357"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B364" i="82"/>
  <c r="AB361" i="82" s="1"/>
  <c r="AC364" i="82"/>
  <c r="AC361" i="82" s="1"/>
  <c r="D365" i="82"/>
  <c r="D364" i="82" s="1"/>
  <c r="E365" i="82"/>
  <c r="E364" i="82" s="1"/>
  <c r="E361" i="82" s="1"/>
  <c r="F365" i="82"/>
  <c r="F364" i="82" s="1"/>
  <c r="G365" i="82"/>
  <c r="G364" i="82" s="1"/>
  <c r="H365" i="82"/>
  <c r="H364" i="82" s="1"/>
  <c r="I365" i="82"/>
  <c r="I364" i="82" s="1"/>
  <c r="J365" i="82"/>
  <c r="J364" i="82" s="1"/>
  <c r="K365" i="82"/>
  <c r="K364" i="82" s="1"/>
  <c r="L365" i="82"/>
  <c r="L364" i="82" s="1"/>
  <c r="M365" i="82"/>
  <c r="M364" i="82" s="1"/>
  <c r="M361" i="82" s="1"/>
  <c r="N365" i="82"/>
  <c r="N364" i="82" s="1"/>
  <c r="O365" i="82"/>
  <c r="O364" i="82" s="1"/>
  <c r="P365" i="82"/>
  <c r="P364" i="82" s="1"/>
  <c r="Q365" i="82"/>
  <c r="Q364" i="82" s="1"/>
  <c r="R365" i="82"/>
  <c r="R364" i="82" s="1"/>
  <c r="S365" i="82"/>
  <c r="S364" i="82" s="1"/>
  <c r="T365" i="82"/>
  <c r="T364" i="82" s="1"/>
  <c r="T361" i="82" s="1"/>
  <c r="U365" i="82"/>
  <c r="U364" i="82" s="1"/>
  <c r="U361" i="82" s="1"/>
  <c r="V365" i="82"/>
  <c r="V364" i="82" s="1"/>
  <c r="W365" i="82"/>
  <c r="W364" i="82" s="1"/>
  <c r="X365" i="82"/>
  <c r="X364" i="82" s="1"/>
  <c r="Y365" i="82"/>
  <c r="Y364" i="82" s="1"/>
  <c r="Z365" i="82"/>
  <c r="Z364" i="82" s="1"/>
  <c r="AA365" i="82"/>
  <c r="AA364" i="82" s="1"/>
  <c r="AB365" i="82"/>
  <c r="AC365" i="82"/>
  <c r="AD365" i="82"/>
  <c r="AD364" i="82" s="1"/>
  <c r="AE365" i="82"/>
  <c r="AE364" i="82" s="1"/>
  <c r="AF365" i="82"/>
  <c r="AF364" i="82" s="1"/>
  <c r="AG365" i="82"/>
  <c r="AG364" i="82" s="1"/>
  <c r="AH365" i="82"/>
  <c r="AH364" i="82" s="1"/>
  <c r="AI365" i="82"/>
  <c r="AI364" i="82" s="1"/>
  <c r="AJ365" i="82"/>
  <c r="AJ364" i="82" s="1"/>
  <c r="AJ361" i="82" s="1"/>
  <c r="AK365" i="82"/>
  <c r="AK364" i="82" s="1"/>
  <c r="AK361" i="82" s="1"/>
  <c r="AL365" i="82"/>
  <c r="AL364" i="82" s="1"/>
  <c r="AM365" i="82"/>
  <c r="AM364" i="82" s="1"/>
  <c r="AN365" i="82"/>
  <c r="AN364" i="82" s="1"/>
  <c r="AO365" i="82"/>
  <c r="AO364" i="82" s="1"/>
  <c r="AP365" i="82"/>
  <c r="AP364" i="82" s="1"/>
  <c r="AQ365" i="82"/>
  <c r="AQ364" i="82" s="1"/>
  <c r="AR365" i="82"/>
  <c r="AR364" i="82" s="1"/>
  <c r="AR361" i="82" s="1"/>
  <c r="AS365" i="82"/>
  <c r="AS364" i="82" s="1"/>
  <c r="AS361" i="82" s="1"/>
  <c r="E64" i="28"/>
  <c r="L64" i="28" s="1"/>
  <c r="E55" i="28"/>
  <c r="L55" i="28" s="1"/>
  <c r="AT361" i="82" l="1"/>
  <c r="BB363" i="82"/>
  <c r="DQ361" i="82"/>
  <c r="DP361" i="82"/>
  <c r="BF361" i="82"/>
  <c r="BF363" i="82"/>
  <c r="BD363" i="82"/>
  <c r="BD361" i="82"/>
  <c r="BC363" i="82"/>
  <c r="BC361" i="82"/>
  <c r="BE363" i="82"/>
  <c r="BI361" i="82"/>
  <c r="BH361" i="82"/>
  <c r="AY361" i="82"/>
  <c r="AY363" i="82"/>
  <c r="AW361" i="82"/>
  <c r="AW363" i="82"/>
  <c r="AV363" i="82"/>
  <c r="AV361" i="82"/>
  <c r="AX361" i="82"/>
  <c r="AX363" i="82"/>
  <c r="AU361" i="82"/>
  <c r="AU363" i="82"/>
  <c r="AZ361" i="82"/>
  <c r="AZ363" i="82"/>
  <c r="BA363" i="82"/>
  <c r="AI351" i="82"/>
  <c r="AI353" i="82" s="1"/>
  <c r="AI359" i="82" s="1"/>
  <c r="K351" i="82"/>
  <c r="K353" i="82" s="1"/>
  <c r="K359" i="82" s="1"/>
  <c r="AE351" i="82"/>
  <c r="AE353" i="82" s="1"/>
  <c r="AE359" i="82" s="1"/>
  <c r="O351" i="82"/>
  <c r="O353" i="82" s="1"/>
  <c r="O359" i="82" s="1"/>
  <c r="AO351" i="82"/>
  <c r="AO353" i="82" s="1"/>
  <c r="AO359" i="82" s="1"/>
  <c r="Y351" i="82"/>
  <c r="Y353" i="82" s="1"/>
  <c r="Y359" i="82" s="1"/>
  <c r="I351" i="82"/>
  <c r="I353" i="82" s="1"/>
  <c r="I359" i="82" s="1"/>
  <c r="AP351" i="82"/>
  <c r="AP353" i="82" s="1"/>
  <c r="AP359" i="82" s="1"/>
  <c r="AH351" i="82"/>
  <c r="AH353" i="82" s="1"/>
  <c r="AH359" i="82" s="1"/>
  <c r="Z351" i="82"/>
  <c r="Z353" i="82" s="1"/>
  <c r="Z359" i="82" s="1"/>
  <c r="R351" i="82"/>
  <c r="R353" i="82" s="1"/>
  <c r="R359" i="82" s="1"/>
  <c r="J351" i="82"/>
  <c r="J353" i="82" s="1"/>
  <c r="J359" i="82" s="1"/>
  <c r="AL351" i="82"/>
  <c r="AL353" i="82" s="1"/>
  <c r="AL359" i="82" s="1"/>
  <c r="AD351" i="82"/>
  <c r="AD353" i="82" s="1"/>
  <c r="AD359" i="82" s="1"/>
  <c r="V351" i="82"/>
  <c r="V353" i="82" s="1"/>
  <c r="V359" i="82" s="1"/>
  <c r="N351" i="82"/>
  <c r="N353" i="82" s="1"/>
  <c r="N359" i="82" s="1"/>
  <c r="F351" i="82"/>
  <c r="F353" i="82" s="1"/>
  <c r="F359" i="82" s="1"/>
  <c r="AN351" i="82"/>
  <c r="AN353" i="82" s="1"/>
  <c r="AN359" i="82" s="1"/>
  <c r="AF351" i="82"/>
  <c r="AF353" i="82" s="1"/>
  <c r="AF359" i="82" s="1"/>
  <c r="X351" i="82"/>
  <c r="X353" i="82" s="1"/>
  <c r="X359" i="82" s="1"/>
  <c r="P351" i="82"/>
  <c r="P353" i="82" s="1"/>
  <c r="P359" i="82" s="1"/>
  <c r="H351" i="82"/>
  <c r="H353" i="82" s="1"/>
  <c r="H359" i="82" s="1"/>
  <c r="AQ351" i="82"/>
  <c r="AQ353" i="82" s="1"/>
  <c r="AQ359" i="82" s="1"/>
  <c r="S351" i="82"/>
  <c r="S353" i="82" s="1"/>
  <c r="S359" i="82" s="1"/>
  <c r="AM351" i="82"/>
  <c r="AM353" i="82" s="1"/>
  <c r="AM359" i="82" s="1"/>
  <c r="W351" i="82"/>
  <c r="W353" i="82" s="1"/>
  <c r="W359" i="82" s="1"/>
  <c r="G351" i="82"/>
  <c r="G353" i="82" s="1"/>
  <c r="G359" i="82" s="1"/>
  <c r="AG351" i="82"/>
  <c r="AG353" i="82" s="1"/>
  <c r="AG359" i="82" s="1"/>
  <c r="Q351" i="82"/>
  <c r="Q353" i="82" s="1"/>
  <c r="Q359" i="82" s="1"/>
  <c r="AA351" i="82"/>
  <c r="AA353" i="82" s="1"/>
  <c r="AA359" i="82" s="1"/>
  <c r="AM363" i="82"/>
  <c r="AM361" i="82"/>
  <c r="V361" i="82"/>
  <c r="V363" i="82"/>
  <c r="F361" i="82"/>
  <c r="F363" i="82"/>
  <c r="G363" i="82"/>
  <c r="G361" i="82"/>
  <c r="N363" i="82"/>
  <c r="N361" i="82"/>
  <c r="AQ361" i="82"/>
  <c r="AQ363" i="82"/>
  <c r="AI361" i="82"/>
  <c r="AI363" i="82"/>
  <c r="AA361" i="82"/>
  <c r="AA363" i="82"/>
  <c r="S361" i="82"/>
  <c r="S363" i="82"/>
  <c r="K361" i="82"/>
  <c r="K363" i="82"/>
  <c r="O363" i="82"/>
  <c r="O361" i="82"/>
  <c r="AL363" i="82"/>
  <c r="AL361" i="82"/>
  <c r="AP361" i="82"/>
  <c r="AP363" i="82"/>
  <c r="AH361" i="82"/>
  <c r="AH363" i="82"/>
  <c r="Z361" i="82"/>
  <c r="Z363" i="82"/>
  <c r="R361" i="82"/>
  <c r="R363" i="82"/>
  <c r="W361" i="82"/>
  <c r="W363" i="82"/>
  <c r="AO363" i="82"/>
  <c r="AO361" i="82"/>
  <c r="AG363" i="82"/>
  <c r="AG361" i="82"/>
  <c r="Y363" i="82"/>
  <c r="Y361" i="82"/>
  <c r="Q363" i="82"/>
  <c r="Q361" i="82"/>
  <c r="I361" i="82"/>
  <c r="I363" i="82"/>
  <c r="AE363" i="82"/>
  <c r="AE361" i="82"/>
  <c r="AD363" i="82"/>
  <c r="AD361" i="82"/>
  <c r="AN363" i="82"/>
  <c r="AN361" i="82"/>
  <c r="AF363" i="82"/>
  <c r="AF361" i="82"/>
  <c r="X363" i="82"/>
  <c r="X361" i="82"/>
  <c r="P363" i="82"/>
  <c r="P361" i="82"/>
  <c r="H363" i="82"/>
  <c r="H361" i="82"/>
  <c r="AS363" i="82"/>
  <c r="AK363" i="82"/>
  <c r="AC363" i="82"/>
  <c r="U363" i="82"/>
  <c r="M363" i="82"/>
  <c r="E363" i="82"/>
  <c r="AR363" i="82"/>
  <c r="AJ363" i="82"/>
  <c r="AB363" i="82"/>
  <c r="T363" i="82"/>
  <c r="E57" i="28" l="1"/>
  <c r="L57" i="28" s="1"/>
  <c r="E58" i="28"/>
  <c r="L58" i="28" s="1"/>
  <c r="E59" i="28"/>
  <c r="L59" i="28" s="1"/>
  <c r="E60" i="28"/>
  <c r="L60" i="28" s="1"/>
  <c r="E56" i="28"/>
  <c r="L56" i="28" s="1"/>
  <c r="A57" i="28"/>
  <c r="B57" i="28"/>
  <c r="C57" i="28"/>
  <c r="A58" i="28"/>
  <c r="B58" i="28"/>
  <c r="C58" i="28"/>
  <c r="A59" i="28"/>
  <c r="B59" i="28"/>
  <c r="C59" i="28"/>
  <c r="A60" i="28"/>
  <c r="B60" i="28"/>
  <c r="C60" i="28"/>
  <c r="C56" i="28"/>
  <c r="B56" i="28"/>
  <c r="A56" i="28"/>
  <c r="D19" i="91" l="1"/>
  <c r="D18" i="91"/>
  <c r="D17" i="91"/>
  <c r="D16" i="91"/>
  <c r="D15" i="91"/>
  <c r="D14" i="91"/>
  <c r="D13" i="91"/>
  <c r="D12" i="91"/>
  <c r="D11" i="91"/>
  <c r="D10" i="91"/>
  <c r="D9" i="91"/>
  <c r="E77" i="28" l="1"/>
  <c r="E76" i="28"/>
  <c r="E63" i="28"/>
  <c r="E73" i="28"/>
  <c r="L73" i="28" s="1"/>
  <c r="E72" i="28"/>
  <c r="L72" i="28" s="1"/>
  <c r="C72" i="28"/>
  <c r="C73" i="28"/>
  <c r="A72" i="28"/>
  <c r="A73" i="28"/>
  <c r="E75" i="28"/>
  <c r="E74" i="28"/>
  <c r="E71" i="28"/>
  <c r="E70" i="28"/>
  <c r="C75" i="28"/>
  <c r="C76" i="28"/>
  <c r="C77" i="28"/>
  <c r="A76" i="28"/>
  <c r="A77" i="28"/>
  <c r="A75" i="28"/>
  <c r="C74" i="28"/>
  <c r="A74" i="28"/>
  <c r="C71" i="28"/>
  <c r="A71" i="28"/>
  <c r="C70" i="28"/>
  <c r="A70" i="28"/>
  <c r="E47" i="28"/>
  <c r="L47" i="28" s="1"/>
  <c r="B47" i="28"/>
  <c r="C47" i="28"/>
  <c r="A47" i="28"/>
  <c r="E100" i="28" l="1"/>
  <c r="E101" i="28"/>
  <c r="BG361" i="82" l="1"/>
  <c r="BG363" i="82" s="1"/>
  <c r="J361" i="82" l="1"/>
  <c r="J363" i="82" s="1"/>
  <c r="L361" i="82"/>
  <c r="L363" i="82" s="1"/>
  <c r="D361" i="82"/>
  <c r="D363" i="82" s="1"/>
  <c r="BJ361" i="82"/>
  <c r="BJ363" i="82" s="1"/>
  <c r="A107" i="1"/>
  <c r="F103" i="1" l="1"/>
  <c r="E103" i="1"/>
  <c r="F101" i="1"/>
  <c r="E101" i="1"/>
  <c r="F100" i="1"/>
  <c r="E100" i="1"/>
  <c r="F99" i="1"/>
  <c r="E99" i="1"/>
  <c r="F98" i="1"/>
  <c r="E98" i="1"/>
  <c r="G9" i="1"/>
  <c r="G61" i="1" l="1"/>
  <c r="H36" i="1" l="1"/>
  <c r="G36" i="1" s="1"/>
  <c r="C94" i="28" l="1"/>
  <c r="G77" i="1" l="1"/>
  <c r="E91" i="28" l="1"/>
  <c r="E94" i="28" l="1"/>
  <c r="L71" i="28" l="1"/>
  <c r="L70" i="28"/>
  <c r="L74" i="28" l="1"/>
  <c r="L75" i="28"/>
  <c r="L76" i="28"/>
  <c r="L77" i="28"/>
  <c r="E99" i="28" l="1"/>
  <c r="L100" i="28"/>
  <c r="L101" i="28"/>
  <c r="E102" i="28"/>
  <c r="E98" i="28"/>
  <c r="A99" i="28"/>
  <c r="A100" i="28"/>
  <c r="A101" i="28"/>
  <c r="A102" i="28"/>
  <c r="A98" i="28"/>
  <c r="G89" i="1"/>
  <c r="F96" i="28" s="1"/>
  <c r="G90" i="1"/>
  <c r="F97" i="28" s="1"/>
  <c r="F94" i="28"/>
  <c r="G88" i="1"/>
  <c r="F95" i="28" s="1"/>
  <c r="G84" i="1"/>
  <c r="F91" i="28" s="1"/>
  <c r="G85" i="1"/>
  <c r="F92" i="28" s="1"/>
  <c r="G86" i="1"/>
  <c r="F93" i="28" s="1"/>
  <c r="G83" i="1"/>
  <c r="F90" i="28" s="1"/>
  <c r="L102" i="28" l="1"/>
  <c r="L99" i="28"/>
  <c r="L98" i="28"/>
  <c r="C99" i="28"/>
  <c r="C100" i="28"/>
  <c r="C102" i="28"/>
  <c r="C98" i="28"/>
  <c r="G72" i="1" l="1"/>
  <c r="G18" i="1"/>
  <c r="F102" i="28"/>
  <c r="F101" i="28"/>
  <c r="F100" i="28"/>
  <c r="F99" i="28"/>
  <c r="F98" i="28"/>
  <c r="D3" i="1" l="1"/>
  <c r="L4" i="28" l="1"/>
  <c r="E97" i="28" l="1"/>
  <c r="C97" i="28"/>
  <c r="A97" i="28"/>
  <c r="E96" i="28"/>
  <c r="C96" i="28"/>
  <c r="A96" i="28"/>
  <c r="E95" i="28"/>
  <c r="C95" i="28"/>
  <c r="A95" i="28"/>
  <c r="A94" i="28"/>
  <c r="E93" i="28"/>
  <c r="C93" i="28"/>
  <c r="A93" i="28"/>
  <c r="E92" i="28"/>
  <c r="C92" i="28"/>
  <c r="A92" i="28"/>
  <c r="C91" i="28"/>
  <c r="A91" i="28"/>
  <c r="E90" i="28"/>
  <c r="C90" i="28"/>
  <c r="A90" i="28"/>
  <c r="E69" i="28"/>
  <c r="C69" i="28"/>
  <c r="B69" i="28"/>
  <c r="A69" i="28"/>
  <c r="E68" i="28"/>
  <c r="C68" i="28"/>
  <c r="B68" i="28"/>
  <c r="A68" i="28"/>
  <c r="E67" i="28"/>
  <c r="C67" i="28"/>
  <c r="B67" i="28"/>
  <c r="A67" i="28"/>
  <c r="E66" i="28"/>
  <c r="C66" i="28"/>
  <c r="B66" i="28"/>
  <c r="A66" i="28"/>
  <c r="E65" i="28"/>
  <c r="C65" i="28"/>
  <c r="B65" i="28"/>
  <c r="A65" i="28"/>
  <c r="C63" i="28"/>
  <c r="B63" i="28"/>
  <c r="A63" i="28"/>
  <c r="E62" i="28"/>
  <c r="C62" i="28"/>
  <c r="B62" i="28"/>
  <c r="A62" i="28"/>
  <c r="H61" i="28"/>
  <c r="E61" i="28"/>
  <c r="C61" i="28"/>
  <c r="B61" i="28"/>
  <c r="A61" i="28"/>
  <c r="H54" i="28"/>
  <c r="E54" i="28"/>
  <c r="C54" i="28"/>
  <c r="B54" i="28"/>
  <c r="A54" i="28"/>
  <c r="E53" i="28"/>
  <c r="C53" i="28"/>
  <c r="B53" i="28"/>
  <c r="A53" i="28"/>
  <c r="E52" i="28"/>
  <c r="C52" i="28"/>
  <c r="B52" i="28"/>
  <c r="A52" i="28"/>
  <c r="E51" i="28"/>
  <c r="C51" i="28"/>
  <c r="B51" i="28"/>
  <c r="A51" i="28"/>
  <c r="E50" i="28"/>
  <c r="C50" i="28"/>
  <c r="B50" i="28"/>
  <c r="A50" i="28"/>
  <c r="E49" i="28"/>
  <c r="C49" i="28"/>
  <c r="B49" i="28"/>
  <c r="A49" i="28"/>
  <c r="E48" i="28"/>
  <c r="C48" i="28"/>
  <c r="B48" i="28"/>
  <c r="A48"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6" i="28"/>
  <c r="C36" i="28"/>
  <c r="B36" i="28"/>
  <c r="A36" i="28"/>
  <c r="E35" i="28"/>
  <c r="C35" i="28"/>
  <c r="B35" i="28"/>
  <c r="A35" i="28"/>
  <c r="E34" i="28"/>
  <c r="C34" i="28"/>
  <c r="B34" i="28"/>
  <c r="A34" i="28"/>
  <c r="E33" i="28"/>
  <c r="C33" i="28"/>
  <c r="B33" i="28"/>
  <c r="A33" i="28"/>
  <c r="H32"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81" i="1"/>
  <c r="H78" i="1"/>
  <c r="H76" i="1"/>
  <c r="G75" i="1"/>
  <c r="G69" i="1"/>
  <c r="G60" i="1"/>
  <c r="G58" i="1"/>
  <c r="G56" i="1"/>
  <c r="H52" i="1"/>
  <c r="G52" i="1"/>
  <c r="H61" i="1"/>
  <c r="G51" i="1"/>
  <c r="G49" i="1"/>
  <c r="G48" i="1"/>
  <c r="G47" i="1"/>
  <c r="G46" i="1"/>
  <c r="G45" i="1"/>
  <c r="G44" i="1"/>
  <c r="G43" i="1"/>
  <c r="G42" i="1"/>
  <c r="G41" i="1"/>
  <c r="G39" i="1"/>
  <c r="O32" i="28"/>
  <c r="H35" i="1"/>
  <c r="G35" i="1" s="1"/>
  <c r="O31" i="28"/>
  <c r="G33" i="1"/>
  <c r="G32" i="1"/>
  <c r="G31" i="1"/>
  <c r="G30" i="1"/>
  <c r="G29" i="1"/>
  <c r="G28" i="1"/>
  <c r="G27" i="1"/>
  <c r="G25" i="1"/>
  <c r="G24" i="1"/>
  <c r="H22" i="1"/>
  <c r="G22" i="1" s="1"/>
  <c r="O20" i="28"/>
  <c r="O19" i="28"/>
  <c r="G19" i="1"/>
  <c r="G11" i="1"/>
  <c r="G10" i="1"/>
  <c r="G8" i="1"/>
  <c r="G7" i="1"/>
  <c r="L103" i="28"/>
  <c r="L90" i="28" l="1"/>
  <c r="L69" i="28"/>
  <c r="L68" i="28"/>
  <c r="L67" i="28"/>
  <c r="L66" i="28"/>
  <c r="L65" i="28"/>
  <c r="L63" i="28"/>
  <c r="L62" i="28"/>
  <c r="L61" i="28"/>
  <c r="L54" i="28"/>
  <c r="L53" i="28"/>
  <c r="L51" i="28"/>
  <c r="L50" i="28"/>
  <c r="L52" i="28"/>
  <c r="L48" i="28"/>
  <c r="L49" i="28"/>
  <c r="L45" i="28"/>
  <c r="L46" i="28"/>
  <c r="L43" i="28"/>
  <c r="L44" i="28"/>
  <c r="L42" i="28"/>
  <c r="L40" i="28"/>
  <c r="L39" i="28"/>
  <c r="L41" i="28"/>
  <c r="L36" i="28"/>
  <c r="L38" i="28"/>
  <c r="L35" i="28"/>
  <c r="L37" i="28"/>
  <c r="L34"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92" i="28"/>
  <c r="L95" i="28"/>
  <c r="L93" i="28"/>
  <c r="L96" i="28"/>
  <c r="L91" i="28"/>
  <c r="L94" i="28"/>
  <c r="L97" i="28"/>
  <c r="E10" i="28"/>
  <c r="L10" i="28" s="1"/>
  <c r="G12" i="1"/>
  <c r="G13" i="1"/>
  <c r="G14" i="1"/>
  <c r="G15" i="1"/>
  <c r="G16" i="1"/>
  <c r="G17" i="1"/>
  <c r="O46" i="28"/>
  <c r="O18" i="28"/>
  <c r="F9" i="28"/>
  <c r="D1" i="28" l="1"/>
  <c r="F23" i="28"/>
  <c r="F53" i="28"/>
  <c r="G53" i="28"/>
  <c r="L78" i="28"/>
  <c r="F32" i="28"/>
  <c r="F54" i="28"/>
  <c r="F17" i="28"/>
  <c r="F44" i="28"/>
  <c r="F67" i="28"/>
  <c r="F66" i="28"/>
  <c r="F45" i="28"/>
  <c r="F29" i="28"/>
  <c r="F6" i="28"/>
  <c r="F61" i="28"/>
  <c r="F41" i="28"/>
  <c r="F22" i="28"/>
  <c r="F21" i="28"/>
  <c r="F34" i="28"/>
  <c r="F43" i="28"/>
  <c r="F42" i="28"/>
  <c r="F35" i="28"/>
  <c r="F36" i="28"/>
  <c r="F39" i="28"/>
  <c r="H68" i="28"/>
  <c r="F40" i="28"/>
  <c r="F16" i="28"/>
  <c r="F5" i="28"/>
  <c r="F38" i="28"/>
  <c r="G32" i="28"/>
  <c r="G46" i="28"/>
  <c r="F46" i="28"/>
  <c r="F20" i="28"/>
  <c r="G20" i="28"/>
  <c r="F51" i="28"/>
  <c r="F31" i="28"/>
  <c r="F7" i="28"/>
  <c r="G54" i="28"/>
  <c r="G31" i="28"/>
  <c r="F49" i="28"/>
  <c r="F69" i="28"/>
  <c r="F10" i="28" l="1"/>
  <c r="F68" i="28"/>
  <c r="L108" i="2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<sst xmlns="http://schemas.openxmlformats.org/spreadsheetml/2006/main" count="4309" uniqueCount="1422">
  <si>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</si>
  <si>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</si>
  <si>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</si>
  <si>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</si>
  <si>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</si>
  <si>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</si>
  <si>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</si>
  <si>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</si>
  <si>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</si>
  <si>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</si>
  <si>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</si>
  <si>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</si>
  <si>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</si>
  <si>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</si>
  <si>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</si>
  <si>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</si>
  <si>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</si>
  <si>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</si>
  <si>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</si>
  <si>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</si>
  <si>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</si>
  <si>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</si>
  <si>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</si>
  <si>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</si>
  <si>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</si>
  <si>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</si>
  <si>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</si>
  <si>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</si>
  <si>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</si>
  <si>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</si>
  <si>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</si>
  <si>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</si>
  <si>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</si>
  <si>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</si>
  <si>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</si>
  <si>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</si>
  <si>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</si>
  <si>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</si>
  <si>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</si>
  <si>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</si>
  <si>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</si>
  <si>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</si>
  <si>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</si>
  <si>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</si>
  <si>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</si>
  <si>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</si>
  <si>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</si>
  <si>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</si>
  <si>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</si>
  <si>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</si>
  <si>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</si>
  <si>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</si>
  <si>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</si>
  <si>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</si>
  <si>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</si>
  <si>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</si>
  <si>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</si>
  <si>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</si>
  <si>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</si>
  <si>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</si>
  <si>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</si>
  <si>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</si>
  <si>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</si>
  <si>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</si>
  <si>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</si>
  <si>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</si>
  <si>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</si>
  <si>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</si>
  <si>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</si>
  <si>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</si>
  <si>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</si>
  <si>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</si>
  <si>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</si>
  <si>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</si>
  <si>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</si>
  <si>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</si>
  <si>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</si>
  <si>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</si>
  <si>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</si>
  <si>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</si>
  <si>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</si>
  <si>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</si>
  <si>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</si>
  <si>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</si>
  <si>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</si>
  <si>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</si>
  <si>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</si>
  <si>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</si>
  <si>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</si>
  <si>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</si>
  <si>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</si>
  <si>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</si>
  <si>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</si>
  <si>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</si>
  <si>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</si>
  <si>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</si>
  <si>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</si>
  <si>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</si>
  <si>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</si>
  <si>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</si>
  <si>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</si>
  <si>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</si>
  <si>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</si>
  <si>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</si>
  <si>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</si>
  <si>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</si>
  <si>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</si>
  <si>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</si>
  <si>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</si>
  <si>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</si>
  <si>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</si>
  <si>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</si>
  <si>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</si>
  <si>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</si>
  <si>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</si>
  <si>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</si>
  <si>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</si>
  <si>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</si>
  <si>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</si>
  <si>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</si>
  <si>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</si>
  <si>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</si>
  <si>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</si>
  <si>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</si>
  <si>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</si>
  <si>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</si>
  <si>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</si>
  <si>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</si>
  <si>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</si>
  <si>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</si>
  <si>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</si>
  <si>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</si>
  <si>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</si>
  <si>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</si>
  <si>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</si>
  <si>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</si>
  <si>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</si>
  <si>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</si>
  <si>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</si>
  <si>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</si>
  <si>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</si>
  <si>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</si>
  <si>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</si>
  <si>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</si>
  <si>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</si>
  <si>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</si>
  <si>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</si>
  <si>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</si>
  <si>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</si>
  <si>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</si>
  <si>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</si>
  <si>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</si>
  <si>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</si>
  <si>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</si>
  <si>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</si>
  <si>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</si>
  <si>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</si>
  <si>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</si>
  <si>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</si>
  <si>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</si>
  <si>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</si>
  <si>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</si>
  <si>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</si>
  <si>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</si>
  <si>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</si>
  <si>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</si>
  <si>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</si>
  <si>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</si>
  <si>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</si>
  <si>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</si>
  <si>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</si>
  <si>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</si>
  <si>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</si>
  <si>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</si>
  <si>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</si>
  <si>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</si>
  <si>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</si>
  <si>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</si>
  <si>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</si>
  <si>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</si>
  <si>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</si>
  <si>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</si>
  <si>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</si>
  <si>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</si>
  <si>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</si>
  <si>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</si>
  <si>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</si>
  <si>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</si>
  <si>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</si>
  <si>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</si>
  <si>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</si>
  <si>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</si>
  <si>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</si>
  <si>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</si>
  <si>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</si>
  <si>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</si>
  <si>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</si>
  <si>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</si>
  <si>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</si>
  <si>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</si>
  <si>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</si>
  <si>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</si>
  <si>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</si>
  <si>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</si>
  <si>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</si>
  <si>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</si>
  <si>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</si>
  <si>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</si>
  <si>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</si>
  <si>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</si>
  <si>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</si>
  <si>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</si>
  <si>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</si>
  <si>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</si>
  <si>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</si>
  <si>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</si>
  <si>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</si>
  <si>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</si>
  <si>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</si>
  <si>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</si>
  <si>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</si>
  <si>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</si>
  <si>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</si>
  <si>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</si>
  <si>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</si>
  <si>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</si>
  <si>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</si>
  <si>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</si>
  <si>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</si>
  <si>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</si>
  <si>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</si>
  <si>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</si>
  <si>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</si>
  <si>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</si>
  <si>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</si>
  <si>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</si>
  <si>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</si>
  <si>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</si>
  <si>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</si>
  <si>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</si>
  <si>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</si>
  <si>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</si>
  <si>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</si>
  <si>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</si>
  <si>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</si>
  <si>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</si>
  <si>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</si>
  <si>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</si>
  <si>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</si>
  <si>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</si>
  <si>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MANDATORY</t>
  </si>
  <si>
    <t>All Fields Must Be Completed</t>
  </si>
  <si>
    <t>Title of Official</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</si>
  <si>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</si>
  <si>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</si>
  <si>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</si>
  <si>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</si>
  <si>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</si>
  <si>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</si>
  <si>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</si>
  <si>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</si>
  <si>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</si>
  <si>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</si>
  <si>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</si>
  <si>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</si>
  <si>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</si>
  <si>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</si>
  <si>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</si>
  <si>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</si>
  <si>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</si>
  <si>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</si>
  <si>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</si>
  <si>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</si>
  <si>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</si>
  <si>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</si>
  <si>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</si>
  <si>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</si>
  <si>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</si>
  <si>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</si>
  <si>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</si>
  <si>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</si>
  <si>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</si>
  <si>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</si>
  <si>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</si>
  <si>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</si>
  <si>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</si>
  <si>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</si>
  <si>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</si>
  <si>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</si>
  <si>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</si>
  <si>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</si>
  <si>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</si>
  <si>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</si>
  <si>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</si>
  <si>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</si>
  <si>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</si>
  <si>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</si>
  <si>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</si>
  <si>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</si>
  <si>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</si>
  <si>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</si>
  <si>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</si>
  <si>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</si>
  <si>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</si>
  <si>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</si>
  <si>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</si>
  <si>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</si>
  <si>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</si>
  <si>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</si>
  <si>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</si>
  <si>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Decrease</t>
  </si>
  <si>
    <t>No Change</t>
  </si>
  <si>
    <t>Performance Indicator</t>
  </si>
  <si>
    <t>Date the Auditor presented or plans to present the Audit to the Governing Board</t>
  </si>
  <si>
    <t>TD Auditor</t>
  </si>
  <si>
    <t>Number of significant deficiency findings (other than in Questions 15-18 )</t>
  </si>
  <si>
    <t>Number of material weaknesses findings (other than in Questions 15-18)</t>
  </si>
  <si>
    <t>Auditor indicated that there was at least one Performance indicator of Concern on the PI tab</t>
  </si>
  <si>
    <t>Tax rate for year audited</t>
  </si>
  <si>
    <t>D</t>
  </si>
  <si>
    <t>E</t>
  </si>
  <si>
    <t>F</t>
  </si>
  <si>
    <t>G</t>
  </si>
  <si>
    <t>H</t>
  </si>
  <si>
    <t># of other matters that auditor asked the unit to respond to.</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</si>
  <si>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</si>
  <si>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</si>
  <si>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</si>
  <si>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</si>
  <si>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must be populated  in L column for database upload</t>
  </si>
  <si>
    <t>Must be linked to unit number on Unit Datat from Audit Worksheet tab</t>
  </si>
  <si>
    <t>TD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</si>
  <si>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</si>
  <si>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</si>
  <si>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</si>
  <si>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</si>
  <si>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</si>
  <si>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</si>
  <si>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</si>
  <si>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</si>
  <si>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</si>
  <si>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</si>
  <si>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</si>
  <si>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</si>
  <si>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</si>
  <si>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</si>
  <si>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</si>
  <si>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</si>
  <si>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</si>
  <si>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</si>
  <si>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</si>
  <si>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</si>
  <si>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</si>
  <si>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</si>
  <si>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</si>
  <si>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</si>
  <si>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</si>
  <si>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</si>
  <si>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</si>
  <si>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</si>
  <si>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</si>
  <si>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</si>
  <si>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</si>
  <si>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</si>
  <si>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</si>
  <si>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</si>
  <si>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</si>
  <si>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</si>
  <si>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</si>
  <si>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</si>
  <si>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</si>
  <si>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</si>
  <si>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</si>
  <si>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</si>
  <si>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</si>
  <si>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</si>
  <si>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Is there is a going concern finding noted in the audit report</t>
  </si>
  <si>
    <t>Select Unit Name from Drop Down List</t>
  </si>
  <si>
    <t>Section 1: Data Collection NOTE:  the data submitted below may be used in various published reports</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</si>
  <si>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</si>
  <si>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</si>
  <si>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</si>
  <si>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</si>
  <si>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</si>
  <si>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</si>
  <si>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</si>
  <si>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</si>
  <si>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</si>
  <si>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</si>
  <si>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</si>
  <si>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</si>
  <si>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</si>
  <si>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</si>
  <si>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</si>
  <si>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</si>
  <si>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</si>
  <si>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</si>
  <si>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</si>
  <si>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</si>
  <si>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</si>
  <si>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</si>
  <si>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</si>
  <si>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</si>
  <si>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</si>
  <si>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</si>
  <si>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</si>
  <si>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</si>
  <si>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</si>
  <si>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</si>
  <si>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</si>
  <si>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</si>
  <si>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</si>
  <si>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</si>
  <si>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</si>
  <si>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</si>
  <si>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</si>
  <si>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</si>
  <si>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</si>
  <si>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</si>
  <si>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</si>
  <si>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</si>
  <si>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</si>
  <si>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</si>
  <si>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</si>
  <si>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</si>
  <si>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</si>
  <si>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</si>
  <si>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</si>
  <si>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</si>
  <si>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</si>
  <si>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</si>
  <si>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</si>
  <si>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</si>
  <si>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</si>
  <si>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</si>
  <si>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</si>
  <si>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</si>
  <si>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</si>
  <si>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</si>
  <si>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</si>
  <si>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</si>
  <si>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</si>
  <si>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</si>
  <si>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</si>
  <si>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</si>
  <si>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</si>
  <si>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</si>
  <si>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</si>
  <si>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</si>
  <si>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</si>
  <si>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</si>
  <si>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</si>
  <si>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</si>
  <si>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</si>
  <si>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</si>
  <si>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</si>
  <si>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</si>
  <si>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</si>
  <si>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</si>
  <si>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</si>
  <si>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</si>
  <si>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</si>
  <si>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</si>
  <si>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</si>
  <si>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</si>
  <si>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</si>
  <si>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</si>
  <si>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</si>
  <si>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</si>
  <si>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</si>
  <si>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</si>
  <si>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</si>
  <si>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</si>
  <si>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</si>
  <si>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</si>
  <si>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</si>
  <si>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</si>
  <si>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</si>
  <si>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</si>
  <si>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</si>
  <si>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</si>
  <si>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</si>
  <si>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</si>
  <si>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</si>
  <si>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</si>
  <si>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</si>
  <si>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</si>
  <si>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</si>
  <si>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</si>
  <si>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Cindy</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</si>
  <si>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</si>
  <si>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</si>
  <si>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</si>
  <si>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</si>
  <si>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</si>
  <si>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</si>
  <si>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</si>
  <si>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</si>
  <si>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</si>
  <si>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</si>
  <si>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</si>
  <si>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</si>
  <si>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</si>
  <si>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</si>
  <si>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</si>
  <si>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</si>
  <si>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CFO</t>
  </si>
  <si>
    <t>FINANCE OFFICER</t>
  </si>
  <si>
    <t>Date the FO signed the Data Input worksheet</t>
  </si>
  <si>
    <t>10/29/2021</t>
  </si>
  <si>
    <t>10/26/2021</t>
  </si>
  <si>
    <t>11/19/2021</t>
  </si>
  <si>
    <t>11/29/2021</t>
  </si>
  <si>
    <t>11/30/2021</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</si>
  <si>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</si>
  <si>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</si>
  <si>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</si>
  <si>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</si>
  <si>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</si>
  <si>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</si>
  <si>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</si>
  <si>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</si>
  <si>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</si>
  <si>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</si>
  <si>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</si>
  <si>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</si>
  <si>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</si>
  <si>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</si>
  <si>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</si>
  <si>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</si>
  <si>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</si>
  <si>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</si>
  <si>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</si>
  <si>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</si>
  <si>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</si>
  <si>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</si>
  <si>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</si>
  <si>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</si>
  <si>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</si>
  <si>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</si>
  <si>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</si>
  <si>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</si>
  <si>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</si>
  <si>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</si>
  <si>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</si>
  <si>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</si>
  <si>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</si>
  <si>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</si>
  <si>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</si>
  <si>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</si>
  <si>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</si>
  <si>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</si>
  <si>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</si>
  <si>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Stallings</t>
  </si>
  <si>
    <t>Tara</t>
  </si>
  <si>
    <t>Karen</t>
  </si>
  <si>
    <t>Lisa</t>
  </si>
  <si>
    <t>yes</t>
  </si>
  <si>
    <t>12/21/2020</t>
  </si>
  <si>
    <t>2/1/2021</t>
  </si>
  <si>
    <t>10/5/2020</t>
  </si>
  <si>
    <t>Chief Financial Officer</t>
  </si>
  <si>
    <t>10/28/2021</t>
  </si>
  <si>
    <t>Governmental Activities - Benchmarking Tool uses account 336 in the code to calculate liquidity quick ratio.  Must be included on imported to CCH and SQL database.  Memos used these accounts as well.</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</si>
  <si>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</si>
  <si>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</si>
  <si>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</si>
  <si>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</si>
  <si>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</si>
  <si>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</si>
  <si>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Barrow, Parris &amp; Davenport, P.A.</t>
  </si>
  <si>
    <t>Cherry Bekaert LLP</t>
  </si>
  <si>
    <t>TD-Name of Auditor</t>
  </si>
  <si>
    <t>April Adams</t>
  </si>
  <si>
    <t>TD-E-mail address to notify the Auditor that the report has been reviewed-TD</t>
  </si>
  <si>
    <t>aadams@cbh.com</t>
  </si>
  <si>
    <t>alanthompson@tpsacpas.com AND bturbeville@tpsacpas.com</t>
  </si>
  <si>
    <t>TD-E-mail address to send approved invoices (should be at the audit firm)</t>
  </si>
  <si>
    <t>alanthompson@tpsacpas.com</t>
  </si>
  <si>
    <t>TD-Date Auditor signed the TD</t>
  </si>
  <si>
    <t>1/28/2021</t>
  </si>
  <si>
    <t>12/14/2020</t>
  </si>
  <si>
    <t>11/19/2020</t>
  </si>
  <si>
    <t>11/18/2020</t>
  </si>
  <si>
    <t>10/30/2020</t>
  </si>
  <si>
    <t>12/17/2020</t>
  </si>
  <si>
    <t>11/5/2020</t>
  </si>
  <si>
    <t>12/7/2020</t>
  </si>
  <si>
    <t>10/27/2020</t>
  </si>
  <si>
    <t>1/21/2021</t>
  </si>
  <si>
    <t>10/9/2020</t>
  </si>
  <si>
    <t>1/29/2021</t>
  </si>
  <si>
    <t>12/30/2020</t>
  </si>
  <si>
    <t>2/2/2021</t>
  </si>
  <si>
    <t>1/4/2021</t>
  </si>
  <si>
    <t>1/8/2021</t>
  </si>
  <si>
    <t>9/18/2020</t>
  </si>
  <si>
    <t>11/30/2020</t>
  </si>
  <si>
    <t>12/31/2020</t>
  </si>
  <si>
    <t>12/18/2020</t>
  </si>
  <si>
    <t>11/16/2020</t>
  </si>
  <si>
    <t>10/28/2020</t>
  </si>
  <si>
    <t>10/7/2020</t>
  </si>
  <si>
    <t>12/2/2020</t>
  </si>
  <si>
    <t>1/27/2021</t>
  </si>
  <si>
    <t>11/20/2020</t>
  </si>
  <si>
    <t>10/22/2020</t>
  </si>
  <si>
    <t>12/10/2020</t>
  </si>
  <si>
    <t>1/11/2021</t>
  </si>
  <si>
    <t>10/2/2020</t>
  </si>
  <si>
    <t>10/23/2020</t>
  </si>
  <si>
    <t>9/30/2020</t>
  </si>
  <si>
    <t>TD-Audit  Review Process Route?</t>
  </si>
  <si>
    <t>System</t>
  </si>
  <si>
    <t>Staff</t>
  </si>
  <si>
    <t>RUSH</t>
  </si>
  <si>
    <t>TD-Date Data Received in Portal: (MM/DD/YYY)</t>
  </si>
  <si>
    <t>11/6/2020</t>
  </si>
  <si>
    <t>12/4/2020</t>
  </si>
  <si>
    <t>11/17/2020</t>
  </si>
  <si>
    <t>12/8/2020</t>
  </si>
  <si>
    <t>1/6/2021</t>
  </si>
  <si>
    <t>12/16/2020</t>
  </si>
  <si>
    <t>12/3/2020</t>
  </si>
  <si>
    <t>10/29/2020</t>
  </si>
  <si>
    <t>TD-Date TD Placed Review Process</t>
  </si>
  <si>
    <t>11/3/2020</t>
  </si>
  <si>
    <t>2/9/2021</t>
  </si>
  <si>
    <t>11/9/2020</t>
  </si>
  <si>
    <t>9/22/2020</t>
  </si>
  <si>
    <t>9/21/2020</t>
  </si>
  <si>
    <t>1/12/2021</t>
  </si>
  <si>
    <t>TD-Financial Reviewer Name or Initials</t>
  </si>
  <si>
    <t>Joe Hyde</t>
  </si>
  <si>
    <t>MJ Vieweg</t>
  </si>
  <si>
    <t>JLB</t>
  </si>
  <si>
    <t>Eric Faust</t>
  </si>
  <si>
    <t>klh</t>
  </si>
  <si>
    <t>Manasa</t>
  </si>
  <si>
    <t>Kendra Boyle</t>
  </si>
  <si>
    <t>TD-Date Financial Review started: (MM/DD/YYYY)</t>
  </si>
  <si>
    <t>11/10/2020</t>
  </si>
  <si>
    <t>2/22/2021</t>
  </si>
  <si>
    <t>2/10/2021</t>
  </si>
  <si>
    <t>2/26/2021</t>
  </si>
  <si>
    <t>11/12/2020</t>
  </si>
  <si>
    <t>10/8/2020</t>
  </si>
  <si>
    <t>10/12/2020</t>
  </si>
  <si>
    <t>11/4/2020</t>
  </si>
  <si>
    <t>TD-Type of Review:</t>
  </si>
  <si>
    <t>TD-Compliance Review was needed (Y/N)</t>
  </si>
  <si>
    <t>N</t>
  </si>
  <si>
    <t>Y</t>
  </si>
  <si>
    <t>y</t>
  </si>
  <si>
    <t>TD-Final Date Review was completed: (MM/DD/YYYY)</t>
  </si>
  <si>
    <t>2/11/2021</t>
  </si>
  <si>
    <t>10/14/2020</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</si>
  <si>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</si>
  <si>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</si>
  <si>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</si>
  <si>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</si>
  <si>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</si>
  <si>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</si>
  <si>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</si>
  <si>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</si>
  <si>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</si>
  <si>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</si>
  <si>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</si>
  <si>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</si>
  <si>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</si>
  <si>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DCC</t>
  </si>
  <si>
    <t>TD-Date Compliance Review Started: (MM/DD/YYYY)</t>
  </si>
  <si>
    <t>9/25/2020</t>
  </si>
  <si>
    <t>2/8/2021</t>
  </si>
  <si>
    <t>TD-Date Compliance review completed (MM/DD/YYYY)</t>
  </si>
  <si>
    <t>TD-Number of major programs</t>
  </si>
  <si>
    <t>TD-Compliance reviewer concludes this audit is :</t>
  </si>
  <si>
    <t>Yellow Book</t>
  </si>
  <si>
    <t>Single Audit</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</si>
  <si>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</si>
  <si>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</si>
  <si>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</si>
  <si>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</si>
  <si>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</si>
  <si>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permanent</t>
  </si>
  <si>
    <t>7/1/2019</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</si>
  <si>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</si>
  <si>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</si>
  <si>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</si>
  <si>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</si>
  <si>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TD-Type of Audit (Financial Only, Yellow Book, Single Audit)</t>
  </si>
  <si>
    <t>TD-Did your CPA firm prepare the Unit's financial statements?</t>
  </si>
  <si>
    <t>TD-Who is the designated person with skills, knowledge and experience (SKE) for the unit?</t>
  </si>
  <si>
    <t>Connie Huffman, CPA</t>
  </si>
  <si>
    <t>TD-What is the designated SKE's title?</t>
  </si>
  <si>
    <t>TD-Who is the designated SKE's employer?</t>
  </si>
  <si>
    <t>Clyde</t>
  </si>
  <si>
    <t>Not collected in prior year</t>
  </si>
  <si>
    <t>Mark to Market unrealized losses in the General Fund.</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</si>
  <si>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</si>
  <si>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</si>
  <si>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</si>
  <si>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</si>
  <si>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</si>
  <si>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</si>
  <si>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</si>
  <si>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</si>
  <si>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Audit Year: 2021</t>
  </si>
  <si>
    <t>Scott</t>
  </si>
  <si>
    <t>Jeff</t>
  </si>
  <si>
    <t>Stephen</t>
  </si>
  <si>
    <t>Jones</t>
  </si>
  <si>
    <t>Moore</t>
  </si>
  <si>
    <t>1/1/2005</t>
  </si>
  <si>
    <t>Director of Finance</t>
  </si>
  <si>
    <t>10/25/2021</t>
  </si>
  <si>
    <t>10/12/2021</t>
  </si>
  <si>
    <t>GF FBA% of Exp w/o Powell Bill Formula: (506+536-4-5-6-11+647)/(532+20+509-533-508)</t>
  </si>
  <si>
    <t>Audit Year: 2020</t>
  </si>
  <si>
    <t>Strickland Hardee PLLC</t>
  </si>
  <si>
    <t>Cherry Bekaert, LLP</t>
  </si>
  <si>
    <t>THOMPSON, PRICE, SCOTT, ADAMS &amp; CO, P.A.</t>
  </si>
  <si>
    <t>Turner &amp; Company CPAs P.A.</t>
  </si>
  <si>
    <t>Travis Hardee</t>
  </si>
  <si>
    <t>ALAN THOMPSON</t>
  </si>
  <si>
    <t>Holly M. Turner CPA</t>
  </si>
  <si>
    <t>travis@sh-pllc.com</t>
  </si>
  <si>
    <t>ALANTHOMPSON@TPSACPAS.COM</t>
  </si>
  <si>
    <t>holly@myturnercpa.com</t>
  </si>
  <si>
    <t>2/19/2021</t>
  </si>
  <si>
    <t>8/26/2020</t>
  </si>
  <si>
    <t>8/31/2020</t>
  </si>
  <si>
    <t>10/1/2020</t>
  </si>
  <si>
    <t>9/8/2020</t>
  </si>
  <si>
    <t>10/16/2020</t>
  </si>
  <si>
    <t>10/6/2020</t>
  </si>
  <si>
    <t>9/10/2020</t>
  </si>
  <si>
    <t>3/8/2021</t>
  </si>
  <si>
    <t>10/15/2020</t>
  </si>
  <si>
    <t>3/17/2021</t>
  </si>
  <si>
    <t>3/9/2021</t>
  </si>
  <si>
    <t>2/15/2021</t>
  </si>
  <si>
    <t>10/21/2020</t>
  </si>
  <si>
    <t>9/23/2020</t>
  </si>
  <si>
    <t>Shelley</t>
  </si>
  <si>
    <t>Tammy</t>
  </si>
  <si>
    <t>7/1/2016</t>
  </si>
  <si>
    <t>Connie Huffman, CPA, PA</t>
  </si>
  <si>
    <r>
      <t xml:space="preserve">Mark to Market unrealized losses in the General Fund.  </t>
    </r>
    <r>
      <rPr>
        <sz val="11"/>
        <color theme="5" tint="-0.249977111117893"/>
        <rFont val="Calibri"/>
        <family val="2"/>
        <scheme val="minor"/>
      </rPr>
      <t>(enter as a negative number)</t>
    </r>
  </si>
  <si>
    <t>Combined Totals of all Proprietary Funds - Revenue, Expenses, Changes in Net Position</t>
  </si>
  <si>
    <t>Combined Totals of all Proprietary Funds - Change in net position - (increase in net position is recorded as a positive and a decrease in net position is recorded as a negative)</t>
  </si>
  <si>
    <t>Amy</t>
  </si>
  <si>
    <t>Kathy</t>
  </si>
  <si>
    <t>Denise</t>
  </si>
  <si>
    <t>Sally</t>
  </si>
  <si>
    <t>Harris</t>
  </si>
  <si>
    <t>12/1/2020</t>
  </si>
  <si>
    <t>9/30/2021</t>
  </si>
  <si>
    <t>11/18/2021</t>
  </si>
  <si>
    <t>11/22/2021</t>
  </si>
  <si>
    <t>11/10/2021</t>
  </si>
  <si>
    <t>DIW batch total</t>
  </si>
  <si>
    <t>School Current Expense Report</t>
  </si>
  <si>
    <t>General Fund-Rev, Exp. Change in Fund Balance or General Fund Budget Actual</t>
  </si>
  <si>
    <t>Amount of Supplemental School Tax revenue recorded in the governmental funds.</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</si>
  <si>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</si>
  <si>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</si>
  <si>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</si>
  <si>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</si>
  <si>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Amount of Local Current Expense Funds received from the County transferred to Fund 8 this year.</t>
  </si>
  <si>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</si>
  <si>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t>FS., OPEB note or RSI</t>
  </si>
  <si>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</si>
  <si>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</si>
  <si>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t>Net OPEB Liability RHBF</t>
  </si>
  <si>
    <t>Alamance-Burlington School System</t>
  </si>
  <si>
    <t>Alexander County Schools</t>
  </si>
  <si>
    <t>Alleghany County Schools</t>
  </si>
  <si>
    <t>Anson County Schools</t>
  </si>
  <si>
    <t>Ashe County Schools</t>
  </si>
  <si>
    <t>Asheboro City Schools</t>
  </si>
  <si>
    <t>Asheville City Schools</t>
  </si>
  <si>
    <t>Avery County Schools</t>
  </si>
  <si>
    <t>Beaufort County Schools</t>
  </si>
  <si>
    <t>Bertie County Schools</t>
  </si>
  <si>
    <t>Bladen County Schools</t>
  </si>
  <si>
    <t>Brunswick County Schools</t>
  </si>
  <si>
    <t>Buncombe County Schools</t>
  </si>
  <si>
    <t>Burke County Schools</t>
  </si>
  <si>
    <t>Cabarrus County Schools</t>
  </si>
  <si>
    <t>Caldwell County Schools</t>
  </si>
  <si>
    <t>Camden County Schools</t>
  </si>
  <si>
    <t>Carteret County Schools</t>
  </si>
  <si>
    <t>Caswell County Schools</t>
  </si>
  <si>
    <t>Catawba County Schools</t>
  </si>
  <si>
    <t>Chapel Hill/Carrboro City Schools</t>
  </si>
  <si>
    <t>Charlotte/Mecklenburg County Schools</t>
  </si>
  <si>
    <t>Chatham County Schools</t>
  </si>
  <si>
    <t>Cherokee County Schools</t>
  </si>
  <si>
    <t>Clay County Schools</t>
  </si>
  <si>
    <t>Cleveland County Schools</t>
  </si>
  <si>
    <t>Clinton City Schools</t>
  </si>
  <si>
    <t>Columbus County Schools</t>
  </si>
  <si>
    <t>Craven County Schools</t>
  </si>
  <si>
    <t>Cumberland County Schools</t>
  </si>
  <si>
    <t>Currituck County Schools</t>
  </si>
  <si>
    <t>Dare County Schools</t>
  </si>
  <si>
    <t>Davidson County Schools</t>
  </si>
  <si>
    <t>Davie County Schools</t>
  </si>
  <si>
    <t>Duplin County Schools</t>
  </si>
  <si>
    <t>Durham Public Schools</t>
  </si>
  <si>
    <t>Edenton City/Chowan County Schools</t>
  </si>
  <si>
    <t>Edgecombe County Schools</t>
  </si>
  <si>
    <t>Elizabeth City-Pasquotank County Schools</t>
  </si>
  <si>
    <t>Elkin City Schools</t>
  </si>
  <si>
    <t>Franklin County Schools</t>
  </si>
  <si>
    <t>Gaston County Schools</t>
  </si>
  <si>
    <t>Gates County Schools</t>
  </si>
  <si>
    <t>Graham County Schools</t>
  </si>
  <si>
    <t>Granville County Schools</t>
  </si>
  <si>
    <t>Greene County Schools</t>
  </si>
  <si>
    <t>Guilford County Schools</t>
  </si>
  <si>
    <t>Halifax County Schools</t>
  </si>
  <si>
    <t>Harnett County Schools</t>
  </si>
  <si>
    <t>Haywood County Schools</t>
  </si>
  <si>
    <t>Henderson County Schools</t>
  </si>
  <si>
    <t>Hertford County Schools</t>
  </si>
  <si>
    <t>Hickory City Schools</t>
  </si>
  <si>
    <t>Hoke County Schools</t>
  </si>
  <si>
    <t>Hyde County Schools</t>
  </si>
  <si>
    <t>Iredell County/Statesville City Schools</t>
  </si>
  <si>
    <t>Jackson County Schools</t>
  </si>
  <si>
    <t>Johnston County Schools</t>
  </si>
  <si>
    <t>Jones County Schools</t>
  </si>
  <si>
    <t>Jeremy</t>
  </si>
  <si>
    <t>Sharon</t>
  </si>
  <si>
    <t>Holly</t>
  </si>
  <si>
    <t>Amanda</t>
  </si>
  <si>
    <t>Sandra</t>
  </si>
  <si>
    <t>Georgia</t>
  </si>
  <si>
    <t>Mack</t>
  </si>
  <si>
    <t>Steve</t>
  </si>
  <si>
    <t>Susan</t>
  </si>
  <si>
    <t>Freyja</t>
  </si>
  <si>
    <t>Tina</t>
  </si>
  <si>
    <t>Keith</t>
  </si>
  <si>
    <t>Kelly</t>
  </si>
  <si>
    <t>David</t>
  </si>
  <si>
    <t>Andrew</t>
  </si>
  <si>
    <t>Karla</t>
  </si>
  <si>
    <t>Jonathan</t>
  </si>
  <si>
    <t>Sheila</t>
  </si>
  <si>
    <t>Tony</t>
  </si>
  <si>
    <t>Dan</t>
  </si>
  <si>
    <t>Charlene</t>
  </si>
  <si>
    <t>Candy</t>
  </si>
  <si>
    <t>Tyler</t>
  </si>
  <si>
    <t>Clay</t>
  </si>
  <si>
    <t>Dawn</t>
  </si>
  <si>
    <t>Paul</t>
  </si>
  <si>
    <t>Emma</t>
  </si>
  <si>
    <t>Laurie</t>
  </si>
  <si>
    <t>Rachael</t>
  </si>
  <si>
    <t>Megan</t>
  </si>
  <si>
    <t>Quinnley</t>
  </si>
  <si>
    <t>Gary</t>
  </si>
  <si>
    <t>Lester</t>
  </si>
  <si>
    <t>Elizabeth</t>
  </si>
  <si>
    <t>Angela</t>
  </si>
  <si>
    <t>Shanice</t>
  </si>
  <si>
    <t>Nathan</t>
  </si>
  <si>
    <t>Bernard</t>
  </si>
  <si>
    <t>Adam</t>
  </si>
  <si>
    <t>Wannaa</t>
  </si>
  <si>
    <t>Ken</t>
  </si>
  <si>
    <t>Melissa</t>
  </si>
  <si>
    <t>Kristie</t>
  </si>
  <si>
    <t>Stephanie</t>
  </si>
  <si>
    <t>Teetor</t>
  </si>
  <si>
    <t>Mehaffey</t>
  </si>
  <si>
    <t>Holder</t>
  </si>
  <si>
    <t>Berry</t>
  </si>
  <si>
    <t>Coldiron</t>
  </si>
  <si>
    <t>Spivey</t>
  </si>
  <si>
    <t>Harvey</t>
  </si>
  <si>
    <t>Jaynes</t>
  </si>
  <si>
    <t>Carawan</t>
  </si>
  <si>
    <t>Harrell</t>
  </si>
  <si>
    <t>Harrison</t>
  </si>
  <si>
    <t>Cahill</t>
  </si>
  <si>
    <t>Thorpe</t>
  </si>
  <si>
    <t>Lawson</t>
  </si>
  <si>
    <t>Kluttz</t>
  </si>
  <si>
    <t>Johnson</t>
  </si>
  <si>
    <t>Norfleet</t>
  </si>
  <si>
    <t>Carswell</t>
  </si>
  <si>
    <t>Tyrrell</t>
  </si>
  <si>
    <t>Miller Aldridge</t>
  </si>
  <si>
    <t>Shirley</t>
  </si>
  <si>
    <t>Messer</t>
  </si>
  <si>
    <t>Hollingsworth</t>
  </si>
  <si>
    <t>Karpinski</t>
  </si>
  <si>
    <t>Nowlin</t>
  </si>
  <si>
    <t>Altman</t>
  </si>
  <si>
    <t>Mizelle</t>
  </si>
  <si>
    <t>Tilley</t>
  </si>
  <si>
    <t>Beck</t>
  </si>
  <si>
    <t>George</t>
  </si>
  <si>
    <t>LeSieur</t>
  </si>
  <si>
    <t>Leary</t>
  </si>
  <si>
    <t>Haines</t>
  </si>
  <si>
    <t>Hicks</t>
  </si>
  <si>
    <t>Coley</t>
  </si>
  <si>
    <t>Hoskins</t>
  </si>
  <si>
    <t>Pittman</t>
  </si>
  <si>
    <t>Greene</t>
  </si>
  <si>
    <t>Day</t>
  </si>
  <si>
    <t>Henry</t>
  </si>
  <si>
    <t>Sanders</t>
  </si>
  <si>
    <t>Magill</t>
  </si>
  <si>
    <t>Haas</t>
  </si>
  <si>
    <t>Sochia</t>
  </si>
  <si>
    <t>Martin</t>
  </si>
  <si>
    <t>Steele</t>
  </si>
  <si>
    <t>Chavis</t>
  </si>
  <si>
    <t>Chilcoat</t>
  </si>
  <si>
    <t>Wike</t>
  </si>
  <si>
    <t>Walker</t>
  </si>
  <si>
    <t>Britt</t>
  </si>
  <si>
    <t>6/25/2018</t>
  </si>
  <si>
    <t>1/16/2007</t>
  </si>
  <si>
    <t>3/1/2019</t>
  </si>
  <si>
    <t>5/1/2005</t>
  </si>
  <si>
    <t>1/4/2017</t>
  </si>
  <si>
    <t>7/24/2018</t>
  </si>
  <si>
    <t>9/1/2020</t>
  </si>
  <si>
    <t>2/10/2005</t>
  </si>
  <si>
    <t>7/1/2021</t>
  </si>
  <si>
    <t>01/22/2007</t>
  </si>
  <si>
    <t>12/1/2007</t>
  </si>
  <si>
    <t>10/1/2006</t>
  </si>
  <si>
    <t>10/1/2019</t>
  </si>
  <si>
    <t>10/1/2012</t>
  </si>
  <si>
    <t>7/26/2021</t>
  </si>
  <si>
    <t>2/24/2014</t>
  </si>
  <si>
    <t>3/5/2020</t>
  </si>
  <si>
    <t>1/1/2000</t>
  </si>
  <si>
    <t>2/13/2012</t>
  </si>
  <si>
    <t>7/1/2013</t>
  </si>
  <si>
    <t>8/16/2017</t>
  </si>
  <si>
    <t>1/31/2019</t>
  </si>
  <si>
    <t>7/16/2018</t>
  </si>
  <si>
    <t>3/1/2013</t>
  </si>
  <si>
    <t>7/19/2021</t>
  </si>
  <si>
    <t>7/23/2018</t>
  </si>
  <si>
    <t>11/6/2017</t>
  </si>
  <si>
    <t>8/1/2020</t>
  </si>
  <si>
    <t>12/7/2017</t>
  </si>
  <si>
    <t>9/1/1984</t>
  </si>
  <si>
    <t>7/1/2006</t>
  </si>
  <si>
    <t>11/1/2019</t>
  </si>
  <si>
    <t>8/30/2013</t>
  </si>
  <si>
    <t>2/3/2014</t>
  </si>
  <si>
    <t>7/9/2019</t>
  </si>
  <si>
    <t>12/1/2005</t>
  </si>
  <si>
    <t>8/13/2007</t>
  </si>
  <si>
    <t>7/1/2012</t>
  </si>
  <si>
    <t>3/17/2014</t>
  </si>
  <si>
    <t>6/17/2013</t>
  </si>
  <si>
    <t>7/1/2011</t>
  </si>
  <si>
    <t>1/1/2007</t>
  </si>
  <si>
    <t>5/25/2012</t>
  </si>
  <si>
    <t>12/1/2008</t>
  </si>
  <si>
    <t>4/1/2019</t>
  </si>
  <si>
    <t>7/1/2020</t>
  </si>
  <si>
    <t>4/19/2021</t>
  </si>
  <si>
    <t>1/1/2014</t>
  </si>
  <si>
    <t>9/1/2021</t>
  </si>
  <si>
    <t>Jeremy Teetor</t>
  </si>
  <si>
    <t>Sharon Mehaffey</t>
  </si>
  <si>
    <t>Cindy Holder</t>
  </si>
  <si>
    <t>Holly Berry</t>
  </si>
  <si>
    <t>Amanda Coldiron</t>
  </si>
  <si>
    <t>Sandra Spivey</t>
  </si>
  <si>
    <t>Georgia Harvey</t>
  </si>
  <si>
    <t>Jeff Jaynes</t>
  </si>
  <si>
    <t>Mack Carawan</t>
  </si>
  <si>
    <t>Steve Harrell</t>
  </si>
  <si>
    <t>Susan Harrison</t>
  </si>
  <si>
    <t>Freyja Cahill</t>
  </si>
  <si>
    <t>Tina Thorpe</t>
  </si>
  <si>
    <t>Keith Lawson</t>
  </si>
  <si>
    <t>Kelly Kluttz</t>
  </si>
  <si>
    <t>David Johnson</t>
  </si>
  <si>
    <t>Sally Norfleet</t>
  </si>
  <si>
    <t>Kathy Carswell</t>
  </si>
  <si>
    <t>Andrew Tyrrell</t>
  </si>
  <si>
    <t>Karla Miller Aldridge</t>
  </si>
  <si>
    <t>Jonathan Scott</t>
  </si>
  <si>
    <t>Sheila W. Shirley</t>
  </si>
  <si>
    <t>Tony Messer</t>
  </si>
  <si>
    <t>Shelley Hollingsworth</t>
  </si>
  <si>
    <t>Dan Karpinski</t>
  </si>
  <si>
    <t>Charlene Jones</t>
  </si>
  <si>
    <t>Lisa Nowlin</t>
  </si>
  <si>
    <t>Denise Altman</t>
  </si>
  <si>
    <t>Susan Mizelle</t>
  </si>
  <si>
    <t>Candy Tilley</t>
  </si>
  <si>
    <t>Tyler N Beck</t>
  </si>
  <si>
    <t>Clay Harris</t>
  </si>
  <si>
    <t>Dawn George</t>
  </si>
  <si>
    <t>Paul LeSieur</t>
  </si>
  <si>
    <t>Emma Berry</t>
  </si>
  <si>
    <t>Laurie Y Leary</t>
  </si>
  <si>
    <t>Rachael Haines</t>
  </si>
  <si>
    <t>Megan Hicks</t>
  </si>
  <si>
    <t>Quinnley Coley</t>
  </si>
  <si>
    <t>Gary Hoskins</t>
  </si>
  <si>
    <t>Sandra Pittman</t>
  </si>
  <si>
    <t>Lester Greene</t>
  </si>
  <si>
    <t>Elizabeth Day</t>
  </si>
  <si>
    <t>Karen Stallings</t>
  </si>
  <si>
    <t>Angela C. Henry</t>
  </si>
  <si>
    <t>Shanice Sanders</t>
  </si>
  <si>
    <t>Tammy Magill</t>
  </si>
  <si>
    <t>Nathan Haas</t>
  </si>
  <si>
    <t>Bernard Sochia</t>
  </si>
  <si>
    <t>Cindy Martin</t>
  </si>
  <si>
    <t>Adam Steele</t>
  </si>
  <si>
    <t>Wannaa Chavis</t>
  </si>
  <si>
    <t>Ken Chilcot</t>
  </si>
  <si>
    <t>Melissa Wike</t>
  </si>
  <si>
    <t>Kristie Walker</t>
  </si>
  <si>
    <t>Stephen Britt</t>
  </si>
  <si>
    <t>Melissa Moore</t>
  </si>
  <si>
    <t>Executive Director of Finance</t>
  </si>
  <si>
    <t>Chief Finance Officer</t>
  </si>
  <si>
    <t>Interim Finance Officer</t>
  </si>
  <si>
    <t>Director of Fiscal Services/Finance Officer</t>
  </si>
  <si>
    <t>Chief Finacial Officer</t>
  </si>
  <si>
    <t>Assistant Superintendent of Finance</t>
  </si>
  <si>
    <t>Assistant Superintendent of Financial Services</t>
  </si>
  <si>
    <t>Executive Director, Finance</t>
  </si>
  <si>
    <t>Director of Finance and Business</t>
  </si>
  <si>
    <t>11/1/2021</t>
  </si>
  <si>
    <t>9/15/2021</t>
  </si>
  <si>
    <t>10/8/2021</t>
  </si>
  <si>
    <t>11/16/2021</t>
  </si>
  <si>
    <t>10/27/2021</t>
  </si>
  <si>
    <t>9/14/2021</t>
  </si>
  <si>
    <t>10/30/2021</t>
  </si>
  <si>
    <t>11/5/2021</t>
  </si>
  <si>
    <t>8/31/2021</t>
  </si>
  <si>
    <t>10/21/2021</t>
  </si>
  <si>
    <t>9/3/2021</t>
  </si>
  <si>
    <t>11/8/2021</t>
  </si>
  <si>
    <t>12/16/2021</t>
  </si>
  <si>
    <t>11/4/2021</t>
  </si>
  <si>
    <t>11/23/2021</t>
  </si>
  <si>
    <t>9/17/2021</t>
  </si>
  <si>
    <t>9/22/2021</t>
  </si>
  <si>
    <t>10/22/2021</t>
  </si>
  <si>
    <t>10/18/2021</t>
  </si>
  <si>
    <t>11/3/2021</t>
  </si>
  <si>
    <t>2/24/2022</t>
  </si>
  <si>
    <t>12/1/2021</t>
  </si>
  <si>
    <t>10/15/2021</t>
  </si>
  <si>
    <t>10/14/2021</t>
  </si>
  <si>
    <t>10/5/2021</t>
  </si>
  <si>
    <t>336-438-4000</t>
  </si>
  <si>
    <t>828-632-7001</t>
  </si>
  <si>
    <t>336-372-4345</t>
  </si>
  <si>
    <t>704-694-4417 ext.1200</t>
  </si>
  <si>
    <t>336-246-7175</t>
  </si>
  <si>
    <t>336-625-5104</t>
  </si>
  <si>
    <t>828-350-6104</t>
  </si>
  <si>
    <t>828-387-0971</t>
  </si>
  <si>
    <t>252-940-6554</t>
  </si>
  <si>
    <t>252-794-6000</t>
  </si>
  <si>
    <t>910-840-1236</t>
  </si>
  <si>
    <t>910-253-1014</t>
  </si>
  <si>
    <t>828-255-5886</t>
  </si>
  <si>
    <t>828-439-4303</t>
  </si>
  <si>
    <t>704-260-5705</t>
  </si>
  <si>
    <t>828-728-8407 ext.140150</t>
  </si>
  <si>
    <t>252-335-0831 ext.106</t>
  </si>
  <si>
    <t>252-728-4583</t>
  </si>
  <si>
    <t>336-694-4116</t>
  </si>
  <si>
    <t>828-464-8333</t>
  </si>
  <si>
    <t>910-967-8211</t>
  </si>
  <si>
    <t>910-343-6272</t>
  </si>
  <si>
    <t>919-542-3626</t>
  </si>
  <si>
    <t>828-389-8513</t>
  </si>
  <si>
    <t>704-476-8000</t>
  </si>
  <si>
    <t>910-596-8897</t>
  </si>
  <si>
    <t>910-642-5168</t>
  </si>
  <si>
    <t>252-514-6332</t>
  </si>
  <si>
    <t>252-232-2223</t>
  </si>
  <si>
    <t>252-480-8888</t>
  </si>
  <si>
    <t>336-242-5738</t>
  </si>
  <si>
    <t>336-751-5921</t>
  </si>
  <si>
    <t>910-296-6653</t>
  </si>
  <si>
    <t>919-560-2000</t>
  </si>
  <si>
    <t>252-482-4436</t>
  </si>
  <si>
    <t>252-641-2600</t>
  </si>
  <si>
    <t>252-335-4127</t>
  </si>
  <si>
    <t>336-835-3135 ext.1228</t>
  </si>
  <si>
    <t>919-496-2600 ext.286</t>
  </si>
  <si>
    <t>704-866-6130</t>
  </si>
  <si>
    <t>252-357-1113</t>
  </si>
  <si>
    <t>828-479-9820</t>
  </si>
  <si>
    <t>919-693-4613</t>
  </si>
  <si>
    <t>252-747-3425</t>
  </si>
  <si>
    <t>336-370-8340</t>
  </si>
  <si>
    <t>252-583-5111</t>
  </si>
  <si>
    <t>910-893-8151 ext.401</t>
  </si>
  <si>
    <t>828-456-2400</t>
  </si>
  <si>
    <t>828-697-4733</t>
  </si>
  <si>
    <t>252-358-8480</t>
  </si>
  <si>
    <t>828-322-2855</t>
  </si>
  <si>
    <t>910-997-1418</t>
  </si>
  <si>
    <t>252-926-3281 ext.3506</t>
  </si>
  <si>
    <t>704-924-2056</t>
  </si>
  <si>
    <t>828-586-2311</t>
  </si>
  <si>
    <t>919-934-6031</t>
  </si>
  <si>
    <t>252-448-2531</t>
  </si>
  <si>
    <t>jeremy_teetor@abss.k12.nc.us</t>
  </si>
  <si>
    <t>smehaffey@alexander.k12.nc.us</t>
  </si>
  <si>
    <t>cindy.holder@alleghany.k12.nc.us</t>
  </si>
  <si>
    <t>berry.holly@anson.k12.nc.us</t>
  </si>
  <si>
    <t>amanda.coldiron@ashe.k12.nc.us</t>
  </si>
  <si>
    <t>sspivey@asheboro.k12.nc.us</t>
  </si>
  <si>
    <t>georgia.harvey@acsgmail.net</t>
  </si>
  <si>
    <t>jeffjaynes@averyschools.net</t>
  </si>
  <si>
    <t>mcarawan@beaufort.k12.nc.us</t>
  </si>
  <si>
    <t>sharrell@bertie.k12.nc.us</t>
  </si>
  <si>
    <t>sharrison@bladen.k12.nc.us</t>
  </si>
  <si>
    <t>fcahill@bcswan.net</t>
  </si>
  <si>
    <t>tina.thorpe@bcsemail.com</t>
  </si>
  <si>
    <t>klawson@burke.k12.nc.us</t>
  </si>
  <si>
    <t>kelly.kluttz@cabarrus.k12.nc.us</t>
  </si>
  <si>
    <t>davjohnson@caldwellschools.com</t>
  </si>
  <si>
    <t>snorfleet@camden.k12.nc.us</t>
  </si>
  <si>
    <t>kathy.carswell@carteretk12.org</t>
  </si>
  <si>
    <t>andrew.tyrrell@caswell.k12.nc.us</t>
  </si>
  <si>
    <t>karla_miller@catawbaschools.net</t>
  </si>
  <si>
    <t>jscott@chccs.k12.nc.us</t>
  </si>
  <si>
    <t>sheila.shirley@cms.k12.nc.us</t>
  </si>
  <si>
    <t>tmesser@chatham.k12.nc.us</t>
  </si>
  <si>
    <t>shollingsworth@clayschools.org</t>
  </si>
  <si>
    <t>drkarpinski@clevelandcountyschools.org</t>
  </si>
  <si>
    <t>cwjones@clinton.k12.nc.us</t>
  </si>
  <si>
    <t>lisanowlin@columbus.k12.nc.us</t>
  </si>
  <si>
    <t>Denise.altman@cravenk12.org</t>
  </si>
  <si>
    <t>smizelle@currituck.k12.nc.us</t>
  </si>
  <si>
    <t>tilleyca@daretolearn.org</t>
  </si>
  <si>
    <t>tylerbeck@davidson.k12.nc.us</t>
  </si>
  <si>
    <t>harrisc@davie.k12.nc.us</t>
  </si>
  <si>
    <t>dgeorge@duplinschools.net</t>
  </si>
  <si>
    <t>Paul_LeSieur@dpsnc.net</t>
  </si>
  <si>
    <t>eberry@ecps.k12.nc.us</t>
  </si>
  <si>
    <t>lleary@ecps.us</t>
  </si>
  <si>
    <t>rhaines@ecpps.k12.nc.us</t>
  </si>
  <si>
    <t>hicksm@elking.k12.nc.us</t>
  </si>
  <si>
    <t>quinnleycoley@fcschools.net</t>
  </si>
  <si>
    <t>gfhoskins@gaston.k12.nc.us</t>
  </si>
  <si>
    <t>pittmansl@gatescountyschools.net</t>
  </si>
  <si>
    <t>lgreene@graham.k12.nc.us</t>
  </si>
  <si>
    <t>dayb@gcs.k12.nc.us</t>
  </si>
  <si>
    <t>karenstallings@greene.k12.nc.us</t>
  </si>
  <si>
    <t>henrya@gcsnc.com</t>
  </si>
  <si>
    <t>sanderss@halifax.k12.nc.us</t>
  </si>
  <si>
    <t>tmagill@harnett.k12.nc.us</t>
  </si>
  <si>
    <t>nhaas@haywood.k12.nc.us</t>
  </si>
  <si>
    <t>besochia@hcpsnc.org</t>
  </si>
  <si>
    <t>cmartin@hertford.k12.nc.us</t>
  </si>
  <si>
    <t>steelead@hickoryschools.net</t>
  </si>
  <si>
    <t>wchavis@hcs.k12.nc.us</t>
  </si>
  <si>
    <t>kchilcoat@hyde.k12.nc.us</t>
  </si>
  <si>
    <t>melissa_wike@iss.k12.nc.us</t>
  </si>
  <si>
    <t>kwalker@jcpsmail.org</t>
  </si>
  <si>
    <t>stephenbritt@johnston.k12.nc.us</t>
  </si>
  <si>
    <t>melissa.moore@jonesnc.net</t>
  </si>
  <si>
    <t>Did the Unit have any of the following occur:
1.  Were any debt service payments deferred or restructured in this fiscal year? (does not include refinancings designed to take advantage of lower interest rates)
2.  Bond covenants were not met
3.  Debt serv</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</si>
  <si>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</si>
  <si>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</si>
  <si>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</si>
  <si>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The Auditor will submit the Audit Report to the LGC within five months plus one day after the fiscal year end.-á (for units with a June 30th fiscal year-end this would be December 1)-á-á Select Yes or No</t>
  </si>
  <si>
    <t>Amount of Ad valorem tax collected (including motor vehicle and prior years) reported on budget actual statement</t>
  </si>
  <si>
    <t>Amount of Ad valorem tax budgeted (including motor vehicle and prior years) reported on budget actual statement</t>
  </si>
  <si>
    <t>Of the transfers-in above in acct # 352, list amount of transfers-in that were used to support Water Sewer operations  (exclude capital transfers)</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</si>
  <si>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</si>
  <si>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</si>
  <si>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</si>
  <si>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Amount of transfer out to the General Fund that is for Payment in Lieu of Taxes (PILOT)</t>
  </si>
  <si>
    <t>The Counties listed in cell H260 are scheduled to revalue property listing by 1/1/2022 according to the Dept. of Revenue records.  Please indicate if you expect your revaluation to increase, decrease, or no change.  If you are not listed please select N/A</t>
  </si>
  <si>
    <t>Charter School Debt issued Outside NC</t>
  </si>
  <si>
    <t>Jeremy_Teetor@ABSS.k12.nc.us</t>
  </si>
  <si>
    <t>deborah.frisby@bcsemail.org</t>
  </si>
  <si>
    <t>amy.chandler@caswell.k12.nc.us</t>
  </si>
  <si>
    <t>stephanie.hass@cherokee.k12.nc.us</t>
  </si>
  <si>
    <t>Denise.Altman@cravenk12.org</t>
  </si>
  <si>
    <t>clydelocklear@ccs.k12.nc.us</t>
  </si>
  <si>
    <t>lyork@currituck.k12.nc.us</t>
  </si>
  <si>
    <t>zacharyj@elkin.k12.nc.us</t>
  </si>
  <si>
    <t>QuinnleyColey@fcschools.net</t>
  </si>
  <si>
    <t>bday@granville.k12.nc.us</t>
  </si>
  <si>
    <t>trexlet@gcsnc.com</t>
  </si>
  <si>
    <t>KCHILCOAT@HYDE.K12.NC.US</t>
  </si>
  <si>
    <t>Anderson Smith &amp; Wike PLLC</t>
  </si>
  <si>
    <t>Lowdermilk Church &amp; Co., LLP</t>
  </si>
  <si>
    <t>Anderson Smith and Wike PLLC</t>
  </si>
  <si>
    <t>Dixon Hughes Goodman LLP</t>
  </si>
  <si>
    <t>Anderson Smith Wike, PLLC</t>
  </si>
  <si>
    <t>Donna H. Winborne, CPA, P.C.</t>
  </si>
  <si>
    <t>Anderson Smith &amp; Wike</t>
  </si>
  <si>
    <t>Dixon Hughes Goodman</t>
  </si>
  <si>
    <t>THOMPSON, PRICE, SCOTT, ADAMS &amp; CO., P.A.</t>
  </si>
  <si>
    <t>Carland &amp; Andersen, Inc.</t>
  </si>
  <si>
    <t>Thompson, Price, Scott, Adams &amp; Co</t>
  </si>
  <si>
    <t>THOMPSON, PRICE, SCOTT, ADAMS &amp; CO</t>
  </si>
  <si>
    <t>Coffey, Lovins &amp; Company, PLLC</t>
  </si>
  <si>
    <t>Dale Smith, CPA</t>
  </si>
  <si>
    <t>Michael W. Wike, CPA</t>
  </si>
  <si>
    <t>Rick Hammer</t>
  </si>
  <si>
    <t>Michael W Wike, CPA</t>
  </si>
  <si>
    <t>Aprille Bell</t>
  </si>
  <si>
    <t>Adam Scepurek</t>
  </si>
  <si>
    <t>Mike Wike</t>
  </si>
  <si>
    <t>Donna H. Winborne</t>
  </si>
  <si>
    <t>Andy Deal</t>
  </si>
  <si>
    <t>Vince Quinn</t>
  </si>
  <si>
    <t>L. Dock Davenport II, CPA</t>
  </si>
  <si>
    <t>Terry Andersen</t>
  </si>
  <si>
    <t>Alan Thompson</t>
  </si>
  <si>
    <t>John Rosental</t>
  </si>
  <si>
    <t>dsmith@asw-cpa.com</t>
  </si>
  <si>
    <t>mwike@asw-cpa.com</t>
  </si>
  <si>
    <t>rick.hammer@lowdermilkchurchcpa.com</t>
  </si>
  <si>
    <t>Aadams@cbh.com</t>
  </si>
  <si>
    <t>aprille.bell@dhg.com</t>
  </si>
  <si>
    <t>ascepurek@asw-cpa.com</t>
  </si>
  <si>
    <t>donna@winbornecpa.com</t>
  </si>
  <si>
    <t>adeal@asw-cpa.com</t>
  </si>
  <si>
    <t>vquinn@asw-cpa.com</t>
  </si>
  <si>
    <t>ddavenport@bpdcpa.com</t>
  </si>
  <si>
    <t>terry@carlandcpa.com</t>
  </si>
  <si>
    <t>alanthompson@tpsacpas.com  AND bturbeville@tpsacpas.com</t>
  </si>
  <si>
    <t>jrosental@clcpllc.com</t>
  </si>
  <si>
    <t>ruthann.campbell@lowdermilkchurchcpa.com</t>
  </si>
  <si>
    <t>elaine.carlton@dhg.com</t>
  </si>
  <si>
    <t>mkanemotocruz@cbh.com;   aadams@cbh.com</t>
  </si>
  <si>
    <t>11/24/2020</t>
  </si>
  <si>
    <t>2/17/2020</t>
  </si>
  <si>
    <t>9/29/2020</t>
  </si>
  <si>
    <t>9/17/2020</t>
  </si>
  <si>
    <t>9/4/2020</t>
  </si>
  <si>
    <t>3/16/2021</t>
  </si>
  <si>
    <t>1/22/2021</t>
  </si>
  <si>
    <t>3/29/2021</t>
  </si>
  <si>
    <t>12/9/2020</t>
  </si>
  <si>
    <t>8/25/2020</t>
  </si>
  <si>
    <t>3/2/2021</t>
  </si>
  <si>
    <t>1/23/2021</t>
  </si>
  <si>
    <t>10/13/2020</t>
  </si>
  <si>
    <t>2/17/2021</t>
  </si>
  <si>
    <t>11/27/2020</t>
  </si>
  <si>
    <t>12/15/2020</t>
  </si>
  <si>
    <t>11/8/2020</t>
  </si>
  <si>
    <t>12/22/2020</t>
  </si>
  <si>
    <t>3/30/2021</t>
  </si>
  <si>
    <t>8/27/2020</t>
  </si>
  <si>
    <t>2/12/2021</t>
  </si>
  <si>
    <t>9/9/2020</t>
  </si>
  <si>
    <t>9/3/2020</t>
  </si>
  <si>
    <t>1/26/2021</t>
  </si>
  <si>
    <t>7/20/2021</t>
  </si>
  <si>
    <t>2/3/2021</t>
  </si>
  <si>
    <t>1/25/2021</t>
  </si>
  <si>
    <t>12/23/2020</t>
  </si>
  <si>
    <t>3/3/2021</t>
  </si>
  <si>
    <t>3/10/2021</t>
  </si>
  <si>
    <t>9/24/2020</t>
  </si>
  <si>
    <t>7/23/2021</t>
  </si>
  <si>
    <t>3/4/2021</t>
  </si>
  <si>
    <t>12/20/2020</t>
  </si>
  <si>
    <t>12/5/2020</t>
  </si>
  <si>
    <t>7/21/2021</t>
  </si>
  <si>
    <t>3/18/2021</t>
  </si>
  <si>
    <t>3/31/2021</t>
  </si>
  <si>
    <t>1/13/2021</t>
  </si>
  <si>
    <t>hjn</t>
  </si>
  <si>
    <t>6/9/2021</t>
  </si>
  <si>
    <t>6/3/2021</t>
  </si>
  <si>
    <t>Deborah</t>
  </si>
  <si>
    <t>Larissa</t>
  </si>
  <si>
    <t>Jan</t>
  </si>
  <si>
    <t>Frisby</t>
  </si>
  <si>
    <t>Chandler</t>
  </si>
  <si>
    <t>Hass</t>
  </si>
  <si>
    <t>Locklear</t>
  </si>
  <si>
    <t>York</t>
  </si>
  <si>
    <t>Zachary</t>
  </si>
  <si>
    <t>Trexler</t>
  </si>
  <si>
    <t>2/3/2020</t>
  </si>
  <si>
    <t>5/25/2007</t>
  </si>
  <si>
    <t>8/6/2018</t>
  </si>
  <si>
    <t>9/1/2015</t>
  </si>
  <si>
    <t>7/1/2005</t>
  </si>
  <si>
    <t>2/1/2020</t>
  </si>
  <si>
    <t>10/31/2005</t>
  </si>
  <si>
    <t>5/29/2012</t>
  </si>
  <si>
    <t>Deborah Frisby</t>
  </si>
  <si>
    <t>Amy Chandler</t>
  </si>
  <si>
    <t>Stephanie Hass</t>
  </si>
  <si>
    <t>Clyde Locklear</t>
  </si>
  <si>
    <t>Larissa York</t>
  </si>
  <si>
    <t>Laurie Leray</t>
  </si>
  <si>
    <t>Jan Zachary</t>
  </si>
  <si>
    <t>Tara L. Trexler</t>
  </si>
  <si>
    <t>Ken Chilcoat</t>
  </si>
  <si>
    <t>Chief Finanical Officer</t>
  </si>
  <si>
    <t>Interim Chief Financial Officer</t>
  </si>
  <si>
    <t>Associated Superintendent for Business Operations</t>
  </si>
  <si>
    <t>Directory of Business &amp; financial Services</t>
  </si>
  <si>
    <t>Senior Finance Officer</t>
  </si>
  <si>
    <t>10/6/2019</t>
  </si>
  <si>
    <t>828-728-8407</t>
  </si>
  <si>
    <t>252-335-0831</t>
  </si>
  <si>
    <t>980-343-6272</t>
  </si>
  <si>
    <t>828-837-2722</t>
  </si>
  <si>
    <t>910-678-2350</t>
  </si>
  <si>
    <t>252-722-0705</t>
  </si>
  <si>
    <t>252-335-2981</t>
  </si>
  <si>
    <t>336-370-8372</t>
  </si>
  <si>
    <t>252-926-3281</t>
  </si>
  <si>
    <t>sspivey@asheboro.k12.nc</t>
  </si>
  <si>
    <t>kelly.kluttz@cabarrus.k12.us</t>
  </si>
  <si>
    <t>zachary@elkin.k12.nc.us</t>
  </si>
  <si>
    <t>Karla Miller</t>
  </si>
  <si>
    <t>SHELLEY HOLLINGSWORTH</t>
  </si>
  <si>
    <t>Clyde Locklear, Jr.</t>
  </si>
  <si>
    <t>Tyler Beck</t>
  </si>
  <si>
    <t>LAURIE LEARY</t>
  </si>
  <si>
    <t>Beth Day</t>
  </si>
  <si>
    <t>Bob Phillips</t>
  </si>
  <si>
    <t>Bernard Sochia, CPA</t>
  </si>
  <si>
    <t>KEN CHILCOAT</t>
  </si>
  <si>
    <t>Associate Superintendent for Business Operations</t>
  </si>
  <si>
    <t>DIRECTOR OF FISCAL SERVICES/FINANCE OFFICER</t>
  </si>
  <si>
    <t>Finanace Officer</t>
  </si>
  <si>
    <t>Owner/Contractor</t>
  </si>
  <si>
    <t>Consultant</t>
  </si>
  <si>
    <t>Alamance-Burlington Board of Education</t>
  </si>
  <si>
    <t>Alexander County Board of Education</t>
  </si>
  <si>
    <t>Alleghany County Board of Education</t>
  </si>
  <si>
    <t>Anson County Board of Education</t>
  </si>
  <si>
    <t>Ashe County Board of Education</t>
  </si>
  <si>
    <t>Asheville City Board of Education</t>
  </si>
  <si>
    <t>Avery County Board of Education</t>
  </si>
  <si>
    <t>Bertie County Board of Education</t>
  </si>
  <si>
    <t>Buncombe County Board of Education</t>
  </si>
  <si>
    <t>Burke /County Public Schools</t>
  </si>
  <si>
    <t>Caldwell County Board of Education</t>
  </si>
  <si>
    <t>Camden County Board of Education</t>
  </si>
  <si>
    <t>Catawba County Board of Education</t>
  </si>
  <si>
    <t>Chapel Hill-Carrboro City Board of Education</t>
  </si>
  <si>
    <t>Chatham County Board of Education</t>
  </si>
  <si>
    <t>Cherokee County Board of Education</t>
  </si>
  <si>
    <t>CLAY COUNTY SCHOOLS</t>
  </si>
  <si>
    <t>Clitnon City Schools</t>
  </si>
  <si>
    <t>Craven County Board of Education</t>
  </si>
  <si>
    <t>Cumberland County Board of Education</t>
  </si>
  <si>
    <t>Dare County Board of Education</t>
  </si>
  <si>
    <t>Davidson County Board of Education</t>
  </si>
  <si>
    <t>Davie County Board of Education</t>
  </si>
  <si>
    <t>Durham Public Board of Education</t>
  </si>
  <si>
    <t>Edenton-Chowan Board of Education</t>
  </si>
  <si>
    <t>EDGECOMBE COUNTY BOARD OF EDUCATION</t>
  </si>
  <si>
    <t>Elizabeth City-Pasquotank County Board of Education</t>
  </si>
  <si>
    <t>Gates County Board of Education</t>
  </si>
  <si>
    <t>Granville County Board of Education</t>
  </si>
  <si>
    <t>Guilford County Schools Board of Education</t>
  </si>
  <si>
    <t>Halifax County Board of Education</t>
  </si>
  <si>
    <t>Self Employed</t>
  </si>
  <si>
    <t>Henderson County Board of Public Education</t>
  </si>
  <si>
    <t>Hickory City Board of Education</t>
  </si>
  <si>
    <t>Hoke County Board of Education</t>
  </si>
  <si>
    <t>HYDE COUNTY SCHOOLS</t>
  </si>
  <si>
    <t>Jackson County Board of Education</t>
  </si>
  <si>
    <t>=626-627-628-629-630-631-632 (632 will not be included on BOE DIW)</t>
  </si>
  <si>
    <t>The State and Local Government Finance Division did not create any Performance Indicators for Boards of Education for Fiscal Year 2022</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</si>
  <si>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</si>
  <si>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</si>
  <si>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</si>
  <si>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</si>
  <si>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</si>
  <si>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</si>
  <si>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</si>
  <si>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</si>
  <si>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</si>
  <si>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</si>
  <si>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</si>
  <si>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Please do not enter prior years ending balance as an adjustment in column F to balance.  Column F is only for year 2021-2022 adjustments.</t>
  </si>
  <si>
    <t>If unit is an employer participant in one of the State Cost Sharing Plans rows 66-68 should be blank.  Unless they have an additional single employer plan.</t>
  </si>
  <si>
    <t>7/29/2022</t>
  </si>
  <si>
    <t xml:space="preserve">BOE Only-- Local Current Exp. Revenue from County. </t>
  </si>
  <si>
    <t>Did your audit disclose as a finding any statutory violations (not including budget violations) (Yes or No)</t>
  </si>
  <si>
    <t xml:space="preserve"> Did the unit have a board-appointed finance officer the entire fiscal year (Yes or No)</t>
  </si>
  <si>
    <t xml:space="preserve"> Did the unit have a board-appointed finance officer the entire fiscal year? (Yes or No)</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</si>
  <si>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</si>
  <si>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</si>
  <si>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</si>
  <si>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</si>
  <si>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Date         (Enter as "MM/DD/YYYY")</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</si>
  <si>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</si>
  <si>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</si>
  <si>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</si>
  <si>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</si>
  <si>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t>Single Audit Only - Coronavirus State and Local Recovery Funds expenditures (21.027)</t>
  </si>
  <si>
    <t>Single Audit Only - Opioid Settlement Funds</t>
  </si>
  <si>
    <t>Version Date 10/29/2022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</si>
</sst>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lt;=9999999]###\-####;\(###\)\ ###\-####"/>
    <numFmt numFmtId="179" formatCode="###\-###\-####"/>
  </numFmts>
  <fonts count="160"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sz val="14"/>
      <color theme="0"/>
      <name val="Calibri"/>
      <family val="2"/>
      <scheme val="minor"/>
    </font>
    <font>
      <sz val="10"/>
      <name val="Arial"/>
      <family val="2"/>
    </font>
    <font>
      <b/>
      <sz val="16"/>
      <color theme="0"/>
      <name val="Calibri"/>
      <family val="2"/>
      <scheme val="minor"/>
    </font>
    <font>
      <sz val="11"/>
      <name val="Calibri"/>
      <family val="2"/>
    </font>
    <font>
      <sz val="36"/>
      <color theme="1"/>
      <name val="Calibri"/>
      <family val="2"/>
      <scheme val="minor"/>
    </font>
    <font>
      <b/>
      <i/>
      <sz val="12"/>
      <color rgb="FFFF0000"/>
      <name val="Cambria"/>
      <family val="1"/>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92D050"/>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0" borderId="0"/>
    <xf numFmtId="0" fontId="64" fillId="0" borderId="0"/>
    <xf numFmtId="0" fontId="64" fillId="0" borderId="0"/>
    <xf numFmtId="0" fontId="63" fillId="0" borderId="0"/>
    <xf numFmtId="0" fontId="64" fillId="0" borderId="0"/>
    <xf numFmtId="0" fontId="64" fillId="0" borderId="0"/>
    <xf numFmtId="0" fontId="65" fillId="0" borderId="0"/>
    <xf numFmtId="0" fontId="6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4"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3"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63" fillId="0" borderId="0"/>
    <xf numFmtId="0" fontId="63" fillId="0" borderId="0"/>
    <xf numFmtId="0" fontId="63" fillId="0" borderId="0"/>
    <xf numFmtId="0" fontId="63" fillId="0" borderId="0"/>
    <xf numFmtId="0" fontId="11" fillId="0" borderId="0"/>
    <xf numFmtId="0" fontId="6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3" fillId="0" borderId="0"/>
    <xf numFmtId="0" fontId="33" fillId="0" borderId="0"/>
    <xf numFmtId="0" fontId="21" fillId="0" borderId="0"/>
    <xf numFmtId="0" fontId="33" fillId="0" borderId="0"/>
    <xf numFmtId="0" fontId="33" fillId="0" borderId="0"/>
    <xf numFmtId="0" fontId="33" fillId="0" borderId="0"/>
    <xf numFmtId="0" fontId="6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11"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33"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4"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5"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0" fontId="19" fillId="0" borderId="0"/>
    <xf numFmtId="44"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8" fillId="0" borderId="43" applyNumberFormat="0" applyFill="0" applyAlignment="0" applyProtection="0"/>
    <xf numFmtId="0" fontId="69" fillId="0" borderId="44" applyNumberFormat="0" applyFill="0" applyAlignment="0" applyProtection="0"/>
    <xf numFmtId="0" fontId="70" fillId="0" borderId="45" applyNumberFormat="0" applyFill="0" applyAlignment="0" applyProtection="0"/>
    <xf numFmtId="0" fontId="70" fillId="0" borderId="0" applyNumberFormat="0" applyFill="0" applyBorder="0" applyAlignment="0" applyProtection="0"/>
    <xf numFmtId="0" fontId="71" fillId="36" borderId="0" applyNumberFormat="0" applyBorder="0" applyAlignment="0" applyProtection="0"/>
    <xf numFmtId="0" fontId="72" fillId="37" borderId="0" applyNumberFormat="0" applyBorder="0" applyAlignment="0" applyProtection="0"/>
    <xf numFmtId="0" fontId="73" fillId="39" borderId="46" applyNumberFormat="0" applyAlignment="0" applyProtection="0"/>
    <xf numFmtId="0" fontId="74" fillId="40" borderId="47" applyNumberFormat="0" applyAlignment="0" applyProtection="0"/>
    <xf numFmtId="0" fontId="75" fillId="40" borderId="46" applyNumberFormat="0" applyAlignment="0" applyProtection="0"/>
    <xf numFmtId="0" fontId="76" fillId="0" borderId="48" applyNumberFormat="0" applyFill="0" applyAlignment="0" applyProtection="0"/>
    <xf numFmtId="0" fontId="77" fillId="41" borderId="49" applyNumberFormat="0" applyAlignment="0" applyProtection="0"/>
    <xf numFmtId="0" fontId="66" fillId="0" borderId="0" applyNumberFormat="0" applyFill="0" applyBorder="0" applyAlignment="0" applyProtection="0"/>
    <xf numFmtId="0" fontId="39" fillId="0" borderId="51" applyNumberFormat="0" applyFill="0" applyAlignment="0" applyProtection="0"/>
    <xf numFmtId="0" fontId="78" fillId="43"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78" fillId="48"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7" fillId="38" borderId="0" applyNumberFormat="0" applyBorder="0" applyAlignment="0" applyProtection="0"/>
    <xf numFmtId="0" fontId="33" fillId="42" borderId="50" applyNumberFormat="0" applyFont="0" applyAlignment="0" applyProtection="0"/>
    <xf numFmtId="40" fontId="80" fillId="0" borderId="17">
      <alignment horizontal="right"/>
    </xf>
    <xf numFmtId="0" fontId="81" fillId="0" borderId="0">
      <alignment horizontal="left"/>
    </xf>
    <xf numFmtId="49" fontId="11" fillId="0" borderId="0"/>
    <xf numFmtId="0" fontId="81" fillId="0" borderId="0">
      <alignment horizontal="left"/>
    </xf>
    <xf numFmtId="174" fontId="80" fillId="0" borderId="17">
      <alignment horizontal="right"/>
    </xf>
    <xf numFmtId="49" fontId="80"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9" fillId="49" borderId="0">
      <alignment horizontal="right" vertical="center"/>
    </xf>
    <xf numFmtId="49" fontId="79" fillId="49" borderId="0">
      <alignment horizontal="left" vertical="center"/>
    </xf>
    <xf numFmtId="49" fontId="79" fillId="49" borderId="0">
      <alignment horizontal="center" vertical="center"/>
    </xf>
    <xf numFmtId="49" fontId="79" fillId="49" borderId="0">
      <alignment horizontal="center" vertical="center"/>
    </xf>
    <xf numFmtId="49" fontId="79" fillId="49" borderId="0">
      <alignment horizontal="right" vertical="center"/>
    </xf>
    <xf numFmtId="40" fontId="79" fillId="49" borderId="0">
      <alignment horizontal="right"/>
    </xf>
    <xf numFmtId="49" fontId="79" fillId="49"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9" fillId="49" borderId="0">
      <alignment horizontal="center" vertical="center"/>
    </xf>
    <xf numFmtId="49" fontId="79" fillId="49" borderId="0">
      <alignment horizontal="center" vertical="center"/>
    </xf>
    <xf numFmtId="174" fontId="79" fillId="49" borderId="0">
      <alignment horizontal="center" vertical="center"/>
    </xf>
    <xf numFmtId="49" fontId="79" fillId="49" borderId="0">
      <alignment horizontal="right"/>
    </xf>
    <xf numFmtId="40" fontId="80" fillId="0" borderId="19">
      <alignment horizontal="right"/>
    </xf>
    <xf numFmtId="0" fontId="81" fillId="0" borderId="0">
      <alignment horizontal="left"/>
    </xf>
    <xf numFmtId="49" fontId="11" fillId="0" borderId="0"/>
    <xf numFmtId="0" fontId="81" fillId="0" borderId="0">
      <alignment horizontal="left"/>
    </xf>
    <xf numFmtId="174" fontId="80" fillId="0" borderId="19">
      <alignment horizontal="right"/>
    </xf>
    <xf numFmtId="49" fontId="80" fillId="0" borderId="0">
      <alignment horizontal="right"/>
    </xf>
    <xf numFmtId="49" fontId="11" fillId="0" borderId="0"/>
    <xf numFmtId="49" fontId="11" fillId="0" borderId="0"/>
    <xf numFmtId="40" fontId="80" fillId="0" borderId="14">
      <alignment horizontal="right"/>
    </xf>
    <xf numFmtId="49" fontId="80" fillId="0" borderId="0">
      <alignment horizontal="left"/>
    </xf>
    <xf numFmtId="49" fontId="11" fillId="0" borderId="0"/>
    <xf numFmtId="49" fontId="80" fillId="0" borderId="0">
      <alignment horizontal="left"/>
    </xf>
    <xf numFmtId="174" fontId="80" fillId="0" borderId="14">
      <alignment horizontal="right"/>
    </xf>
    <xf numFmtId="49" fontId="80" fillId="0" borderId="0">
      <alignment horizontal="right"/>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79" fillId="49"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0" fillId="50" borderId="0">
      <alignment horizontal="center" vertical="center"/>
    </xf>
    <xf numFmtId="49" fontId="11" fillId="50" borderId="0">
      <alignment horizontal="left" vertical="center"/>
    </xf>
    <xf numFmtId="49" fontId="80" fillId="50" borderId="0">
      <alignment horizontal="center" vertical="center"/>
    </xf>
    <xf numFmtId="0" fontId="80" fillId="51" borderId="0">
      <alignment horizontal="left"/>
    </xf>
    <xf numFmtId="49" fontId="11" fillId="0" borderId="0"/>
    <xf numFmtId="0" fontId="80" fillId="51" borderId="0">
      <alignment horizontal="left"/>
    </xf>
    <xf numFmtId="40" fontId="80" fillId="0" borderId="0">
      <alignment horizontal="right"/>
    </xf>
    <xf numFmtId="49" fontId="79" fillId="49" borderId="0"/>
    <xf numFmtId="49" fontId="79" fillId="49" borderId="0"/>
    <xf numFmtId="49" fontId="11" fillId="0" borderId="0"/>
    <xf numFmtId="0" fontId="82" fillId="52" borderId="0" applyFont="0" applyFill="0">
      <alignment horizontal="left" vertical="top" wrapText="1"/>
    </xf>
    <xf numFmtId="40" fontId="82" fillId="0" borderId="0"/>
    <xf numFmtId="40" fontId="82" fillId="0" borderId="0"/>
    <xf numFmtId="0" fontId="82" fillId="0" borderId="0">
      <alignment horizontal="left"/>
    </xf>
    <xf numFmtId="0" fontId="82" fillId="0" borderId="0">
      <alignment horizontal="center"/>
    </xf>
    <xf numFmtId="0" fontId="83" fillId="0" borderId="0">
      <alignment horizontal="center"/>
    </xf>
    <xf numFmtId="0" fontId="84" fillId="49" borderId="0">
      <alignment horizontal="left"/>
    </xf>
    <xf numFmtId="0" fontId="84" fillId="49" borderId="0">
      <alignment horizontal="left"/>
    </xf>
    <xf numFmtId="0" fontId="83" fillId="0" borderId="0">
      <alignment horizontal="center"/>
    </xf>
    <xf numFmtId="40" fontId="85" fillId="0" borderId="18"/>
    <xf numFmtId="40" fontId="85" fillId="0" borderId="18"/>
    <xf numFmtId="0" fontId="85" fillId="0" borderId="0"/>
    <xf numFmtId="0" fontId="85" fillId="0" borderId="0"/>
    <xf numFmtId="0" fontId="83" fillId="0" borderId="0">
      <alignment horizontal="center"/>
    </xf>
    <xf numFmtId="0" fontId="86" fillId="53" borderId="0">
      <alignment horizontal="left"/>
    </xf>
    <xf numFmtId="0" fontId="86" fillId="53" borderId="0">
      <alignment horizontal="left"/>
    </xf>
    <xf numFmtId="40" fontId="80" fillId="0" borderId="0">
      <alignment horizontal="right"/>
    </xf>
    <xf numFmtId="0" fontId="81" fillId="0" borderId="0">
      <alignment horizontal="left"/>
    </xf>
    <xf numFmtId="49" fontId="11" fillId="0" borderId="0"/>
    <xf numFmtId="0" fontId="81" fillId="0" borderId="0">
      <alignment horizontal="left"/>
    </xf>
    <xf numFmtId="174" fontId="80" fillId="0" borderId="0">
      <alignment horizontal="right"/>
    </xf>
    <xf numFmtId="49" fontId="80" fillId="0" borderId="0" applyBorder="0">
      <alignment horizontal="right"/>
    </xf>
    <xf numFmtId="0" fontId="11" fillId="0" borderId="0"/>
    <xf numFmtId="49" fontId="88" fillId="52" borderId="0">
      <alignment horizontal="left"/>
    </xf>
    <xf numFmtId="49" fontId="88" fillId="52" borderId="0">
      <alignment horizontal="left"/>
    </xf>
    <xf numFmtId="0" fontId="89" fillId="52" borderId="0">
      <alignment horizontal="left"/>
    </xf>
    <xf numFmtId="175" fontId="89" fillId="52" borderId="0">
      <alignment horizontal="left"/>
    </xf>
    <xf numFmtId="40" fontId="80" fillId="0" borderId="0">
      <alignment horizontal="right"/>
    </xf>
    <xf numFmtId="49" fontId="90" fillId="52" borderId="0">
      <alignment horizontal="left"/>
    </xf>
    <xf numFmtId="49" fontId="90" fillId="52" borderId="0">
      <alignment horizontal="left"/>
    </xf>
    <xf numFmtId="49" fontId="11" fillId="0" borderId="0"/>
    <xf numFmtId="40" fontId="80" fillId="0" borderId="14">
      <alignment horizontal="right"/>
    </xf>
    <xf numFmtId="49" fontId="80" fillId="0" borderId="0">
      <alignment horizontal="left"/>
    </xf>
    <xf numFmtId="49" fontId="11" fillId="0" borderId="0"/>
    <xf numFmtId="49" fontId="80" fillId="0" borderId="0">
      <alignment horizontal="left"/>
    </xf>
    <xf numFmtId="174" fontId="80" fillId="0" borderId="14">
      <alignment horizontal="right"/>
    </xf>
    <xf numFmtId="49" fontId="80" fillId="0" borderId="0">
      <alignment horizontal="right"/>
    </xf>
    <xf numFmtId="40" fontId="80" fillId="0" borderId="14">
      <alignment horizontal="right"/>
    </xf>
    <xf numFmtId="0" fontId="80" fillId="51" borderId="0">
      <alignment horizontal="left"/>
    </xf>
    <xf numFmtId="49" fontId="11" fillId="0" borderId="0"/>
    <xf numFmtId="0" fontId="80" fillId="51" borderId="0">
      <alignment horizontal="left"/>
    </xf>
    <xf numFmtId="174" fontId="80" fillId="0" borderId="14">
      <alignment horizontal="right"/>
    </xf>
    <xf numFmtId="49" fontId="80" fillId="0" borderId="0">
      <alignment horizontal="right"/>
    </xf>
    <xf numFmtId="0" fontId="85" fillId="0" borderId="0"/>
    <xf numFmtId="40" fontId="82" fillId="0" borderId="18"/>
    <xf numFmtId="40" fontId="82" fillId="0" borderId="18"/>
    <xf numFmtId="0" fontId="82" fillId="0" borderId="0"/>
    <xf numFmtId="0" fontId="82" fillId="0" borderId="0"/>
    <xf numFmtId="40" fontId="82" fillId="0" borderId="0"/>
    <xf numFmtId="176" fontId="82" fillId="0" borderId="0"/>
    <xf numFmtId="40" fontId="82" fillId="0" borderId="0"/>
    <xf numFmtId="0" fontId="82" fillId="0" borderId="0"/>
    <xf numFmtId="0" fontId="82" fillId="0" borderId="0"/>
    <xf numFmtId="40" fontId="80" fillId="0" borderId="18">
      <alignment horizontal="right"/>
    </xf>
    <xf numFmtId="49" fontId="80" fillId="0" borderId="0">
      <alignment horizontal="left"/>
    </xf>
    <xf numFmtId="49" fontId="11" fillId="0" borderId="0"/>
    <xf numFmtId="49" fontId="80" fillId="0" borderId="0">
      <alignment horizontal="left"/>
    </xf>
    <xf numFmtId="174" fontId="80" fillId="0" borderId="18">
      <alignment horizontal="right"/>
    </xf>
    <xf numFmtId="49" fontId="80"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2" borderId="50"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2" borderId="50" applyNumberFormat="0" applyFont="0" applyAlignment="0" applyProtection="0"/>
    <xf numFmtId="0" fontId="91" fillId="0" borderId="0" applyNumberFormat="0" applyFill="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60" borderId="0" applyNumberFormat="0" applyBorder="0" applyAlignment="0" applyProtection="0"/>
    <xf numFmtId="0" fontId="33" fillId="61"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66" borderId="0" applyNumberFormat="0" applyBorder="0" applyAlignment="0" applyProtection="0"/>
    <xf numFmtId="0" fontId="33" fillId="67" borderId="0" applyNumberFormat="0" applyBorder="0" applyAlignment="0" applyProtection="0"/>
    <xf numFmtId="0" fontId="33" fillId="69" borderId="0" applyNumberFormat="0" applyBorder="0" applyAlignment="0" applyProtection="0"/>
    <xf numFmtId="0" fontId="33" fillId="70"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78" fillId="56" borderId="0" applyNumberFormat="0" applyBorder="0" applyAlignment="0" applyProtection="0"/>
    <xf numFmtId="0" fontId="92" fillId="56" borderId="0" applyNumberFormat="0" applyBorder="0" applyAlignment="0" applyProtection="0"/>
    <xf numFmtId="0" fontId="78" fillId="59" borderId="0" applyNumberFormat="0" applyBorder="0" applyAlignment="0" applyProtection="0"/>
    <xf numFmtId="0" fontId="92" fillId="59" borderId="0" applyNumberFormat="0" applyBorder="0" applyAlignment="0" applyProtection="0"/>
    <xf numFmtId="0" fontId="78" fillId="62" borderId="0" applyNumberFormat="0" applyBorder="0" applyAlignment="0" applyProtection="0"/>
    <xf numFmtId="0" fontId="92" fillId="62" borderId="0" applyNumberFormat="0" applyBorder="0" applyAlignment="0" applyProtection="0"/>
    <xf numFmtId="0" fontId="78" fillId="65" borderId="0" applyNumberFormat="0" applyBorder="0" applyAlignment="0" applyProtection="0"/>
    <xf numFmtId="0" fontId="92" fillId="65" borderId="0" applyNumberFormat="0" applyBorder="0" applyAlignment="0" applyProtection="0"/>
    <xf numFmtId="0" fontId="78" fillId="68" borderId="0" applyNumberFormat="0" applyBorder="0" applyAlignment="0" applyProtection="0"/>
    <xf numFmtId="0" fontId="92" fillId="68" borderId="0" applyNumberFormat="0" applyBorder="0" applyAlignment="0" applyProtection="0"/>
    <xf numFmtId="0" fontId="78" fillId="71" borderId="0" applyNumberFormat="0" applyBorder="0" applyAlignment="0" applyProtection="0"/>
    <xf numFmtId="0" fontId="92" fillId="71" borderId="0" applyNumberFormat="0" applyBorder="0" applyAlignment="0" applyProtection="0"/>
    <xf numFmtId="0" fontId="92" fillId="43"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5" borderId="0" applyNumberFormat="0" applyBorder="0" applyAlignment="0" applyProtection="0"/>
    <xf numFmtId="0" fontId="92" fillId="46" borderId="0" applyNumberFormat="0" applyBorder="0" applyAlignment="0" applyProtection="0"/>
    <xf numFmtId="0" fontId="92" fillId="46" borderId="0" applyNumberFormat="0" applyBorder="0" applyAlignment="0" applyProtection="0"/>
    <xf numFmtId="0" fontId="92" fillId="47" borderId="0" applyNumberFormat="0" applyBorder="0" applyAlignment="0" applyProtection="0"/>
    <xf numFmtId="0" fontId="92" fillId="47" borderId="0" applyNumberFormat="0" applyBorder="0" applyAlignment="0" applyProtection="0"/>
    <xf numFmtId="0" fontId="92" fillId="48" borderId="0" applyNumberFormat="0" applyBorder="0" applyAlignment="0" applyProtection="0"/>
    <xf numFmtId="0" fontId="92" fillId="48" borderId="0" applyNumberFormat="0" applyBorder="0" applyAlignment="0" applyProtection="0"/>
    <xf numFmtId="0" fontId="93" fillId="37" borderId="0" applyNumberFormat="0" applyBorder="0" applyAlignment="0" applyProtection="0"/>
    <xf numFmtId="0" fontId="94" fillId="40" borderId="46" applyNumberFormat="0" applyAlignment="0" applyProtection="0"/>
    <xf numFmtId="0" fontId="95" fillId="41" borderId="49"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6" fillId="0" borderId="0" applyNumberFormat="0" applyFill="0" applyBorder="0" applyAlignment="0" applyProtection="0"/>
    <xf numFmtId="0" fontId="97" fillId="36" borderId="0" applyNumberFormat="0" applyBorder="0" applyAlignment="0" applyProtection="0"/>
    <xf numFmtId="0" fontId="98" fillId="0" borderId="43" applyNumberFormat="0" applyFill="0" applyAlignment="0" applyProtection="0"/>
    <xf numFmtId="0" fontId="99" fillId="0" borderId="4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00" fillId="0" borderId="45" applyNumberFormat="0" applyFill="0" applyAlignment="0" applyProtection="0"/>
    <xf numFmtId="0" fontId="100" fillId="0" borderId="0" applyNumberFormat="0" applyFill="0" applyBorder="0" applyAlignment="0" applyProtection="0"/>
    <xf numFmtId="0" fontId="101" fillId="39" borderId="46" applyNumberFormat="0" applyAlignment="0" applyProtection="0"/>
    <xf numFmtId="0" fontId="102" fillId="0" borderId="48" applyNumberFormat="0" applyFill="0" applyAlignment="0" applyProtection="0"/>
    <xf numFmtId="0" fontId="103" fillId="38"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2" borderId="50" applyNumberFormat="0" applyFont="0" applyAlignment="0" applyProtection="0"/>
    <xf numFmtId="0" fontId="104" fillId="40" borderId="47" applyNumberFormat="0" applyAlignment="0" applyProtection="0"/>
    <xf numFmtId="9" fontId="6" fillId="0" borderId="0" applyFont="0" applyFill="0" applyBorder="0" applyAlignment="0" applyProtection="0"/>
    <xf numFmtId="0" fontId="105" fillId="0" borderId="0" applyNumberFormat="0" applyFill="0" applyBorder="0" applyAlignment="0" applyProtection="0"/>
    <xf numFmtId="0" fontId="106" fillId="0" borderId="51" applyNumberFormat="0" applyFill="0" applyAlignment="0" applyProtection="0"/>
    <xf numFmtId="0" fontId="107" fillId="0" borderId="0" applyNumberFormat="0" applyFill="0" applyBorder="0" applyAlignment="0" applyProtection="0"/>
    <xf numFmtId="0" fontId="110" fillId="0" borderId="0"/>
    <xf numFmtId="43" fontId="111" fillId="0" borderId="0" applyFont="0" applyFill="0" applyBorder="0" applyAlignment="0" applyProtection="0"/>
    <xf numFmtId="0" fontId="1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2" fillId="0" borderId="0" applyNumberFormat="0" applyFill="0" applyBorder="0" applyAlignment="0" applyProtection="0">
      <alignment vertical="top"/>
      <protection locked="0"/>
    </xf>
    <xf numFmtId="0" fontId="113" fillId="0" borderId="0" applyNumberFormat="0" applyFill="0" applyBorder="0" applyAlignment="0" applyProtection="0"/>
    <xf numFmtId="0" fontId="63" fillId="0" borderId="0"/>
    <xf numFmtId="0" fontId="63" fillId="0" borderId="0"/>
    <xf numFmtId="0" fontId="63" fillId="0" borderId="0"/>
    <xf numFmtId="0" fontId="64" fillId="0" borderId="0"/>
    <xf numFmtId="0" fontId="64" fillId="0" borderId="0"/>
    <xf numFmtId="0" fontId="64" fillId="0" borderId="0"/>
    <xf numFmtId="0" fontId="64" fillId="0" borderId="0"/>
    <xf numFmtId="0" fontId="64" fillId="0" borderId="0"/>
    <xf numFmtId="0" fontId="63"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1" fillId="0" borderId="0"/>
    <xf numFmtId="0" fontId="1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0" fillId="0" borderId="0"/>
    <xf numFmtId="43" fontId="110" fillId="0" borderId="0" applyFont="0" applyFill="0" applyBorder="0" applyAlignment="0" applyProtection="0"/>
    <xf numFmtId="0" fontId="110" fillId="0" borderId="0"/>
    <xf numFmtId="0" fontId="122" fillId="0" borderId="0"/>
    <xf numFmtId="0" fontId="33" fillId="0" borderId="0"/>
    <xf numFmtId="0" fontId="122" fillId="0" borderId="0"/>
    <xf numFmtId="43" fontId="110" fillId="0" borderId="0" applyFont="0" applyFill="0" applyBorder="0" applyAlignment="0" applyProtection="0"/>
    <xf numFmtId="0" fontId="110" fillId="0" borderId="0"/>
    <xf numFmtId="0" fontId="110" fillId="0" borderId="0"/>
    <xf numFmtId="0" fontId="110" fillId="0" borderId="0"/>
    <xf numFmtId="0" fontId="123" fillId="0" borderId="0"/>
    <xf numFmtId="0" fontId="123" fillId="0" borderId="0"/>
    <xf numFmtId="0" fontId="124" fillId="0" borderId="0"/>
    <xf numFmtId="0" fontId="123" fillId="0" borderId="0"/>
    <xf numFmtId="0" fontId="122" fillId="0" borderId="0"/>
    <xf numFmtId="0" fontId="123" fillId="0" borderId="0"/>
    <xf numFmtId="0" fontId="122"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2" fillId="0" borderId="0"/>
    <xf numFmtId="0" fontId="122" fillId="0" borderId="0"/>
    <xf numFmtId="0" fontId="123" fillId="0" borderId="0"/>
    <xf numFmtId="0" fontId="122" fillId="0" borderId="0"/>
    <xf numFmtId="0" fontId="122" fillId="0" borderId="0"/>
    <xf numFmtId="0" fontId="124" fillId="0" borderId="0"/>
    <xf numFmtId="0" fontId="122" fillId="5" borderId="7" applyNumberFormat="0" applyFont="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2"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2" fillId="5" borderId="7" applyNumberFormat="0" applyFont="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2" fillId="0" borderId="0"/>
    <xf numFmtId="0" fontId="124" fillId="0" borderId="0"/>
    <xf numFmtId="0" fontId="122" fillId="0" borderId="0"/>
    <xf numFmtId="0" fontId="124" fillId="0" borderId="0"/>
    <xf numFmtId="0" fontId="122" fillId="0" borderId="0"/>
    <xf numFmtId="0" fontId="125"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25" fillId="0" borderId="0"/>
    <xf numFmtId="0" fontId="123" fillId="0" borderId="0"/>
    <xf numFmtId="0" fontId="123" fillId="0" borderId="0"/>
    <xf numFmtId="0" fontId="12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4" fillId="0" borderId="0"/>
    <xf numFmtId="0" fontId="124" fillId="0" borderId="0"/>
    <xf numFmtId="0" fontId="110"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5"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2" borderId="50"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2" borderId="50"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2" borderId="50"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0" fillId="0" borderId="0"/>
    <xf numFmtId="43" fontId="110" fillId="0" borderId="0" applyFont="0" applyFill="0" applyBorder="0" applyAlignment="0" applyProtection="0"/>
    <xf numFmtId="0" fontId="110"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0"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0" fillId="0" borderId="0"/>
    <xf numFmtId="0" fontId="153" fillId="0" borderId="0"/>
    <xf numFmtId="0" fontId="155" fillId="0" borderId="0"/>
    <xf numFmtId="43" fontId="155" fillId="0" borderId="0" applyFont="0" applyFill="0" applyBorder="0" applyAlignment="0" applyProtection="0"/>
    <xf numFmtId="44" fontId="155"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570">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6"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49" fillId="25" borderId="0" xfId="0" applyFont="1" applyFill="1" applyAlignment="1" applyProtection="1">
      <alignment horizontal="center" wrapText="1"/>
    </xf>
    <xf numFmtId="0" fontId="50" fillId="21" borderId="10" xfId="0" applyFont="1" applyFill="1" applyBorder="1" applyAlignment="1" applyProtection="1">
      <alignment horizontal="center" wrapText="1"/>
    </xf>
    <xf numFmtId="0" fontId="50"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4" fillId="0" borderId="0" xfId="0" applyNumberFormat="1" applyFont="1" applyFill="1" applyAlignment="1" applyProtection="1">
      <alignment vertical="center" wrapText="1"/>
    </xf>
    <xf numFmtId="164" fontId="55"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8" fillId="24" borderId="20" xfId="0" applyFont="1" applyFill="1" applyBorder="1" applyAlignment="1" applyProtection="1">
      <alignment horizontal="center" vertical="center" wrapText="1"/>
    </xf>
    <xf numFmtId="0" fontId="0" fillId="0" borderId="29"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0" fillId="21" borderId="10" xfId="0" applyFont="1" applyFill="1" applyBorder="1" applyAlignment="1" applyProtection="1">
      <alignment horizontal="center" vertical="center" wrapText="1"/>
    </xf>
    <xf numFmtId="0" fontId="49"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5" fillId="0" borderId="0" xfId="0" applyFont="1" applyProtection="1"/>
    <xf numFmtId="0" fontId="55" fillId="23" borderId="22" xfId="0" applyNumberFormat="1" applyFont="1" applyFill="1" applyBorder="1" applyAlignment="1" applyProtection="1">
      <alignment horizontal="left" vertical="center" wrapText="1"/>
    </xf>
    <xf numFmtId="0" fontId="55"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49" fillId="25" borderId="0" xfId="439" applyNumberFormat="1" applyFont="1" applyFill="1" applyAlignment="1" applyProtection="1">
      <alignment horizontal="center"/>
    </xf>
    <xf numFmtId="0" fontId="58" fillId="0" borderId="0" xfId="0" applyFont="1" applyAlignment="1" applyProtection="1">
      <alignment horizontal="center" vertical="center" wrapText="1"/>
    </xf>
    <xf numFmtId="164" fontId="55" fillId="22" borderId="22" xfId="439" applyNumberFormat="1" applyFont="1" applyFill="1" applyBorder="1" applyAlignment="1" applyProtection="1">
      <alignment horizontal="center" vertical="center" wrapText="1"/>
    </xf>
    <xf numFmtId="164" fontId="48"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5" fillId="0" borderId="28" xfId="439" applyNumberFormat="1" applyFont="1" applyFill="1" applyBorder="1" applyAlignment="1" applyProtection="1">
      <alignment horizontal="center" vertical="center" wrapText="1"/>
    </xf>
    <xf numFmtId="39" fontId="55"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0"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8" fillId="31" borderId="0" xfId="0" applyFont="1" applyFill="1" applyAlignment="1" applyProtection="1">
      <alignment horizontal="center" vertical="center" wrapText="1"/>
    </xf>
    <xf numFmtId="0" fontId="0" fillId="0" borderId="0" xfId="0" applyFont="1" applyProtection="1">
      <protection locked="0"/>
    </xf>
    <xf numFmtId="0" fontId="51" fillId="0" borderId="24" xfId="0" applyNumberFormat="1" applyFont="1" applyFill="1" applyBorder="1" applyAlignment="1" applyProtection="1">
      <alignment horizontal="left" vertical="center" wrapText="1"/>
    </xf>
    <xf numFmtId="41" fontId="61" fillId="0" borderId="0" xfId="0" applyNumberFormat="1" applyFont="1" applyFill="1" applyAlignment="1" applyProtection="1">
      <alignment wrapText="1"/>
    </xf>
    <xf numFmtId="0" fontId="60" fillId="0" borderId="0" xfId="0" applyFont="1" applyFill="1" applyAlignment="1" applyProtection="1">
      <alignment horizontal="center" vertical="center"/>
    </xf>
    <xf numFmtId="0" fontId="48" fillId="0" borderId="0" xfId="0" applyFont="1" applyFill="1" applyAlignment="1" applyProtection="1">
      <alignment horizontal="center" vertical="center" wrapText="1"/>
    </xf>
    <xf numFmtId="0" fontId="55" fillId="0" borderId="22" xfId="439" applyNumberFormat="1" applyFont="1" applyFill="1" applyBorder="1" applyAlignment="1" applyProtection="1">
      <alignment horizontal="center" vertical="center" wrapText="1"/>
    </xf>
    <xf numFmtId="37" fontId="56" fillId="32"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6" fillId="0" borderId="27" xfId="439" applyNumberFormat="1" applyFont="1" applyFill="1" applyBorder="1" applyAlignment="1" applyProtection="1">
      <alignment horizontal="center" vertical="center" wrapText="1"/>
    </xf>
    <xf numFmtId="0" fontId="0" fillId="0" borderId="0" xfId="0" applyFont="1" applyFill="1" applyAlignment="1">
      <alignment vertical="center" wrapText="1"/>
    </xf>
    <xf numFmtId="165" fontId="55"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5"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1" fontId="55"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2"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5" fillId="29" borderId="40" xfId="439" applyNumberFormat="1" applyFont="1" applyFill="1" applyBorder="1" applyAlignment="1" applyProtection="1">
      <alignment horizontal="center" vertical="center" wrapText="1"/>
      <protection locked="0"/>
    </xf>
    <xf numFmtId="164" fontId="55" fillId="0" borderId="29" xfId="439" applyNumberFormat="1" applyFont="1" applyFill="1" applyBorder="1" applyAlignment="1" applyProtection="1">
      <alignment horizontal="center" vertical="center" wrapText="1"/>
    </xf>
    <xf numFmtId="39" fontId="55" fillId="0" borderId="26" xfId="439" applyNumberFormat="1" applyFont="1" applyFill="1" applyBorder="1" applyAlignment="1" applyProtection="1">
      <alignment horizontal="center" vertical="center" wrapText="1"/>
    </xf>
    <xf numFmtId="164" fontId="55" fillId="0" borderId="42"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5" fillId="29" borderId="41" xfId="439" applyNumberFormat="1" applyFont="1" applyFill="1" applyBorder="1" applyAlignment="1" applyProtection="1">
      <alignment horizontal="center" vertical="center" wrapText="1"/>
      <protection locked="0"/>
    </xf>
    <xf numFmtId="0" fontId="55" fillId="0" borderId="29" xfId="0" applyNumberFormat="1" applyFont="1" applyFill="1" applyBorder="1" applyAlignment="1" applyProtection="1">
      <alignment horizontal="left" vertical="center" wrapText="1"/>
    </xf>
    <xf numFmtId="0" fontId="55" fillId="23" borderId="30" xfId="0" applyNumberFormat="1" applyFont="1" applyFill="1" applyBorder="1" applyAlignment="1" applyProtection="1">
      <alignment horizontal="left" vertical="center" wrapText="1"/>
    </xf>
    <xf numFmtId="0" fontId="55"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37" fontId="39" fillId="0" borderId="26" xfId="439" applyNumberFormat="1" applyFont="1" applyFill="1" applyBorder="1" applyAlignment="1" applyProtection="1">
      <alignment horizontal="center" vertical="center" wrapText="1"/>
    </xf>
    <xf numFmtId="0" fontId="39" fillId="33" borderId="0" xfId="0" applyFont="1" applyFill="1" applyProtection="1"/>
    <xf numFmtId="0" fontId="0" fillId="0" borderId="34" xfId="0" applyNumberFormat="1" applyFont="1" applyFill="1" applyBorder="1" applyAlignment="1" applyProtection="1">
      <alignment horizontal="left" vertical="center" wrapText="1"/>
    </xf>
    <xf numFmtId="0" fontId="0" fillId="33" borderId="22" xfId="0" applyFont="1" applyFill="1" applyBorder="1" applyAlignment="1" applyProtection="1">
      <alignment vertical="center" wrapText="1"/>
    </xf>
    <xf numFmtId="0" fontId="39" fillId="33" borderId="39" xfId="0" applyNumberFormat="1" applyFont="1" applyFill="1" applyBorder="1" applyAlignment="1" applyProtection="1">
      <alignment horizontal="center" vertical="center"/>
    </xf>
    <xf numFmtId="0" fontId="55"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2" fillId="0" borderId="0" xfId="0" applyNumberFormat="1" applyFont="1" applyFill="1" applyAlignment="1" applyProtection="1">
      <alignment wrapText="1"/>
    </xf>
    <xf numFmtId="164" fontId="55" fillId="22" borderId="22" xfId="439" applyNumberFormat="1" applyFont="1" applyFill="1" applyBorder="1" applyAlignment="1" applyProtection="1">
      <alignment horizontal="center" vertical="center" wrapText="1"/>
      <protection locked="0"/>
    </xf>
    <xf numFmtId="171" fontId="55" fillId="22" borderId="22" xfId="439" applyNumberFormat="1" applyFont="1" applyFill="1" applyBorder="1" applyAlignment="1" applyProtection="1">
      <alignment horizontal="center" vertical="center" wrapText="1"/>
    </xf>
    <xf numFmtId="39" fontId="55" fillId="22" borderId="27" xfId="439" applyNumberFormat="1" applyFont="1" applyFill="1" applyBorder="1" applyAlignment="1" applyProtection="1">
      <alignment horizontal="center" vertical="center" wrapText="1"/>
    </xf>
    <xf numFmtId="164" fontId="55"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5" fillId="29" borderId="30" xfId="439" applyNumberFormat="1" applyFont="1" applyFill="1" applyBorder="1" applyAlignment="1" applyProtection="1">
      <alignment horizontal="center" vertical="center" wrapText="1"/>
      <protection locked="0"/>
    </xf>
    <xf numFmtId="0" fontId="47" fillId="0" borderId="0" xfId="0" applyFont="1" applyAlignment="1" applyProtection="1">
      <alignment horizontal="center"/>
    </xf>
    <xf numFmtId="0" fontId="41" fillId="22" borderId="0" xfId="0" applyFont="1" applyFill="1" applyAlignment="1" applyProtection="1">
      <alignment horizontal="left" wrapText="1"/>
    </xf>
    <xf numFmtId="171" fontId="55" fillId="22" borderId="29" xfId="439" applyNumberFormat="1" applyFont="1" applyFill="1" applyBorder="1" applyAlignment="1" applyProtection="1">
      <alignment horizontal="center" vertical="center" wrapText="1"/>
    </xf>
    <xf numFmtId="3" fontId="55" fillId="0" borderId="30" xfId="439" applyNumberFormat="1" applyFont="1" applyFill="1" applyBorder="1" applyAlignment="1" applyProtection="1">
      <alignment horizontal="center" vertical="center" wrapText="1"/>
    </xf>
    <xf numFmtId="3" fontId="55" fillId="23" borderId="30" xfId="439" applyNumberFormat="1" applyFont="1" applyFill="1" applyBorder="1" applyAlignment="1" applyProtection="1">
      <alignment horizontal="center" vertical="center" wrapText="1"/>
    </xf>
    <xf numFmtId="3" fontId="55" fillId="23" borderId="22" xfId="439" applyNumberFormat="1" applyFont="1" applyFill="1" applyBorder="1" applyAlignment="1" applyProtection="1">
      <alignment horizontal="center" vertical="center" wrapText="1"/>
    </xf>
    <xf numFmtId="3" fontId="55"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0" fillId="0" borderId="0" xfId="0" applyFont="1" applyProtection="1"/>
    <xf numFmtId="0" fontId="39" fillId="0" borderId="53"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6" xfId="0" applyNumberFormat="1" applyFont="1" applyFill="1" applyBorder="1" applyAlignment="1">
      <alignment horizontal="center"/>
    </xf>
    <xf numFmtId="0" fontId="78"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0" fontId="55" fillId="74" borderId="28" xfId="439" applyNumberFormat="1" applyFont="1" applyFill="1" applyBorder="1" applyAlignment="1" applyProtection="1">
      <alignment horizontal="center" vertical="center" wrapText="1"/>
    </xf>
    <xf numFmtId="0" fontId="39" fillId="73" borderId="59" xfId="0" applyNumberFormat="1" applyFont="1" applyFill="1" applyBorder="1" applyAlignment="1" applyProtection="1">
      <alignment horizontal="center" vertical="center"/>
    </xf>
    <xf numFmtId="0" fontId="0" fillId="72" borderId="0" xfId="0" applyFill="1"/>
    <xf numFmtId="0" fontId="114" fillId="72" borderId="0" xfId="0" applyFont="1" applyFill="1" applyAlignment="1">
      <alignment vertical="center" wrapText="1"/>
    </xf>
    <xf numFmtId="0" fontId="45" fillId="72" borderId="0" xfId="0" applyFont="1" applyFill="1" applyAlignment="1">
      <alignment horizontal="justify" vertical="center"/>
    </xf>
    <xf numFmtId="0" fontId="119" fillId="76" borderId="0" xfId="0" applyFont="1" applyFill="1" applyAlignment="1">
      <alignment vertical="center"/>
    </xf>
    <xf numFmtId="0" fontId="58" fillId="0" borderId="41" xfId="0" applyFont="1" applyFill="1" applyBorder="1" applyAlignment="1" applyProtection="1">
      <alignment horizontal="center" vertical="center" wrapText="1"/>
    </xf>
    <xf numFmtId="0" fontId="58" fillId="31" borderId="41" xfId="0" applyFont="1" applyFill="1" applyBorder="1" applyAlignment="1" applyProtection="1">
      <alignment horizontal="center" vertical="center" wrapText="1"/>
    </xf>
    <xf numFmtId="0" fontId="55" fillId="30" borderId="24" xfId="0" applyNumberFormat="1" applyFont="1" applyFill="1" applyBorder="1" applyAlignment="1" applyProtection="1">
      <alignment horizontal="left" vertical="center" wrapText="1"/>
    </xf>
    <xf numFmtId="0" fontId="41" fillId="30" borderId="61" xfId="0" applyFont="1" applyFill="1" applyBorder="1" applyAlignment="1">
      <alignment wrapText="1"/>
    </xf>
    <xf numFmtId="14" fontId="41" fillId="30" borderId="61" xfId="0" applyNumberFormat="1" applyFont="1" applyFill="1" applyBorder="1" applyAlignment="1">
      <alignment wrapText="1"/>
    </xf>
    <xf numFmtId="0" fontId="39" fillId="30" borderId="59" xfId="0" applyNumberFormat="1" applyFont="1" applyFill="1" applyBorder="1" applyAlignment="1" applyProtection="1">
      <alignment horizontal="center" vertical="center"/>
    </xf>
    <xf numFmtId="49" fontId="55" fillId="0" borderId="22" xfId="439" applyNumberFormat="1" applyFont="1" applyFill="1" applyBorder="1" applyAlignment="1" applyProtection="1">
      <alignment horizontal="center" vertical="center" wrapText="1"/>
    </xf>
    <xf numFmtId="0" fontId="115" fillId="72" borderId="0" xfId="0" applyFont="1" applyFill="1" applyAlignment="1">
      <alignment horizontal="left" vertical="center" wrapText="1"/>
    </xf>
    <xf numFmtId="0" fontId="33" fillId="72" borderId="0" xfId="30097" applyFill="1"/>
    <xf numFmtId="0" fontId="118" fillId="76" borderId="0" xfId="30097" applyFont="1" applyFill="1" applyAlignment="1">
      <alignment horizontal="center" vertical="center" wrapText="1"/>
    </xf>
    <xf numFmtId="0" fontId="114" fillId="72" borderId="0" xfId="30097" applyFont="1" applyFill="1" applyAlignment="1">
      <alignment vertical="center" wrapText="1"/>
    </xf>
    <xf numFmtId="0" fontId="45" fillId="72" borderId="0" xfId="30097" applyFont="1" applyFill="1" applyAlignment="1">
      <alignment vertical="center" wrapText="1"/>
    </xf>
    <xf numFmtId="0" fontId="119" fillId="76" borderId="0" xfId="30097"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39" xfId="0" applyNumberFormat="1" applyFont="1" applyFill="1" applyBorder="1" applyAlignment="1" applyProtection="1">
      <alignment horizontal="center" vertical="center"/>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1" xfId="0" applyNumberFormat="1" applyFont="1" applyFill="1" applyBorder="1" applyAlignment="1" applyProtection="1">
      <alignment horizontal="left" vertical="center" wrapText="1"/>
    </xf>
    <xf numFmtId="0" fontId="0" fillId="0" borderId="41" xfId="0" applyNumberFormat="1" applyFont="1" applyFill="1" applyBorder="1" applyAlignment="1" applyProtection="1">
      <alignment horizontal="center" vertical="center"/>
    </xf>
    <xf numFmtId="0" fontId="0" fillId="0" borderId="41" xfId="0" applyFont="1" applyFill="1" applyBorder="1" applyAlignment="1" applyProtection="1">
      <alignment vertical="center" wrapText="1"/>
    </xf>
    <xf numFmtId="0" fontId="0" fillId="0" borderId="41" xfId="0" applyFont="1" applyFill="1" applyBorder="1" applyAlignment="1" applyProtection="1">
      <alignment horizontal="left" vertical="center" wrapText="1"/>
    </xf>
    <xf numFmtId="0" fontId="0" fillId="33"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59" xfId="0" applyFont="1" applyFill="1" applyBorder="1" applyAlignment="1">
      <alignment horizontal="center" vertical="center"/>
    </xf>
    <xf numFmtId="0" fontId="66" fillId="0" borderId="0" xfId="0" applyFont="1" applyFill="1"/>
    <xf numFmtId="0" fontId="39" fillId="0" borderId="0" xfId="0" applyFont="1" applyFill="1" applyBorder="1" applyAlignment="1">
      <alignment horizontal="center" vertical="center"/>
    </xf>
    <xf numFmtId="0" fontId="51" fillId="0" borderId="29" xfId="0" applyNumberFormat="1" applyFont="1" applyFill="1" applyBorder="1" applyAlignment="1" applyProtection="1">
      <alignment horizontal="left" vertical="center" wrapText="1"/>
    </xf>
    <xf numFmtId="39" fontId="55" fillId="0" borderId="41" xfId="439" applyNumberFormat="1" applyFont="1" applyFill="1" applyBorder="1" applyAlignment="1" applyProtection="1">
      <alignment horizontal="center" vertical="center" wrapText="1"/>
    </xf>
    <xf numFmtId="0" fontId="59" fillId="0" borderId="0" xfId="0" applyNumberFormat="1" applyFont="1" applyFill="1" applyAlignment="1" applyProtection="1">
      <alignment horizontal="left" vertical="center" wrapText="1"/>
    </xf>
    <xf numFmtId="0" fontId="55" fillId="33"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59" fillId="0" borderId="41" xfId="0" applyNumberFormat="1" applyFont="1" applyFill="1" applyBorder="1" applyAlignment="1" applyProtection="1">
      <alignment horizontal="left" vertical="center" wrapText="1"/>
    </xf>
    <xf numFmtId="0" fontId="55" fillId="0" borderId="27" xfId="0" applyNumberFormat="1" applyFont="1" applyFill="1" applyBorder="1" applyAlignment="1" applyProtection="1">
      <alignment horizontal="left" vertical="center" wrapText="1"/>
    </xf>
    <xf numFmtId="0" fontId="39" fillId="0" borderId="41" xfId="0" applyNumberFormat="1" applyFont="1" applyFill="1" applyBorder="1" applyAlignment="1" applyProtection="1">
      <alignment horizontal="center" vertical="center"/>
    </xf>
    <xf numFmtId="164" fontId="55" fillId="0" borderId="41"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5" fillId="0" borderId="28" xfId="439" applyNumberFormat="1" applyFont="1" applyFill="1" applyBorder="1" applyAlignment="1" applyProtection="1">
      <alignment horizontal="center" vertical="center" wrapText="1"/>
    </xf>
    <xf numFmtId="164" fontId="55" fillId="0" borderId="22" xfId="439" applyNumberFormat="1" applyFont="1" applyFill="1" applyBorder="1" applyAlignment="1" applyProtection="1">
      <alignment horizontal="center" vertical="center" wrapText="1"/>
    </xf>
    <xf numFmtId="0" fontId="55" fillId="0" borderId="22" xfId="0" applyNumberFormat="1" applyFont="1" applyFill="1" applyBorder="1" applyAlignment="1" applyProtection="1">
      <alignment horizontal="left" vertical="center" wrapText="1"/>
    </xf>
    <xf numFmtId="39" fontId="55" fillId="0" borderId="27" xfId="439" applyNumberFormat="1" applyFont="1" applyFill="1" applyBorder="1" applyAlignment="1" applyProtection="1">
      <alignment horizontal="center" vertical="center" wrapText="1"/>
    </xf>
    <xf numFmtId="164" fontId="55"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5" fillId="33" borderId="22" xfId="0" applyNumberFormat="1" applyFont="1" applyFill="1" applyBorder="1" applyAlignment="1" applyProtection="1">
      <alignment horizontal="left" vertical="center" wrapText="1"/>
    </xf>
    <xf numFmtId="164" fontId="55" fillId="29" borderId="22" xfId="439" applyNumberFormat="1" applyFont="1" applyFill="1" applyBorder="1" applyAlignment="1" applyProtection="1">
      <alignment horizontal="center" vertical="center" wrapText="1"/>
      <protection locked="0"/>
    </xf>
    <xf numFmtId="3" fontId="55" fillId="0" borderId="22" xfId="439" applyNumberFormat="1" applyFont="1" applyFill="1" applyBorder="1" applyAlignment="1" applyProtection="1">
      <alignment horizontal="center" vertical="center" wrapText="1"/>
    </xf>
    <xf numFmtId="3" fontId="55" fillId="33" borderId="22" xfId="439" applyNumberFormat="1" applyFont="1" applyFill="1" applyBorder="1" applyAlignment="1" applyProtection="1">
      <alignment horizontal="center" vertical="center" wrapText="1"/>
    </xf>
    <xf numFmtId="0" fontId="55" fillId="22" borderId="22" xfId="439" applyNumberFormat="1" applyFont="1" applyFill="1" applyBorder="1" applyAlignment="1" applyProtection="1">
      <alignment horizontal="center" vertical="center" wrapText="1"/>
      <protection locked="0"/>
    </xf>
    <xf numFmtId="3" fontId="55" fillId="0" borderId="41" xfId="439" applyNumberFormat="1" applyFont="1" applyFill="1" applyBorder="1" applyAlignment="1" applyProtection="1">
      <alignment horizontal="center" vertical="center" wrapText="1"/>
    </xf>
    <xf numFmtId="0" fontId="55" fillId="0" borderId="41" xfId="0" applyNumberFormat="1" applyFont="1" applyFill="1" applyBorder="1" applyAlignment="1" applyProtection="1">
      <alignment horizontal="left" vertical="center" wrapText="1"/>
    </xf>
    <xf numFmtId="0" fontId="39" fillId="33" borderId="24" xfId="0" applyNumberFormat="1" applyFont="1" applyFill="1" applyBorder="1" applyAlignment="1" applyProtection="1">
      <alignment horizontal="center" vertical="center"/>
    </xf>
    <xf numFmtId="14" fontId="0" fillId="0" borderId="0" xfId="0" applyNumberFormat="1" applyFont="1" applyFill="1" applyAlignment="1" applyProtection="1">
      <alignment horizontal="center" vertical="center"/>
    </xf>
    <xf numFmtId="0" fontId="55" fillId="77" borderId="24" xfId="0" applyNumberFormat="1" applyFont="1" applyFill="1" applyBorder="1" applyAlignment="1" applyProtection="1">
      <alignment horizontal="left" vertical="center" wrapText="1"/>
    </xf>
    <xf numFmtId="0" fontId="55" fillId="77" borderId="22" xfId="0" applyNumberFormat="1" applyFont="1" applyFill="1" applyBorder="1" applyAlignment="1" applyProtection="1">
      <alignment horizontal="left" vertical="center" wrapText="1"/>
    </xf>
    <xf numFmtId="0" fontId="39" fillId="77" borderId="39" xfId="0" applyNumberFormat="1" applyFont="1" applyFill="1" applyBorder="1" applyAlignment="1" applyProtection="1">
      <alignment horizontal="center" vertical="center"/>
    </xf>
    <xf numFmtId="0" fontId="39" fillId="77" borderId="25" xfId="0" applyNumberFormat="1" applyFont="1" applyFill="1" applyBorder="1" applyAlignment="1" applyProtection="1">
      <alignment horizontal="center" vertical="center"/>
    </xf>
    <xf numFmtId="0" fontId="0" fillId="77" borderId="30" xfId="0" applyFont="1" applyFill="1" applyBorder="1" applyAlignment="1" applyProtection="1">
      <alignment vertical="center" wrapText="1"/>
    </xf>
    <xf numFmtId="0" fontId="66" fillId="0" borderId="0" xfId="0" applyFont="1" applyAlignment="1" applyProtection="1">
      <alignment wrapText="1"/>
      <protection locked="0"/>
    </xf>
    <xf numFmtId="164" fontId="48" fillId="0" borderId="0" xfId="0" applyNumberFormat="1" applyFont="1" applyFill="1" applyAlignment="1" applyProtection="1">
      <alignment wrapText="1"/>
    </xf>
    <xf numFmtId="164" fontId="48" fillId="77" borderId="10" xfId="0" applyNumberFormat="1" applyFont="1" applyFill="1" applyBorder="1" applyAlignment="1" applyProtection="1">
      <alignment horizontal="center"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5"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5" fillId="21" borderId="0" xfId="0" applyFont="1" applyFill="1" applyBorder="1" applyAlignment="1" applyProtection="1">
      <alignment horizontal="center" vertical="center" wrapText="1"/>
    </xf>
    <xf numFmtId="3" fontId="0" fillId="0" borderId="0" xfId="0" applyNumberFormat="1" applyFont="1" applyProtection="1"/>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1" xfId="0" applyFont="1" applyFill="1" applyBorder="1" applyProtection="1"/>
    <xf numFmtId="0" fontId="0" fillId="0" borderId="41"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0" borderId="23" xfId="0" applyNumberFormat="1" applyFont="1" applyFill="1" applyBorder="1" applyAlignment="1" applyProtection="1">
      <alignment horizontal="left" vertical="center" wrapText="1"/>
    </xf>
    <xf numFmtId="0" fontId="0" fillId="22" borderId="41"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3" borderId="24" xfId="0" applyNumberFormat="1" applyFont="1" applyFill="1" applyBorder="1" applyAlignment="1" applyProtection="1">
      <alignment horizontal="left" vertical="center" wrapText="1"/>
    </xf>
    <xf numFmtId="0" fontId="0" fillId="33" borderId="22" xfId="0" applyNumberFormat="1" applyFont="1" applyFill="1" applyBorder="1" applyAlignment="1" applyProtection="1">
      <alignment horizontal="left" vertical="center" wrapText="1"/>
    </xf>
    <xf numFmtId="37" fontId="0" fillId="33" borderId="28" xfId="439" applyNumberFormat="1" applyFont="1" applyFill="1" applyBorder="1" applyAlignment="1" applyProtection="1">
      <alignment vertical="center"/>
    </xf>
    <xf numFmtId="3" fontId="44" fillId="0" borderId="22" xfId="1540" applyFont="1" applyFill="1" applyBorder="1" applyAlignment="1" applyProtection="1">
      <alignment vertical="center" wrapText="1"/>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4" borderId="0" xfId="0" applyFont="1" applyFill="1" applyAlignment="1" applyProtection="1">
      <alignment horizontal="center" vertical="center"/>
    </xf>
    <xf numFmtId="0" fontId="0" fillId="0" borderId="22" xfId="0" applyFont="1" applyFill="1" applyBorder="1" applyAlignment="1">
      <alignment vertical="center" wrapText="1"/>
    </xf>
    <xf numFmtId="39" fontId="126" fillId="75" borderId="58" xfId="1562"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7" borderId="24" xfId="0" applyNumberFormat="1" applyFont="1" applyFill="1" applyBorder="1" applyAlignment="1" applyProtection="1">
      <alignment horizontal="left" vertical="center" wrapText="1"/>
    </xf>
    <xf numFmtId="0" fontId="126" fillId="77" borderId="0" xfId="0" applyFont="1" applyFill="1" applyAlignment="1" applyProtection="1">
      <alignment horizontal="left" vertical="center" wrapText="1"/>
    </xf>
    <xf numFmtId="164" fontId="0" fillId="77" borderId="22" xfId="439" applyNumberFormat="1" applyFont="1" applyFill="1" applyBorder="1" applyAlignment="1" applyProtection="1">
      <alignment horizontal="center" vertical="center" wrapText="1"/>
    </xf>
    <xf numFmtId="0" fontId="0" fillId="77" borderId="23" xfId="0" quotePrefix="1" applyNumberFormat="1" applyFont="1" applyFill="1" applyBorder="1" applyAlignment="1" applyProtection="1">
      <alignment horizontal="center" vertical="center" wrapText="1"/>
    </xf>
    <xf numFmtId="0" fontId="0" fillId="77" borderId="22" xfId="0" applyFont="1" applyFill="1" applyBorder="1" applyAlignment="1">
      <alignment vertical="center" wrapText="1"/>
    </xf>
    <xf numFmtId="37" fontId="0" fillId="77" borderId="28" xfId="439" applyNumberFormat="1" applyFont="1" applyFill="1" applyBorder="1" applyAlignment="1" applyProtection="1">
      <alignment vertical="center"/>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37" fontId="0" fillId="77" borderId="27" xfId="439" applyNumberFormat="1" applyFont="1" applyFill="1" applyBorder="1" applyAlignment="1" applyProtection="1">
      <alignment vertical="center"/>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1" xfId="0" applyFont="1" applyFill="1" applyBorder="1" applyAlignment="1">
      <alignment vertical="center" wrapText="1"/>
    </xf>
    <xf numFmtId="37" fontId="0" fillId="0" borderId="60" xfId="439" applyNumberFormat="1" applyFont="1" applyFill="1" applyBorder="1" applyAlignment="1" applyProtection="1">
      <alignment vertical="center"/>
    </xf>
    <xf numFmtId="0" fontId="0" fillId="0" borderId="41"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3" borderId="22" xfId="0" applyNumberFormat="1" applyFont="1" applyFill="1" applyBorder="1" applyAlignment="1" applyProtection="1">
      <alignment horizontal="left" vertical="center" wrapText="1"/>
    </xf>
    <xf numFmtId="49" fontId="0" fillId="73" borderId="60"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3" borderId="60" xfId="439" applyNumberFormat="1" applyFont="1" applyFill="1" applyBorder="1" applyAlignment="1" applyProtection="1">
      <alignment horizontal="center" vertical="center"/>
    </xf>
    <xf numFmtId="49" fontId="0" fillId="73" borderId="59" xfId="439" applyNumberFormat="1" applyFont="1" applyFill="1" applyBorder="1" applyAlignment="1" applyProtection="1">
      <alignment horizontal="center" vertical="center"/>
    </xf>
    <xf numFmtId="0" fontId="0" fillId="30" borderId="61" xfId="0" applyFont="1" applyFill="1" applyBorder="1"/>
    <xf numFmtId="49" fontId="0" fillId="30" borderId="0" xfId="0" applyNumberFormat="1" applyFont="1" applyFill="1" applyAlignment="1" applyProtection="1">
      <alignment horizontal="center"/>
    </xf>
    <xf numFmtId="41" fontId="0" fillId="0" borderId="61"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59"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59" xfId="439" applyNumberFormat="1" applyFont="1" applyFill="1" applyBorder="1" applyAlignment="1" applyProtection="1">
      <alignment horizontal="center" vertical="center"/>
    </xf>
    <xf numFmtId="169" fontId="0" fillId="73" borderId="60" xfId="439" applyNumberFormat="1" applyFont="1" applyFill="1" applyBorder="1" applyAlignment="1" applyProtection="1">
      <alignment vertical="center"/>
    </xf>
    <xf numFmtId="0" fontId="0" fillId="77"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5"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5" xfId="0" applyFont="1" applyFill="1" applyBorder="1" applyAlignment="1">
      <alignment vertical="center"/>
    </xf>
    <xf numFmtId="172"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2"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59" fillId="0" borderId="57"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3" borderId="0" xfId="0" applyFont="1" applyFill="1" applyAlignment="1" applyProtection="1">
      <alignment wrapText="1"/>
    </xf>
    <xf numFmtId="0" fontId="0" fillId="33"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7"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6" fillId="28" borderId="0" xfId="439" applyNumberFormat="1" applyFont="1" applyFill="1" applyAlignment="1" applyProtection="1">
      <alignment wrapText="1"/>
    </xf>
    <xf numFmtId="41" fontId="67"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6" fillId="0" borderId="0" xfId="0" applyFont="1" applyFill="1" applyAlignment="1" applyProtection="1">
      <alignment wrapText="1"/>
      <protection locked="0"/>
    </xf>
    <xf numFmtId="0" fontId="0" fillId="0" borderId="41" xfId="0" applyFont="1" applyFill="1" applyBorder="1" applyAlignment="1" applyProtection="1">
      <alignment wrapText="1"/>
      <protection locked="0"/>
    </xf>
    <xf numFmtId="41" fontId="66"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41" fontId="66" fillId="0" borderId="0" xfId="0" applyNumberFormat="1" applyFont="1" applyFill="1" applyAlignment="1" applyProtection="1">
      <alignment wrapText="1"/>
    </xf>
    <xf numFmtId="3" fontId="0" fillId="28" borderId="0" xfId="439" applyNumberFormat="1" applyFont="1" applyFill="1" applyAlignment="1" applyProtection="1">
      <alignment horizontal="center" vertical="center"/>
      <protection locked="0"/>
    </xf>
    <xf numFmtId="0" fontId="0" fillId="0" borderId="41"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41" fontId="66" fillId="0" borderId="0" xfId="439" applyNumberFormat="1" applyFont="1" applyFill="1" applyAlignment="1" applyProtection="1">
      <alignment vertical="center" wrapText="1"/>
    </xf>
    <xf numFmtId="39" fontId="66"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2"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6"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6" fillId="0" borderId="0" xfId="439" applyNumberFormat="1" applyFont="1" applyAlignment="1">
      <alignment vertical="center" wrapText="1"/>
    </xf>
    <xf numFmtId="49" fontId="0" fillId="30" borderId="13" xfId="0" applyNumberFormat="1" applyFont="1" applyFill="1" applyBorder="1" applyAlignment="1" applyProtection="1">
      <alignment horizontal="center"/>
      <protection locked="0"/>
    </xf>
    <xf numFmtId="14" fontId="0" fillId="30"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0" fillId="0" borderId="0" xfId="0" applyNumberFormat="1" applyFont="1" applyFill="1" applyAlignment="1" applyProtection="1">
      <alignment horizontal="left" vertical="center" wrapText="1"/>
    </xf>
    <xf numFmtId="0" fontId="0" fillId="0" borderId="41"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56"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3" borderId="0" xfId="0" applyFont="1" applyFill="1" applyAlignment="1" applyProtection="1">
      <alignment vertical="center"/>
    </xf>
    <xf numFmtId="0" fontId="0" fillId="73" borderId="0" xfId="0" applyNumberFormat="1" applyFont="1" applyFill="1" applyAlignment="1" applyProtection="1">
      <alignment horizontal="left" vertical="center" wrapText="1"/>
    </xf>
    <xf numFmtId="164" fontId="0" fillId="73" borderId="0" xfId="439" applyNumberFormat="1" applyFont="1" applyFill="1" applyAlignment="1" applyProtection="1">
      <alignment vertical="center"/>
    </xf>
    <xf numFmtId="37" fontId="0" fillId="73" borderId="0" xfId="439" applyNumberFormat="1" applyFont="1" applyFill="1" applyAlignment="1" applyProtection="1">
      <alignment horizontal="center" vertical="center"/>
      <protection locked="0"/>
    </xf>
    <xf numFmtId="41" fontId="66" fillId="73" borderId="0" xfId="439" applyNumberFormat="1" applyFont="1" applyFill="1" applyAlignment="1" applyProtection="1">
      <alignment wrapText="1"/>
    </xf>
    <xf numFmtId="0" fontId="39" fillId="73" borderId="0" xfId="0" applyNumberFormat="1" applyFont="1" applyFill="1" applyAlignment="1" applyProtection="1">
      <alignment horizontal="left" vertical="center" wrapText="1"/>
    </xf>
    <xf numFmtId="164" fontId="0" fillId="73" borderId="0" xfId="439" applyNumberFormat="1" applyFont="1" applyFill="1" applyAlignment="1" applyProtection="1">
      <alignment horizontal="center" vertical="center"/>
      <protection locked="0"/>
    </xf>
    <xf numFmtId="41" fontId="67" fillId="73" borderId="0" xfId="439" applyNumberFormat="1" applyFont="1" applyFill="1" applyAlignment="1" applyProtection="1">
      <alignment wrapText="1"/>
    </xf>
    <xf numFmtId="0" fontId="56" fillId="73" borderId="0" xfId="0" applyFont="1" applyFill="1" applyAlignment="1" applyProtection="1">
      <alignment horizontal="left" vertical="center"/>
    </xf>
    <xf numFmtId="0" fontId="44" fillId="73" borderId="0" xfId="0" applyFont="1" applyFill="1" applyAlignment="1" applyProtection="1">
      <alignment horizontal="left" vertical="center"/>
    </xf>
    <xf numFmtId="0" fontId="0" fillId="73" borderId="0" xfId="0" applyNumberFormat="1" applyFont="1" applyFill="1" applyAlignment="1" applyProtection="1">
      <alignment wrapText="1"/>
    </xf>
    <xf numFmtId="0" fontId="0" fillId="73" borderId="0" xfId="0" applyFont="1" applyFill="1" applyAlignment="1" applyProtection="1">
      <alignment vertical="center"/>
    </xf>
    <xf numFmtId="164" fontId="0" fillId="73" borderId="0" xfId="0" applyNumberFormat="1" applyFont="1" applyFill="1" applyAlignment="1" applyProtection="1">
      <alignment vertical="center"/>
    </xf>
    <xf numFmtId="164" fontId="39" fillId="73" borderId="0" xfId="439" applyNumberFormat="1" applyFont="1" applyFill="1" applyAlignment="1" applyProtection="1">
      <alignment horizontal="center" vertical="center"/>
      <protection locked="0"/>
    </xf>
    <xf numFmtId="41" fontId="67" fillId="73" borderId="0" xfId="0" applyNumberFormat="1" applyFont="1" applyFill="1" applyAlignment="1" applyProtection="1">
      <alignment wrapText="1"/>
    </xf>
    <xf numFmtId="0" fontId="39" fillId="73" borderId="0" xfId="0" applyFont="1" applyFill="1" applyAlignment="1" applyProtection="1">
      <alignment horizontal="left" vertical="center"/>
    </xf>
    <xf numFmtId="0" fontId="0" fillId="73" borderId="0" xfId="0" applyFont="1" applyFill="1" applyAlignment="1" applyProtection="1">
      <alignment horizontal="left" vertical="center"/>
    </xf>
    <xf numFmtId="0" fontId="0" fillId="73" borderId="0" xfId="0" applyNumberFormat="1" applyFont="1" applyFill="1" applyAlignment="1" applyProtection="1">
      <alignment vertical="center" wrapText="1"/>
    </xf>
    <xf numFmtId="3" fontId="39" fillId="73" borderId="0" xfId="439" applyNumberFormat="1" applyFont="1" applyFill="1" applyAlignment="1" applyProtection="1">
      <alignment horizontal="center" vertical="center"/>
      <protection locked="0"/>
    </xf>
    <xf numFmtId="38" fontId="44" fillId="73" borderId="0" xfId="439" applyNumberFormat="1" applyFont="1" applyFill="1" applyAlignment="1" applyProtection="1">
      <alignment horizontal="center" vertical="center" wrapText="1"/>
    </xf>
    <xf numFmtId="164" fontId="0" fillId="73" borderId="0" xfId="439" applyNumberFormat="1" applyFont="1" applyFill="1" applyProtection="1"/>
    <xf numFmtId="164" fontId="0" fillId="73" borderId="0" xfId="439" applyNumberFormat="1" applyFont="1" applyFill="1" applyAlignment="1" applyProtection="1">
      <alignment horizontal="center" vertical="center"/>
    </xf>
    <xf numFmtId="0" fontId="0" fillId="73" borderId="0" xfId="0" applyFont="1" applyFill="1" applyProtection="1"/>
    <xf numFmtId="0" fontId="0" fillId="73" borderId="0" xfId="0" applyFont="1" applyFill="1" applyAlignment="1" applyProtection="1">
      <alignment horizontal="center" vertical="center" wrapText="1"/>
    </xf>
    <xf numFmtId="0" fontId="39" fillId="73" borderId="0" xfId="0" applyFont="1" applyFill="1" applyAlignment="1" applyProtection="1">
      <alignment horizontal="center" vertical="center" wrapText="1"/>
    </xf>
    <xf numFmtId="41" fontId="0" fillId="73" borderId="0" xfId="439" applyNumberFormat="1" applyFont="1" applyFill="1" applyAlignment="1" applyProtection="1">
      <alignment vertical="center" wrapText="1"/>
      <protection locked="0"/>
    </xf>
    <xf numFmtId="41" fontId="0" fillId="73" borderId="0" xfId="439" applyNumberFormat="1" applyFont="1" applyFill="1" applyAlignment="1" applyProtection="1">
      <alignment vertical="center" wrapText="1"/>
    </xf>
    <xf numFmtId="0" fontId="0" fillId="73" borderId="0" xfId="0" applyFont="1" applyFill="1" applyAlignment="1" applyProtection="1">
      <alignment wrapText="1"/>
      <protection locked="0"/>
    </xf>
    <xf numFmtId="0" fontId="138" fillId="73" borderId="0" xfId="0" applyFont="1" applyFill="1" applyAlignment="1" applyProtection="1">
      <alignment horizontal="left" vertical="center"/>
    </xf>
    <xf numFmtId="0" fontId="78" fillId="73" borderId="0" xfId="0" applyFont="1" applyFill="1" applyAlignment="1" applyProtection="1">
      <alignment vertical="center"/>
    </xf>
    <xf numFmtId="0" fontId="139" fillId="73" borderId="0" xfId="0" applyFont="1" applyFill="1" applyAlignment="1" applyProtection="1">
      <alignment vertical="center"/>
      <protection locked="0"/>
    </xf>
    <xf numFmtId="0" fontId="56" fillId="73" borderId="0" xfId="0" applyFont="1" applyFill="1" applyAlignment="1">
      <alignment vertical="center" wrapText="1"/>
    </xf>
    <xf numFmtId="41" fontId="140" fillId="0" borderId="0" xfId="0" applyNumberFormat="1" applyFont="1" applyFill="1" applyAlignment="1" applyProtection="1">
      <alignment wrapText="1"/>
    </xf>
    <xf numFmtId="0" fontId="56" fillId="73"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63" xfId="0" applyBorder="1"/>
    <xf numFmtId="0" fontId="0" fillId="0" borderId="71" xfId="0" applyBorder="1"/>
    <xf numFmtId="0" fontId="0" fillId="0" borderId="65" xfId="0" applyBorder="1"/>
    <xf numFmtId="0" fontId="0" fillId="0" borderId="70"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7" fillId="0" borderId="0" xfId="439" applyNumberFormat="1" applyFont="1" applyFill="1" applyAlignment="1" applyProtection="1">
      <alignment horizontal="center" vertical="center" wrapText="1"/>
      <protection locked="0"/>
    </xf>
    <xf numFmtId="0" fontId="142" fillId="76" borderId="53" xfId="0" applyFont="1" applyFill="1" applyBorder="1" applyAlignment="1">
      <alignment horizontal="center" vertical="center" wrapText="1"/>
    </xf>
    <xf numFmtId="0" fontId="141" fillId="0" borderId="0" xfId="0" applyFont="1"/>
    <xf numFmtId="0" fontId="143" fillId="72" borderId="0" xfId="0" applyFont="1" applyFill="1" applyAlignment="1">
      <alignment horizontal="justify" vertical="center"/>
    </xf>
    <xf numFmtId="0" fontId="143" fillId="72" borderId="0" xfId="0" applyFont="1" applyFill="1" applyAlignment="1">
      <alignment vertical="center"/>
    </xf>
    <xf numFmtId="0" fontId="0" fillId="0" borderId="0" xfId="0" applyAlignment="1">
      <alignment vertical="center"/>
    </xf>
    <xf numFmtId="0" fontId="143" fillId="72" borderId="0" xfId="0" applyFont="1" applyFill="1" applyAlignment="1">
      <alignment vertical="center" wrapText="1"/>
    </xf>
    <xf numFmtId="0" fontId="147" fillId="72" borderId="0" xfId="611" applyFont="1" applyFill="1" applyAlignment="1">
      <alignment vertical="center"/>
    </xf>
    <xf numFmtId="0" fontId="148" fillId="72" borderId="0" xfId="0" applyFont="1" applyFill="1" applyAlignment="1">
      <alignment vertical="center"/>
    </xf>
    <xf numFmtId="0" fontId="149" fillId="72" borderId="0" xfId="611" applyFont="1" applyFill="1" applyAlignment="1" applyProtection="1">
      <alignment vertical="center"/>
      <protection locked="0"/>
    </xf>
    <xf numFmtId="0" fontId="148" fillId="72" borderId="0" xfId="0" applyFont="1" applyFill="1"/>
    <xf numFmtId="0" fontId="149" fillId="72" borderId="0" xfId="611" applyFont="1" applyFill="1" applyProtection="1">
      <protection locked="0"/>
    </xf>
    <xf numFmtId="0" fontId="114" fillId="72" borderId="0" xfId="30097" applyFont="1" applyFill="1" applyAlignment="1">
      <alignment horizontal="left" vertical="center" wrapText="1" indent="1"/>
    </xf>
    <xf numFmtId="0" fontId="114" fillId="72" borderId="0" xfId="30097" quotePrefix="1" applyFont="1" applyFill="1" applyAlignment="1">
      <alignment horizontal="left" vertical="center" wrapText="1" indent="1"/>
    </xf>
    <xf numFmtId="0" fontId="152" fillId="72" borderId="0" xfId="30097" applyFont="1" applyFill="1" applyAlignment="1">
      <alignment vertical="center" wrapText="1"/>
    </xf>
    <xf numFmtId="0" fontId="35" fillId="0" borderId="0" xfId="611"/>
    <xf numFmtId="0" fontId="143" fillId="72" borderId="0" xfId="30097" applyFont="1" applyFill="1" applyAlignment="1">
      <alignment vertical="center" wrapText="1"/>
    </xf>
    <xf numFmtId="0" fontId="149" fillId="72"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8" borderId="24" xfId="0" applyNumberFormat="1" applyFont="1" applyFill="1" applyBorder="1" applyAlignment="1" applyProtection="1">
      <alignment horizontal="left" vertical="center" wrapText="1"/>
    </xf>
    <xf numFmtId="3" fontId="0" fillId="33" borderId="0" xfId="0" applyNumberFormat="1" applyFont="1" applyFill="1" applyProtection="1"/>
    <xf numFmtId="1" fontId="0" fillId="0" borderId="0" xfId="0" applyNumberFormat="1" applyFont="1" applyFill="1" applyAlignment="1" applyProtection="1">
      <alignment horizontal="center" vertical="center"/>
    </xf>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9" borderId="0" xfId="0" applyFill="1" applyAlignment="1">
      <alignment horizontal="center"/>
    </xf>
    <xf numFmtId="0" fontId="0" fillId="79" borderId="0" xfId="0" applyFill="1"/>
    <xf numFmtId="0" fontId="0" fillId="79" borderId="0" xfId="0" applyNumberFormat="1" applyFont="1" applyFill="1" applyAlignment="1" applyProtection="1">
      <alignment horizontal="center" vertical="center"/>
    </xf>
    <xf numFmtId="0" fontId="0" fillId="79" borderId="41"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38" fontId="44" fillId="22" borderId="41" xfId="439" applyNumberFormat="1" applyFont="1" applyFill="1" applyBorder="1" applyAlignment="1" applyProtection="1">
      <alignment horizontal="center" vertical="center" wrapText="1"/>
    </xf>
    <xf numFmtId="4" fontId="0" fillId="0" borderId="0" xfId="0" applyNumberFormat="1"/>
    <xf numFmtId="49" fontId="35" fillId="30" borderId="13" xfId="611" applyNumberFormat="1" applyFill="1" applyBorder="1" applyAlignment="1" applyProtection="1">
      <alignment horizontal="center"/>
      <protection locked="0"/>
    </xf>
    <xf numFmtId="178" fontId="41" fillId="30" borderId="61" xfId="0" applyNumberFormat="1" applyFont="1" applyFill="1" applyBorder="1" applyAlignment="1">
      <alignment wrapText="1"/>
    </xf>
    <xf numFmtId="178" fontId="55" fillId="0" borderId="27" xfId="439" applyNumberFormat="1" applyFont="1" applyFill="1" applyBorder="1" applyAlignment="1" applyProtection="1">
      <alignment horizontal="center" vertical="center" wrapText="1"/>
    </xf>
    <xf numFmtId="179" fontId="0" fillId="30" borderId="13" xfId="0" applyNumberFormat="1" applyFont="1" applyFill="1" applyBorder="1" applyAlignment="1" applyProtection="1">
      <alignment horizontal="center"/>
      <protection locked="0"/>
    </xf>
    <xf numFmtId="0" fontId="0" fillId="0" borderId="0" xfId="0" applyFill="1" applyAlignment="1">
      <alignment horizontal="left" vertical="center"/>
    </xf>
    <xf numFmtId="0" fontId="0" fillId="0" borderId="0" xfId="0" applyFill="1" applyAlignment="1">
      <alignment wrapText="1"/>
    </xf>
    <xf numFmtId="0" fontId="154"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8" fillId="0" borderId="38" xfId="0" applyFont="1" applyFill="1" applyBorder="1"/>
    <xf numFmtId="0" fontId="0" fillId="33" borderId="10" xfId="0" applyFill="1" applyBorder="1" applyAlignment="1">
      <alignment horizontal="center" vertical="center"/>
    </xf>
    <xf numFmtId="0" fontId="0" fillId="33" borderId="10" xfId="0" applyFill="1" applyBorder="1" applyAlignment="1">
      <alignment vertical="center" wrapText="1"/>
    </xf>
    <xf numFmtId="0" fontId="0" fillId="33" borderId="0" xfId="0" applyNumberFormat="1" applyFont="1" applyFill="1" applyAlignment="1" applyProtection="1">
      <alignment horizontal="center" vertical="center"/>
    </xf>
    <xf numFmtId="0" fontId="0" fillId="33" borderId="0" xfId="0" applyFill="1" applyAlignment="1">
      <alignment vertical="center" wrapText="1"/>
    </xf>
    <xf numFmtId="38" fontId="44" fillId="33" borderId="0" xfId="439" applyNumberFormat="1" applyFont="1" applyFill="1" applyAlignment="1" applyProtection="1">
      <alignment horizontal="center" vertical="center" wrapText="1"/>
    </xf>
    <xf numFmtId="0" fontId="78" fillId="0" borderId="38"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44" fillId="0" borderId="41"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1" xfId="0" applyNumberFormat="1" applyFont="1" applyFill="1" applyBorder="1" applyAlignment="1" applyProtection="1">
      <alignment horizontal="center" vertical="center"/>
    </xf>
    <xf numFmtId="0" fontId="0" fillId="31" borderId="41" xfId="0" applyFont="1" applyFill="1" applyBorder="1" applyAlignment="1" applyProtection="1">
      <alignment vertical="center" wrapText="1"/>
    </xf>
    <xf numFmtId="37" fontId="0" fillId="31" borderId="41" xfId="439" applyNumberFormat="1" applyFont="1" applyFill="1" applyBorder="1" applyAlignment="1" applyProtection="1">
      <alignment vertical="center"/>
    </xf>
    <xf numFmtId="0" fontId="0" fillId="35" borderId="0" xfId="0" applyFont="1" applyFill="1" applyAlignment="1" applyProtection="1">
      <alignment horizontal="center" vertical="center"/>
    </xf>
    <xf numFmtId="41" fontId="67" fillId="30" borderId="67" xfId="439" applyNumberFormat="1" applyFont="1" applyFill="1" applyBorder="1" applyAlignment="1">
      <alignment vertical="center" wrapText="1"/>
    </xf>
    <xf numFmtId="41" fontId="67" fillId="30" borderId="0" xfId="439" applyNumberFormat="1" applyFont="1" applyFill="1" applyAlignment="1">
      <alignment vertical="center" wrapText="1"/>
    </xf>
    <xf numFmtId="41" fontId="67" fillId="30" borderId="72" xfId="439" applyNumberFormat="1" applyFont="1" applyFill="1" applyBorder="1" applyAlignment="1">
      <alignment vertical="center" wrapText="1"/>
    </xf>
    <xf numFmtId="41" fontId="67" fillId="30" borderId="68" xfId="439" applyNumberFormat="1" applyFont="1" applyFill="1" applyBorder="1" applyAlignment="1">
      <alignment vertical="center" wrapText="1"/>
    </xf>
    <xf numFmtId="14" fontId="55" fillId="35" borderId="22" xfId="439" applyNumberFormat="1" applyFont="1" applyFill="1" applyBorder="1" applyAlignment="1" applyProtection="1">
      <alignment horizontal="center" vertical="center" wrapText="1"/>
    </xf>
    <xf numFmtId="0" fontId="0" fillId="0" borderId="0" xfId="0" applyAlignment="1">
      <alignment horizontal="center"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64" xfId="0" applyFill="1" applyBorder="1"/>
    <xf numFmtId="0" fontId="0" fillId="0" borderId="0" xfId="0" applyNumberFormat="1" applyFont="1" applyFill="1" applyBorder="1" applyAlignment="1" applyProtection="1">
      <alignment horizontal="left" vertical="center" wrapText="1"/>
    </xf>
    <xf numFmtId="164" fontId="0" fillId="0" borderId="0" xfId="0" applyNumberFormat="1" applyFont="1" applyFill="1" applyBorder="1" applyAlignment="1" applyProtection="1">
      <alignment wrapText="1"/>
      <protection locked="0"/>
    </xf>
    <xf numFmtId="0" fontId="55" fillId="0" borderId="0" xfId="0" applyNumberFormat="1" applyFont="1" applyFill="1" applyBorder="1" applyAlignment="1" applyProtection="1">
      <alignment horizontal="left" vertical="center" wrapText="1"/>
    </xf>
    <xf numFmtId="164" fontId="55" fillId="29" borderId="0" xfId="439" applyNumberFormat="1" applyFont="1" applyFill="1" applyBorder="1" applyAlignment="1" applyProtection="1">
      <alignment horizontal="center" vertical="center" wrapText="1"/>
      <protection locked="0"/>
    </xf>
    <xf numFmtId="3" fontId="55" fillId="0" borderId="0" xfId="439" applyNumberFormat="1" applyFont="1" applyFill="1" applyBorder="1" applyAlignment="1" applyProtection="1">
      <alignment horizontal="center" vertical="center" wrapText="1"/>
    </xf>
    <xf numFmtId="37" fontId="39" fillId="0" borderId="0" xfId="439" applyNumberFormat="1" applyFont="1" applyFill="1" applyBorder="1" applyAlignment="1" applyProtection="1">
      <alignment horizontal="center" vertical="center" wrapText="1"/>
    </xf>
    <xf numFmtId="38" fontId="0" fillId="0" borderId="0" xfId="0" applyNumberFormat="1" applyFont="1" applyFill="1" applyBorder="1" applyProtection="1"/>
    <xf numFmtId="1" fontId="0" fillId="0" borderId="24" xfId="0" applyNumberFormat="1" applyFont="1" applyFill="1" applyBorder="1" applyAlignment="1" applyProtection="1">
      <alignment horizontal="center" vertical="center" wrapText="1"/>
    </xf>
    <xf numFmtId="0" fontId="0" fillId="0" borderId="30" xfId="0" applyBorder="1"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24" xfId="0" applyBorder="1" applyAlignment="1">
      <alignment horizontal="center" vertical="center" wrapText="1"/>
    </xf>
    <xf numFmtId="0" fontId="0" fillId="0" borderId="22" xfId="0" applyBorder="1" applyAlignment="1">
      <alignment horizontal="left" vertical="center" wrapText="1"/>
    </xf>
    <xf numFmtId="0" fontId="0" fillId="0" borderId="34" xfId="0" applyBorder="1" applyAlignment="1">
      <alignment horizontal="center" vertical="center" wrapText="1"/>
    </xf>
    <xf numFmtId="0" fontId="0" fillId="0" borderId="34" xfId="0" applyBorder="1" applyAlignment="1">
      <alignment horizontal="left" vertical="center" wrapText="1"/>
    </xf>
    <xf numFmtId="0" fontId="39" fillId="0" borderId="0" xfId="0" applyFont="1" applyAlignment="1">
      <alignment horizontal="center" vertical="center"/>
    </xf>
    <xf numFmtId="0" fontId="0" fillId="0" borderId="34" xfId="0" applyBorder="1" applyAlignment="1">
      <alignment vertical="center" wrapText="1"/>
    </xf>
    <xf numFmtId="37" fontId="0" fillId="0" borderId="27" xfId="439" applyNumberFormat="1" applyFont="1" applyFill="1" applyBorder="1" applyAlignment="1" applyProtection="1">
      <alignment horizontal="center" vertical="center" wrapText="1"/>
    </xf>
    <xf numFmtId="39" fontId="0" fillId="0" borderId="27" xfId="439" applyNumberFormat="1" applyFont="1" applyFill="1" applyBorder="1" applyAlignment="1" applyProtection="1">
      <alignment vertical="center" wrapText="1"/>
    </xf>
    <xf numFmtId="0" fontId="157" fillId="0" borderId="0" xfId="0" applyFont="1" applyAlignment="1">
      <alignment horizontal="center"/>
    </xf>
    <xf numFmtId="0" fontId="157" fillId="0" borderId="0" xfId="0" applyFont="1" applyAlignment="1">
      <alignment wrapText="1"/>
    </xf>
    <xf numFmtId="0" fontId="157" fillId="0" borderId="0" xfId="0" applyFont="1" applyAlignment="1">
      <alignment horizontal="center" wrapText="1"/>
    </xf>
    <xf numFmtId="0" fontId="157" fillId="0" borderId="0" xfId="0" applyFont="1"/>
    <xf numFmtId="0" fontId="0" fillId="0" borderId="0" xfId="0" applyFont="1" applyAlignment="1" applyProtection="1">
      <alignment horizontal="center"/>
    </xf>
    <xf numFmtId="0" fontId="39" fillId="0" borderId="35" xfId="0" applyFont="1" applyFill="1" applyBorder="1" applyAlignment="1">
      <alignment horizontal="left" vertical="center"/>
    </xf>
    <xf numFmtId="0" fontId="0" fillId="0" borderId="36" xfId="0" applyFill="1" applyBorder="1"/>
    <xf numFmtId="0" fontId="0" fillId="0" borderId="36" xfId="0" applyFill="1" applyBorder="1" applyAlignment="1">
      <alignment wrapText="1"/>
    </xf>
    <xf numFmtId="0" fontId="66" fillId="0" borderId="10" xfId="0" applyFont="1" applyFill="1" applyBorder="1" applyAlignment="1">
      <alignment vertical="center" wrapText="1"/>
    </xf>
    <xf numFmtId="0" fontId="0" fillId="0" borderId="65" xfId="0" applyBorder="1" applyAlignment="1">
      <alignment wrapText="1"/>
    </xf>
    <xf numFmtId="0" fontId="0" fillId="0" borderId="63" xfId="0" applyBorder="1" applyAlignment="1">
      <alignment wrapText="1"/>
    </xf>
    <xf numFmtId="0" fontId="159" fillId="72" borderId="0" xfId="30097" applyFont="1" applyFill="1" applyAlignment="1">
      <alignment vertical="center" wrapText="1"/>
    </xf>
    <xf numFmtId="38" fontId="66" fillId="35" borderId="0" xfId="0" applyNumberFormat="1" applyFont="1" applyFill="1" applyAlignment="1" applyProtection="1">
      <alignment vertical="center" wrapText="1"/>
      <protection locked="0"/>
    </xf>
    <xf numFmtId="37" fontId="56" fillId="29" borderId="0" xfId="439" applyNumberFormat="1" applyFont="1" applyFill="1" applyAlignment="1" applyProtection="1">
      <alignment horizontal="center" vertical="center" wrapText="1"/>
      <protection locked="0"/>
    </xf>
    <xf numFmtId="172" fontId="0" fillId="74" borderId="27" xfId="439" applyNumberFormat="1" applyFont="1" applyFill="1" applyBorder="1" applyAlignment="1" applyProtection="1">
      <alignment vertical="center"/>
    </xf>
    <xf numFmtId="0" fontId="41" fillId="0" borderId="10" xfId="0" applyFont="1" applyBorder="1" applyAlignment="1" applyProtection="1">
      <alignment horizontal="right" wrapText="1"/>
    </xf>
    <xf numFmtId="164" fontId="0" fillId="0" borderId="10" xfId="439" applyNumberFormat="1" applyFont="1" applyFill="1" applyBorder="1" applyAlignment="1" applyProtection="1">
      <alignment vertical="center"/>
    </xf>
    <xf numFmtId="0" fontId="41" fillId="0" borderId="10" xfId="0" applyFont="1" applyBorder="1" applyAlignment="1" applyProtection="1">
      <alignment horizontal="right" vertical="center" wrapText="1"/>
    </xf>
    <xf numFmtId="4" fontId="0" fillId="0" borderId="10" xfId="0" applyNumberFormat="1" applyBorder="1"/>
    <xf numFmtId="168" fontId="39" fillId="0" borderId="0" xfId="0" applyNumberFormat="1" applyFont="1" applyFill="1" applyAlignment="1" applyProtection="1">
      <alignment vertical="center" wrapText="1"/>
    </xf>
    <xf numFmtId="0" fontId="0" fillId="0" borderId="0" xfId="0" applyAlignment="1">
      <alignment vertical="center" wrapText="1"/>
    </xf>
    <xf numFmtId="1" fontId="40" fillId="24" borderId="0" xfId="439" applyNumberFormat="1" applyFont="1" applyFill="1" applyBorder="1" applyAlignment="1" applyProtection="1">
      <alignment horizontal="center" wrapText="1"/>
    </xf>
    <xf numFmtId="41" fontId="67" fillId="0" borderId="0" xfId="0" applyNumberFormat="1" applyFont="1" applyFill="1" applyAlignment="1" applyProtection="1">
      <alignment vertical="center" wrapText="1"/>
    </xf>
    <xf numFmtId="0" fontId="44" fillId="0" borderId="41"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0" fillId="33" borderId="0" xfId="0" applyFill="1" applyAlignment="1">
      <alignment horizontal="center" vertical="center" wrapText="1"/>
    </xf>
    <xf numFmtId="0" fontId="59" fillId="0" borderId="0" xfId="0" applyFont="1" applyAlignment="1">
      <alignment horizontal="center" vertical="center" wrapText="1"/>
    </xf>
    <xf numFmtId="0" fontId="0" fillId="0" borderId="0" xfId="0" applyAlignment="1">
      <alignment horizontal="center" vertical="center" wrapText="1"/>
    </xf>
    <xf numFmtId="0" fontId="44" fillId="0" borderId="41" xfId="0" applyFont="1" applyBorder="1" applyAlignment="1">
      <alignment horizontal="center" vertical="center" wrapText="1"/>
    </xf>
    <xf numFmtId="0" fontId="0" fillId="0" borderId="22" xfId="0" applyBorder="1" applyAlignment="1">
      <alignment horizontal="center" vertical="center" wrapText="1"/>
    </xf>
    <xf numFmtId="0" fontId="39" fillId="0" borderId="0" xfId="0" applyFont="1" applyFill="1" applyAlignment="1" applyProtection="1">
      <alignment horizontal="center" vertical="center" wrapText="1"/>
    </xf>
    <xf numFmtId="164" fontId="0" fillId="0" borderId="22" xfId="439" applyNumberFormat="1" applyFont="1" applyFill="1" applyBorder="1" applyAlignment="1" applyProtection="1">
      <alignment horizontal="center" vertical="center" wrapText="1"/>
      <protection locked="0"/>
    </xf>
    <xf numFmtId="0" fontId="0" fillId="0" borderId="34" xfId="0" applyNumberFormat="1" applyFont="1" applyFill="1" applyBorder="1" applyAlignment="1" applyProtection="1">
      <alignment horizontal="center" vertical="center" wrapText="1"/>
    </xf>
    <xf numFmtId="0" fontId="0" fillId="29" borderId="64" xfId="0" applyFill="1" applyBorder="1" applyAlignment="1" applyProtection="1">
      <alignment horizontal="center" vertical="center"/>
      <protection locked="0"/>
    </xf>
    <xf numFmtId="0" fontId="0" fillId="29" borderId="10" xfId="0" applyFill="1" applyBorder="1" applyAlignment="1" applyProtection="1">
      <alignment wrapText="1"/>
      <protection locked="0"/>
    </xf>
    <xf numFmtId="14" fontId="121" fillId="29" borderId="10" xfId="31721" applyNumberFormat="1" applyFont="1" applyFill="1" applyBorder="1" applyAlignment="1" applyProtection="1">
      <alignment horizontal="left" vertical="center"/>
      <protection locked="0"/>
    </xf>
    <xf numFmtId="0" fontId="0" fillId="0" borderId="73" xfId="0" applyBorder="1" applyAlignment="1">
      <alignment horizontal="center"/>
    </xf>
    <xf numFmtId="0" fontId="0" fillId="0" borderId="74" xfId="0" applyFill="1" applyBorder="1"/>
    <xf numFmtId="168" fontId="0" fillId="0" borderId="74" xfId="0" applyNumberFormat="1" applyFill="1" applyBorder="1" applyAlignment="1">
      <alignment wrapText="1"/>
    </xf>
    <xf numFmtId="0" fontId="0" fillId="0" borderId="75" xfId="0" applyBorder="1" applyAlignment="1">
      <alignment wrapText="1"/>
    </xf>
    <xf numFmtId="0" fontId="0" fillId="0" borderId="76"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7" xfId="0" applyBorder="1" applyAlignment="1">
      <alignment wrapText="1"/>
    </xf>
    <xf numFmtId="177" fontId="55" fillId="74" borderId="22" xfId="439"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left" vertical="center" wrapText="1"/>
    </xf>
    <xf numFmtId="3" fontId="0" fillId="0" borderId="0" xfId="0" applyNumberFormat="1"/>
    <xf numFmtId="0" fontId="0" fillId="35" borderId="0" xfId="0" applyFill="1"/>
    <xf numFmtId="0" fontId="0" fillId="74" borderId="0" xfId="0" applyFill="1"/>
    <xf numFmtId="0" fontId="39" fillId="0" borderId="59" xfId="0" applyFont="1" applyBorder="1" applyAlignment="1">
      <alignment horizontal="center" vertical="center"/>
    </xf>
    <xf numFmtId="0" fontId="0" fillId="0" borderId="0" xfId="0" applyAlignment="1" applyProtection="1">
      <alignment vertical="center" wrapText="1"/>
      <protection locked="0"/>
    </xf>
    <xf numFmtId="0" fontId="0" fillId="35" borderId="13" xfId="0" applyFont="1" applyFill="1" applyBorder="1" applyAlignment="1">
      <alignment horizontal="left" vertical="center" wrapText="1"/>
    </xf>
    <xf numFmtId="0" fontId="0" fillId="35"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vertical="center"/>
    </xf>
    <xf numFmtId="0" fontId="39" fillId="0" borderId="16" xfId="0" applyFont="1" applyBorder="1" applyAlignment="1">
      <alignment horizontal="center" vertical="center"/>
    </xf>
    <xf numFmtId="0" fontId="39" fillId="0" borderId="11" xfId="0" applyFont="1" applyBorder="1" applyAlignment="1">
      <alignment horizontal="center" vertical="center"/>
    </xf>
    <xf numFmtId="0" fontId="56" fillId="73" borderId="66" xfId="0" applyFont="1" applyFill="1" applyBorder="1" applyAlignment="1">
      <alignment horizontal="center" vertical="center" wrapText="1"/>
    </xf>
    <xf numFmtId="0" fontId="0" fillId="0" borderId="36" xfId="0" applyFont="1" applyBorder="1" applyAlignment="1">
      <alignment horizontal="left"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56" fillId="80" borderId="13" xfId="0" applyFont="1" applyFill="1" applyBorder="1" applyAlignment="1">
      <alignment horizontal="center" vertical="center"/>
    </xf>
    <xf numFmtId="0" fontId="156" fillId="80"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58" fillId="0" borderId="71" xfId="0" applyFont="1" applyBorder="1" applyAlignment="1">
      <alignment horizontal="center" wrapText="1"/>
    </xf>
    <xf numFmtId="0" fontId="158" fillId="0" borderId="69" xfId="0" applyFont="1" applyBorder="1" applyAlignment="1">
      <alignment horizontal="center" wrapText="1"/>
    </xf>
    <xf numFmtId="0" fontId="158" fillId="0" borderId="62" xfId="0" applyFont="1" applyBorder="1" applyAlignment="1">
      <alignment horizont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3" xr:uid="{00000000-0005-0000-0000-0000BB010000}"/>
    <cellStyle name="Comma 10 2 3 2" xfId="2663"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1"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1" xr:uid="{00000000-0005-0000-0000-0000BC010000}"/>
    <cellStyle name="Comma 10 2 4 2" xfId="4675"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1"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599" xr:uid="{8D6FBC3B-4AE4-4914-9366-0DFD7FECC23F}"/>
    <cellStyle name="Comma 10 3 2 2 3" xfId="26095" xr:uid="{327F2421-D34A-4BF2-8FAF-3BEE61ADE475}"/>
    <cellStyle name="Comma 10 3 2 3" xfId="2056" xr:uid="{00000000-0005-0000-0000-0000BE010000}"/>
    <cellStyle name="Comma 10 3 2 4" xfId="23888" xr:uid="{AAA2E3EE-1A35-4B5E-8F80-42D80BD38AF3}"/>
    <cellStyle name="Comma 10 3 3" xfId="3710"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7"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5" xr:uid="{00000000-0005-0000-0000-0000BF010000}"/>
    <cellStyle name="Comma 10 4 2" xfId="3009"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2" xr:uid="{00000000-0005-0000-0000-0000BF010000}"/>
    <cellStyle name="Comma 10 4 4" xfId="4391"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60" xr:uid="{00000000-0005-0000-0000-0000C0010000}"/>
    <cellStyle name="Comma 10 5 2" xfId="2653"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1"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8"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7" xr:uid="{00000000-0005-0000-0000-0000C2010000}"/>
    <cellStyle name="Comma 11 2 2" xfId="3010"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4"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8" xr:uid="{00000000-0005-0000-0000-0000C3010000}"/>
    <cellStyle name="Comma 11 3 2" xfId="2661"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5"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6" xr:uid="{00000000-0005-0000-0000-0000C4010000}"/>
    <cellStyle name="Comma 11 4 2" xfId="25794" xr:uid="{0F4819E6-8400-47DB-97BA-E4B83CC33474}"/>
    <cellStyle name="Comma 11 4 3" xfId="25825" xr:uid="{DEC04C91-C7FF-4AB4-AC6A-E34F8FE67955}"/>
    <cellStyle name="Comma 11 5" xfId="3857"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9" xr:uid="{00000000-0005-0000-0000-0000C5010000}"/>
    <cellStyle name="Comma 12 2" xfId="2428"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6"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2" xr:uid="{00000000-0005-0000-0000-0000CD010000}"/>
    <cellStyle name="Comma 4 2 3 2" xfId="31305" xr:uid="{49A9EC71-F7ED-4673-8683-2A4474D511C9}"/>
    <cellStyle name="Comma 4 2 3 3" xfId="31258" xr:uid="{23FD20D2-6052-4A6D-AD0A-35FA86F58AFB}"/>
    <cellStyle name="Comma 4 2 4" xfId="1570"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7" xr:uid="{00000000-0005-0000-0000-0000D5010000}"/>
    <cellStyle name="Comma 4 4 3 2" xfId="31306" xr:uid="{562EDFC7-98B1-48F5-955F-063537062A1F}"/>
    <cellStyle name="Comma 4 4 3 3" xfId="31269" xr:uid="{16BF9C11-0CAE-4CE6-9869-9C95A116E155}"/>
    <cellStyle name="Comma 4 4 4" xfId="1578" xr:uid="{00000000-0005-0000-0000-0000D6010000}"/>
    <cellStyle name="Comma 4 4 5" xfId="1573"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2"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4" xr:uid="{00000000-0005-0000-0000-0000DF010000}"/>
    <cellStyle name="Comma 5 10 2 2" xfId="3011"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3"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5" xr:uid="{00000000-0005-0000-0000-0000E0010000}"/>
    <cellStyle name="Comma 5 10 3 2" xfId="2664"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3"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3" xr:uid="{00000000-0005-0000-0000-0000E1010000}"/>
    <cellStyle name="Comma 5 10 4 2" xfId="2271"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7" xr:uid="{00000000-0005-0000-0000-0000E1010000}"/>
    <cellStyle name="Comma 5 10 4 4" xfId="23911" xr:uid="{A0E22693-D6AA-4593-989F-35C45B43184B}"/>
    <cellStyle name="Comma 5 10 5" xfId="3859"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7" xr:uid="{00000000-0005-0000-0000-0000E3010000}"/>
    <cellStyle name="Comma 5 11 2 2" xfId="3012"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7"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8"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6"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8"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90"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1" xr:uid="{00000000-0005-0000-0000-0000E8010000}"/>
    <cellStyle name="Comma 5 12 3 2" xfId="23255" xr:uid="{6D57B10A-6741-4069-93BF-29EFDF4F6C0B}"/>
    <cellStyle name="Comma 5 12 3 3" xfId="24383" xr:uid="{F61EDBCB-4E7F-4373-BBB6-91316B7F1263}"/>
    <cellStyle name="Comma 5 12 4" xfId="1589"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2" xr:uid="{00000000-0005-0000-0000-0000EA010000}"/>
    <cellStyle name="Comma 5 13 2" xfId="2429"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6"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6"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7"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4"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5"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3"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9" xr:uid="{00000000-0005-0000-0000-0000F3010000}"/>
    <cellStyle name="Comma 5 3 2 2 2 2" xfId="3015"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7"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30" xr:uid="{00000000-0005-0000-0000-0000F3010000}"/>
    <cellStyle name="Comma 5 3 2 2 2 5" xfId="4252"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600" xr:uid="{00000000-0005-0000-0000-0000F4010000}"/>
    <cellStyle name="Comma 5 3 2 2 3 2" xfId="3016"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3" xr:uid="{00000000-0005-0000-0000-0000F4010000}"/>
    <cellStyle name="Comma 5 3 2 2 3 4" xfId="4392"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8" xr:uid="{00000000-0005-0000-0000-0000F5010000}"/>
    <cellStyle name="Comma 5 3 2 2 4 2" xfId="3014"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2"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8"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1" xr:uid="{00000000-0005-0000-0000-0000F6010000}"/>
    <cellStyle name="Comma 5 3 2 3 2" xfId="3017"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6"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1" xr:uid="{00000000-0005-0000-0000-0000F6010000}"/>
    <cellStyle name="Comma 5 3 2 3 5" xfId="4251"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2" xr:uid="{00000000-0005-0000-0000-0000F7010000}"/>
    <cellStyle name="Comma 5 3 2 4 2" xfId="3018"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5" xr:uid="{00000000-0005-0000-0000-0000F7010000}"/>
    <cellStyle name="Comma 5 3 2 4 4" xfId="4393"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7" xr:uid="{00000000-0005-0000-0000-0000F8010000}"/>
    <cellStyle name="Comma 5 3 2 5 2" xfId="3013"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9"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6"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40"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3"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4" xr:uid="{00000000-0005-0000-0000-0000FA010000}"/>
    <cellStyle name="Comma 5 3 3 2 2" xfId="3020"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8"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1" xr:uid="{00000000-0005-0000-0000-0000FA010000}"/>
    <cellStyle name="Comma 5 3 3 2 5" xfId="4253"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5" xr:uid="{00000000-0005-0000-0000-0000FB010000}"/>
    <cellStyle name="Comma 5 3 3 3 2" xfId="3021"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5" xr:uid="{00000000-0005-0000-0000-0000FB010000}"/>
    <cellStyle name="Comma 5 3 3 3 4" xfId="4394"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3" xr:uid="{00000000-0005-0000-0000-0000FC010000}"/>
    <cellStyle name="Comma 5 3 3 4 2" xfId="3019"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4"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9"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3"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2"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7" xr:uid="{00000000-0005-0000-0000-0000FE010000}"/>
    <cellStyle name="Comma 5 3 4 2 2" xfId="3022"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6"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8" xr:uid="{00000000-0005-0000-0000-0000FF010000}"/>
    <cellStyle name="Comma 5 3 4 3 2" xfId="2665"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4"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6" xr:uid="{00000000-0005-0000-0000-000000020000}"/>
    <cellStyle name="Comma 5 3 4 4 2" xfId="4651"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20"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9" xr:uid="{00000000-0005-0000-0000-000001020000}"/>
    <cellStyle name="Comma 5 3 5 2" xfId="3023"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2" xr:uid="{00000000-0005-0000-0000-000001020000}"/>
    <cellStyle name="Comma 5 3 5 4" xfId="4395"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10" xr:uid="{00000000-0005-0000-0000-000002020000}"/>
    <cellStyle name="Comma 5 3 6 2" xfId="2868"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7"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6" xr:uid="{00000000-0005-0000-0000-000003020000}"/>
    <cellStyle name="Comma 5 3 7 2" xfId="2486"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10"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80"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60"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4" xr:uid="{00000000-0005-0000-0000-000007020000}"/>
    <cellStyle name="Comma 5 4 2 2 2 2" xfId="3025"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3"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5" xr:uid="{00000000-0005-0000-0000-000008020000}"/>
    <cellStyle name="Comma 5 4 2 2 3 2" xfId="4633"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3" xr:uid="{00000000-0005-0000-0000-000009020000}"/>
    <cellStyle name="Comma 5 4 2 2 4 2" xfId="26902" xr:uid="{8B3A6ADC-228E-48ED-A885-CFF25D8A396D}"/>
    <cellStyle name="Comma 5 4 2 2 4 3" xfId="26322" xr:uid="{F4B2F6D5-A474-46A9-8F94-8D112600F312}"/>
    <cellStyle name="Comma 5 4 2 2 5" xfId="4255"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6" xr:uid="{00000000-0005-0000-0000-00000A020000}"/>
    <cellStyle name="Comma 5 4 2 3 2" xfId="3026"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2" xr:uid="{00000000-0005-0000-0000-00000A020000}"/>
    <cellStyle name="Comma 5 4 2 3 4" xfId="4396"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7" xr:uid="{00000000-0005-0000-0000-00000B020000}"/>
    <cellStyle name="Comma 5 4 2 4 2" xfId="3024"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1"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2" xr:uid="{00000000-0005-0000-0000-00000C020000}"/>
    <cellStyle name="Comma 5 4 2 5 2" xfId="2520"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2"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4"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3"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9" xr:uid="{00000000-0005-0000-0000-00000E020000}"/>
    <cellStyle name="Comma 5 4 3 2 2" xfId="3028"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9"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3" xr:uid="{00000000-0005-0000-0000-00000E020000}"/>
    <cellStyle name="Comma 5 4 3 2 5" xfId="4256"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20" xr:uid="{00000000-0005-0000-0000-00000F020000}"/>
    <cellStyle name="Comma 5 4 3 3 2" xfId="3029"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4" xr:uid="{00000000-0005-0000-0000-00000F020000}"/>
    <cellStyle name="Comma 5 4 3 3 4" xfId="4397"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8" xr:uid="{00000000-0005-0000-0000-000010020000}"/>
    <cellStyle name="Comma 5 4 3 4 2" xfId="3027"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4"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3"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1"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2" xr:uid="{00000000-0005-0000-0000-000012020000}"/>
    <cellStyle name="Comma 5 4 4 2 2" xfId="3030"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1"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3" xr:uid="{00000000-0005-0000-0000-000013020000}"/>
    <cellStyle name="Comma 5 4 4 3 2" xfId="4644"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1" xr:uid="{00000000-0005-0000-0000-000014020000}"/>
    <cellStyle name="Comma 5 4 4 5" xfId="4254"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4" xr:uid="{00000000-0005-0000-0000-000015020000}"/>
    <cellStyle name="Comma 5 4 5 2" xfId="3031"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2" xr:uid="{00000000-0005-0000-0000-000015020000}"/>
    <cellStyle name="Comma 5 4 5 4" xfId="4398"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5" xr:uid="{00000000-0005-0000-0000-000016020000}"/>
    <cellStyle name="Comma 5 4 6 2" xfId="2869"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1"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1" xr:uid="{00000000-0005-0000-0000-000017020000}"/>
    <cellStyle name="Comma 5 4 7 2" xfId="2460"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1"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4"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1"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9" xr:uid="{00000000-0005-0000-0000-00001B020000}"/>
    <cellStyle name="Comma 5 5 2 2 2 2" xfId="3033"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7"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30" xr:uid="{00000000-0005-0000-0000-00001C020000}"/>
    <cellStyle name="Comma 5 5 2 2 3 2" xfId="4662"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8" xr:uid="{00000000-0005-0000-0000-00001D020000}"/>
    <cellStyle name="Comma 5 5 2 2 4 2" xfId="26905" xr:uid="{6F7A2ECF-25AB-4CBD-817C-55807B88D221}"/>
    <cellStyle name="Comma 5 5 2 2 4 3" xfId="26323" xr:uid="{947B228F-946F-4CAA-BA52-7D37CF416252}"/>
    <cellStyle name="Comma 5 5 2 2 5" xfId="4257"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1" xr:uid="{00000000-0005-0000-0000-00001E020000}"/>
    <cellStyle name="Comma 5 5 2 3 2" xfId="3034"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9" xr:uid="{00000000-0005-0000-0000-00001E020000}"/>
    <cellStyle name="Comma 5 5 2 3 4" xfId="4399"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2" xr:uid="{00000000-0005-0000-0000-00001F020000}"/>
    <cellStyle name="Comma 5 5 2 4 2" xfId="3032"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9"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7" xr:uid="{00000000-0005-0000-0000-000020020000}"/>
    <cellStyle name="Comma 5 5 2 5 2" xfId="2606"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50"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5"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4"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4" xr:uid="{00000000-0005-0000-0000-000022020000}"/>
    <cellStyle name="Comma 5 5 3 2 2" xfId="3035"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4"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5" xr:uid="{00000000-0005-0000-0000-000023020000}"/>
    <cellStyle name="Comma 5 5 3 3 2" xfId="2670"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2"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3" xr:uid="{00000000-0005-0000-0000-000024020000}"/>
    <cellStyle name="Comma 5 5 3 4 2" xfId="4678"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2"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7"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9" xr:uid="{00000000-0005-0000-0000-000029020000}"/>
    <cellStyle name="Comma 5 5 5 2" xfId="2870"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3"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40" xr:uid="{00000000-0005-0000-0000-00002A020000}"/>
    <cellStyle name="Comma 5 5 6 2" xfId="2443"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4"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6" xr:uid="{00000000-0005-0000-0000-00002B020000}"/>
    <cellStyle name="Comma 5 5 7 2" xfId="2197"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5" xr:uid="{00000000-0005-0000-0000-00002B020000}"/>
    <cellStyle name="Comma 5 5 7 4" xfId="24411" xr:uid="{36ED9414-6024-4C62-872F-AAB37126E048}"/>
    <cellStyle name="Comma 5 5 8" xfId="3862"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4" xr:uid="{00000000-0005-0000-0000-00002F020000}"/>
    <cellStyle name="Comma 5 6 2 2 2 2" xfId="3037"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1"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5" xr:uid="{00000000-0005-0000-0000-000030020000}"/>
    <cellStyle name="Comma 5 6 2 2 3 2" xfId="3774"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3" xr:uid="{00000000-0005-0000-0000-000031020000}"/>
    <cellStyle name="Comma 5 6 2 2 4 2" xfId="26908" xr:uid="{666AAA86-1F0C-4D09-92AE-DEB1BB345679}"/>
    <cellStyle name="Comma 5 6 2 2 4 3" xfId="26325" xr:uid="{BEE176BE-0587-4DAF-B5D8-95DE1ABCEAEC}"/>
    <cellStyle name="Comma 5 6 2 2 5" xfId="4258"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6" xr:uid="{00000000-0005-0000-0000-000032020000}"/>
    <cellStyle name="Comma 5 6 2 3 2" xfId="3038"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4" xr:uid="{00000000-0005-0000-0000-000032020000}"/>
    <cellStyle name="Comma 5 6 2 3 4" xfId="4401"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7" xr:uid="{00000000-0005-0000-0000-000033020000}"/>
    <cellStyle name="Comma 5 6 2 4 2" xfId="3036"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9"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2" xr:uid="{00000000-0005-0000-0000-000034020000}"/>
    <cellStyle name="Comma 5 6 2 5 2" xfId="2654"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70"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6"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7"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9" xr:uid="{00000000-0005-0000-0000-000036020000}"/>
    <cellStyle name="Comma 5 6 3 2 2" xfId="3039"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8"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50" xr:uid="{00000000-0005-0000-0000-000037020000}"/>
    <cellStyle name="Comma 5 6 3 3 2" xfId="2671"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40"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8" xr:uid="{00000000-0005-0000-0000-000038020000}"/>
    <cellStyle name="Comma 5 6 3 4 2" xfId="4656"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3"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2"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4" xr:uid="{00000000-0005-0000-0000-00003D020000}"/>
    <cellStyle name="Comma 5 6 5 2" xfId="2871"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1"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5" xr:uid="{00000000-0005-0000-0000-00003E020000}"/>
    <cellStyle name="Comma 5 6 6 2" xfId="2503"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3"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1" xr:uid="{00000000-0005-0000-0000-00003F020000}"/>
    <cellStyle name="Comma 5 6 7 2" xfId="2259"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2" xr:uid="{00000000-0005-0000-0000-00003F020000}"/>
    <cellStyle name="Comma 5 6 7 4" xfId="23676" xr:uid="{98C2CE82-9E9A-455F-9994-C8EBEE219C54}"/>
    <cellStyle name="Comma 5 6 8" xfId="3863"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9"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60" xr:uid="{00000000-0005-0000-0000-000044020000}"/>
    <cellStyle name="Comma 5 7 2 2 3 2" xfId="26635" xr:uid="{5556106A-FC6B-4A1F-BCE2-D4D23FB55ECF}"/>
    <cellStyle name="Comma 5 7 2 2 3 3" xfId="26990" xr:uid="{79683DFE-2E88-4A76-9341-AE0DCE02312A}"/>
    <cellStyle name="Comma 5 7 2 2 4" xfId="1658"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1" xr:uid="{00000000-0005-0000-0000-000046020000}"/>
    <cellStyle name="Comma 5 7 2 3 2" xfId="2672"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2"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2" xr:uid="{00000000-0005-0000-0000-000047020000}"/>
    <cellStyle name="Comma 5 7 2 4 2" xfId="4682"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7" xr:uid="{00000000-0005-0000-0000-000048020000}"/>
    <cellStyle name="Comma 5 7 2 5 2" xfId="25609" xr:uid="{B6E4083F-4A15-4CCF-B5C9-4526FACB1C2F}"/>
    <cellStyle name="Comma 5 7 2 5 3" xfId="25776" xr:uid="{FEC3CEA1-CCC7-4BCE-9945-F426DD63FDF4}"/>
    <cellStyle name="Comma 5 7 2 6" xfId="4124"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4"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5" xr:uid="{00000000-0005-0000-0000-00004B020000}"/>
    <cellStyle name="Comma 5 7 3 4" xfId="1663" xr:uid="{00000000-0005-0000-0000-00004C020000}"/>
    <cellStyle name="Comma 5 7 3 4 2" xfId="27492" xr:uid="{255A2A1F-FD39-4D43-951D-12CE0A0F4BA0}"/>
    <cellStyle name="Comma 5 7 3 4 3" xfId="27821" xr:uid="{27574CA1-AC0A-41F4-AA4C-8BF3E9895FE7}"/>
    <cellStyle name="Comma 5 7 3 5" xfId="4403"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7"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8" xr:uid="{00000000-0005-0000-0000-00004F020000}"/>
    <cellStyle name="Comma 5 7 4 4" xfId="1666"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9" xr:uid="{00000000-0005-0000-0000-000051020000}"/>
    <cellStyle name="Comma 5 7 5 2" xfId="2563"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8"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70" xr:uid="{00000000-0005-0000-0000-000052020000}"/>
    <cellStyle name="Comma 5 7 6 2" xfId="2277"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5"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6" xr:uid="{00000000-0005-0000-0000-000053020000}"/>
    <cellStyle name="Comma 5 7 7 2" xfId="27466" xr:uid="{F7E8B45B-C5F3-45F3-8652-1B25E60F4742}"/>
    <cellStyle name="Comma 5 7 7 3" xfId="28400" xr:uid="{94908BF2-0398-46D6-996F-F460030C3D64}"/>
    <cellStyle name="Comma 5 7 8" xfId="3864"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3" xr:uid="{00000000-0005-0000-0000-000056020000}"/>
    <cellStyle name="Comma 5 8 2 2 2" xfId="3040"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80"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4"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2"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5"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6"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7" xr:uid="{00000000-0005-0000-0000-00005B020000}"/>
    <cellStyle name="Comma 5 8 3 4" xfId="1675"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8" xr:uid="{00000000-0005-0000-0000-00005D020000}"/>
    <cellStyle name="Comma 5 8 4 2" xfId="2673"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2"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9" xr:uid="{00000000-0005-0000-0000-00005E020000}"/>
    <cellStyle name="Comma 5 8 5 2" xfId="2278"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6"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1"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5"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8"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3"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1"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5"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6" xr:uid="{00000000-0005-0000-0000-000067020000}"/>
    <cellStyle name="Comma 5 9 3 4" xfId="1684"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7" xr:uid="{00000000-0005-0000-0000-000069020000}"/>
    <cellStyle name="Comma 5 9 4 2" xfId="2279"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8"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8"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80"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6"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1" xr:uid="{00000000-0005-0000-0000-000070020000}"/>
    <cellStyle name="Comma 6 3 3 2" xfId="31308" xr:uid="{B892DCB0-225F-4A82-BF1C-F3D3857F7969}"/>
    <cellStyle name="Comma 6 3 3 3" xfId="31267" xr:uid="{6EC989E8-EEBE-4E56-B842-6FAA8089D686}"/>
    <cellStyle name="Comma 6 3 4" xfId="1689"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5" xr:uid="{00000000-0005-0000-0000-000075020000}"/>
    <cellStyle name="Comma 6 4 2 2 2 2" xfId="3042"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5"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6" xr:uid="{00000000-0005-0000-0000-000076020000}"/>
    <cellStyle name="Comma 6 4 2 2 3 2" xfId="4647"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4" xr:uid="{00000000-0005-0000-0000-000077020000}"/>
    <cellStyle name="Comma 6 4 2 2 4 2" xfId="26919" xr:uid="{5EED627A-0015-4E1B-A2B6-EF5D8B44E99E}"/>
    <cellStyle name="Comma 6 4 2 2 4 3" xfId="26328" xr:uid="{A5E211ED-3697-47AE-AFB7-DC4A9AEBCE66}"/>
    <cellStyle name="Comma 6 4 2 2 5" xfId="4260"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7" xr:uid="{00000000-0005-0000-0000-000078020000}"/>
    <cellStyle name="Comma 6 4 2 3 2" xfId="3043"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1" xr:uid="{00000000-0005-0000-0000-000078020000}"/>
    <cellStyle name="Comma 6 4 2 3 4" xfId="4404"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8" xr:uid="{00000000-0005-0000-0000-000079020000}"/>
    <cellStyle name="Comma 6 4 2 4 2" xfId="3041"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1"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3" xr:uid="{00000000-0005-0000-0000-00007A020000}"/>
    <cellStyle name="Comma 6 4 2 5 2" xfId="2528"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3"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80"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9"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700" xr:uid="{00000000-0005-0000-0000-00007C020000}"/>
    <cellStyle name="Comma 6 4 3 2 2" xfId="3045"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4"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9" xr:uid="{00000000-0005-0000-0000-00007C020000}"/>
    <cellStyle name="Comma 6 4 3 2 5" xfId="4261"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1" xr:uid="{00000000-0005-0000-0000-00007D020000}"/>
    <cellStyle name="Comma 6 4 3 3 2" xfId="3046"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2" xr:uid="{00000000-0005-0000-0000-00007D020000}"/>
    <cellStyle name="Comma 6 4 3 3 4" xfId="4405"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9" xr:uid="{00000000-0005-0000-0000-00007E020000}"/>
    <cellStyle name="Comma 6 4 3 4 2" xfId="3044"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7"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1"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6"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3" xr:uid="{00000000-0005-0000-0000-000080020000}"/>
    <cellStyle name="Comma 6 4 4 2 2" xfId="3047"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40"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4" xr:uid="{00000000-0005-0000-0000-000081020000}"/>
    <cellStyle name="Comma 6 4 4 3 2" xfId="4624"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2" xr:uid="{00000000-0005-0000-0000-000082020000}"/>
    <cellStyle name="Comma 6 4 4 5" xfId="4259"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5" xr:uid="{00000000-0005-0000-0000-000083020000}"/>
    <cellStyle name="Comma 6 4 5 2" xfId="3048"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90" xr:uid="{00000000-0005-0000-0000-000083020000}"/>
    <cellStyle name="Comma 6 4 5 4" xfId="4406"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6" xr:uid="{00000000-0005-0000-0000-000084020000}"/>
    <cellStyle name="Comma 6 4 6 2" xfId="2873"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5"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2" xr:uid="{00000000-0005-0000-0000-000085020000}"/>
    <cellStyle name="Comma 6 4 7 2" xfId="2468"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5"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2"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7"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7"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5" xr:uid="{00000000-0005-0000-0000-0000F9010000}"/>
    <cellStyle name="Comma 6 5 2 2" xfId="3050"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2"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1" xr:uid="{00000000-0005-0000-0000-0000FB010000}"/>
    <cellStyle name="Comma 6 5 3 2" xfId="4407"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9"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1"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3" xr:uid="{00000000-0005-0000-0000-000086020000}"/>
    <cellStyle name="Comma 6 5 6 2" xfId="28162" xr:uid="{885D212C-05ED-4BF0-B750-04B03BB0CBF8}"/>
    <cellStyle name="Comma 6 5 6 3" xfId="27109" xr:uid="{2FED39B2-98E6-41CC-AE80-60096B335C8F}"/>
    <cellStyle name="Comma 6 5 7" xfId="4236"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2"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10" xr:uid="{00000000-0005-0000-0000-000089020000}"/>
    <cellStyle name="Comma 7 10 2 2" xfId="3052"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6"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1"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9" xr:uid="{00000000-0005-0000-0000-00008B020000}"/>
    <cellStyle name="Comma 7 10 4 2" xfId="25723" xr:uid="{65959AE7-EB73-4A29-AEDE-5086AD6654D1}"/>
    <cellStyle name="Comma 7 10 4 3" xfId="23896" xr:uid="{A2302EFE-A812-41F1-B7CF-01786DD9FD31}"/>
    <cellStyle name="Comma 7 10 5" xfId="4127"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3"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4" xr:uid="{00000000-0005-0000-0000-00008E020000}"/>
    <cellStyle name="Comma 7 11 3 2" xfId="31309" xr:uid="{BF8591BA-BEDC-47CC-8EFA-C694600B8972}"/>
    <cellStyle name="Comma 7 11 3 3" xfId="31271" xr:uid="{2324712B-9FE1-4E85-A8B2-EE1C9063D0B9}"/>
    <cellStyle name="Comma 7 11 4" xfId="1712"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5" xr:uid="{00000000-0005-0000-0000-000090020000}"/>
    <cellStyle name="Comma 7 12 2" xfId="2434"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7"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6" xr:uid="{00000000-0005-0000-0000-000091020000}"/>
    <cellStyle name="Comma 7 13 2" xfId="2164"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4"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8"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8"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20" xr:uid="{00000000-0005-0000-0000-000096020000}"/>
    <cellStyle name="Comma 7 2 2 2 2 2" xfId="3054"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9"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4" xr:uid="{00000000-0005-0000-0000-000096020000}"/>
    <cellStyle name="Comma 7 2 2 2 2 4 2" xfId="26164" xr:uid="{EE1A87B6-5E5A-437E-A7D8-9561D25E3C72}"/>
    <cellStyle name="Comma 7 2 2 2 2 4 3" xfId="26558" xr:uid="{28E46E9E-8B0C-4098-BBDF-63BBC3B42520}"/>
    <cellStyle name="Comma 7 2 2 2 2 5" xfId="4263"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1" xr:uid="{00000000-0005-0000-0000-000097020000}"/>
    <cellStyle name="Comma 7 2 2 2 3 2" xfId="3055"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8" xr:uid="{00000000-0005-0000-0000-000097020000}"/>
    <cellStyle name="Comma 7 2 2 2 3 4" xfId="4408"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9" xr:uid="{00000000-0005-0000-0000-000098020000}"/>
    <cellStyle name="Comma 7 2 2 2 4 2" xfId="3053"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7"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8"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3"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2"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3" xr:uid="{00000000-0005-0000-0000-00009A020000}"/>
    <cellStyle name="Comma 7 2 2 3 2 2" xfId="3056"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1"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4" xr:uid="{00000000-0005-0000-0000-00009B020000}"/>
    <cellStyle name="Comma 7 2 2 3 3 2" xfId="2678"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9"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2" xr:uid="{00000000-0005-0000-0000-00009C020000}"/>
    <cellStyle name="Comma 7 2 2 3 4 2" xfId="4654"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9"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5" xr:uid="{00000000-0005-0000-0000-00009D020000}"/>
    <cellStyle name="Comma 7 2 2 4 2" xfId="3057"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80" xr:uid="{00000000-0005-0000-0000-00009D020000}"/>
    <cellStyle name="Comma 7 2 2 4 4" xfId="4409"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6" xr:uid="{00000000-0005-0000-0000-00009E020000}"/>
    <cellStyle name="Comma 7 2 2 5 2" xfId="2875"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4"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8" xr:uid="{00000000-0005-0000-0000-00009F020000}"/>
    <cellStyle name="Comma 7 2 2 6 2" xfId="2553"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4"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7"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70"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8" xr:uid="{00000000-0005-0000-0000-0000A1020000}"/>
    <cellStyle name="Comma 7 2 3 2 2" xfId="3059"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80"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2" xr:uid="{00000000-0005-0000-0000-0000A1020000}"/>
    <cellStyle name="Comma 7 2 3 2 4 2" xfId="27493" xr:uid="{E74C66D3-BDDD-4527-9E91-499D01B416C2}"/>
    <cellStyle name="Comma 7 2 3 2 4 3" xfId="26595" xr:uid="{6A9E456A-B61A-489A-9460-E446CE99DB04}"/>
    <cellStyle name="Comma 7 2 3 2 5" xfId="4264"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9" xr:uid="{00000000-0005-0000-0000-0000A2020000}"/>
    <cellStyle name="Comma 7 2 3 3 2" xfId="3060"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5" xr:uid="{00000000-0005-0000-0000-0000A2020000}"/>
    <cellStyle name="Comma 7 2 3 3 4" xfId="4410"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7" xr:uid="{00000000-0005-0000-0000-0000A3020000}"/>
    <cellStyle name="Comma 7 2 3 4 2" xfId="3058"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1"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6"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2"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1"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1" xr:uid="{00000000-0005-0000-0000-0000A5020000}"/>
    <cellStyle name="Comma 7 2 4 2 2" xfId="3061"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8"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2" xr:uid="{00000000-0005-0000-0000-0000A6020000}"/>
    <cellStyle name="Comma 7 2 4 3 2" xfId="2677"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90"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30" xr:uid="{00000000-0005-0000-0000-0000A7020000}"/>
    <cellStyle name="Comma 7 2 4 4 2" xfId="4677"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8"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4"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6" xr:uid="{00000000-0005-0000-0000-0000AC020000}"/>
    <cellStyle name="Comma 7 2 6 2" xfId="2874"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4"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7" xr:uid="{00000000-0005-0000-0000-0000AD020000}"/>
    <cellStyle name="Comma 7 2 7 2" xfId="2493"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20"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7" xr:uid="{00000000-0005-0000-0000-0000AE020000}"/>
    <cellStyle name="Comma 7 2 8 2" xfId="2187"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50" xr:uid="{00000000-0005-0000-0000-0000AE020000}"/>
    <cellStyle name="Comma 7 2 8 4" xfId="24348" xr:uid="{D37F70DB-05AA-47E1-B5F7-2728E2C870A0}"/>
    <cellStyle name="Comma 7 2 9" xfId="3869"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1" xr:uid="{00000000-0005-0000-0000-0000B2020000}"/>
    <cellStyle name="Comma 7 3 2 2 2 2" xfId="3063"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7"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2" xr:uid="{00000000-0005-0000-0000-0000B3020000}"/>
    <cellStyle name="Comma 7 3 2 2 3 2" xfId="4631"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40" xr:uid="{00000000-0005-0000-0000-0000B4020000}"/>
    <cellStyle name="Comma 7 3 2 2 4 2" xfId="26933" xr:uid="{BB2C93DE-0EA2-4180-8F0A-5D7729C94327}"/>
    <cellStyle name="Comma 7 3 2 2 4 3" xfId="26330" xr:uid="{4B7EA0F0-A874-4A7A-AA17-A511659378B1}"/>
    <cellStyle name="Comma 7 3 2 2 5" xfId="4266"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3" xr:uid="{00000000-0005-0000-0000-0000B5020000}"/>
    <cellStyle name="Comma 7 3 2 3 2" xfId="3064"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3" xr:uid="{00000000-0005-0000-0000-0000B5020000}"/>
    <cellStyle name="Comma 7 3 2 3 4" xfId="4412"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4" xr:uid="{00000000-0005-0000-0000-0000B6020000}"/>
    <cellStyle name="Comma 7 3 2 4 2" xfId="3062"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6"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9" xr:uid="{00000000-0005-0000-0000-0000B7020000}"/>
    <cellStyle name="Comma 7 3 2 5 2" xfId="2530"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5"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4"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3"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6" xr:uid="{00000000-0005-0000-0000-0000B9020000}"/>
    <cellStyle name="Comma 7 3 3 2 2" xfId="3066"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1"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4" xr:uid="{00000000-0005-0000-0000-0000B9020000}"/>
    <cellStyle name="Comma 7 3 3 2 5" xfId="4267"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7" xr:uid="{00000000-0005-0000-0000-0000BA020000}"/>
    <cellStyle name="Comma 7 3 3 3 2" xfId="3067"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60" xr:uid="{00000000-0005-0000-0000-0000BA020000}"/>
    <cellStyle name="Comma 7 3 3 3 4" xfId="4413"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5" xr:uid="{00000000-0005-0000-0000-0000BB020000}"/>
    <cellStyle name="Comma 7 3 3 4 2" xfId="3065"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3"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3"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30"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9" xr:uid="{00000000-0005-0000-0000-0000BD020000}"/>
    <cellStyle name="Comma 7 3 4 2 2" xfId="3068"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7"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50" xr:uid="{00000000-0005-0000-0000-0000BE020000}"/>
    <cellStyle name="Comma 7 3 4 3 2" xfId="3815"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8" xr:uid="{00000000-0005-0000-0000-0000BF020000}"/>
    <cellStyle name="Comma 7 3 4 5" xfId="4265"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1" xr:uid="{00000000-0005-0000-0000-0000C0020000}"/>
    <cellStyle name="Comma 7 3 5 2" xfId="3069"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8" xr:uid="{00000000-0005-0000-0000-0000C0020000}"/>
    <cellStyle name="Comma 7 3 5 4" xfId="4414"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2" xr:uid="{00000000-0005-0000-0000-0000C1020000}"/>
    <cellStyle name="Comma 7 3 6 2" xfId="2876"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4"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8" xr:uid="{00000000-0005-0000-0000-0000C2020000}"/>
    <cellStyle name="Comma 7 3 7 2" xfId="2470"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9"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4"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1"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6" xr:uid="{00000000-0005-0000-0000-0000C6020000}"/>
    <cellStyle name="Comma 7 4 2 2 2 2" xfId="3071"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4"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7" xr:uid="{00000000-0005-0000-0000-0000C7020000}"/>
    <cellStyle name="Comma 7 4 2 2 3 2" xfId="4653"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5" xr:uid="{00000000-0005-0000-0000-0000C8020000}"/>
    <cellStyle name="Comma 7 4 2 2 4 2" xfId="26940" xr:uid="{EACAFCDE-67F4-4E83-A579-0DC3A6628F60}"/>
    <cellStyle name="Comma 7 4 2 2 4 3" xfId="26331" xr:uid="{C333864C-4DD8-4C48-8E8A-BF6D74E07578}"/>
    <cellStyle name="Comma 7 4 2 2 5" xfId="4268"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8" xr:uid="{00000000-0005-0000-0000-0000C9020000}"/>
    <cellStyle name="Comma 7 4 2 3 2" xfId="3072"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5" xr:uid="{00000000-0005-0000-0000-0000C9020000}"/>
    <cellStyle name="Comma 7 4 2 3 4" xfId="4415"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9" xr:uid="{00000000-0005-0000-0000-0000CA020000}"/>
    <cellStyle name="Comma 7 4 2 4 2" xfId="3070"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8"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4" xr:uid="{00000000-0005-0000-0000-0000CB020000}"/>
    <cellStyle name="Comma 7 4 2 5 2" xfId="2613"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3"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5"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4"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1" xr:uid="{00000000-0005-0000-0000-0000CD020000}"/>
    <cellStyle name="Comma 7 4 3 2 2" xfId="3073"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6"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2" xr:uid="{00000000-0005-0000-0000-0000CE020000}"/>
    <cellStyle name="Comma 7 4 3 3 2" xfId="2682"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7"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60" xr:uid="{00000000-0005-0000-0000-0000CF020000}"/>
    <cellStyle name="Comma 7 4 3 4 2" xfId="3816"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1"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4"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6" xr:uid="{00000000-0005-0000-0000-0000D4020000}"/>
    <cellStyle name="Comma 7 4 5 2" xfId="2877"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7"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7" xr:uid="{00000000-0005-0000-0000-0000D5020000}"/>
    <cellStyle name="Comma 7 4 6 2" xfId="2450"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8"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3" xr:uid="{00000000-0005-0000-0000-0000D6020000}"/>
    <cellStyle name="Comma 7 4 7 2" xfId="2204"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6" xr:uid="{00000000-0005-0000-0000-0000D6020000}"/>
    <cellStyle name="Comma 7 4 7 4" xfId="23782" xr:uid="{809982DD-55F7-4340-A2D8-962BFBBD17E2}"/>
    <cellStyle name="Comma 7 4 8" xfId="3872"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1"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2" xr:uid="{00000000-0005-0000-0000-0000DB020000}"/>
    <cellStyle name="Comma 7 5 2 2 3 2" xfId="27029" xr:uid="{4FA6F6FF-3998-4705-9D32-C8FCE46C3B75}"/>
    <cellStyle name="Comma 7 5 2 2 3 3" xfId="27385" xr:uid="{6C331F4C-E5CD-4B44-968E-0F45ABC4B5DD}"/>
    <cellStyle name="Comma 7 5 2 2 4" xfId="1770"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3" xr:uid="{00000000-0005-0000-0000-0000DD020000}"/>
    <cellStyle name="Comma 7 5 2 3 2" xfId="2683"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4"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4" xr:uid="{00000000-0005-0000-0000-0000DE020000}"/>
    <cellStyle name="Comma 7 5 2 4 2" xfId="4661"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9" xr:uid="{00000000-0005-0000-0000-0000DF020000}"/>
    <cellStyle name="Comma 7 5 2 5 2" xfId="22840" xr:uid="{D1DB451F-6159-4A74-9B86-700896744C6A}"/>
    <cellStyle name="Comma 7 5 2 5 3" xfId="23333" xr:uid="{93AFDCE7-C4AA-4008-818F-D54818BF790E}"/>
    <cellStyle name="Comma 7 5 2 6" xfId="4132"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6"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7" xr:uid="{00000000-0005-0000-0000-0000E2020000}"/>
    <cellStyle name="Comma 7 5 3 4" xfId="1775" xr:uid="{00000000-0005-0000-0000-0000E3020000}"/>
    <cellStyle name="Comma 7 5 3 4 2" xfId="25793" xr:uid="{C46FFFC4-5367-43D9-A0F2-883957F7948E}"/>
    <cellStyle name="Comma 7 5 3 4 3" xfId="25049" xr:uid="{B860A217-F0E0-4C8F-8370-1FADC8BB8F47}"/>
    <cellStyle name="Comma 7 5 3 5" xfId="4417"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9"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80" xr:uid="{00000000-0005-0000-0000-0000E6020000}"/>
    <cellStyle name="Comma 7 5 4 4" xfId="1778"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1" xr:uid="{00000000-0005-0000-0000-0000E8020000}"/>
    <cellStyle name="Comma 7 5 5 2" xfId="2510"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8"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2" xr:uid="{00000000-0005-0000-0000-0000E9020000}"/>
    <cellStyle name="Comma 7 5 6 2" xfId="2286"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9"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8" xr:uid="{00000000-0005-0000-0000-0000EA020000}"/>
    <cellStyle name="Comma 7 5 7 2" xfId="25767" xr:uid="{F584A0C8-D732-472C-8BC3-DCA82A4452C1}"/>
    <cellStyle name="Comma 7 5 7 3" xfId="24311" xr:uid="{DE1C596D-9290-445D-A960-F019D4EBE472}"/>
    <cellStyle name="Comma 7 5 8" xfId="3873"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6"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7" xr:uid="{00000000-0005-0000-0000-0000EF020000}"/>
    <cellStyle name="Comma 7 6 2 2 3 2" xfId="28555" xr:uid="{5E0339E1-F027-4441-B67C-359CFFC3FA81}"/>
    <cellStyle name="Comma 7 6 2 2 3 3" xfId="26687" xr:uid="{49DBD4AD-E167-4C32-A3F1-77C9BEF24AA4}"/>
    <cellStyle name="Comma 7 6 2 2 4" xfId="1785"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8" xr:uid="{00000000-0005-0000-0000-0000F1020000}"/>
    <cellStyle name="Comma 7 6 2 3 2" xfId="2684"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8"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9" xr:uid="{00000000-0005-0000-0000-0000F2020000}"/>
    <cellStyle name="Comma 7 6 2 4 2" xfId="4664"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4" xr:uid="{00000000-0005-0000-0000-0000F3020000}"/>
    <cellStyle name="Comma 7 6 2 5 2" xfId="25693" xr:uid="{43A0D14E-D700-4A27-B4AB-31B149617AFF}"/>
    <cellStyle name="Comma 7 6 2 5 3" xfId="24098" xr:uid="{54D0671A-307C-4728-BC97-C34C5ECF5973}"/>
    <cellStyle name="Comma 7 6 2 6" xfId="4133"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1"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2" xr:uid="{00000000-0005-0000-0000-0000F6020000}"/>
    <cellStyle name="Comma 7 6 3 4" xfId="1790" xr:uid="{00000000-0005-0000-0000-0000F7020000}"/>
    <cellStyle name="Comma 7 6 3 4 2" xfId="26137" xr:uid="{E6EA9670-01AD-4097-8942-F95C02BBB311}"/>
    <cellStyle name="Comma 7 6 3 4 3" xfId="27842" xr:uid="{2083A926-FFA6-4312-9EFE-62A3FA2AB227}"/>
    <cellStyle name="Comma 7 6 3 5" xfId="4418"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4"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5" xr:uid="{00000000-0005-0000-0000-0000FA020000}"/>
    <cellStyle name="Comma 7 6 4 4" xfId="1793"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6" xr:uid="{00000000-0005-0000-0000-0000FC020000}"/>
    <cellStyle name="Comma 7 6 5 2" xfId="2573"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3"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7" xr:uid="{00000000-0005-0000-0000-0000FD020000}"/>
    <cellStyle name="Comma 7 6 6 2" xfId="2287"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6"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3" xr:uid="{00000000-0005-0000-0000-0000FE020000}"/>
    <cellStyle name="Comma 7 6 7 2" xfId="27962" xr:uid="{1D32C5D1-031B-4E2E-A3F9-D5DB05CFD04C}"/>
    <cellStyle name="Comma 7 6 7 3" xfId="26877" xr:uid="{B323087D-4CC4-4BF7-B52C-5DE2B8509722}"/>
    <cellStyle name="Comma 7 6 8" xfId="3874"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80"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1"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9"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3"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4" xr:uid="{00000000-0005-0000-0000-000006030000}"/>
    <cellStyle name="Comma 7 7 3 4" xfId="1802"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5" xr:uid="{00000000-0005-0000-0000-000008030000}"/>
    <cellStyle name="Comma 7 7 4 2" xfId="2288"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9"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6"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8"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5"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2"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10"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8"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2"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3" xr:uid="{00000000-0005-0000-0000-000012030000}"/>
    <cellStyle name="Comma 7 8 3 4" xfId="1811"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4" xr:uid="{00000000-0005-0000-0000-000014030000}"/>
    <cellStyle name="Comma 7 8 4 2" xfId="2289"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9"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5"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7"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6"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7" xr:uid="{00000000-0005-0000-0000-000018030000}"/>
    <cellStyle name="Comma 7 9 2 2" xfId="3074"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9"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8" xr:uid="{00000000-0005-0000-0000-000019030000}"/>
    <cellStyle name="Comma 7 9 3 2" xfId="2676"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9"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6" xr:uid="{00000000-0005-0000-0000-00001A030000}"/>
    <cellStyle name="Comma 7 9 4 2" xfId="2281"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4" xr:uid="{00000000-0005-0000-0000-00001A030000}"/>
    <cellStyle name="Comma 7 9 4 4" xfId="24761" xr:uid="{B4293C2A-2C20-4FDE-A651-4B5858E9672E}"/>
    <cellStyle name="Comma 7 9 5" xfId="3820"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2" xr:uid="{00000000-0005-0000-0000-00001F030000}"/>
    <cellStyle name="Comma 9 2 2 2 2" xfId="3076"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7"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6" xr:uid="{00000000-0005-0000-0000-00001F030000}"/>
    <cellStyle name="Comma 9 2 2 2 4 2" xfId="26108" xr:uid="{122440CA-696A-44E0-9E96-A87373C105F9}"/>
    <cellStyle name="Comma 9 2 2 2 4 3" xfId="27291" xr:uid="{4E4768B2-7AB8-4453-8074-05036922F932}"/>
    <cellStyle name="Comma 9 2 2 2 5" xfId="4269"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3" xr:uid="{00000000-0005-0000-0000-000020030000}"/>
    <cellStyle name="Comma 9 2 2 3 2" xfId="3077"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90" xr:uid="{00000000-0005-0000-0000-000020030000}"/>
    <cellStyle name="Comma 9 2 2 3 4" xfId="4419"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1" xr:uid="{00000000-0005-0000-0000-000021030000}"/>
    <cellStyle name="Comma 9 2 2 4 2" xfId="3075"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7"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2"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1"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6"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5" xr:uid="{00000000-0005-0000-0000-000023030000}"/>
    <cellStyle name="Comma 9 2 3 2 2" xfId="3078"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8"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6" xr:uid="{00000000-0005-0000-0000-000024030000}"/>
    <cellStyle name="Comma 9 2 3 3 2" xfId="2686"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9"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4" xr:uid="{00000000-0005-0000-0000-000025030000}"/>
    <cellStyle name="Comma 9 2 3 4 2" xfId="4655"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5"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7" xr:uid="{00000000-0005-0000-0000-000026030000}"/>
    <cellStyle name="Comma 9 2 4 2" xfId="3079"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9" xr:uid="{00000000-0005-0000-0000-000026030000}"/>
    <cellStyle name="Comma 9 2 4 4" xfId="4420"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8" xr:uid="{00000000-0005-0000-0000-000027030000}"/>
    <cellStyle name="Comma 9 2 5 2" xfId="2881"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7"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20" xr:uid="{00000000-0005-0000-0000-000028030000}"/>
    <cellStyle name="Comma 9 2 6 2" xfId="2540"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6"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4"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8"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30" xr:uid="{00000000-0005-0000-0000-00002A030000}"/>
    <cellStyle name="Comma 9 3 2 2" xfId="3081"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8"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5" xr:uid="{00000000-0005-0000-0000-00002A030000}"/>
    <cellStyle name="Comma 9 3 2 4 2" xfId="26649" xr:uid="{5A147B94-5AF9-4CDC-8BC6-C737EBE8A913}"/>
    <cellStyle name="Comma 9 3 2 4 3" xfId="26682" xr:uid="{FB1D1AC5-9D11-429C-BF39-EEAC07E5768E}"/>
    <cellStyle name="Comma 9 3 2 5" xfId="4270"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1" xr:uid="{00000000-0005-0000-0000-00002B030000}"/>
    <cellStyle name="Comma 9 3 3 2" xfId="3082"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5" xr:uid="{00000000-0005-0000-0000-00002B030000}"/>
    <cellStyle name="Comma 9 3 3 4" xfId="4421"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9" xr:uid="{00000000-0005-0000-0000-00002C030000}"/>
    <cellStyle name="Comma 9 3 4 2" xfId="3080"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70"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3"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90"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5"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3" xr:uid="{00000000-0005-0000-0000-00002E030000}"/>
    <cellStyle name="Comma 9 4 2 2" xfId="3083"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3"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4" xr:uid="{00000000-0005-0000-0000-00002F030000}"/>
    <cellStyle name="Comma 9 4 3 2" xfId="2685"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5"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2" xr:uid="{00000000-0005-0000-0000-000030030000}"/>
    <cellStyle name="Comma 9 4 4 2" xfId="4625"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4"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6"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8" xr:uid="{00000000-0005-0000-0000-000035030000}"/>
    <cellStyle name="Comma 9 6 2" xfId="2880"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1"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9" xr:uid="{00000000-0005-0000-0000-000036030000}"/>
    <cellStyle name="Comma 9 7 2" xfId="2480"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9"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9" xr:uid="{00000000-0005-0000-0000-000037030000}"/>
    <cellStyle name="Comma 9 8 2" xfId="2174"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6" xr:uid="{00000000-0005-0000-0000-000037030000}"/>
    <cellStyle name="Comma 9 8 4" xfId="25253" xr:uid="{002E24B2-B2C8-44B9-8713-3DE11B6D9157}"/>
    <cellStyle name="Comma 9 9" xfId="3877"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2" xr:uid="{00000000-0005-0000-0000-00003C030000}"/>
    <cellStyle name="Currency 2 2 3 2" xfId="31310" xr:uid="{7BFE6CF7-9CFB-4E56-9502-51B9DDDA54DC}"/>
    <cellStyle name="Currency 2 2 3 3" xfId="31261" xr:uid="{1228AB1E-3502-40BF-A461-A45B15291AD2}"/>
    <cellStyle name="Currency 2 2 4" xfId="1840"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7" xr:uid="{00000000-0005-0000-0000-000044030000}"/>
    <cellStyle name="Currency 2 4 3 2" xfId="31311" xr:uid="{63EA3BD5-D743-4D3E-B117-DC4C143B3472}"/>
    <cellStyle name="Currency 2 4 3 3" xfId="31270" xr:uid="{143BD92B-F210-4D52-85D1-C1196C82AA7E}"/>
    <cellStyle name="Currency 2 4 4" xfId="1848" xr:uid="{00000000-0005-0000-0000-000045030000}"/>
    <cellStyle name="Currency 2 4 5" xfId="1843"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9"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1"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2"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50"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5" xr:uid="{00000000-0005-0000-0000-00004F030000}"/>
    <cellStyle name="Currency 4 10 2 2" xfId="3084"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2"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6"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4" xr:uid="{00000000-0005-0000-0000-000051030000}"/>
    <cellStyle name="Currency 4 10 4 2" xfId="24283" xr:uid="{ED9A845B-35BA-45AD-AF0D-05D9F0ECF894}"/>
    <cellStyle name="Currency 4 10 4 3" xfId="23778" xr:uid="{D5B3556B-A73E-4DB9-A41F-1F71F0BEC923}"/>
    <cellStyle name="Currency 4 10 5" xfId="4136"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8"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9" xr:uid="{00000000-0005-0000-0000-000054030000}"/>
    <cellStyle name="Currency 4 11 4" xfId="1857"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60" xr:uid="{00000000-0005-0000-0000-000056030000}"/>
    <cellStyle name="Currency 4 12 2" xfId="2435"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6"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1" xr:uid="{00000000-0005-0000-0000-000057030000}"/>
    <cellStyle name="Currency 4 13 2" xfId="2165"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7"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3"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1"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5" xr:uid="{00000000-0005-0000-0000-00005C030000}"/>
    <cellStyle name="Currency 4 2 2 2 2 2" xfId="3086"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3"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3" xr:uid="{00000000-0005-0000-0000-00005C030000}"/>
    <cellStyle name="Currency 4 2 2 2 2 4 2" xfId="26598" xr:uid="{F886625C-0AFC-492F-A3D1-E841A6F7365F}"/>
    <cellStyle name="Currency 4 2 2 2 2 4 3" xfId="26880" xr:uid="{F81CAD20-DEED-47B7-BD1C-8459B3A8B952}"/>
    <cellStyle name="Currency 4 2 2 2 2 5" xfId="4272"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6" xr:uid="{00000000-0005-0000-0000-00005D030000}"/>
    <cellStyle name="Currency 4 2 2 2 3 2" xfId="3087"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8" xr:uid="{00000000-0005-0000-0000-00005D030000}"/>
    <cellStyle name="Currency 4 2 2 2 3 4" xfId="4423"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4" xr:uid="{00000000-0005-0000-0000-00005E030000}"/>
    <cellStyle name="Currency 4 2 2 2 4 2" xfId="3085"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7"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9"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4"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9"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8" xr:uid="{00000000-0005-0000-0000-000060030000}"/>
    <cellStyle name="Currency 4 2 2 3 2 2" xfId="3088"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8"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9" xr:uid="{00000000-0005-0000-0000-000061030000}"/>
    <cellStyle name="Currency 4 2 2 3 3 2" xfId="2692"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7"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7" xr:uid="{00000000-0005-0000-0000-000062030000}"/>
    <cellStyle name="Currency 4 2 2 3 4 2" xfId="4657"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8"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70" xr:uid="{00000000-0005-0000-0000-000063030000}"/>
    <cellStyle name="Currency 4 2 2 4 2" xfId="3089"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8" xr:uid="{00000000-0005-0000-0000-000063030000}"/>
    <cellStyle name="Currency 4 2 2 4 4" xfId="4424"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1" xr:uid="{00000000-0005-0000-0000-000064030000}"/>
    <cellStyle name="Currency 4 2 2 5 2" xfId="2883"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3"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3" xr:uid="{00000000-0005-0000-0000-000065030000}"/>
    <cellStyle name="Currency 4 2 2 6 2" xfId="2554"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2"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8"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3"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3" xr:uid="{00000000-0005-0000-0000-000067030000}"/>
    <cellStyle name="Currency 4 2 3 2 2" xfId="3091"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4"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6" xr:uid="{00000000-0005-0000-0000-000067030000}"/>
    <cellStyle name="Currency 4 2 3 2 4 2" xfId="28593" xr:uid="{34300D74-C053-4AAD-9447-88E2ED878C9A}"/>
    <cellStyle name="Currency 4 2 3 2 4 3" xfId="26230" xr:uid="{149D8F1A-E6C2-4FB7-87CA-FA6E9DD07168}"/>
    <cellStyle name="Currency 4 2 3 2 5" xfId="4273"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4" xr:uid="{00000000-0005-0000-0000-000068030000}"/>
    <cellStyle name="Currency 4 2 3 3 2" xfId="3092"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6" xr:uid="{00000000-0005-0000-0000-000068030000}"/>
    <cellStyle name="Currency 4 2 3 3 4" xfId="4425"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2" xr:uid="{00000000-0005-0000-0000-000069030000}"/>
    <cellStyle name="Currency 4 2 3 4 2" xfId="3090"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8"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7"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3"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8"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6" xr:uid="{00000000-0005-0000-0000-00006B030000}"/>
    <cellStyle name="Currency 4 2 4 2 2" xfId="3093"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2"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7" xr:uid="{00000000-0005-0000-0000-00006C030000}"/>
    <cellStyle name="Currency 4 2 4 3 2" xfId="2691"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4"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5" xr:uid="{00000000-0005-0000-0000-00006D030000}"/>
    <cellStyle name="Currency 4 2 4 4 2" xfId="4674"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7"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9"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1" xr:uid="{00000000-0005-0000-0000-000072030000}"/>
    <cellStyle name="Currency 4 2 6 2" xfId="2882"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1"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2" xr:uid="{00000000-0005-0000-0000-000073030000}"/>
    <cellStyle name="Currency 4 2 7 2" xfId="2494"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3"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2" xr:uid="{00000000-0005-0000-0000-000074030000}"/>
    <cellStyle name="Currency 4 2 8 2" xfId="2188"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1" xr:uid="{00000000-0005-0000-0000-000074030000}"/>
    <cellStyle name="Currency 4 2 8 4" xfId="24961" xr:uid="{3F0C25D4-5FA2-4F09-A128-283041A580CB}"/>
    <cellStyle name="Currency 4 2 9" xfId="3882"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6" xr:uid="{00000000-0005-0000-0000-000078030000}"/>
    <cellStyle name="Currency 4 3 2 2 2 2" xfId="3095"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1"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7" xr:uid="{00000000-0005-0000-0000-000079030000}"/>
    <cellStyle name="Currency 4 3 2 2 3 2" xfId="4683"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5" xr:uid="{00000000-0005-0000-0000-00007A030000}"/>
    <cellStyle name="Currency 4 3 2 2 4 2" xfId="26961" xr:uid="{DB772303-1715-451F-983D-FA4084595956}"/>
    <cellStyle name="Currency 4 3 2 2 4 3" xfId="26336" xr:uid="{B0BAF356-AC96-4D61-AF66-90BA33F5234A}"/>
    <cellStyle name="Currency 4 3 2 2 5" xfId="4275"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8" xr:uid="{00000000-0005-0000-0000-00007B030000}"/>
    <cellStyle name="Currency 4 3 2 3 2" xfId="3096"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600" xr:uid="{00000000-0005-0000-0000-00007B030000}"/>
    <cellStyle name="Currency 4 3 2 3 4" xfId="4427"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9" xr:uid="{00000000-0005-0000-0000-00007C030000}"/>
    <cellStyle name="Currency 4 3 2 4 2" xfId="3094"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3"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4" xr:uid="{00000000-0005-0000-0000-00007D030000}"/>
    <cellStyle name="Currency 4 3 2 5 2" xfId="2531"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5"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5"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30"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1" xr:uid="{00000000-0005-0000-0000-00007F030000}"/>
    <cellStyle name="Currency 4 3 3 2 2" xfId="3098"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5"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2" xr:uid="{00000000-0005-0000-0000-00007F030000}"/>
    <cellStyle name="Currency 4 3 3 2 5" xfId="4276"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2" xr:uid="{00000000-0005-0000-0000-000080030000}"/>
    <cellStyle name="Currency 4 3 3 3 2" xfId="3099"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3" xr:uid="{00000000-0005-0000-0000-000080030000}"/>
    <cellStyle name="Currency 4 3 3 3 4" xfId="4428"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90" xr:uid="{00000000-0005-0000-0000-000081030000}"/>
    <cellStyle name="Currency 4 3 3 4 2" xfId="3097"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2"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4"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9"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4" xr:uid="{00000000-0005-0000-0000-000083030000}"/>
    <cellStyle name="Currency 4 3 4 2 2" xfId="3100"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8"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5" xr:uid="{00000000-0005-0000-0000-000084030000}"/>
    <cellStyle name="Currency 4 3 4 3 2" xfId="4673"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3" xr:uid="{00000000-0005-0000-0000-000085030000}"/>
    <cellStyle name="Currency 4 3 4 5" xfId="4274"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6" xr:uid="{00000000-0005-0000-0000-000086030000}"/>
    <cellStyle name="Currency 4 3 5 2" xfId="3101"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60" xr:uid="{00000000-0005-0000-0000-000086030000}"/>
    <cellStyle name="Currency 4 3 5 4" xfId="4429"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7" xr:uid="{00000000-0005-0000-0000-000087030000}"/>
    <cellStyle name="Currency 4 3 6 2" xfId="2884"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9"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3" xr:uid="{00000000-0005-0000-0000-000088030000}"/>
    <cellStyle name="Currency 4 3 7 2" xfId="2471"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2"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5"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4"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1" xr:uid="{00000000-0005-0000-0000-00008C030000}"/>
    <cellStyle name="Currency 4 4 2 2 2 2" xfId="3103"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60"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2" xr:uid="{00000000-0005-0000-0000-00008D030000}"/>
    <cellStyle name="Currency 4 4 2 2 3 2" xfId="4638"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900" xr:uid="{00000000-0005-0000-0000-00008E030000}"/>
    <cellStyle name="Currency 4 4 2 2 4 2" xfId="26966" xr:uid="{7B61A0D3-E365-47E1-BF65-D22D21EAE7CE}"/>
    <cellStyle name="Currency 4 4 2 2 4 3" xfId="26337" xr:uid="{E01B3AF2-4017-4494-9A21-EB0A702E2343}"/>
    <cellStyle name="Currency 4 4 2 2 5" xfId="4277"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3" xr:uid="{00000000-0005-0000-0000-00008F030000}"/>
    <cellStyle name="Currency 4 4 2 3 2" xfId="3104"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3" xr:uid="{00000000-0005-0000-0000-00008F030000}"/>
    <cellStyle name="Currency 4 4 2 3 4" xfId="4430"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4" xr:uid="{00000000-0005-0000-0000-000090030000}"/>
    <cellStyle name="Currency 4 4 2 4 2" xfId="3102"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8"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9" xr:uid="{00000000-0005-0000-0000-000091030000}"/>
    <cellStyle name="Currency 4 4 2 5 2" xfId="2614"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2"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6"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1"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6" xr:uid="{00000000-0005-0000-0000-000093030000}"/>
    <cellStyle name="Currency 4 4 3 2 2" xfId="3105"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5"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7" xr:uid="{00000000-0005-0000-0000-000094030000}"/>
    <cellStyle name="Currency 4 4 3 3 2" xfId="2696"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5"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5" xr:uid="{00000000-0005-0000-0000-000095030000}"/>
    <cellStyle name="Currency 4 4 3 4 2" xfId="3771"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40"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9"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1" xr:uid="{00000000-0005-0000-0000-00009A030000}"/>
    <cellStyle name="Currency 4 4 5 2" xfId="2885"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1"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2" xr:uid="{00000000-0005-0000-0000-00009B030000}"/>
    <cellStyle name="Currency 4 4 6 2" xfId="2451"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3"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8" xr:uid="{00000000-0005-0000-0000-00009C030000}"/>
    <cellStyle name="Currency 4 4 7 2" xfId="2205"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1" xr:uid="{00000000-0005-0000-0000-00009C030000}"/>
    <cellStyle name="Currency 4 4 7 4" xfId="23996" xr:uid="{3627A03A-4482-445B-90C3-B16E8F917721}"/>
    <cellStyle name="Currency 4 4 8" xfId="3885"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6"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7" xr:uid="{00000000-0005-0000-0000-0000A1030000}"/>
    <cellStyle name="Currency 4 5 2 2 3 2" xfId="28278" xr:uid="{50B40CE8-5CD9-417B-992B-76488973FBEE}"/>
    <cellStyle name="Currency 4 5 2 2 3 3" xfId="27748" xr:uid="{8C12FD05-3DB0-4D9C-B5B8-A93CD492E9A2}"/>
    <cellStyle name="Currency 4 5 2 2 4" xfId="1915"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8" xr:uid="{00000000-0005-0000-0000-0000A3030000}"/>
    <cellStyle name="Currency 4 5 2 3 2" xfId="2697"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6"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9" xr:uid="{00000000-0005-0000-0000-0000A4030000}"/>
    <cellStyle name="Currency 4 5 2 4 2" xfId="4632"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4" xr:uid="{00000000-0005-0000-0000-0000A5030000}"/>
    <cellStyle name="Currency 4 5 2 5 2" xfId="24046" xr:uid="{0D05523D-B528-4033-A555-6E964F1AABAC}"/>
    <cellStyle name="Currency 4 5 2 5 3" xfId="25821" xr:uid="{F99162FC-7F1B-4FCA-89F8-447E787AAD95}"/>
    <cellStyle name="Currency 4 5 2 6" xfId="4141"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1"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2" xr:uid="{00000000-0005-0000-0000-0000A8030000}"/>
    <cellStyle name="Currency 4 5 3 4" xfId="1920" xr:uid="{00000000-0005-0000-0000-0000A9030000}"/>
    <cellStyle name="Currency 4 5 3 4 2" xfId="22935" xr:uid="{71B5603C-6766-4D0C-B1CC-BB0C74847168}"/>
    <cellStyle name="Currency 4 5 3 4 3" xfId="23188" xr:uid="{1205E03B-BC6A-4DE9-88A4-2BEF1DEAC256}"/>
    <cellStyle name="Currency 4 5 3 5" xfId="4432"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4"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5" xr:uid="{00000000-0005-0000-0000-0000AC030000}"/>
    <cellStyle name="Currency 4 5 4 4" xfId="1923"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6" xr:uid="{00000000-0005-0000-0000-0000AE030000}"/>
    <cellStyle name="Currency 4 5 5 2" xfId="2511"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7"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7" xr:uid="{00000000-0005-0000-0000-0000AF030000}"/>
    <cellStyle name="Currency 4 5 6 2" xfId="2297"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50"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3" xr:uid="{00000000-0005-0000-0000-0000B0030000}"/>
    <cellStyle name="Currency 4 5 7 2" xfId="25774" xr:uid="{E7C99D6A-38BF-4E4B-8018-AFD0CBFA99FB}"/>
    <cellStyle name="Currency 4 5 7 3" xfId="24240" xr:uid="{76B8FB3E-46A1-4D15-A448-AE8DEDB8CB73}"/>
    <cellStyle name="Currency 4 5 8" xfId="3886"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1"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2" xr:uid="{00000000-0005-0000-0000-0000B5030000}"/>
    <cellStyle name="Currency 4 6 2 2 3 2" xfId="27018" xr:uid="{6D4BFB8F-F4E3-488F-AE7F-8B569DEE806B}"/>
    <cellStyle name="Currency 4 6 2 2 3 3" xfId="28380" xr:uid="{8E7070DA-EB58-4185-BD19-1566856F6854}"/>
    <cellStyle name="Currency 4 6 2 2 4" xfId="1930"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3" xr:uid="{00000000-0005-0000-0000-0000B7030000}"/>
    <cellStyle name="Currency 4 6 2 3 2" xfId="2698"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6"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4" xr:uid="{00000000-0005-0000-0000-0000B8030000}"/>
    <cellStyle name="Currency 4 6 2 4 2" xfId="3770"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9" xr:uid="{00000000-0005-0000-0000-0000B9030000}"/>
    <cellStyle name="Currency 4 6 2 5 2" xfId="23049" xr:uid="{DEB66FCC-EAF6-49BE-BE1E-44208B92D060}"/>
    <cellStyle name="Currency 4 6 2 5 3" xfId="25804" xr:uid="{450EC3BB-E536-4A0F-ADBB-326E1FBE7306}"/>
    <cellStyle name="Currency 4 6 2 6" xfId="4142"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6"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7" xr:uid="{00000000-0005-0000-0000-0000BC030000}"/>
    <cellStyle name="Currency 4 6 3 4" xfId="1935" xr:uid="{00000000-0005-0000-0000-0000BD030000}"/>
    <cellStyle name="Currency 4 6 3 4 2" xfId="27206" xr:uid="{76CF2D70-31C2-4FE1-8EE7-818EBE82C205}"/>
    <cellStyle name="Currency 4 6 3 4 3" xfId="28334" xr:uid="{32B145DB-C29E-4812-BF17-9D7B62B1F686}"/>
    <cellStyle name="Currency 4 6 3 5" xfId="4433"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9"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40" xr:uid="{00000000-0005-0000-0000-0000C0030000}"/>
    <cellStyle name="Currency 4 6 4 4" xfId="1938"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1" xr:uid="{00000000-0005-0000-0000-0000C2030000}"/>
    <cellStyle name="Currency 4 6 5 2" xfId="2574"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5"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2" xr:uid="{00000000-0005-0000-0000-0000C3030000}"/>
    <cellStyle name="Currency 4 6 6 2" xfId="2298"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8"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8" xr:uid="{00000000-0005-0000-0000-0000C4030000}"/>
    <cellStyle name="Currency 4 6 7 2" xfId="28517" xr:uid="{2B3A5AD4-3B72-4F07-A3C7-D11D3D3B1C66}"/>
    <cellStyle name="Currency 4 6 7 3" xfId="27210" xr:uid="{5F1C9F25-9141-46C1-A1B3-03D885C2C8D1}"/>
    <cellStyle name="Currency 4 6 8" xfId="3887"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5"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6"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4"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8"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9" xr:uid="{00000000-0005-0000-0000-0000CC030000}"/>
    <cellStyle name="Currency 4 7 3 4" xfId="1947"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50" xr:uid="{00000000-0005-0000-0000-0000CE030000}"/>
    <cellStyle name="Currency 4 7 4 2" xfId="2299"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7"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1"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3"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8"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4"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5"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3"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7"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8" xr:uid="{00000000-0005-0000-0000-0000D8030000}"/>
    <cellStyle name="Currency 4 8 3 4" xfId="1956"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9" xr:uid="{00000000-0005-0000-0000-0000DA030000}"/>
    <cellStyle name="Currency 4 8 4 2" xfId="2300"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9"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60"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2"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9"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2" xr:uid="{00000000-0005-0000-0000-0000DE030000}"/>
    <cellStyle name="Currency 4 9 2 2" xfId="3106"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6"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3" xr:uid="{00000000-0005-0000-0000-0000DF030000}"/>
    <cellStyle name="Currency 4 9 3 2" xfId="2690"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6"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1" xr:uid="{00000000-0005-0000-0000-0000E0030000}"/>
    <cellStyle name="Currency 4 9 4 2" xfId="2292"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5" xr:uid="{00000000-0005-0000-0000-0000E0030000}"/>
    <cellStyle name="Currency 4 9 4 4" xfId="23983" xr:uid="{D7ECF183-A9FB-4F7A-A59A-272E2F6F535B}"/>
    <cellStyle name="Currency 4 9 5" xfId="3827"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7" xr:uid="{00000000-0005-0000-0000-0000E4030000}"/>
    <cellStyle name="Currency 5 2 2 2 2" xfId="3108"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1"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8" xr:uid="{00000000-0005-0000-0000-0000E4030000}"/>
    <cellStyle name="Currency 5 2 2 2 4 2" xfId="26834" xr:uid="{C64A4FF9-2FD0-4583-B837-5708E557185E}"/>
    <cellStyle name="Currency 5 2 2 2 4 3" xfId="28443" xr:uid="{70E40412-F726-4A29-B8F5-5630BE3A9276}"/>
    <cellStyle name="Currency 5 2 2 2 5" xfId="4278"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8" xr:uid="{00000000-0005-0000-0000-0000E5030000}"/>
    <cellStyle name="Currency 5 2 2 3 2" xfId="3109"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9" xr:uid="{00000000-0005-0000-0000-0000E5030000}"/>
    <cellStyle name="Currency 5 2 2 3 4" xfId="4434"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6" xr:uid="{00000000-0005-0000-0000-0000E6030000}"/>
    <cellStyle name="Currency 5 2 2 4 2" xfId="3107"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1"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3"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2"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3"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70" xr:uid="{00000000-0005-0000-0000-0000E8030000}"/>
    <cellStyle name="Currency 5 2 3 2 2" xfId="3110"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5"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1" xr:uid="{00000000-0005-0000-0000-0000E9030000}"/>
    <cellStyle name="Currency 5 2 3 3 2" xfId="2700"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9"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9" xr:uid="{00000000-0005-0000-0000-0000EA030000}"/>
    <cellStyle name="Currency 5 2 3 4 2" xfId="3775"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4"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2" xr:uid="{00000000-0005-0000-0000-0000EB030000}"/>
    <cellStyle name="Currency 5 2 4 2" xfId="3111"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9" xr:uid="{00000000-0005-0000-0000-0000EB030000}"/>
    <cellStyle name="Currency 5 2 4 4" xfId="4435"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3" xr:uid="{00000000-0005-0000-0000-0000EC030000}"/>
    <cellStyle name="Currency 5 2 5 2" xfId="2889"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8"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5" xr:uid="{00000000-0005-0000-0000-0000ED030000}"/>
    <cellStyle name="Currency 5 2 6 2" xfId="2541"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4"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5"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1"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5" xr:uid="{00000000-0005-0000-0000-0000EF030000}"/>
    <cellStyle name="Currency 5 3 2 2" xfId="3113"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2"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700" xr:uid="{00000000-0005-0000-0000-0000EF030000}"/>
    <cellStyle name="Currency 5 3 2 4 2" xfId="26890" xr:uid="{C9DBE510-EFCE-4A0C-8EE8-48DD9ED241FF}"/>
    <cellStyle name="Currency 5 3 2 4 3" xfId="26496" xr:uid="{49081016-EABC-4DB1-B361-D6F414E29952}"/>
    <cellStyle name="Currency 5 3 2 5" xfId="4279"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6" xr:uid="{00000000-0005-0000-0000-0000F0030000}"/>
    <cellStyle name="Currency 5 3 3 2" xfId="3114"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7" xr:uid="{00000000-0005-0000-0000-0000F0030000}"/>
    <cellStyle name="Currency 5 3 3 4" xfId="4436"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4" xr:uid="{00000000-0005-0000-0000-0000F1030000}"/>
    <cellStyle name="Currency 5 3 4 2" xfId="3112"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5"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4"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1"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2"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8" xr:uid="{00000000-0005-0000-0000-0000F3030000}"/>
    <cellStyle name="Currency 5 4 2 2" xfId="3115"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2"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9" xr:uid="{00000000-0005-0000-0000-0000F4030000}"/>
    <cellStyle name="Currency 5 4 3 2" xfId="2699"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6"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7" xr:uid="{00000000-0005-0000-0000-0000F5030000}"/>
    <cellStyle name="Currency 5 4 4 2" xfId="4687"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3"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1"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3" xr:uid="{00000000-0005-0000-0000-0000FA030000}"/>
    <cellStyle name="Currency 5 6 2" xfId="2888"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1"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4" xr:uid="{00000000-0005-0000-0000-0000FB030000}"/>
    <cellStyle name="Currency 5 7 2" xfId="2481"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7"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4" xr:uid="{00000000-0005-0000-0000-0000FC030000}"/>
    <cellStyle name="Currency 5 8 2" xfId="2175"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9" xr:uid="{00000000-0005-0000-0000-0000FC030000}"/>
    <cellStyle name="Currency 5 8 4" xfId="23105" xr:uid="{CBC88581-24CC-458C-88B9-2467C62CDA1B}"/>
    <cellStyle name="Currency 5 9" xfId="3890"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6" xr:uid="{00000000-0005-0000-0000-0000FE030000}"/>
    <cellStyle name="Currency 6 2 2" xfId="3117"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3"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5" xr:uid="{00000000-0005-0000-0000-0000FE030000}"/>
    <cellStyle name="Currency 6 2 4 2" xfId="28453" xr:uid="{63F8D999-7F7B-4DAE-890C-454CEE7A69B1}"/>
    <cellStyle name="Currency 6 2 4 3" xfId="25893" xr:uid="{7C3EFCC2-60A4-44AB-9B00-3C8AEB3CC08F}"/>
    <cellStyle name="Currency 6 2 5" xfId="4280"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7" xr:uid="{00000000-0005-0000-0000-0000FF030000}"/>
    <cellStyle name="Currency 6 3 2" xfId="3118"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8" xr:uid="{00000000-0005-0000-0000-0000FF030000}"/>
    <cellStyle name="Currency 6 3 4" xfId="4438"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5" xr:uid="{00000000-0005-0000-0000-000000040000}"/>
    <cellStyle name="Currency 6 4 2" xfId="3116"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3"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5"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60"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9"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9" xr:uid="{00000000-0005-0000-0000-0000EA020000}"/>
    <cellStyle name="Currency 7 2" xfId="3119"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1"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9"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5"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3"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4"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3"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2"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4" xr:uid="{00000000-0005-0000-0000-00000E030000}"/>
    <cellStyle name="Normal 10 2 2 2 3 2" xfId="4439"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2"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50"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6" xr:uid="{00000000-0005-0000-0000-000010030000}"/>
    <cellStyle name="Normal 10 2 2 3 2" xfId="3125"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1"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6" xr:uid="{00000000-0005-0000-0000-000012030000}"/>
    <cellStyle name="Normal 10 2 2 4 2" xfId="4440"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1"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2"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6"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6"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7" xr:uid="{00000000-0005-0000-0000-000016030000}"/>
    <cellStyle name="Normal 10 2 3 2 2" xfId="3128"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3"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9" xr:uid="{00000000-0005-0000-0000-000018030000}"/>
    <cellStyle name="Normal 10 2 3 3 2" xfId="4441"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7"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5"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4"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5"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30"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5"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6"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1" xr:uid="{00000000-0005-0000-0000-00001E030000}"/>
    <cellStyle name="Normal 10 2 5 2" xfId="4442"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90"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2"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6"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5"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3"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5"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4" xr:uid="{00000000-0005-0000-0000-000025030000}"/>
    <cellStyle name="Normal 10 3 2 3 2" xfId="4443"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2"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9"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5"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6"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8" xr:uid="{00000000-0005-0000-0000-000029030000}"/>
    <cellStyle name="Normal 10 3 3 2 2" xfId="3136"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6"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7" xr:uid="{00000000-0005-0000-0000-00002B030000}"/>
    <cellStyle name="Normal 10 3 3 3 2" xfId="4444"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5"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1"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7"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8"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4"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9" xr:uid="{00000000-0005-0000-0000-000030030000}"/>
    <cellStyle name="Normal 10 3 5 2" xfId="4445"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1"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9"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3"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6"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1"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7"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2" xr:uid="{00000000-0005-0000-0000-000037030000}"/>
    <cellStyle name="Normal 10 4 2 3 2" xfId="4446"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40"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2"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6"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7"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3"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9"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8"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7"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2"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9"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3"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7"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10"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9"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8"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9"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7"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8"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1"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50"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9"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2"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8"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9"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3"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9"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10"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4"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10"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1"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4"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7"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3"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4"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2"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3"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4"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5"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2"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5"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2"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1"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8"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4"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60"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1"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2"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7"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5"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60"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5"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8"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8"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7"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6"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3"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1"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7"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50"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4"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3"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7"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4"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2"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1"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4"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4"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8"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6"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3"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5"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5"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9"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6"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6"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20"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6"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6"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9"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9"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7"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4"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2"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5"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7"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2"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7"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5"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8"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8"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3"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7"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9"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4"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8"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6"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7"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1"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9"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4"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30"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7"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80"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6"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7"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7"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7"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2" xr:uid="{00000000-0005-0000-0000-0000B7030000}"/>
    <cellStyle name="Normal 2 2 4 2 2 2 2 2" xfId="3153"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9"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4" xr:uid="{00000000-0005-0000-0000-0000B9030000}"/>
    <cellStyle name="Normal 2 2 4 2 2 2 3 2" xfId="4453"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2"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6"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1" xr:uid="{00000000-0005-0000-0000-0000BB030000}"/>
    <cellStyle name="Normal 2 2 4 2 2 3 2" xfId="3155"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8"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6" xr:uid="{00000000-0005-0000-0000-0000BD030000}"/>
    <cellStyle name="Normal 2 2 4 2 2 4 2" xfId="4454"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1"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6"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50"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1"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3" xr:uid="{00000000-0005-0000-0000-0000C1030000}"/>
    <cellStyle name="Normal 2 2 4 2 3 2 2" xfId="3158"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90"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9" xr:uid="{00000000-0005-0000-0000-0000C3030000}"/>
    <cellStyle name="Normal 2 2 4 2 3 3 2" xfId="4455"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7"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9"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1"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40"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60"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20"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7"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1" xr:uid="{00000000-0005-0000-0000-0000C9030000}"/>
    <cellStyle name="Normal 2 2 4 2 5 2" xfId="4456"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8"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6"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90"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8"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3"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2"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4" xr:uid="{00000000-0005-0000-0000-0000D0030000}"/>
    <cellStyle name="Normal 2 2 4 3 2 3 2" xfId="4457"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2"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3"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2"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1"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4" xr:uid="{00000000-0005-0000-0000-0000D4030000}"/>
    <cellStyle name="Normal 2 2 4 3 3 2 2" xfId="3166"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3"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7" xr:uid="{00000000-0005-0000-0000-0000D6030000}"/>
    <cellStyle name="Normal 2 2 4 3 3 3 2" xfId="4458"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5"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5"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8"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8"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1"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9" xr:uid="{00000000-0005-0000-0000-0000DB030000}"/>
    <cellStyle name="Normal 2 2 4 3 5 2" xfId="4459"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9"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3"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7"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9"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1"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4"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2" xr:uid="{00000000-0005-0000-0000-0000E2030000}"/>
    <cellStyle name="Normal 2 2 4 4 2 3 2" xfId="4460"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70"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6"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3"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2"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3"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5"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9"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1"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900"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3"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7"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30"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6"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60"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2"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3"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4"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1"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7"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1"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3"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6"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5"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2"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1"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6"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3"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2"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7"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4"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4"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9"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20"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9"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30" xr:uid="{00000000-0005-0000-0000-000007040000}"/>
    <cellStyle name="Normal 2 2 5 2 2 2 2" xfId="3176"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5"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7" xr:uid="{00000000-0005-0000-0000-000009040000}"/>
    <cellStyle name="Normal 2 2 5 2 2 3 2" xfId="4464"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5"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4"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9"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4"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8"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9"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3"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9" xr:uid="{00000000-0005-0000-0000-00000F040000}"/>
    <cellStyle name="Normal 2 2 5 2 4 2" xfId="4465"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4"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2"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6"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6"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1" xr:uid="{00000000-0005-0000-0000-000013040000}"/>
    <cellStyle name="Normal 2 2 5 3 2 2" xfId="3181"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6"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2" xr:uid="{00000000-0005-0000-0000-000015040000}"/>
    <cellStyle name="Normal 2 2 5 3 3 2" xfId="4466"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80"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5"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8"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3"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3"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8"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2"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7"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3"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2"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6"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5"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4" xr:uid="{00000000-0005-0000-0000-000021040000}"/>
    <cellStyle name="Normal 2 2 6 2 2 2 2" xfId="3186"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8"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7" xr:uid="{00000000-0005-0000-0000-000023040000}"/>
    <cellStyle name="Normal 2 2 6 2 2 3 2" xfId="4468"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5"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40"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3" xr:uid="{00000000-0005-0000-0000-000025040000}"/>
    <cellStyle name="Normal 2 2 6 2 3 2" xfId="3188"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7"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9" xr:uid="{00000000-0005-0000-0000-000027040000}"/>
    <cellStyle name="Normal 2 2 6 2 4 2" xfId="4469"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4"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8"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2"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5"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5" xr:uid="{00000000-0005-0000-0000-00002B040000}"/>
    <cellStyle name="Normal 2 2 6 3 2 2" xfId="3191"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9"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2" xr:uid="{00000000-0005-0000-0000-00002D040000}"/>
    <cellStyle name="Normal 2 2 6 3 3 2" xfId="4470"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90"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1"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30"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5"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3"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2"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4"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4" xr:uid="{00000000-0005-0000-0000-000033040000}"/>
    <cellStyle name="Normal 2 2 6 5 2" xfId="4471"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5"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8"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2"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7"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6"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1"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7" xr:uid="{00000000-0005-0000-0000-00003A040000}"/>
    <cellStyle name="Normal 2 2 7 2 3 2" xfId="4472"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5"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2"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1"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6"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6" xr:uid="{00000000-0005-0000-0000-00003E040000}"/>
    <cellStyle name="Normal 2 2 7 3 2 2" xfId="3199"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2"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200" xr:uid="{00000000-0005-0000-0000-000040040000}"/>
    <cellStyle name="Normal 2 2 7 3 3 2" xfId="4473"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8"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5"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5"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1"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300"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2" xr:uid="{00000000-0005-0000-0000-000045040000}"/>
    <cellStyle name="Normal 2 2 7 5 2" xfId="4474"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6"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2"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6"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8"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4"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3"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5" xr:uid="{00000000-0005-0000-0000-00004C040000}"/>
    <cellStyle name="Normal 2 2 8 2 3 2" xfId="4475"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3"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8"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2"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7"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6"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7"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6"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6"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7"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5"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9"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9"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8"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4"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9" xr:uid="{00000000-0005-0000-0000-000059040000}"/>
    <cellStyle name="Normal 2 2 9 2 3 2" xfId="4477"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7"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6"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3"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8"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10"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8"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7"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8"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8"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5"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1"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40"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9"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6"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3"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3"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2" xr:uid="{00000000-0005-0000-0000-00006C040000}"/>
    <cellStyle name="Normal 2 5 2 2 2 2 2" xfId="3214"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6"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5" xr:uid="{00000000-0005-0000-0000-00006E040000}"/>
    <cellStyle name="Normal 2 5 2 2 2 3 2" xfId="4479"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3"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5"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1" xr:uid="{00000000-0005-0000-0000-000070040000}"/>
    <cellStyle name="Normal 2 5 2 2 3 2" xfId="3216"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5"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7" xr:uid="{00000000-0005-0000-0000-000072040000}"/>
    <cellStyle name="Normal 2 5 2 2 4 2" xfId="4480"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2"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5"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9"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800"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3" xr:uid="{00000000-0005-0000-0000-000076040000}"/>
    <cellStyle name="Normal 2 5 2 3 2 2" xfId="3219"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7"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20" xr:uid="{00000000-0005-0000-0000-000078040000}"/>
    <cellStyle name="Normal 2 5 2 3 3 2" xfId="4481"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8"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8"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4"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9"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1"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40"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8"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2" xr:uid="{00000000-0005-0000-0000-00007E040000}"/>
    <cellStyle name="Normal 2 5 2 5 2" xfId="4482"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9"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5"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9"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4"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4"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9"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5" xr:uid="{00000000-0005-0000-0000-000085040000}"/>
    <cellStyle name="Normal 2 5 3 2 3 2" xfId="4483"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3"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9"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5"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50"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4" xr:uid="{00000000-0005-0000-0000-000089040000}"/>
    <cellStyle name="Normal 2 5 3 3 2 2" xfId="3227"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10"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8" xr:uid="{00000000-0005-0000-0000-00008B040000}"/>
    <cellStyle name="Normal 2 5 3 3 3 2" xfId="4484"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6"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2"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9"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9"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8"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30" xr:uid="{00000000-0005-0000-0000-000090040000}"/>
    <cellStyle name="Normal 2 5 3 5 2" xfId="4485"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10"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9"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3"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5"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2"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1"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3" xr:uid="{00000000-0005-0000-0000-000097040000}"/>
    <cellStyle name="Normal 2 5 4 2 3 2" xfId="4486"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1"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5"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6"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1"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4"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5"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70"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7"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1"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2"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6"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6"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6"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1"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8"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2"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7"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7"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7"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2"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9"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2"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8"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8"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2"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9"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9"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3"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40"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50"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5"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9"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2"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10"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50" xr:uid="{00000000-0005-0000-0000-0000BC040000}"/>
    <cellStyle name="Normal 2 6 2 2 2 2" xfId="3238"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3"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9" xr:uid="{00000000-0005-0000-0000-0000BE040000}"/>
    <cellStyle name="Normal 2 6 2 2 3 2" xfId="4490"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7"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7"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9" xr:uid="{00000000-0005-0000-0000-0000C0040000}"/>
    <cellStyle name="Normal 2 6 2 3 2" xfId="3240"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2"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1" xr:uid="{00000000-0005-0000-0000-0000C2040000}"/>
    <cellStyle name="Normal 2 6 2 4 2" xfId="4491"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6"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2"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6"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2"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1" xr:uid="{00000000-0005-0000-0000-0000C6040000}"/>
    <cellStyle name="Normal 2 6 3 2 2" xfId="3243"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4"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4" xr:uid="{00000000-0005-0000-0000-0000C8040000}"/>
    <cellStyle name="Normal 2 6 3 3 2" xfId="4492"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2"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5"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1"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2"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5"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8"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3"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6" xr:uid="{00000000-0005-0000-0000-0000CE040000}"/>
    <cellStyle name="Normal 2 6 5 2" xfId="4493"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4"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2"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6"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1"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4" xr:uid="{00000000-0005-0000-0000-0000D4040000}"/>
    <cellStyle name="Normal 2 7 2 2 2 2" xfId="3249"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6"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50" xr:uid="{00000000-0005-0000-0000-0000D6040000}"/>
    <cellStyle name="Normal 2 7 2 2 3 2" xfId="4494"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8"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9"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3" xr:uid="{00000000-0005-0000-0000-0000D8040000}"/>
    <cellStyle name="Normal 2 7 2 3 2" xfId="3251"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5"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2" xr:uid="{00000000-0005-0000-0000-0000DA040000}"/>
    <cellStyle name="Normal 2 7 2 4 2" xfId="4495"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7"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7"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1"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4"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5" xr:uid="{00000000-0005-0000-0000-0000DE040000}"/>
    <cellStyle name="Normal 2 7 3 2 2" xfId="3254"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7"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5" xr:uid="{00000000-0005-0000-0000-0000E0040000}"/>
    <cellStyle name="Normal 2 7 3 3 2" xfId="4496"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3"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90"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2"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3"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6"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2"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4"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7" xr:uid="{00000000-0005-0000-0000-0000E6040000}"/>
    <cellStyle name="Normal 2 7 5 2" xfId="4497"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5"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7"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1"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2"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9"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9"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60" xr:uid="{00000000-0005-0000-0000-0000ED040000}"/>
    <cellStyle name="Normal 2 8 2 3 2" xfId="4498"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8"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1"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3"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4"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6" xr:uid="{00000000-0005-0000-0000-0000F1040000}"/>
    <cellStyle name="Normal 2 8 3 2 2" xfId="3262"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20"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3" xr:uid="{00000000-0005-0000-0000-0000F3040000}"/>
    <cellStyle name="Normal 2 8 3 3 2" xfId="4499"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1"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4"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5"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4"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8"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5" xr:uid="{00000000-0005-0000-0000-0000F8040000}"/>
    <cellStyle name="Normal 2 8 5 2" xfId="4500"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6"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1"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5"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3"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7"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1"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8" xr:uid="{00000000-0005-0000-0000-0000FF040000}"/>
    <cellStyle name="Normal 2 9 2 3 2" xfId="4501"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6"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7"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4"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6"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9"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7"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6"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2"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7"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4"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8"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4"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9" xr:uid="{00000000-0005-0000-0000-000014050000}"/>
    <cellStyle name="Normal 3 2 3 3 2 3 4 2" xfId="31291" xr:uid="{EB8BC9D9-A033-4C6E-8AEF-B73E94BB5D44}"/>
    <cellStyle name="Normal 3 2 3 3 2 3 5" xfId="2094" xr:uid="{00000000-0005-0000-0000-000008020000}"/>
    <cellStyle name="Normal 3 2 3 3 2 3 5 2" xfId="4649"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7"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8"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3" xr:uid="{00000000-0005-0000-0000-000006020000}"/>
    <cellStyle name="Normal 3 2 3 3 2 5 2" xfId="4666"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6"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5" xr:uid="{89E53FE7-94C9-4D91-BBC4-6F94CBF85A44}"/>
    <cellStyle name="Normal 3 2 3 3 4 2 2 2 3" xfId="3713"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90"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6"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20" xr:uid="{00000000-0005-0000-0000-00001D050000}"/>
    <cellStyle name="Normal 3 2 3 3 4 4 2" xfId="31295" xr:uid="{324C98B1-8E30-4CDB-8616-21FD670B2E3A}"/>
    <cellStyle name="Normal 3 2 3 3 4 5" xfId="2095" xr:uid="{00000000-0005-0000-0000-00000B020000}"/>
    <cellStyle name="Normal 3 2 3 3 4 5 2" xfId="3808"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8"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1" xr:uid="{00000000-0005-0000-0000-000023050000}"/>
    <cellStyle name="Normal 3 2 3 4 3 4 2" xfId="31284" xr:uid="{8B70590F-73CC-44E1-B466-2B324B3DBBCB}"/>
    <cellStyle name="Normal 3 2 3 4 3 5" xfId="2098" xr:uid="{00000000-0005-0000-0000-000012020000}"/>
    <cellStyle name="Normal 3 2 3 4 3 5 2" xfId="4671"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60"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7" xr:uid="{00000000-0005-0000-0000-000010020000}"/>
    <cellStyle name="Normal 3 2 3 4 5 2" xfId="3778"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9"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6"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3" xr:uid="{00000000-0005-0000-0000-00002A050000}"/>
    <cellStyle name="Normal 3 2 4 3 4 2" xfId="31286" xr:uid="{C5493F1B-7833-429B-A3F9-F86186048626}"/>
    <cellStyle name="Normal 3 2 4 3 5" xfId="2100" xr:uid="{00000000-0005-0000-0000-000016020000}"/>
    <cellStyle name="Normal 3 2 4 3 5 2" xfId="4686"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3"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2"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9" xr:uid="{00000000-0005-0000-0000-000014020000}"/>
    <cellStyle name="Normal 3 2 4 5 2" xfId="4645"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2"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9"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7"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3"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6"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5"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5"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70"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8"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60"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6"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6"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4"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7"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7"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1"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8"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8"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4"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2"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7"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5"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1"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5"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8"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9"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3"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1"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9"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8"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4"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6"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1"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8"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2"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9"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9"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9"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70"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5" xr:uid="{00000000-0005-0000-0000-00005A050000}"/>
    <cellStyle name="Normal 4 2 2 2 2 2 2 2" xfId="3278"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3"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9" xr:uid="{00000000-0005-0000-0000-00005C050000}"/>
    <cellStyle name="Normal 4 2 2 2 2 2 3 2" xfId="4504"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7"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8"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4" xr:uid="{00000000-0005-0000-0000-00005E050000}"/>
    <cellStyle name="Normal 4 2 2 2 2 3 2" xfId="3280"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2"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1" xr:uid="{00000000-0005-0000-0000-000060050000}"/>
    <cellStyle name="Normal 4 2 2 2 2 4 2" xfId="4505"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6"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8"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2"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3"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6" xr:uid="{00000000-0005-0000-0000-000064050000}"/>
    <cellStyle name="Normal 4 2 2 2 3 2 2" xfId="3283"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4"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4" xr:uid="{00000000-0005-0000-0000-000066050000}"/>
    <cellStyle name="Normal 4 2 2 2 3 3 2" xfId="4506"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2"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1"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50"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80"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5"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3"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80"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6" xr:uid="{00000000-0005-0000-0000-00006C050000}"/>
    <cellStyle name="Normal 4 2 2 2 5 2" xfId="4507"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6"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8"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2"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1"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8"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6"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9" xr:uid="{00000000-0005-0000-0000-000073050000}"/>
    <cellStyle name="Normal 4 2 2 3 2 3 2" xfId="4508"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7"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5"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1"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2"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7" xr:uid="{00000000-0005-0000-0000-000077050000}"/>
    <cellStyle name="Normal 4 2 2 3 3 2 2" xfId="3291"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7"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2" xr:uid="{00000000-0005-0000-0000-000079050000}"/>
    <cellStyle name="Normal 4 2 2 3 3 3 2" xfId="4509"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90"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7"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1"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3"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5"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4" xr:uid="{00000000-0005-0000-0000-00007E050000}"/>
    <cellStyle name="Normal 4 2 2 3 5 2" xfId="4510"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7"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5"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9"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2"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6"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8"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7" xr:uid="{00000000-0005-0000-0000-000085050000}"/>
    <cellStyle name="Normal 4 2 2 4 2 3 2" xfId="4511"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5"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8"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2"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3"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8"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8"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2"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2"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8"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5"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9"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3"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9"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3"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3"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5"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3"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4"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70"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4"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4"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8"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4"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5"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9"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5"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6"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30"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6"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7"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9"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2"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9"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8"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3" xr:uid="{00000000-0005-0000-0000-0000AA050000}"/>
    <cellStyle name="Normal 4 2 3 2 2 2 2" xfId="3301"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9"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2" xr:uid="{00000000-0005-0000-0000-0000AC050000}"/>
    <cellStyle name="Normal 4 2 3 2 2 3 2" xfId="4515"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300"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6"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8"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5"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3"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2"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6"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4" xr:uid="{00000000-0005-0000-0000-0000B2050000}"/>
    <cellStyle name="Normal 4 2 3 2 4 2" xfId="4516"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2"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4"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8"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9"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4" xr:uid="{00000000-0005-0000-0000-0000B6050000}"/>
    <cellStyle name="Normal 4 2 3 3 2 2" xfId="3306"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30"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7" xr:uid="{00000000-0005-0000-0000-0000B8050000}"/>
    <cellStyle name="Normal 4 2 3 3 3 2" xfId="4517"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5"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7"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7"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4"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8"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1"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5"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8"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1"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4"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8"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8"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7" xr:uid="{00000000-0005-0000-0000-0000C4050000}"/>
    <cellStyle name="Normal 4 2 4 2 2 2 2" xfId="3311"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2"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2" xr:uid="{00000000-0005-0000-0000-0000C6050000}"/>
    <cellStyle name="Normal 4 2 4 2 2 3 2" xfId="4519"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10"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2"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6" xr:uid="{00000000-0005-0000-0000-0000C8050000}"/>
    <cellStyle name="Normal 4 2 4 2 3 2" xfId="3313"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1"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4" xr:uid="{00000000-0005-0000-0000-0000CA050000}"/>
    <cellStyle name="Normal 4 2 4 2 4 2" xfId="4520"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9"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50"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4"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7"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8" xr:uid="{00000000-0005-0000-0000-0000CE050000}"/>
    <cellStyle name="Normal 4 2 4 3 2 2" xfId="3316"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3"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7" xr:uid="{00000000-0005-0000-0000-0000D0050000}"/>
    <cellStyle name="Normal 4 2 4 3 3 2" xfId="4521"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5"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3"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9"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6"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8"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5"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7"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9" xr:uid="{00000000-0005-0000-0000-0000D6050000}"/>
    <cellStyle name="Normal 4 2 4 5 2" xfId="4522"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3"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90"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4"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80"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1"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5"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2" xr:uid="{00000000-0005-0000-0000-0000DD050000}"/>
    <cellStyle name="Normal 4 2 5 2 3 2" xfId="4523"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20"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4"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60"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7"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9" xr:uid="{00000000-0005-0000-0000-0000E1050000}"/>
    <cellStyle name="Normal 4 2 5 3 2 2" xfId="3324"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6"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5" xr:uid="{00000000-0005-0000-0000-0000E3050000}"/>
    <cellStyle name="Normal 4 2 5 3 3 2" xfId="4524"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3"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7"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8"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6"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4"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7" xr:uid="{00000000-0005-0000-0000-0000E8050000}"/>
    <cellStyle name="Normal 4 2 5 5 2" xfId="4525"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4"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4"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8"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1"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9"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7"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30" xr:uid="{00000000-0005-0000-0000-0000EF050000}"/>
    <cellStyle name="Normal 4 2 6 2 3 2" xfId="4526"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8"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10"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1"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8"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1"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80"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9"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7"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5"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7"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1"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2"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3"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8"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4" xr:uid="{00000000-0005-0000-0000-0000FC050000}"/>
    <cellStyle name="Normal 4 2 7 2 3 2" xfId="4528"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2"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8"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2"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9"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5"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1"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90"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9"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6"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7"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3"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3"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2"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1"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30"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7"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3"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4"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6"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2"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3"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4"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5"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3"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8"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8"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6"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7" xr:uid="{00000000-0005-0000-0000-00001B060000}"/>
    <cellStyle name="Normal 4 4 2 2 2 2 2" xfId="3340"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40"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1" xr:uid="{00000000-0005-0000-0000-00001D060000}"/>
    <cellStyle name="Normal 4 4 2 2 2 3 2" xfId="4531"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9"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7"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6" xr:uid="{00000000-0005-0000-0000-00001F060000}"/>
    <cellStyle name="Normal 4 4 2 2 3 2" xfId="3342"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9"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3" xr:uid="{00000000-0005-0000-0000-000021060000}"/>
    <cellStyle name="Normal 4 4 2 2 4 2" xfId="4532"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8"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7"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1"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2"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8" xr:uid="{00000000-0005-0000-0000-000025060000}"/>
    <cellStyle name="Normal 4 4 2 3 2 2" xfId="3345"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1"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6" xr:uid="{00000000-0005-0000-0000-000027060000}"/>
    <cellStyle name="Normal 4 4 2 3 3 2" xfId="4533"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4"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600"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6"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1"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7"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5"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4"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8" xr:uid="{00000000-0005-0000-0000-00002D060000}"/>
    <cellStyle name="Normal 4 4 2 5 2" xfId="4534"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7"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7"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1"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7"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50"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3"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1" xr:uid="{00000000-0005-0000-0000-000034060000}"/>
    <cellStyle name="Normal 4 4 3 2 3 2" xfId="4535"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9"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4"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7"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2"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9" xr:uid="{00000000-0005-0000-0000-000038060000}"/>
    <cellStyle name="Normal 4 4 3 3 2 2" xfId="3353"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4"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4" xr:uid="{00000000-0005-0000-0000-00003A060000}"/>
    <cellStyle name="Normal 4 4 3 3 3 2" xfId="4536"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2"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6"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5"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5"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2"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6" xr:uid="{00000000-0005-0000-0000-00003F060000}"/>
    <cellStyle name="Normal 4 4 3 5 2" xfId="4537"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8"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4"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8"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8"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8"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5"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9" xr:uid="{00000000-0005-0000-0000-000046060000}"/>
    <cellStyle name="Normal 4 4 4 2 3 2" xfId="4538"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7"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7"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8"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3"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60"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90"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6"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9"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9"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4"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8"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9"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1"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7"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40"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4"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9"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90"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2"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8"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1"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7"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70"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1"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40"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1"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2"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1"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2"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3"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1"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4"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5"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900"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5" xr:uid="{00000000-0005-0000-0000-00006B060000}"/>
    <cellStyle name="Normal 4 5 2 2 2 2" xfId="3363"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6"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4" xr:uid="{00000000-0005-0000-0000-00006D060000}"/>
    <cellStyle name="Normal 4 5 2 2 3 2" xfId="4542"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2"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5"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4"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5"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5"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4"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200"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6" xr:uid="{00000000-0005-0000-0000-000073060000}"/>
    <cellStyle name="Normal 4 5 2 4 2" xfId="4543"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3"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3"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7"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5"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6" xr:uid="{00000000-0005-0000-0000-000077060000}"/>
    <cellStyle name="Normal 4 5 3 2 2" xfId="3368"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7"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9" xr:uid="{00000000-0005-0000-0000-000079060000}"/>
    <cellStyle name="Normal 4 5 3 3 2" xfId="4544"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7"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6"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3"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6"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70"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3"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9"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5"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2"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3"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7"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4"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9" xr:uid="{00000000-0005-0000-0000-000085060000}"/>
    <cellStyle name="Normal 4 6 2 2 2 2" xfId="3373"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9"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4" xr:uid="{00000000-0005-0000-0000-000087060000}"/>
    <cellStyle name="Normal 4 6 2 2 3 2" xfId="4546"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2"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1"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8" xr:uid="{00000000-0005-0000-0000-000089060000}"/>
    <cellStyle name="Normal 4 6 2 3 2" xfId="3375"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8"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6" xr:uid="{00000000-0005-0000-0000-00008B060000}"/>
    <cellStyle name="Normal 4 6 2 4 2" xfId="4547"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1"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9"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3"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6"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800" xr:uid="{00000000-0005-0000-0000-00008F060000}"/>
    <cellStyle name="Normal 4 6 3 2 2" xfId="3378"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50"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9" xr:uid="{00000000-0005-0000-0000-000091060000}"/>
    <cellStyle name="Normal 4 6 3 3 2" xfId="4548"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7"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2"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5"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6"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80"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7"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1"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1" xr:uid="{00000000-0005-0000-0000-000097060000}"/>
    <cellStyle name="Normal 4 6 5 2" xfId="4549"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4"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9"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3"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6"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3"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2"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4" xr:uid="{00000000-0005-0000-0000-00009E060000}"/>
    <cellStyle name="Normal 4 7 2 3 2" xfId="4550"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2"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3"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6"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1"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1" xr:uid="{00000000-0005-0000-0000-0000A2060000}"/>
    <cellStyle name="Normal 4 7 3 2 2" xfId="3386"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3"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7" xr:uid="{00000000-0005-0000-0000-0000A4060000}"/>
    <cellStyle name="Normal 4 7 3 3 2" xfId="4551"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5"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6"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2"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8"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1"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9" xr:uid="{00000000-0005-0000-0000-0000A9060000}"/>
    <cellStyle name="Normal 4 7 5 2" xfId="4552"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5"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3"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7"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7"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1"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4"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2" xr:uid="{00000000-0005-0000-0000-0000B0060000}"/>
    <cellStyle name="Normal 4 8 2 3 2" xfId="4553"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90"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9"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7"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2"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3"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2"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3"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4"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6"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6"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200"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8"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5"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5"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6" xr:uid="{00000000-0005-0000-0000-0000BD060000}"/>
    <cellStyle name="Normal 4 9 2 3 2" xfId="4555"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4"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7"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8"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5"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7"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3"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4"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6"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7"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6"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2"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9"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9" xr:uid="{00000000-0005-0000-0000-0000D2060000}"/>
    <cellStyle name="Normal 5 2 2 3 3 2 3 4 2" xfId="31296" xr:uid="{78CA0B19-A34B-4E31-AA24-2A14D9E7C4D2}"/>
    <cellStyle name="Normal 5 2 2 3 3 2 3 5" xfId="2102" xr:uid="{00000000-0005-0000-0000-000062020000}"/>
    <cellStyle name="Normal 5 2 2 3 3 2 3 5 2" xfId="4646"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1"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8"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1" xr:uid="{00000000-0005-0000-0000-000060020000}"/>
    <cellStyle name="Normal 5 2 2 3 3 2 5 2" xfId="4665"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4000"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0" xr:uid="{2B878A51-CD5F-4DE5-B930-3F48D284360B}"/>
    <cellStyle name="Normal 5 2 2 3 3 4 2 2 2 3" xfId="3719"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6"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4"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50" xr:uid="{00000000-0005-0000-0000-0000DB060000}"/>
    <cellStyle name="Normal 5 2 2 3 3 4 4 2" xfId="31290" xr:uid="{DEB5B321-0F2A-4419-A5CA-930B6F07E2F7}"/>
    <cellStyle name="Normal 5 2 2 3 3 4 5" xfId="2103" xr:uid="{00000000-0005-0000-0000-000065020000}"/>
    <cellStyle name="Normal 5 2 2 3 3 4 5 2" xfId="3791"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2"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1" xr:uid="{00000000-0005-0000-0000-0000E1060000}"/>
    <cellStyle name="Normal 5 2 2 3 4 3 4 2" xfId="31274" xr:uid="{48413553-C1B7-4B8D-A3C6-C8BF89975138}"/>
    <cellStyle name="Normal 5 2 2 3 4 3 5" xfId="2106" xr:uid="{00000000-0005-0000-0000-00006C020000}"/>
    <cellStyle name="Normal 5 2 2 3 4 3 5 2" xfId="4053"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4"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5" xr:uid="{00000000-0005-0000-0000-00006A020000}"/>
    <cellStyle name="Normal 5 2 2 3 4 5 2" xfId="4659"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3"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7"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2" xr:uid="{00000000-0005-0000-0000-0000E8060000}"/>
    <cellStyle name="Normal 5 2 2 4 3 4 2" xfId="31277" xr:uid="{5827531A-151D-490E-B9CC-5F64E61F31DF}"/>
    <cellStyle name="Normal 5 2 2 4 3 5" xfId="2108" xr:uid="{00000000-0005-0000-0000-000070020000}"/>
    <cellStyle name="Normal 5 2 2 4 3 5 2" xfId="4630"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6"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7" xr:uid="{00000000-0005-0000-0000-00006E020000}"/>
    <cellStyle name="Normal 5 2 2 4 5 2" xfId="4679"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5"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4" xr:uid="{00000000-0005-0000-0000-0000F4060000}"/>
    <cellStyle name="Normal 5 2 4 3 2 3 4 2" xfId="31278" xr:uid="{51508AF3-39AA-43A7-A514-BBE022261B7A}"/>
    <cellStyle name="Normal 5 2 4 3 2 3 5" xfId="2110" xr:uid="{00000000-0005-0000-0000-000079020000}"/>
    <cellStyle name="Normal 5 2 4 3 2 3 5 2" xfId="4629"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8"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3"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9" xr:uid="{00000000-0005-0000-0000-000077020000}"/>
    <cellStyle name="Normal 5 2 4 3 2 5 2" xfId="4634"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7"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1" xr:uid="{00FBE9D4-901D-40C4-AE9A-A01535727F0E}"/>
    <cellStyle name="Normal 5 2 4 3 4 2 2 2 3" xfId="3726"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2"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2"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5" xr:uid="{00000000-0005-0000-0000-0000FD060000}"/>
    <cellStyle name="Normal 5 2 4 3 4 4 2" xfId="31283" xr:uid="{853362D5-299F-4808-978A-B0AF91C9FCCD}"/>
    <cellStyle name="Normal 5 2 4 3 4 5" xfId="2111" xr:uid="{00000000-0005-0000-0000-00007C020000}"/>
    <cellStyle name="Normal 5 2 4 3 4 5 2" xfId="4640"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9"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6" xr:uid="{00000000-0005-0000-0000-000003070000}"/>
    <cellStyle name="Normal 5 2 4 4 3 4 2" xfId="31273" xr:uid="{FA2917AE-C3BA-4BE1-A1E6-01DBDC065E54}"/>
    <cellStyle name="Normal 5 2 4 4 3 5" xfId="2114" xr:uid="{00000000-0005-0000-0000-000083020000}"/>
    <cellStyle name="Normal 5 2 4 4 3 5 2" xfId="3783"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1"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5"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60" xr:uid="{B6A07F6F-9F13-4228-A8E1-D1C6B6C8E7AD}"/>
    <cellStyle name="Normal 5 2 4 4 5 4" xfId="24641" xr:uid="{11EB602C-CBF5-439D-843C-5A00AA8F3884}"/>
    <cellStyle name="Normal 5 2 4 4 6" xfId="2113"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10"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8"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8" xr:uid="{00000000-0005-0000-0000-00000B070000}"/>
    <cellStyle name="Normal 5 2 6 3 4 2" xfId="31280" xr:uid="{0E491AE0-2453-47A6-807A-49B64C0F5E81}"/>
    <cellStyle name="Normal 5 2 6 3 5" xfId="2116" xr:uid="{00000000-0005-0000-0000-000088020000}"/>
    <cellStyle name="Normal 5 2 6 3 5 2" xfId="4643"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3"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7"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5" xr:uid="{00000000-0005-0000-0000-000086020000}"/>
    <cellStyle name="Normal 5 2 6 5 2" xfId="3961"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2"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2"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9" xr:uid="{00000000-0005-0000-0000-000015070000}"/>
    <cellStyle name="Normal 5 3 3 2 3 4 2" xfId="31279" xr:uid="{10A152D0-5DF9-4181-A6B6-C858B6F9085A}"/>
    <cellStyle name="Normal 5 3 3 2 3 5" xfId="2118" xr:uid="{00000000-0005-0000-0000-00008F020000}"/>
    <cellStyle name="Normal 5 3 3 2 3 5 2" xfId="4667"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5"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7" xr:uid="{00000000-0005-0000-0000-00008D020000}"/>
    <cellStyle name="Normal 5 3 3 2 5 2" xfId="4642"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4"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2" xr:uid="{E69CF877-FED2-44A6-9C89-2AAF3ED69E2C}"/>
    <cellStyle name="Normal 5 3 3 4 2 2 2 3" xfId="3736"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7"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20"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60" xr:uid="{00000000-0005-0000-0000-00001E070000}"/>
    <cellStyle name="Normal 5 3 3 4 4 2" xfId="31292" xr:uid="{F161427D-9EB4-4451-9A6A-06D7E603F9F7}"/>
    <cellStyle name="Normal 5 3 3 4 5" xfId="2119" xr:uid="{00000000-0005-0000-0000-000092020000}"/>
    <cellStyle name="Normal 5 3 3 4 5 2" xfId="4670"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6"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1" xr:uid="{00000000-0005-0000-0000-000024070000}"/>
    <cellStyle name="Normal 5 3 4 3 4 2" xfId="31287" xr:uid="{DCD0F34B-C807-48EF-AD43-4F507781571A}"/>
    <cellStyle name="Normal 5 3 4 3 5" xfId="2122" xr:uid="{00000000-0005-0000-0000-000099020000}"/>
    <cellStyle name="Normal 5 3 4 3 5 2" xfId="3818"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8"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1" xr:uid="{00000000-0005-0000-0000-000097020000}"/>
    <cellStyle name="Normal 5 3 4 5 2" xfId="4652"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7"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9"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2" xr:uid="{00000000-0005-0000-0000-00002C070000}"/>
    <cellStyle name="Normal 5 5 10 4 2" xfId="31297" xr:uid="{5A6D113D-41BD-4B2B-84F1-322D480A3CB5}"/>
    <cellStyle name="Normal 5 5 10 5" xfId="2124" xr:uid="{00000000-0005-0000-0000-00009E020000}"/>
    <cellStyle name="Normal 5 5 10 5 2" xfId="3790"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20"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2" xr:uid="{00000000-0005-0000-0000-00002E070000}"/>
    <cellStyle name="Normal 5 5 11 2 2" xfId="2963"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4"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9"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1"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3"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2" xr:uid="{00000000-0005-0000-0000-000067060000}"/>
    <cellStyle name="Normal 5 5 12 4 2 2" xfId="28244" xr:uid="{C0C981C0-058E-4026-91E4-71DD03B00545}"/>
    <cellStyle name="Normal 5 5 12 4 2 3" xfId="27487" xr:uid="{1A5E8FF4-C6F3-4045-99D5-5EFB1C02A4ED}"/>
    <cellStyle name="Normal 5 5 12 4 3" xfId="3743"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3"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4"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40"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7"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40"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70"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3"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9"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6" xr:uid="{00000000-0005-0000-0000-000039070000}"/>
    <cellStyle name="Normal 5 5 2 2 2 2 2" xfId="3399"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6"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400" xr:uid="{00000000-0005-0000-0000-00003B070000}"/>
    <cellStyle name="Normal 5 5 2 2 2 3 2" xfId="4558"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8"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50"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80"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2"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1"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5"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5"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2" xr:uid="{00000000-0005-0000-0000-000041070000}"/>
    <cellStyle name="Normal 5 5 2 2 4 2" xfId="4559"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4"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9"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3"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2"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7"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2"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3" xr:uid="{00000000-0005-0000-0000-00004B070000}"/>
    <cellStyle name="Normal 5 5 2 4 2 2" xfId="2965"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9"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1"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4"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1"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9"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5"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3"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6"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8"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7" xr:uid="{00000000-0005-0000-0000-000055070000}"/>
    <cellStyle name="Normal 5 5 3 2 3 2" xfId="4562"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5"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6"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2"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6"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4"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9" xr:uid="{00000000-0005-0000-0000-00005B070000}"/>
    <cellStyle name="Normal 5 5 3 3 2 3 2" xfId="30086" xr:uid="{8D83AA04-EFB8-4DBE-9F2D-CA04908BDD15}"/>
    <cellStyle name="Normal 5 5 3 3 2 4" xfId="2811"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5" xr:uid="{00000000-0005-0000-0000-0000E2050000}"/>
    <cellStyle name="Normal 5 5 3 3 2 5 2" xfId="3789"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1"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9"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3"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8"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8"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5" xr:uid="{00000000-0005-0000-0000-0000AB020000}"/>
    <cellStyle name="Normal 5 5 3 3 6 2" xfId="4650"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7"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2"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10"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6"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4"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6"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6"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30"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5"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4"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9"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5" xr:uid="{00000000-0005-0000-0000-000069070000}"/>
    <cellStyle name="Normal 5 5 4 2 3 2" xfId="4565"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3"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9"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3"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7"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6"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2"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7"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6"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7"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6"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10"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8"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3"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8"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7"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6"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4"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9"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4"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9"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8"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9"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5"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30"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8"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6"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1"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9"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7"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2"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1" xr:uid="{00000000-0005-0000-0000-000096070000}"/>
    <cellStyle name="Normal 6 3 3 3 2 3 4 2" xfId="31281" xr:uid="{8609F323-400D-4035-9BBF-4A50ABE08EC3}"/>
    <cellStyle name="Normal 6 3 3 3 2 3 5" xfId="2127" xr:uid="{00000000-0005-0000-0000-0000BE020000}"/>
    <cellStyle name="Normal 6 3 3 3 2 3 5 2" xfId="4680"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4"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70"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6" xr:uid="{00000000-0005-0000-0000-0000BC020000}"/>
    <cellStyle name="Normal 6 3 3 3 2 5 2" xfId="4637"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3"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4" xr:uid="{AC20A973-25C7-4EEA-B8FC-5F924C46B0FC}"/>
    <cellStyle name="Normal 6 3 3 3 4 2 2 2 3" xfId="3748"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6"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9"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2" xr:uid="{00000000-0005-0000-0000-00009F070000}"/>
    <cellStyle name="Normal 6 3 3 3 4 4 2" xfId="31293" xr:uid="{186211C7-282C-42A3-AABA-91AA76594D8B}"/>
    <cellStyle name="Normal 6 3 3 3 4 5" xfId="2128" xr:uid="{00000000-0005-0000-0000-0000C1020000}"/>
    <cellStyle name="Normal 6 3 3 3 4 5 2" xfId="4672"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5"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3" xr:uid="{00000000-0005-0000-0000-0000A5070000}"/>
    <cellStyle name="Normal 6 3 3 4 3 4 2" xfId="31300" xr:uid="{9A618AA1-F692-4092-9D65-77B750975D70}"/>
    <cellStyle name="Normal 6 3 3 4 3 5" xfId="2131" xr:uid="{00000000-0005-0000-0000-0000C8020000}"/>
    <cellStyle name="Normal 6 3 3 4 3 5 2" xfId="3855"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7"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30" xr:uid="{00000000-0005-0000-0000-0000C6020000}"/>
    <cellStyle name="Normal 6 3 3 4 5 2" xfId="3776"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6"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70"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5" xr:uid="{00000000-0005-0000-0000-0000AC070000}"/>
    <cellStyle name="Normal 6 3 4 3 4 2" xfId="31288" xr:uid="{BE8648E5-FB61-43AA-BB56-FE67109396AA}"/>
    <cellStyle name="Normal 6 3 4 3 5" xfId="2133" xr:uid="{00000000-0005-0000-0000-0000CC020000}"/>
    <cellStyle name="Normal 6 3 4 3 5 2" xfId="4641"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9"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4"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2" xr:uid="{00000000-0005-0000-0000-0000CA020000}"/>
    <cellStyle name="Normal 6 3 4 5 2" xfId="4626"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8"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7" xr:uid="{00000000-0005-0000-0000-0000B7070000}"/>
    <cellStyle name="Normal 6 5 3 2 3 4 2" xfId="31276" xr:uid="{AC78F16B-C398-421C-B6DA-60754B2F6068}"/>
    <cellStyle name="Normal 6 5 3 2 3 5" xfId="2136" xr:uid="{00000000-0005-0000-0000-0000D4020000}"/>
    <cellStyle name="Normal 6 5 3 2 3 5 2" xfId="4648"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2"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6"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5" xr:uid="{00000000-0005-0000-0000-0000D2020000}"/>
    <cellStyle name="Normal 6 5 3 2 5 2" xfId="4684"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1"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0" xr:uid="{CE4D3F89-E104-4E7C-94DC-8DEA8C31FCE9}"/>
    <cellStyle name="Normal 6 5 3 4 2 2 2 3" xfId="3754"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2"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8"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8" xr:uid="{00000000-0005-0000-0000-0000C0070000}"/>
    <cellStyle name="Normal 6 5 3 4 4 2" xfId="31294" xr:uid="{AB74C274-9F21-4F33-97DC-03C78C47142A}"/>
    <cellStyle name="Normal 6 5 3 4 5" xfId="2137" xr:uid="{00000000-0005-0000-0000-0000D7020000}"/>
    <cellStyle name="Normal 6 5 3 4 5 2" xfId="4668"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3"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9" xr:uid="{00000000-0005-0000-0000-0000C6070000}"/>
    <cellStyle name="Normal 6 5 4 3 4 2" xfId="31299" xr:uid="{1D63F91C-4880-4AD8-ACE6-3490B3C191AF}"/>
    <cellStyle name="Normal 6 5 4 3 5" xfId="2140" xr:uid="{00000000-0005-0000-0000-0000DE020000}"/>
    <cellStyle name="Normal 6 5 4 3 5 2" xfId="3772"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5"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9" xr:uid="{00000000-0005-0000-0000-0000DC020000}"/>
    <cellStyle name="Normal 6 5 4 5 2" xfId="4628"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4"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1"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2"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80" xr:uid="{00000000-0005-0000-0000-0000D1070000}"/>
    <cellStyle name="Normal 6 6 4 4 2" xfId="31285" xr:uid="{19635C23-0322-4BD8-97B1-5DC1FA748C5B}"/>
    <cellStyle name="Normal 6 6 4 5" xfId="2143" xr:uid="{00000000-0005-0000-0000-0000E6020000}"/>
    <cellStyle name="Normal 6 6 4 5 2" xfId="4636"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7"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3"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6"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1"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6"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5"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10"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9"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8"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8"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8"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6"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1"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70"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8"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9"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9"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7"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2"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7"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90"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50"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1"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1"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1"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1"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2"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9"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4"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3" xr:uid="{00000000-0005-0000-0000-0000FA070000}"/>
    <cellStyle name="Normal 7 3 3 2 3 4 2" xfId="31275" xr:uid="{FE80F6DF-4597-4CFB-BBD3-5BE6A13FC5D1}"/>
    <cellStyle name="Normal 7 3 3 2 3 5" xfId="2145" xr:uid="{00000000-0005-0000-0000-0000F7020000}"/>
    <cellStyle name="Normal 7 3 3 2 3 5 2" xfId="4635"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5"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2"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4" xr:uid="{00000000-0005-0000-0000-0000F5020000}"/>
    <cellStyle name="Normal 7 3 3 2 5 2" xfId="4663"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4"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79" xr:uid="{3537F8E7-8F63-4952-A614-60ED7C47A13A}"/>
    <cellStyle name="Normal 7 3 3 4 2 2 2 3" xfId="3762"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8"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7"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4" xr:uid="{00000000-0005-0000-0000-000003080000}"/>
    <cellStyle name="Normal 7 3 3 4 4 2" xfId="31289" xr:uid="{9F4A7FD4-2CC3-4D75-A163-54E002A5B431}"/>
    <cellStyle name="Normal 7 3 3 4 5" xfId="2146" xr:uid="{00000000-0005-0000-0000-0000FA020000}"/>
    <cellStyle name="Normal 7 3 3 4 5 2" xfId="4023"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6"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5" xr:uid="{00000000-0005-0000-0000-000009080000}"/>
    <cellStyle name="Normal 7 3 4 3 4 2" xfId="31298" xr:uid="{51B7DBEA-ED31-4954-9F86-83029453074D}"/>
    <cellStyle name="Normal 7 3 4 3 5" xfId="2149" xr:uid="{00000000-0005-0000-0000-000001030000}"/>
    <cellStyle name="Normal 7 3 4 3 5 2" xfId="4669"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8"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8" xr:uid="{00000000-0005-0000-0000-0000FF020000}"/>
    <cellStyle name="Normal 7 3 4 5 2" xfId="4676"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7"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2"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6"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2"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60"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8"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8"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70"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9"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9"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7"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3"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60"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5"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3"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2"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2"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1"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2" xr:uid="{00000000-0005-0000-0000-00001F080000}"/>
    <cellStyle name="Normal 7 4 2 2 2 2 2 2" xfId="3423"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1"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4" xr:uid="{00000000-0005-0000-0000-000021080000}"/>
    <cellStyle name="Normal 7 4 2 2 2 2 3 2" xfId="4572"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2"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9"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1" xr:uid="{00000000-0005-0000-0000-000023080000}"/>
    <cellStyle name="Normal 7 4 2 2 2 3 2" xfId="3425"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60"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6" xr:uid="{00000000-0005-0000-0000-000025080000}"/>
    <cellStyle name="Normal 7 4 2 2 2 4 2" xfId="4573"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1"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1"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5"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5"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3" xr:uid="{00000000-0005-0000-0000-000029080000}"/>
    <cellStyle name="Normal 7 4 2 2 3 2 2" xfId="3428"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2"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9" xr:uid="{00000000-0005-0000-0000-00002B080000}"/>
    <cellStyle name="Normal 7 4 2 2 3 3 2" xfId="4574"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7"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4"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4"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8"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30"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20"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4"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1" xr:uid="{00000000-0005-0000-0000-000031080000}"/>
    <cellStyle name="Normal 7 4 2 2 5 2" xfId="4575"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7"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1"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5"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2"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3"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4"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4" xr:uid="{00000000-0005-0000-0000-000038080000}"/>
    <cellStyle name="Normal 7 4 2 3 2 3 2" xfId="4576"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2"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8"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5"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9"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4" xr:uid="{00000000-0005-0000-0000-00003C080000}"/>
    <cellStyle name="Normal 7 4 2 3 3 2 2" xfId="3436"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5"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7" xr:uid="{00000000-0005-0000-0000-00003E080000}"/>
    <cellStyle name="Normal 7 4 2 3 3 3 2" xfId="4577"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5"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40"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5"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8"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3"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9" xr:uid="{00000000-0005-0000-0000-000043080000}"/>
    <cellStyle name="Normal 7 4 2 3 5 2" xfId="4578"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8"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8"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2"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3"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1"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6"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2" xr:uid="{00000000-0005-0000-0000-00004A080000}"/>
    <cellStyle name="Normal 7 4 2 4 2 3 2" xfId="4579"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40"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1"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6"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100"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3"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5"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6"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80"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9"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8"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2"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4"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6"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7"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1"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8"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7"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5"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7"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8"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2"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1"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8"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6"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90"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9"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7"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1"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400"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8"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4"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9"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3"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7"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30" xr:uid="{00000000-0005-0000-0000-00006F080000}"/>
    <cellStyle name="Normal 7 4 3 2 2 2 2" xfId="3446"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7"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7" xr:uid="{00000000-0005-0000-0000-000071080000}"/>
    <cellStyle name="Normal 7 4 3 2 2 3 2" xfId="4583"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5"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7"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2"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2"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8"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9"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20"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9" xr:uid="{00000000-0005-0000-0000-000077080000}"/>
    <cellStyle name="Normal 7 4 3 2 4 2" xfId="4584"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3"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5"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9"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70"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1" xr:uid="{00000000-0005-0000-0000-00007B080000}"/>
    <cellStyle name="Normal 7 4 3 3 2 2" xfId="3451"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8"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2" xr:uid="{00000000-0005-0000-0000-00007D080000}"/>
    <cellStyle name="Normal 7 4 3 3 3 2" xfId="4585"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50"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8"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1"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1"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3"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8"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9"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6"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2"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5"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9"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9"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4" xr:uid="{00000000-0005-0000-0000-000089080000}"/>
    <cellStyle name="Normal 7 4 4 2 2 2 2" xfId="3456"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70"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7" xr:uid="{00000000-0005-0000-0000-00008B080000}"/>
    <cellStyle name="Normal 7 4 4 2 2 3 2" xfId="4587"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5"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4"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3" xr:uid="{00000000-0005-0000-0000-00008D080000}"/>
    <cellStyle name="Normal 7 4 4 2 3 2" xfId="3458"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9"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9" xr:uid="{00000000-0005-0000-0000-00008F080000}"/>
    <cellStyle name="Normal 7 4 4 2 4 2" xfId="4588"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4"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2"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6"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9"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5" xr:uid="{00000000-0005-0000-0000-000093080000}"/>
    <cellStyle name="Normal 7 4 4 3 2 2" xfId="3461"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1"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2" xr:uid="{00000000-0005-0000-0000-000095080000}"/>
    <cellStyle name="Normal 7 4 4 3 3 2" xfId="4589"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60"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5"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3"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3"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3"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2"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1"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4" xr:uid="{00000000-0005-0000-0000-00009B080000}"/>
    <cellStyle name="Normal 7 4 4 5 2" xfId="4590"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4"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2"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6"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1"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6"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3"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7" xr:uid="{00000000-0005-0000-0000-0000A2080000}"/>
    <cellStyle name="Normal 7 4 5 2 3 2" xfId="4591"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5"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6"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4"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4"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6" xr:uid="{00000000-0005-0000-0000-0000A6080000}"/>
    <cellStyle name="Normal 7 4 5 3 2 2" xfId="3469"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4"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70" xr:uid="{00000000-0005-0000-0000-0000A8080000}"/>
    <cellStyle name="Normal 7 4 5 3 3 2" xfId="4592"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8"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9"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2"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1"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2"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2" xr:uid="{00000000-0005-0000-0000-0000AD080000}"/>
    <cellStyle name="Normal 7 4 5 5 2" xfId="4593"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5"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6"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20"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2"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4"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5"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5" xr:uid="{00000000-0005-0000-0000-0000B4080000}"/>
    <cellStyle name="Normal 7 4 6 2 3 2" xfId="4594"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3"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2"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5"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5"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6"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7"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3"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5"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6"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9"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3"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3"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8"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6"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9" xr:uid="{00000000-0005-0000-0000-0000C1080000}"/>
    <cellStyle name="Normal 7 4 7 2 3 2" xfId="4596"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7"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9"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6"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6"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80"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8"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4"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7"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7"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9"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4"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4"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9"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5"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8"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9"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7"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5"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1"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6"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40"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8"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6"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8" xr:uid="{00000000-0005-0000-0000-0000DB080000}"/>
    <cellStyle name="Normal 7 6 10 4 2" xfId="31282" xr:uid="{69027C77-DB7A-41A6-AD44-B417C9A1F73E}"/>
    <cellStyle name="Normal 7 6 10 5" xfId="2151" xr:uid="{00000000-0005-0000-0000-000024030000}"/>
    <cellStyle name="Normal 7 6 10 5 2" xfId="4681"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9"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4" xr:uid="{00000000-0005-0000-0000-0000DD080000}"/>
    <cellStyle name="Normal 7 6 11 2 2" xfId="2999"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1"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9"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80"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8"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2"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4"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7"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9"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1"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1"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50"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8"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3"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7"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4" xr:uid="{00000000-0005-0000-0000-0000EA080000}"/>
    <cellStyle name="Normal 7 6 2 2 2 3 2" xfId="4600"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2"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1"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8"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5"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3"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4"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60"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4"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5" xr:uid="{00000000-0005-0000-0000-0000F3080000}"/>
    <cellStyle name="Normal 7 6 2 3 2 2" xfId="3487"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4"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7"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8" xr:uid="{00000000-0005-0000-0000-0000F6080000}"/>
    <cellStyle name="Normal 7 6 2 3 3 2" xfId="4602"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3000"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3"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10"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1"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3"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500"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7"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4"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90"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8"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1" xr:uid="{00000000-0005-0000-0000-000000090000}"/>
    <cellStyle name="Normal 7 6 3 2 3 2" xfId="4604"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9"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7"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1"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3"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4"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3" xr:uid="{00000000-0005-0000-0000-000006090000}"/>
    <cellStyle name="Normal 7 6 3 3 2 3 2" xfId="30073" xr:uid="{32C9490F-223B-4F54-991F-4B3A7967E779}"/>
    <cellStyle name="Normal 7 6 3 3 2 4" xfId="2846"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8" xr:uid="{00000000-0005-0000-0000-000009070000}"/>
    <cellStyle name="Normal 7 6 3 3 2 5 2" xfId="4095"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5"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2"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5"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2"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9"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2" xr:uid="{00000000-0005-0000-0000-000031030000}"/>
    <cellStyle name="Normal 7 6 3 3 6 2" xfId="4639"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4"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6"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5"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8"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6"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1"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7"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1"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2"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8"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9"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9" xr:uid="{00000000-0005-0000-0000-000014090000}"/>
    <cellStyle name="Normal 7 6 4 2 3 2" xfId="4607"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7"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20"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2"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9"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500"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7"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9"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8"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2"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7"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1"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5"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8"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30"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9"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7"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3"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6"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9"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1"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10"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80"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4"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7"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3"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5"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8"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4"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6"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9"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2" xr:uid="{00000000-0005-0000-0000-000037090000}"/>
    <cellStyle name="Normal 7 7 2 2 2 2" xfId="3503"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1"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4" xr:uid="{00000000-0005-0000-0000-000039090000}"/>
    <cellStyle name="Normal 7 7 2 2 3 2" xfId="4611"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2"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3"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1" xr:uid="{00000000-0005-0000-0000-00003B090000}"/>
    <cellStyle name="Normal 7 7 2 3 2" xfId="3505"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80"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6" xr:uid="{00000000-0005-0000-0000-00003D090000}"/>
    <cellStyle name="Normal 7 7 2 4 2" xfId="4612"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1"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1"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5"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8"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3" xr:uid="{00000000-0005-0000-0000-000041090000}"/>
    <cellStyle name="Normal 7 7 3 2 2" xfId="3508"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2"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9" xr:uid="{00000000-0005-0000-0000-000043090000}"/>
    <cellStyle name="Normal 7 7 3 3 2" xfId="4613"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7"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4"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7"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10"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10"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50"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2"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1" xr:uid="{00000000-0005-0000-0000-000049090000}"/>
    <cellStyle name="Normal 7 7 5 2" xfId="4614"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5"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1"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5"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90"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3"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4"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4" xr:uid="{00000000-0005-0000-0000-000050090000}"/>
    <cellStyle name="Normal 7 8 2 3 2" xfId="4615"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2"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5"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8"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1"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4" xr:uid="{00000000-0005-0000-0000-000054090000}"/>
    <cellStyle name="Normal 7 8 3 2 2" xfId="3516"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5"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7" xr:uid="{00000000-0005-0000-0000-000056090000}"/>
    <cellStyle name="Normal 7 8 3 3 2" xfId="4616"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5"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8"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3"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8"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3"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9" xr:uid="{00000000-0005-0000-0000-00005B090000}"/>
    <cellStyle name="Normal 7 8 5 2" xfId="4617"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6"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5"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9"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1"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1"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6"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2" xr:uid="{00000000-0005-0000-0000-000062090000}"/>
    <cellStyle name="Normal 7 9 2 3 2" xfId="4618"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20"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1"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9"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2"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3"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5"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4"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9"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7"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8"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2"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2"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5"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8"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6" xr:uid="{00000000-0005-0000-0000-000072090000}"/>
    <cellStyle name="Normal 9 3 2 3 2" xfId="4620"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4"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7"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20"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3"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6" xr:uid="{00000000-0005-0000-0000-000076090000}"/>
    <cellStyle name="Normal 9 3 3 2 2" xfId="3528"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9"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9" xr:uid="{00000000-0005-0000-0000-000078090000}"/>
    <cellStyle name="Normal 9 3 3 3 2" xfId="4621"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7"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30"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5"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30"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7"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1" xr:uid="{00000000-0005-0000-0000-00007D090000}"/>
    <cellStyle name="Normal 9 3 5 2" xfId="4622"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8"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7"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1"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4"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90"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4" xr:uid="{00000000-0005-0000-0000-000083090000}"/>
    <cellStyle name="Normal 9 4 3 2" xfId="4623"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2"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70"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3"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1"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6"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rmal_98AFRCOU" xfId="1540" xr:uid="{00000000-0005-0000-0000-0000DD070000}"/>
    <cellStyle name="Note" xfId="29484"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1" xr:uid="{09740B15-9ABE-40E6-8871-06691DDF618A}"/>
    <cellStyle name="Note 4 2 4" xfId="3769"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5" xr:uid="{00000000-0005-0000-0000-0000E2070000}"/>
    <cellStyle name="Note 4 3 2" xfId="30096" xr:uid="{9537CA53-C3FD-4E87-AC66-BA3C054C1009}"/>
    <cellStyle name="Note 4 4" xfId="2073"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6" xr:uid="{00000000-0005-0000-0000-0000E3070000}"/>
    <cellStyle name="Output 3" xfId="1547" xr:uid="{00000000-0005-0000-0000-0000E4070000}"/>
    <cellStyle name="Output 4" xfId="29583" xr:uid="{21477E6D-748E-44EB-8B95-20ACDB027665}"/>
    <cellStyle name="Percent 2" xfId="1548" xr:uid="{00000000-0005-0000-0000-0000E5070000}"/>
    <cellStyle name="Percent 2 2" xfId="1549"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50" xr:uid="{00000000-0005-0000-0000-0000E7070000}"/>
    <cellStyle name="Percent 3 2" xfId="2034"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5" xr:uid="{00000000-0005-0000-0000-0000E9070000}"/>
    <cellStyle name="Percent 3 3 2" xfId="31313" xr:uid="{BBC1F203-4A2A-48B7-9BD9-1716E25CC9AC}"/>
    <cellStyle name="Percent 3 3 3" xfId="31265" xr:uid="{8085B9E8-E0F4-4AC1-ADD7-5A40211A939D}"/>
    <cellStyle name="Percent 3 4" xfId="2033"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1" xr:uid="{00000000-0005-0000-0000-0000EB070000}"/>
    <cellStyle name="Percent 4 2" xfId="2037"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8" xr:uid="{00000000-0005-0000-0000-0000ED070000}"/>
    <cellStyle name="Percent 4 3 2" xfId="29735" xr:uid="{2BDC7087-3D0C-4FA8-ACBA-F106235DF4E2}"/>
    <cellStyle name="Percent 4 3 3" xfId="29667" xr:uid="{6A17D060-249E-4F71-900C-08F938E35D8F}"/>
    <cellStyle name="Percent 4 4" xfId="2036"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1" xr:uid="{00000000-0005-0000-0000-0000F3070000}"/>
    <cellStyle name="Style 1 2 3 2" xfId="31314" xr:uid="{5D03057C-9A71-4F1B-9674-72DE10B21C86}"/>
    <cellStyle name="Style 1 2 3 3" xfId="31268" xr:uid="{FAC42ECE-AC01-4F74-8A11-03C4263CADAB}"/>
    <cellStyle name="Style 1 2 4" xfId="2039" xr:uid="{00000000-0005-0000-0000-0000F4070000}"/>
    <cellStyle name="Style 1 2 5" xfId="30406" xr:uid="{2E6C0663-EF3E-4DBA-8EED-2A1EA035CBE7}"/>
    <cellStyle name="Style 1 2 5 2" xfId="30464" xr:uid="{F706DBF5-298E-4FDD-8401-13A891456247}"/>
    <cellStyle name="Style 1 3" xfId="1555" xr:uid="{00000000-0005-0000-0000-0000F5070000}"/>
    <cellStyle name="Style 1 4" xfId="2042"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6" xr:uid="{00000000-0005-0000-0000-0000F7070000}"/>
    <cellStyle name="Total 2 2" xfId="28406" xr:uid="{C9725059-9506-467C-9DA8-A5570A6EB449}"/>
    <cellStyle name="Total 3" xfId="1557"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8" xr:uid="{00000000-0005-0000-0000-0000F9070000}"/>
    <cellStyle name="Warning Text 2 2" xfId="28174" xr:uid="{9077D266-AF6F-45FE-8FA8-56E0DF6405C7}"/>
    <cellStyle name="Warning Text 3" xfId="1559" xr:uid="{00000000-0005-0000-0000-0000FA070000}"/>
    <cellStyle name="Warning Text 3 2" xfId="26320" xr:uid="{863219B2-3F6B-42C2-9293-5ECE21D108FD}"/>
    <cellStyle name="Warning Text 4" xfId="29587" xr:uid="{FACD3194-E29A-43C7-BDFC-8831BAA9308A}"/>
  </cellStyles>
  <dxfs count="25">
    <dxf>
      <fill>
        <patternFill>
          <bgColor rgb="FFFF5050"/>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4"/>
      <tableStyleElement type="headerRow" dxfId="23"/>
      <tableStyleElement type="firstRowStripe" dxfId="22"/>
    </tableStyle>
  </tableStyles>
  <colors>
    <mruColors>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4552950</xdr:colOff>
      <xdr:row>14</xdr:row>
      <xdr:rowOff>1904</xdr:rowOff>
    </xdr:from>
    <xdr:to>
      <xdr:col>1</xdr:col>
      <xdr:colOff>6758940</xdr:colOff>
      <xdr:row>14</xdr:row>
      <xdr:rowOff>478155</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076825" y="7240904"/>
          <a:ext cx="2205990" cy="476251"/>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955 -</a:t>
          </a:r>
          <a:r>
            <a:rPr lang="en-US" sz="800" b="0" cap="none" spc="0" baseline="0">
              <a:ln w="0"/>
              <a:solidFill>
                <a:schemeClr val="tx1"/>
              </a:solidFill>
              <a:effectLst>
                <a:outerShdw blurRad="38100" dist="19050" dir="2700000" algn="tl" rotWithShape="0">
                  <a:schemeClr val="dk1">
                    <a:alpha val="40000"/>
                  </a:schemeClr>
                </a:outerShdw>
              </a:effectLst>
            </a:rPr>
            <a:t> Exclude Federal and State compliance findings from this number</a:t>
          </a:r>
        </a:p>
        <a:p>
          <a:pPr algn="l"/>
          <a:endParaRPr 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xdr:col>
      <xdr:colOff>4568190</xdr:colOff>
      <xdr:row>15</xdr:row>
      <xdr:rowOff>26669</xdr:rowOff>
    </xdr:from>
    <xdr:to>
      <xdr:col>1</xdr:col>
      <xdr:colOff>6732270</xdr:colOff>
      <xdr:row>15</xdr:row>
      <xdr:rowOff>502920</xdr:rowOff>
    </xdr:to>
    <xdr:sp macro="" textlink="">
      <xdr:nvSpPr>
        <xdr:cNvPr id="4" name="Hexagon 3">
          <a:extLst>
            <a:ext uri="{FF2B5EF4-FFF2-40B4-BE49-F238E27FC236}">
              <a16:creationId xmlns:a16="http://schemas.microsoft.com/office/drawing/2014/main" id="{00000000-0008-0000-0200-000004000000}"/>
            </a:ext>
          </a:extLst>
        </xdr:cNvPr>
        <xdr:cNvSpPr/>
      </xdr:nvSpPr>
      <xdr:spPr>
        <a:xfrm>
          <a:off x="5092065" y="7780019"/>
          <a:ext cx="2164080" cy="476251"/>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957 -</a:t>
          </a:r>
          <a:r>
            <a:rPr lang="en-US" sz="800" b="0" cap="none" spc="0" baseline="0">
              <a:ln w="0"/>
              <a:solidFill>
                <a:schemeClr val="tx1"/>
              </a:solidFill>
              <a:effectLst>
                <a:outerShdw blurRad="38100" dist="19050" dir="2700000" algn="tl" rotWithShape="0">
                  <a:schemeClr val="dk1">
                    <a:alpha val="40000"/>
                  </a:schemeClr>
                </a:outerShdw>
              </a:effectLst>
            </a:rPr>
            <a:t> Exclude Federal and State compliance findings from this number</a:t>
          </a:r>
        </a:p>
        <a:p>
          <a:pPr algn="l"/>
          <a:endParaRPr 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dimension ref="B1:N60"/>
  <sheetViews>
    <sheetView tabSelected="1" zoomScaleNormal="100" workbookViewId="0">
      <selection activeCell="B2" sqref="B2"/>
    </sheetView>
  </sheetViews>
  <sheetFormatPr defaultColWidth="9.109375" defaultRowHeight="14.4" x14ac:dyDescent="0.3"/>
  <cols>
    <col min="1" max="1" width="1.6640625" style="133" customWidth="1"/>
    <col min="2" max="2" width="187.109375" style="133" customWidth="1"/>
    <col min="3" max="4" width="9.109375" style="133" hidden="1" customWidth="1"/>
    <col min="5" max="5" width="2.33203125" style="133" customWidth="1"/>
    <col min="6" max="6" width="8.109375" style="133" customWidth="1"/>
    <col min="7" max="16384" width="9.109375" style="133"/>
  </cols>
  <sheetData>
    <row r="1" spans="2:14" ht="9.6" customHeight="1" thickBot="1" x14ac:dyDescent="0.35">
      <c r="B1" s="116"/>
    </row>
    <row r="2" spans="2:14" ht="91.95" customHeight="1" thickBot="1" x14ac:dyDescent="0.35">
      <c r="B2" s="400" t="s">
        <v>1392</v>
      </c>
    </row>
    <row r="3" spans="2:14" ht="61.2" customHeight="1" x14ac:dyDescent="0.3">
      <c r="B3" s="127" t="s">
        <v>381</v>
      </c>
    </row>
    <row r="4" spans="2:14" ht="83.4" customHeight="1" x14ac:dyDescent="0.4">
      <c r="B4" s="127" t="s">
        <v>382</v>
      </c>
      <c r="F4" s="401"/>
      <c r="G4" s="401"/>
      <c r="H4" s="401"/>
      <c r="I4" s="401"/>
      <c r="J4" s="401"/>
      <c r="K4" s="401"/>
      <c r="L4" s="401"/>
      <c r="M4" s="401"/>
      <c r="N4" s="401"/>
    </row>
    <row r="5" spans="2:14" ht="58.2" customHeight="1" x14ac:dyDescent="0.3">
      <c r="B5" s="127" t="s">
        <v>383</v>
      </c>
    </row>
    <row r="6" spans="2:14" ht="117.6" customHeight="1" x14ac:dyDescent="0.3">
      <c r="B6" s="117" t="s">
        <v>384</v>
      </c>
    </row>
    <row r="7" spans="2:14" ht="25.95" customHeight="1" x14ac:dyDescent="0.3">
      <c r="B7" s="129" t="s">
        <v>288</v>
      </c>
    </row>
    <row r="8" spans="2:14" ht="49.2" customHeight="1" x14ac:dyDescent="0.3">
      <c r="B8" s="402" t="s">
        <v>385</v>
      </c>
    </row>
    <row r="9" spans="2:14" ht="42.6" customHeight="1" x14ac:dyDescent="0.3">
      <c r="B9" s="402" t="s">
        <v>289</v>
      </c>
    </row>
    <row r="10" spans="2:14" s="404" customFormat="1" ht="34.200000000000003" customHeight="1" x14ac:dyDescent="0.3">
      <c r="B10" s="403" t="s">
        <v>290</v>
      </c>
    </row>
    <row r="11" spans="2:14" s="404" customFormat="1" ht="55.95" customHeight="1" x14ac:dyDescent="0.3">
      <c r="B11" s="405" t="s">
        <v>386</v>
      </c>
    </row>
    <row r="12" spans="2:14" ht="36" customHeight="1" x14ac:dyDescent="0.3">
      <c r="B12" s="405" t="s">
        <v>387</v>
      </c>
    </row>
    <row r="13" spans="2:14" ht="39" customHeight="1" x14ac:dyDescent="0.3">
      <c r="B13" s="406" t="s">
        <v>388</v>
      </c>
    </row>
    <row r="14" spans="2:14" ht="25.95" customHeight="1" x14ac:dyDescent="0.3">
      <c r="B14" s="129" t="s">
        <v>291</v>
      </c>
    </row>
    <row r="15" spans="2:14" x14ac:dyDescent="0.3">
      <c r="B15" s="116"/>
    </row>
    <row r="16" spans="2:14" x14ac:dyDescent="0.3">
      <c r="B16" s="407" t="s">
        <v>8</v>
      </c>
    </row>
    <row r="17" spans="2:2" ht="15.6" customHeight="1" x14ac:dyDescent="0.3">
      <c r="B17" s="408" t="s">
        <v>389</v>
      </c>
    </row>
    <row r="18" spans="2:2" x14ac:dyDescent="0.3">
      <c r="B18" s="409"/>
    </row>
    <row r="19" spans="2:2" x14ac:dyDescent="0.3">
      <c r="B19" s="407" t="s">
        <v>9</v>
      </c>
    </row>
    <row r="20" spans="2:2" ht="15.6" customHeight="1" x14ac:dyDescent="0.3">
      <c r="B20" s="410" t="s">
        <v>221</v>
      </c>
    </row>
    <row r="21" spans="2:2" ht="13.2" customHeight="1" x14ac:dyDescent="0.3">
      <c r="B21" s="116"/>
    </row>
    <row r="22" spans="2:2" ht="25.95" customHeight="1" x14ac:dyDescent="0.3">
      <c r="B22" s="129" t="s">
        <v>292</v>
      </c>
    </row>
    <row r="23" spans="2:2" s="404" customFormat="1" ht="72.599999999999994" customHeight="1" x14ac:dyDescent="0.3">
      <c r="B23" s="402" t="s">
        <v>390</v>
      </c>
    </row>
    <row r="24" spans="2:2" s="404" customFormat="1" ht="84.6" customHeight="1" x14ac:dyDescent="0.3">
      <c r="B24" s="402" t="s">
        <v>391</v>
      </c>
    </row>
    <row r="25" spans="2:2" s="404" customFormat="1" ht="78.599999999999994" customHeight="1" x14ac:dyDescent="0.3">
      <c r="B25" s="402" t="s">
        <v>293</v>
      </c>
    </row>
    <row r="26" spans="2:2" ht="15" x14ac:dyDescent="0.3">
      <c r="B26" s="119" t="s">
        <v>392</v>
      </c>
    </row>
    <row r="27" spans="2:2" ht="8.4" customHeight="1" x14ac:dyDescent="0.3">
      <c r="B27" s="118"/>
    </row>
    <row r="28" spans="2:2" ht="25.95" customHeight="1" x14ac:dyDescent="0.3">
      <c r="B28" s="129" t="s">
        <v>393</v>
      </c>
    </row>
    <row r="29" spans="2:2" ht="28.95" customHeight="1" x14ac:dyDescent="0.3">
      <c r="B29" s="130" t="s">
        <v>1393</v>
      </c>
    </row>
    <row r="30" spans="2:2" ht="31.95" customHeight="1" x14ac:dyDescent="0.3">
      <c r="B30" s="130" t="s">
        <v>1394</v>
      </c>
    </row>
    <row r="31" spans="2:2" ht="30.6" customHeight="1" x14ac:dyDescent="0.3">
      <c r="B31" s="411" t="s">
        <v>1395</v>
      </c>
    </row>
    <row r="32" spans="2:2" ht="25.2" customHeight="1" x14ac:dyDescent="0.3">
      <c r="B32" s="411" t="s">
        <v>1396</v>
      </c>
    </row>
    <row r="33" spans="2:7" ht="27.6" customHeight="1" x14ac:dyDescent="0.3">
      <c r="B33" s="412" t="s">
        <v>1397</v>
      </c>
    </row>
    <row r="34" spans="2:7" ht="31.95" customHeight="1" x14ac:dyDescent="0.3">
      <c r="B34" s="413" t="s">
        <v>394</v>
      </c>
    </row>
    <row r="35" spans="2:7" ht="60" customHeight="1" x14ac:dyDescent="0.3">
      <c r="B35" s="130" t="s">
        <v>1398</v>
      </c>
    </row>
    <row r="36" spans="2:7" ht="60" customHeight="1" x14ac:dyDescent="0.3">
      <c r="B36" s="504" t="s">
        <v>1402</v>
      </c>
    </row>
    <row r="37" spans="2:7" ht="17.399999999999999" customHeight="1" x14ac:dyDescent="0.3">
      <c r="B37" s="130"/>
    </row>
    <row r="38" spans="2:7" ht="25.95" customHeight="1" x14ac:dyDescent="0.3">
      <c r="B38" s="130" t="s">
        <v>395</v>
      </c>
    </row>
    <row r="39" spans="2:7" ht="12" customHeight="1" x14ac:dyDescent="0.3">
      <c r="B39" s="130"/>
    </row>
    <row r="40" spans="2:7" ht="25.95" customHeight="1" x14ac:dyDescent="0.3">
      <c r="B40" s="129" t="s">
        <v>1399</v>
      </c>
    </row>
    <row r="41" spans="2:7" x14ac:dyDescent="0.3">
      <c r="B41" s="128"/>
      <c r="G41" s="414"/>
    </row>
    <row r="42" spans="2:7" ht="43.2" customHeight="1" x14ac:dyDescent="0.3">
      <c r="B42" s="415" t="s">
        <v>396</v>
      </c>
    </row>
    <row r="43" spans="2:7" ht="19.95" customHeight="1" x14ac:dyDescent="0.3">
      <c r="B43" s="416" t="s">
        <v>388</v>
      </c>
    </row>
    <row r="44" spans="2:7" ht="11.4" customHeight="1" x14ac:dyDescent="0.3">
      <c r="B44" s="131"/>
    </row>
    <row r="45" spans="2:7" ht="15" x14ac:dyDescent="0.3">
      <c r="B45" s="132"/>
    </row>
    <row r="46" spans="2:7" ht="7.2" customHeight="1" x14ac:dyDescent="0.3">
      <c r="B46" s="130"/>
    </row>
    <row r="47" spans="2:7" ht="25.95" customHeight="1" x14ac:dyDescent="0.3">
      <c r="B47" s="129" t="s">
        <v>1400</v>
      </c>
    </row>
    <row r="48" spans="2:7" ht="35.4" customHeight="1" x14ac:dyDescent="0.3">
      <c r="B48" s="415" t="s">
        <v>1401</v>
      </c>
    </row>
    <row r="49" spans="2:2" ht="15" x14ac:dyDescent="0.3">
      <c r="B49" s="132"/>
    </row>
    <row r="60" spans="2:2" ht="44.25" customHeight="1" x14ac:dyDescent="0.3"/>
  </sheetData>
  <sheetProtection algorithmName="SHA-512" hashValue="OIKZnjCnkpkqboZU2JXCoGf5ED1V+NzUsthk8XR0sAWnCPP9sf0cRDwJpXU9SL7LBNlNrGphdBcM9lO2ZQsE9A==" saltValue="gxNLUyoPEF0lh7pHU+21Pg=="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117"/>
  <sheetViews>
    <sheetView workbookViewId="0">
      <selection activeCell="B1" sqref="B1"/>
    </sheetView>
  </sheetViews>
  <sheetFormatPr defaultColWidth="9.109375" defaultRowHeight="14.4" x14ac:dyDescent="0.3"/>
  <cols>
    <col min="1" max="1" width="43.88671875" style="288" customWidth="1"/>
    <col min="2" max="2" width="14.77734375" style="497" customWidth="1"/>
    <col min="3" max="6" width="9.109375" style="288"/>
    <col min="13" max="13" width="21.6640625" style="288" customWidth="1"/>
    <col min="14" max="14" width="16.88671875" style="288" customWidth="1"/>
    <col min="15" max="16" width="9.109375" style="288"/>
    <col min="17" max="17" width="18.109375" style="288" customWidth="1"/>
    <col min="18" max="18" width="11" style="288" customWidth="1"/>
    <col min="19" max="16384" width="9.109375" style="288"/>
  </cols>
  <sheetData>
    <row r="1" spans="1:20" ht="24" customHeight="1" x14ac:dyDescent="0.3">
      <c r="A1" s="288" t="s">
        <v>377</v>
      </c>
    </row>
    <row r="2" spans="1:20" ht="15" thickBot="1" x14ac:dyDescent="0.35">
      <c r="A2" s="287" t="s">
        <v>775</v>
      </c>
      <c r="B2" s="110">
        <v>52765</v>
      </c>
      <c r="C2" s="285">
        <v>52</v>
      </c>
      <c r="D2" s="36"/>
      <c r="E2" s="36"/>
    </row>
    <row r="3" spans="1:20" ht="15" customHeight="1" thickBot="1" x14ac:dyDescent="0.35">
      <c r="A3" s="287" t="s">
        <v>776</v>
      </c>
      <c r="B3" s="110">
        <v>52767</v>
      </c>
      <c r="C3" s="285">
        <v>52</v>
      </c>
      <c r="D3" s="35"/>
      <c r="E3" s="36"/>
      <c r="O3" s="290"/>
      <c r="P3" s="290"/>
      <c r="S3" s="290"/>
      <c r="T3" s="290"/>
    </row>
    <row r="4" spans="1:20" ht="15" customHeight="1" thickBot="1" x14ac:dyDescent="0.35">
      <c r="A4" s="287" t="s">
        <v>777</v>
      </c>
      <c r="B4" s="110">
        <v>52768</v>
      </c>
      <c r="C4" s="285">
        <v>52</v>
      </c>
      <c r="D4" s="35"/>
      <c r="E4" s="36"/>
      <c r="O4" s="290"/>
      <c r="P4" s="290"/>
      <c r="S4" s="290"/>
      <c r="T4" s="290"/>
    </row>
    <row r="5" spans="1:20" ht="15" thickBot="1" x14ac:dyDescent="0.35">
      <c r="A5" s="287" t="s">
        <v>778</v>
      </c>
      <c r="B5" s="110">
        <v>52769</v>
      </c>
      <c r="C5" s="285">
        <v>52</v>
      </c>
      <c r="D5" s="35"/>
      <c r="E5" s="36"/>
      <c r="O5" s="290"/>
      <c r="P5" s="290"/>
      <c r="S5" s="290"/>
      <c r="T5" s="290"/>
    </row>
    <row r="6" spans="1:20" ht="15" thickBot="1" x14ac:dyDescent="0.35">
      <c r="A6" s="287" t="s">
        <v>779</v>
      </c>
      <c r="B6" s="110">
        <v>52770</v>
      </c>
      <c r="C6" s="285">
        <v>52</v>
      </c>
      <c r="D6" s="35"/>
      <c r="E6" s="36"/>
      <c r="O6" s="290"/>
      <c r="P6" s="290"/>
      <c r="S6" s="290"/>
      <c r="T6" s="290"/>
    </row>
    <row r="7" spans="1:20" ht="15" thickBot="1" x14ac:dyDescent="0.35">
      <c r="A7" s="287" t="s">
        <v>780</v>
      </c>
      <c r="B7" s="110">
        <v>52771</v>
      </c>
      <c r="C7" s="285">
        <v>52</v>
      </c>
      <c r="D7" s="35"/>
      <c r="E7" s="36"/>
      <c r="O7" s="290"/>
      <c r="P7" s="290"/>
      <c r="S7" s="290"/>
      <c r="T7" s="290"/>
    </row>
    <row r="8" spans="1:20" ht="15" thickBot="1" x14ac:dyDescent="0.35">
      <c r="A8" s="287" t="s">
        <v>781</v>
      </c>
      <c r="B8" s="110">
        <v>52772</v>
      </c>
      <c r="C8" s="285">
        <v>52</v>
      </c>
      <c r="D8" s="35"/>
      <c r="E8" s="36"/>
      <c r="O8" s="290"/>
      <c r="P8" s="290"/>
      <c r="S8" s="290"/>
      <c r="T8" s="290"/>
    </row>
    <row r="9" spans="1:20" ht="15" thickBot="1" x14ac:dyDescent="0.35">
      <c r="A9" s="287" t="s">
        <v>782</v>
      </c>
      <c r="B9" s="110">
        <v>52773</v>
      </c>
      <c r="C9" s="285">
        <v>52</v>
      </c>
      <c r="D9" s="35"/>
      <c r="E9" s="36"/>
      <c r="O9" s="290"/>
      <c r="P9" s="290"/>
      <c r="S9" s="290"/>
      <c r="T9" s="290"/>
    </row>
    <row r="10" spans="1:20" ht="15" thickBot="1" x14ac:dyDescent="0.35">
      <c r="A10" s="287" t="s">
        <v>783</v>
      </c>
      <c r="B10" s="110">
        <v>52774</v>
      </c>
      <c r="C10" s="285">
        <v>52</v>
      </c>
      <c r="D10" s="35"/>
      <c r="E10" s="36"/>
      <c r="O10" s="290"/>
      <c r="P10" s="290"/>
      <c r="S10" s="290"/>
      <c r="T10" s="290"/>
    </row>
    <row r="11" spans="1:20" ht="15" thickBot="1" x14ac:dyDescent="0.35">
      <c r="A11" s="287" t="s">
        <v>784</v>
      </c>
      <c r="B11" s="110">
        <v>52775</v>
      </c>
      <c r="C11" s="285">
        <v>52</v>
      </c>
      <c r="D11" s="35"/>
      <c r="E11" s="36"/>
      <c r="O11" s="290"/>
      <c r="P11" s="290"/>
      <c r="S11" s="290"/>
      <c r="T11" s="290"/>
    </row>
    <row r="12" spans="1:20" ht="15" thickBot="1" x14ac:dyDescent="0.35">
      <c r="A12" s="287" t="s">
        <v>785</v>
      </c>
      <c r="B12" s="110">
        <v>52776</v>
      </c>
      <c r="C12" s="285">
        <v>52</v>
      </c>
      <c r="D12" s="35"/>
      <c r="E12" s="36"/>
      <c r="O12" s="290"/>
      <c r="P12" s="290"/>
      <c r="S12" s="290"/>
      <c r="T12" s="290"/>
    </row>
    <row r="13" spans="1:20" ht="15" thickBot="1" x14ac:dyDescent="0.35">
      <c r="A13" s="287" t="s">
        <v>786</v>
      </c>
      <c r="B13" s="110">
        <v>52777</v>
      </c>
      <c r="C13" s="285">
        <v>52</v>
      </c>
      <c r="D13" s="35"/>
      <c r="E13" s="36"/>
      <c r="O13" s="290"/>
      <c r="P13" s="290"/>
      <c r="S13" s="290"/>
      <c r="T13" s="290"/>
    </row>
    <row r="14" spans="1:20" ht="15" thickBot="1" x14ac:dyDescent="0.35">
      <c r="A14" s="287" t="s">
        <v>787</v>
      </c>
      <c r="B14" s="110">
        <v>52778</v>
      </c>
      <c r="C14" s="285">
        <v>52</v>
      </c>
      <c r="D14" s="35"/>
      <c r="E14" s="36"/>
      <c r="O14" s="290"/>
      <c r="P14" s="290"/>
      <c r="S14" s="290"/>
      <c r="T14" s="290"/>
    </row>
    <row r="15" spans="1:20" ht="15" thickBot="1" x14ac:dyDescent="0.35">
      <c r="A15" s="287" t="s">
        <v>788</v>
      </c>
      <c r="B15" s="110">
        <v>52779</v>
      </c>
      <c r="C15" s="285">
        <v>52</v>
      </c>
      <c r="D15" s="35"/>
      <c r="E15" s="36"/>
      <c r="O15" s="290"/>
      <c r="P15" s="290"/>
      <c r="S15" s="290"/>
      <c r="T15" s="290"/>
    </row>
    <row r="16" spans="1:20" ht="15" thickBot="1" x14ac:dyDescent="0.35">
      <c r="A16" s="287" t="s">
        <v>789</v>
      </c>
      <c r="B16" s="110">
        <v>52781</v>
      </c>
      <c r="C16" s="285">
        <v>52</v>
      </c>
      <c r="D16" s="35"/>
      <c r="E16" s="36"/>
      <c r="O16" s="290"/>
      <c r="P16" s="290"/>
      <c r="S16" s="290"/>
      <c r="T16" s="290"/>
    </row>
    <row r="17" spans="1:20" ht="15" thickBot="1" x14ac:dyDescent="0.35">
      <c r="A17" s="287" t="s">
        <v>790</v>
      </c>
      <c r="B17" s="110">
        <v>52782</v>
      </c>
      <c r="C17" s="285">
        <v>52</v>
      </c>
      <c r="D17" s="35"/>
      <c r="E17" s="36"/>
      <c r="O17" s="290"/>
      <c r="P17" s="290"/>
      <c r="S17" s="290"/>
      <c r="T17" s="290"/>
    </row>
    <row r="18" spans="1:20" ht="15" thickBot="1" x14ac:dyDescent="0.35">
      <c r="A18" s="287" t="s">
        <v>791</v>
      </c>
      <c r="B18" s="110">
        <v>52783</v>
      </c>
      <c r="C18" s="285">
        <v>52</v>
      </c>
      <c r="D18" s="35"/>
      <c r="E18" s="36"/>
      <c r="O18" s="290"/>
      <c r="P18" s="290"/>
      <c r="S18" s="290"/>
      <c r="T18" s="290"/>
    </row>
    <row r="19" spans="1:20" ht="15" thickBot="1" x14ac:dyDescent="0.35">
      <c r="A19" s="287" t="s">
        <v>792</v>
      </c>
      <c r="B19" s="110">
        <v>52784</v>
      </c>
      <c r="C19" s="285">
        <v>52</v>
      </c>
      <c r="D19" s="35"/>
      <c r="E19" s="36"/>
      <c r="O19" s="290"/>
      <c r="P19" s="290"/>
      <c r="S19" s="290"/>
      <c r="T19" s="290"/>
    </row>
    <row r="20" spans="1:20" ht="15" thickBot="1" x14ac:dyDescent="0.35">
      <c r="A20" s="287" t="s">
        <v>793</v>
      </c>
      <c r="B20" s="110">
        <v>52785</v>
      </c>
      <c r="C20" s="285">
        <v>52</v>
      </c>
      <c r="D20" s="35"/>
      <c r="E20" s="36"/>
      <c r="O20" s="290"/>
      <c r="P20" s="290"/>
      <c r="S20" s="290"/>
      <c r="T20" s="290"/>
    </row>
    <row r="21" spans="1:20" ht="15" thickBot="1" x14ac:dyDescent="0.35">
      <c r="A21" s="287" t="s">
        <v>794</v>
      </c>
      <c r="B21" s="110">
        <v>52786</v>
      </c>
      <c r="C21" s="285">
        <v>52</v>
      </c>
      <c r="D21" s="35"/>
      <c r="E21" s="36"/>
      <c r="O21" s="290"/>
      <c r="P21" s="290"/>
      <c r="S21" s="290"/>
      <c r="T21" s="290"/>
    </row>
    <row r="22" spans="1:20" ht="15" thickBot="1" x14ac:dyDescent="0.35">
      <c r="A22" s="287" t="s">
        <v>795</v>
      </c>
      <c r="B22" s="110">
        <v>52989</v>
      </c>
      <c r="C22" s="285">
        <v>52</v>
      </c>
      <c r="D22" s="35"/>
      <c r="E22" s="36"/>
      <c r="O22" s="290"/>
      <c r="P22" s="290"/>
      <c r="S22" s="290"/>
      <c r="T22" s="290"/>
    </row>
    <row r="23" spans="1:20" ht="21" customHeight="1" thickBot="1" x14ac:dyDescent="0.35">
      <c r="A23" s="287" t="s">
        <v>796</v>
      </c>
      <c r="B23" s="110">
        <v>52990</v>
      </c>
      <c r="C23" s="285">
        <v>52</v>
      </c>
      <c r="D23" s="35"/>
      <c r="E23" s="36"/>
      <c r="O23" s="290"/>
      <c r="P23" s="290"/>
      <c r="S23" s="290"/>
      <c r="T23" s="290"/>
    </row>
    <row r="24" spans="1:20" ht="28.8" customHeight="1" thickBot="1" x14ac:dyDescent="0.35">
      <c r="A24" s="287" t="s">
        <v>797</v>
      </c>
      <c r="B24" s="110">
        <v>52787</v>
      </c>
      <c r="C24" s="285">
        <v>52</v>
      </c>
      <c r="D24" s="35"/>
      <c r="E24" s="36"/>
      <c r="O24" s="290"/>
      <c r="P24" s="290"/>
      <c r="S24" s="290"/>
      <c r="T24" s="290"/>
    </row>
    <row r="25" spans="1:20" ht="15" thickBot="1" x14ac:dyDescent="0.35">
      <c r="A25" s="287" t="s">
        <v>798</v>
      </c>
      <c r="B25" s="110">
        <v>52788</v>
      </c>
      <c r="C25" s="285">
        <v>52</v>
      </c>
      <c r="D25" s="35"/>
      <c r="E25" s="36"/>
      <c r="O25" s="290"/>
      <c r="P25" s="290"/>
      <c r="S25" s="290"/>
      <c r="T25" s="290"/>
    </row>
    <row r="26" spans="1:20" ht="15" thickBot="1" x14ac:dyDescent="0.35">
      <c r="A26" s="287" t="s">
        <v>799</v>
      </c>
      <c r="B26" s="110">
        <v>52789</v>
      </c>
      <c r="C26" s="285">
        <v>52</v>
      </c>
      <c r="D26" s="35"/>
      <c r="E26" s="36"/>
      <c r="O26" s="290"/>
      <c r="P26" s="290"/>
      <c r="S26" s="290"/>
      <c r="T26" s="290"/>
    </row>
    <row r="27" spans="1:20" ht="15" thickBot="1" x14ac:dyDescent="0.35">
      <c r="A27" s="287" t="s">
        <v>800</v>
      </c>
      <c r="B27" s="110">
        <v>52790</v>
      </c>
      <c r="C27" s="285">
        <v>52</v>
      </c>
      <c r="D27" s="35"/>
      <c r="E27" s="36"/>
      <c r="O27" s="290"/>
      <c r="P27" s="290"/>
      <c r="S27" s="290"/>
      <c r="T27" s="290"/>
    </row>
    <row r="28" spans="1:20" ht="15" thickBot="1" x14ac:dyDescent="0.35">
      <c r="A28" s="287" t="s">
        <v>801</v>
      </c>
      <c r="B28" s="110">
        <v>52791</v>
      </c>
      <c r="C28" s="285">
        <v>52</v>
      </c>
      <c r="D28" s="35"/>
      <c r="E28" s="36"/>
      <c r="O28" s="290"/>
      <c r="P28" s="290"/>
      <c r="S28" s="290"/>
      <c r="T28" s="290"/>
    </row>
    <row r="29" spans="1:20" ht="15" thickBot="1" x14ac:dyDescent="0.35">
      <c r="A29" s="287" t="s">
        <v>802</v>
      </c>
      <c r="B29" s="110">
        <v>52792</v>
      </c>
      <c r="C29" s="285">
        <v>52</v>
      </c>
      <c r="D29" s="35"/>
      <c r="E29" s="36"/>
      <c r="O29" s="290"/>
      <c r="P29" s="290"/>
      <c r="S29" s="290"/>
      <c r="T29" s="290"/>
    </row>
    <row r="30" spans="1:20" ht="15" thickBot="1" x14ac:dyDescent="0.35">
      <c r="A30" s="287" t="s">
        <v>803</v>
      </c>
      <c r="B30" s="110">
        <v>52793</v>
      </c>
      <c r="C30" s="285">
        <v>52</v>
      </c>
      <c r="D30" s="35"/>
      <c r="E30" s="36"/>
      <c r="O30" s="290"/>
      <c r="P30" s="290"/>
      <c r="S30" s="290"/>
      <c r="T30" s="290"/>
    </row>
    <row r="31" spans="1:20" ht="15" thickBot="1" x14ac:dyDescent="0.35">
      <c r="A31" s="287" t="s">
        <v>804</v>
      </c>
      <c r="B31" s="110">
        <v>52794</v>
      </c>
      <c r="C31" s="285">
        <v>52</v>
      </c>
      <c r="D31" s="35"/>
      <c r="E31" s="36"/>
      <c r="O31" s="290"/>
      <c r="P31" s="290"/>
      <c r="S31" s="290"/>
      <c r="T31" s="290"/>
    </row>
    <row r="32" spans="1:20" ht="15" thickBot="1" x14ac:dyDescent="0.35">
      <c r="A32" s="287" t="s">
        <v>805</v>
      </c>
      <c r="B32" s="110">
        <v>52795</v>
      </c>
      <c r="C32" s="285">
        <v>52</v>
      </c>
      <c r="D32" s="35"/>
      <c r="E32" s="36"/>
      <c r="O32" s="290"/>
      <c r="P32" s="290"/>
      <c r="S32" s="290"/>
      <c r="T32" s="290"/>
    </row>
    <row r="33" spans="1:20" ht="15" thickBot="1" x14ac:dyDescent="0.35">
      <c r="A33" s="287" t="s">
        <v>806</v>
      </c>
      <c r="B33" s="110">
        <v>52796</v>
      </c>
      <c r="C33" s="285">
        <v>52</v>
      </c>
      <c r="D33" s="35"/>
      <c r="E33" s="36"/>
      <c r="O33" s="290"/>
      <c r="P33" s="290"/>
      <c r="S33" s="290"/>
      <c r="T33" s="290"/>
    </row>
    <row r="34" spans="1:20" ht="15" thickBot="1" x14ac:dyDescent="0.35">
      <c r="A34" s="287" t="s">
        <v>807</v>
      </c>
      <c r="B34" s="110">
        <v>52797</v>
      </c>
      <c r="C34" s="285">
        <v>52</v>
      </c>
      <c r="D34" s="35"/>
      <c r="E34" s="36"/>
      <c r="O34" s="290"/>
      <c r="P34" s="290"/>
      <c r="S34" s="290"/>
      <c r="T34" s="290"/>
    </row>
    <row r="35" spans="1:20" ht="15" thickBot="1" x14ac:dyDescent="0.35">
      <c r="A35" s="287" t="s">
        <v>808</v>
      </c>
      <c r="B35" s="110">
        <v>52798</v>
      </c>
      <c r="C35" s="285">
        <v>52</v>
      </c>
      <c r="D35" s="35"/>
      <c r="E35" s="36"/>
      <c r="O35" s="290"/>
      <c r="P35" s="290"/>
      <c r="S35" s="290"/>
      <c r="T35" s="290"/>
    </row>
    <row r="36" spans="1:20" ht="15" thickBot="1" x14ac:dyDescent="0.35">
      <c r="A36" s="287" t="s">
        <v>809</v>
      </c>
      <c r="B36" s="110">
        <v>52799</v>
      </c>
      <c r="C36" s="285">
        <v>52</v>
      </c>
      <c r="D36" s="35"/>
      <c r="E36" s="36"/>
      <c r="O36" s="290"/>
      <c r="P36" s="290"/>
      <c r="S36" s="290"/>
      <c r="T36" s="290"/>
    </row>
    <row r="37" spans="1:20" ht="15" thickBot="1" x14ac:dyDescent="0.35">
      <c r="A37" s="287" t="s">
        <v>810</v>
      </c>
      <c r="B37" s="110">
        <v>52998</v>
      </c>
      <c r="C37" s="285">
        <v>52</v>
      </c>
      <c r="D37" s="35"/>
      <c r="E37" s="36"/>
      <c r="O37" s="290"/>
      <c r="P37" s="290"/>
      <c r="S37" s="290"/>
      <c r="T37" s="290"/>
    </row>
    <row r="38" spans="1:20" ht="15" thickBot="1" x14ac:dyDescent="0.35">
      <c r="A38" s="287" t="s">
        <v>811</v>
      </c>
      <c r="B38" s="110">
        <v>52991</v>
      </c>
      <c r="C38" s="285">
        <v>52</v>
      </c>
      <c r="D38" s="35"/>
      <c r="E38" s="36"/>
      <c r="O38" s="290"/>
      <c r="P38" s="290"/>
      <c r="S38" s="290"/>
      <c r="T38" s="290"/>
    </row>
    <row r="39" spans="1:20" ht="15" thickBot="1" x14ac:dyDescent="0.35">
      <c r="A39" s="287" t="s">
        <v>812</v>
      </c>
      <c r="B39" s="110">
        <v>52801</v>
      </c>
      <c r="C39" s="285">
        <v>52</v>
      </c>
      <c r="D39" s="35"/>
      <c r="E39" s="36"/>
      <c r="O39" s="290"/>
      <c r="P39" s="290"/>
      <c r="S39" s="290"/>
      <c r="T39" s="290"/>
    </row>
    <row r="40" spans="1:20" ht="15" thickBot="1" x14ac:dyDescent="0.35">
      <c r="A40" s="287" t="s">
        <v>813</v>
      </c>
      <c r="B40" s="110">
        <v>52992</v>
      </c>
      <c r="C40" s="285">
        <v>52</v>
      </c>
      <c r="D40" s="35"/>
      <c r="E40" s="36"/>
      <c r="O40" s="290"/>
      <c r="P40" s="290"/>
      <c r="S40" s="290"/>
      <c r="T40" s="290"/>
    </row>
    <row r="41" spans="1:20" ht="15" thickBot="1" x14ac:dyDescent="0.35">
      <c r="A41" s="287" t="s">
        <v>814</v>
      </c>
      <c r="B41" s="110">
        <v>52802</v>
      </c>
      <c r="C41" s="285">
        <v>52</v>
      </c>
      <c r="D41" s="35"/>
      <c r="E41" s="36"/>
      <c r="O41" s="290"/>
      <c r="P41" s="290"/>
      <c r="S41" s="290"/>
      <c r="T41" s="290"/>
    </row>
    <row r="42" spans="1:20" ht="15" thickBot="1" x14ac:dyDescent="0.35">
      <c r="A42" s="287" t="s">
        <v>815</v>
      </c>
      <c r="B42" s="110">
        <v>52803</v>
      </c>
      <c r="C42" s="285">
        <v>52</v>
      </c>
      <c r="D42" s="35"/>
      <c r="E42" s="36"/>
      <c r="O42" s="290"/>
      <c r="P42" s="290"/>
      <c r="S42" s="290"/>
      <c r="T42" s="290"/>
    </row>
    <row r="43" spans="1:20" ht="15" thickBot="1" x14ac:dyDescent="0.35">
      <c r="A43" s="287" t="s">
        <v>816</v>
      </c>
      <c r="B43" s="110">
        <v>52804</v>
      </c>
      <c r="C43" s="285">
        <v>52</v>
      </c>
      <c r="D43" s="35"/>
      <c r="E43" s="36"/>
      <c r="O43" s="290"/>
      <c r="P43" s="290"/>
      <c r="S43" s="290"/>
      <c r="T43" s="290"/>
    </row>
    <row r="44" spans="1:20" ht="15" thickBot="1" x14ac:dyDescent="0.35">
      <c r="A44" s="287" t="s">
        <v>817</v>
      </c>
      <c r="B44" s="110">
        <v>52805</v>
      </c>
      <c r="C44" s="285">
        <v>52</v>
      </c>
      <c r="D44" s="35"/>
      <c r="E44" s="36"/>
      <c r="O44" s="290"/>
      <c r="P44" s="290"/>
      <c r="S44" s="290"/>
      <c r="T44" s="290"/>
    </row>
    <row r="45" spans="1:20" ht="19.8" customHeight="1" thickBot="1" x14ac:dyDescent="0.35">
      <c r="A45" s="287" t="s">
        <v>818</v>
      </c>
      <c r="B45" s="110">
        <v>52806</v>
      </c>
      <c r="C45" s="285">
        <v>52</v>
      </c>
      <c r="D45" s="35"/>
      <c r="E45" s="36"/>
      <c r="O45" s="290"/>
      <c r="P45" s="290"/>
      <c r="S45" s="290"/>
      <c r="T45" s="290"/>
    </row>
    <row r="46" spans="1:20" ht="15" thickBot="1" x14ac:dyDescent="0.35">
      <c r="A46" s="287" t="s">
        <v>819</v>
      </c>
      <c r="B46" s="110">
        <v>52807</v>
      </c>
      <c r="C46" s="285">
        <v>52</v>
      </c>
      <c r="D46" s="35"/>
      <c r="E46" s="36"/>
      <c r="O46" s="290"/>
      <c r="P46" s="290"/>
      <c r="S46" s="290"/>
      <c r="T46" s="290"/>
    </row>
    <row r="47" spans="1:20" ht="15" thickBot="1" x14ac:dyDescent="0.35">
      <c r="A47" s="287" t="s">
        <v>820</v>
      </c>
      <c r="B47" s="110">
        <v>52808</v>
      </c>
      <c r="C47" s="285">
        <v>52</v>
      </c>
      <c r="D47" s="35"/>
      <c r="E47" s="36"/>
      <c r="O47" s="290"/>
      <c r="P47" s="290"/>
      <c r="S47" s="290"/>
      <c r="T47" s="290"/>
    </row>
    <row r="48" spans="1:20" ht="15" thickBot="1" x14ac:dyDescent="0.35">
      <c r="A48" s="287" t="s">
        <v>821</v>
      </c>
      <c r="B48" s="110">
        <v>52809</v>
      </c>
      <c r="C48" s="285">
        <v>52</v>
      </c>
      <c r="D48" s="35"/>
      <c r="E48" s="36"/>
      <c r="O48" s="290"/>
      <c r="P48" s="290"/>
      <c r="S48" s="290"/>
      <c r="T48" s="290"/>
    </row>
    <row r="49" spans="1:20" ht="15" thickBot="1" x14ac:dyDescent="0.35">
      <c r="A49" s="287" t="s">
        <v>822</v>
      </c>
      <c r="B49" s="110">
        <v>52997</v>
      </c>
      <c r="C49" s="285">
        <v>52</v>
      </c>
      <c r="D49" s="35"/>
      <c r="E49" s="36"/>
      <c r="O49" s="290"/>
      <c r="P49" s="290"/>
      <c r="S49" s="290"/>
      <c r="T49" s="290"/>
    </row>
    <row r="50" spans="1:20" ht="15" thickBot="1" x14ac:dyDescent="0.35">
      <c r="A50" s="287" t="s">
        <v>823</v>
      </c>
      <c r="B50" s="110">
        <v>52811</v>
      </c>
      <c r="C50" s="285">
        <v>52</v>
      </c>
      <c r="D50" s="35"/>
      <c r="E50" s="36"/>
      <c r="O50" s="290"/>
      <c r="P50" s="290"/>
      <c r="S50" s="290"/>
      <c r="T50" s="290"/>
    </row>
    <row r="51" spans="1:20" ht="15" thickBot="1" x14ac:dyDescent="0.35">
      <c r="A51" s="287" t="s">
        <v>824</v>
      </c>
      <c r="B51" s="110">
        <v>52812</v>
      </c>
      <c r="C51" s="285">
        <v>52</v>
      </c>
      <c r="D51" s="35"/>
      <c r="E51" s="36"/>
      <c r="O51" s="290"/>
      <c r="P51" s="290"/>
      <c r="S51" s="290"/>
      <c r="T51" s="290"/>
    </row>
    <row r="52" spans="1:20" ht="15" thickBot="1" x14ac:dyDescent="0.35">
      <c r="A52" s="287" t="s">
        <v>825</v>
      </c>
      <c r="B52" s="110">
        <v>52813</v>
      </c>
      <c r="C52" s="285">
        <v>52</v>
      </c>
      <c r="D52" s="35"/>
      <c r="E52" s="36"/>
      <c r="O52" s="290"/>
      <c r="P52" s="290"/>
      <c r="S52" s="290"/>
      <c r="T52" s="290"/>
    </row>
    <row r="53" spans="1:20" ht="15" thickBot="1" x14ac:dyDescent="0.35">
      <c r="A53" s="287" t="s">
        <v>826</v>
      </c>
      <c r="B53" s="110">
        <v>52814</v>
      </c>
      <c r="C53" s="285">
        <v>52</v>
      </c>
      <c r="D53" s="35"/>
      <c r="E53" s="36"/>
      <c r="O53" s="290"/>
      <c r="P53" s="290"/>
      <c r="S53" s="290"/>
      <c r="T53" s="290"/>
    </row>
    <row r="54" spans="1:20" ht="15" thickBot="1" x14ac:dyDescent="0.35">
      <c r="A54" s="287" t="s">
        <v>827</v>
      </c>
      <c r="B54" s="110">
        <v>52815</v>
      </c>
      <c r="C54" s="285">
        <v>52</v>
      </c>
      <c r="D54" s="35"/>
      <c r="E54" s="36"/>
      <c r="O54" s="290"/>
      <c r="P54" s="290"/>
      <c r="S54" s="290"/>
      <c r="T54" s="290"/>
    </row>
    <row r="55" spans="1:20" ht="15" thickBot="1" x14ac:dyDescent="0.35">
      <c r="A55" s="287" t="s">
        <v>828</v>
      </c>
      <c r="B55" s="110">
        <v>52816</v>
      </c>
      <c r="C55" s="285">
        <v>52</v>
      </c>
      <c r="D55" s="35"/>
      <c r="E55" s="36"/>
      <c r="O55" s="290"/>
      <c r="P55" s="290"/>
      <c r="S55" s="290"/>
      <c r="T55" s="290"/>
    </row>
    <row r="56" spans="1:20" ht="15" thickBot="1" x14ac:dyDescent="0.35">
      <c r="A56" s="287" t="s">
        <v>829</v>
      </c>
      <c r="B56" s="110">
        <v>52817</v>
      </c>
      <c r="C56" s="285">
        <v>52</v>
      </c>
      <c r="D56" s="35"/>
      <c r="E56" s="36"/>
      <c r="O56" s="290"/>
      <c r="P56" s="290"/>
      <c r="S56" s="290"/>
      <c r="T56" s="290"/>
    </row>
    <row r="57" spans="1:20" ht="15" thickBot="1" x14ac:dyDescent="0.35">
      <c r="A57" s="287" t="s">
        <v>830</v>
      </c>
      <c r="B57" s="110">
        <v>52993</v>
      </c>
      <c r="C57" s="285">
        <v>52</v>
      </c>
      <c r="D57" s="35"/>
      <c r="E57" s="36"/>
      <c r="O57" s="290"/>
      <c r="P57" s="290"/>
      <c r="S57" s="290"/>
      <c r="T57" s="290"/>
    </row>
    <row r="58" spans="1:20" ht="15" thickBot="1" x14ac:dyDescent="0.35">
      <c r="A58" s="287" t="s">
        <v>831</v>
      </c>
      <c r="B58" s="110">
        <v>52818</v>
      </c>
      <c r="C58" s="285">
        <v>52</v>
      </c>
      <c r="D58" s="35"/>
      <c r="E58" s="36"/>
      <c r="O58" s="290"/>
      <c r="P58" s="290"/>
      <c r="S58" s="290"/>
      <c r="T58" s="290"/>
    </row>
    <row r="59" spans="1:20" ht="15" thickBot="1" x14ac:dyDescent="0.35">
      <c r="A59" s="287" t="s">
        <v>832</v>
      </c>
      <c r="B59" s="110">
        <v>52819</v>
      </c>
      <c r="C59" s="285">
        <v>52</v>
      </c>
      <c r="D59" s="35"/>
      <c r="E59" s="36"/>
      <c r="O59" s="290"/>
      <c r="P59" s="290"/>
      <c r="S59" s="290"/>
      <c r="T59" s="290"/>
    </row>
    <row r="60" spans="1:20" ht="15" thickBot="1" x14ac:dyDescent="0.35">
      <c r="A60" s="287" t="s">
        <v>833</v>
      </c>
      <c r="B60" s="110">
        <v>52820</v>
      </c>
      <c r="C60" s="285">
        <v>52</v>
      </c>
      <c r="D60" s="35"/>
      <c r="E60" s="36"/>
      <c r="O60" s="290"/>
      <c r="P60" s="290"/>
      <c r="S60" s="290"/>
      <c r="T60" s="290"/>
    </row>
    <row r="61" spans="1:20" ht="15" thickBot="1" x14ac:dyDescent="0.35">
      <c r="A61" s="287"/>
      <c r="B61" s="110"/>
      <c r="C61" s="285"/>
      <c r="D61" s="35"/>
      <c r="E61" s="36"/>
      <c r="O61" s="290"/>
      <c r="P61" s="290"/>
      <c r="S61" s="290"/>
      <c r="T61" s="290"/>
    </row>
    <row r="62" spans="1:20" ht="15" thickBot="1" x14ac:dyDescent="0.35">
      <c r="A62" s="287"/>
      <c r="B62" s="110"/>
      <c r="C62" s="285"/>
      <c r="D62" s="35"/>
      <c r="E62" s="36"/>
      <c r="O62" s="290"/>
      <c r="P62" s="290"/>
      <c r="S62" s="290"/>
      <c r="T62" s="290"/>
    </row>
    <row r="63" spans="1:20" ht="15" thickBot="1" x14ac:dyDescent="0.35">
      <c r="A63" s="287"/>
      <c r="B63" s="110"/>
      <c r="C63" s="285"/>
      <c r="D63" s="35"/>
      <c r="E63" s="36"/>
      <c r="O63" s="290"/>
      <c r="P63" s="290"/>
      <c r="S63" s="290"/>
      <c r="T63" s="290"/>
    </row>
    <row r="64" spans="1:20" ht="15" thickBot="1" x14ac:dyDescent="0.35">
      <c r="A64" s="287"/>
      <c r="B64" s="110"/>
      <c r="C64" s="285"/>
      <c r="D64" s="35"/>
      <c r="E64" s="36"/>
      <c r="O64" s="290"/>
      <c r="P64" s="290"/>
      <c r="S64" s="290"/>
      <c r="T64" s="290"/>
    </row>
    <row r="65" spans="3:20" x14ac:dyDescent="0.3">
      <c r="C65" s="285"/>
      <c r="D65" s="35"/>
      <c r="E65" s="36"/>
      <c r="O65" s="290"/>
      <c r="P65" s="290"/>
      <c r="S65" s="290"/>
      <c r="T65" s="290"/>
    </row>
    <row r="66" spans="3:20" x14ac:dyDescent="0.3">
      <c r="C66" s="285"/>
      <c r="D66" s="35"/>
      <c r="E66" s="36"/>
      <c r="O66" s="290"/>
      <c r="P66" s="290"/>
      <c r="S66" s="290"/>
      <c r="T66" s="290"/>
    </row>
    <row r="67" spans="3:20" x14ac:dyDescent="0.3">
      <c r="C67" s="285"/>
      <c r="D67" s="35"/>
      <c r="E67" s="36"/>
      <c r="O67" s="290"/>
      <c r="P67" s="290"/>
      <c r="S67" s="290"/>
      <c r="T67" s="290"/>
    </row>
    <row r="68" spans="3:20" x14ac:dyDescent="0.3">
      <c r="C68" s="285"/>
    </row>
    <row r="69" spans="3:20" x14ac:dyDescent="0.3">
      <c r="C69" s="285"/>
    </row>
    <row r="70" spans="3:20" x14ac:dyDescent="0.3">
      <c r="C70" s="285"/>
    </row>
    <row r="71" spans="3:20" x14ac:dyDescent="0.3">
      <c r="C71" s="285"/>
    </row>
    <row r="72" spans="3:20" x14ac:dyDescent="0.3">
      <c r="C72" s="285"/>
    </row>
    <row r="73" spans="3:20" x14ac:dyDescent="0.3">
      <c r="C73" s="285"/>
    </row>
    <row r="74" spans="3:20" x14ac:dyDescent="0.3">
      <c r="C74" s="285"/>
    </row>
    <row r="75" spans="3:20" x14ac:dyDescent="0.3">
      <c r="C75" s="285"/>
    </row>
    <row r="76" spans="3:20" x14ac:dyDescent="0.3">
      <c r="C76" s="285"/>
    </row>
    <row r="77" spans="3:20" x14ac:dyDescent="0.3">
      <c r="C77" s="285"/>
    </row>
    <row r="78" spans="3:20" x14ac:dyDescent="0.3">
      <c r="C78" s="285"/>
    </row>
    <row r="79" spans="3:20" x14ac:dyDescent="0.3">
      <c r="C79" s="285"/>
    </row>
    <row r="80" spans="3:20" x14ac:dyDescent="0.3">
      <c r="C80" s="285"/>
    </row>
    <row r="81" spans="3:3" x14ac:dyDescent="0.3">
      <c r="C81" s="285"/>
    </row>
    <row r="82" spans="3:3" x14ac:dyDescent="0.3">
      <c r="C82" s="285"/>
    </row>
    <row r="83" spans="3:3" x14ac:dyDescent="0.3">
      <c r="C83" s="285"/>
    </row>
    <row r="84" spans="3:3" x14ac:dyDescent="0.3">
      <c r="C84" s="285"/>
    </row>
    <row r="85" spans="3:3" x14ac:dyDescent="0.3">
      <c r="C85" s="285"/>
    </row>
    <row r="86" spans="3:3" x14ac:dyDescent="0.3">
      <c r="C86" s="285"/>
    </row>
    <row r="87" spans="3:3" x14ac:dyDescent="0.3">
      <c r="C87" s="285"/>
    </row>
    <row r="88" spans="3:3" x14ac:dyDescent="0.3">
      <c r="C88" s="285"/>
    </row>
    <row r="89" spans="3:3" x14ac:dyDescent="0.3">
      <c r="C89" s="285"/>
    </row>
    <row r="90" spans="3:3" x14ac:dyDescent="0.3">
      <c r="C90" s="285"/>
    </row>
    <row r="91" spans="3:3" x14ac:dyDescent="0.3">
      <c r="C91" s="285"/>
    </row>
    <row r="92" spans="3:3" x14ac:dyDescent="0.3">
      <c r="C92" s="285"/>
    </row>
    <row r="93" spans="3:3" x14ac:dyDescent="0.3">
      <c r="C93" s="285"/>
    </row>
    <row r="94" spans="3:3" x14ac:dyDescent="0.3">
      <c r="C94" s="285"/>
    </row>
    <row r="95" spans="3:3" x14ac:dyDescent="0.3">
      <c r="C95" s="285"/>
    </row>
    <row r="96" spans="3:3" x14ac:dyDescent="0.3">
      <c r="C96" s="285"/>
    </row>
    <row r="97" spans="3:3" x14ac:dyDescent="0.3">
      <c r="C97" s="285"/>
    </row>
    <row r="98" spans="3:3" x14ac:dyDescent="0.3">
      <c r="C98" s="285"/>
    </row>
    <row r="99" spans="3:3" x14ac:dyDescent="0.3">
      <c r="C99" s="285"/>
    </row>
    <row r="100" spans="3:3" x14ac:dyDescent="0.3">
      <c r="C100" s="285"/>
    </row>
    <row r="101" spans="3:3" x14ac:dyDescent="0.3">
      <c r="C101" s="285"/>
    </row>
    <row r="102" spans="3:3" x14ac:dyDescent="0.3">
      <c r="C102" s="285"/>
    </row>
    <row r="103" spans="3:3" x14ac:dyDescent="0.3">
      <c r="C103" s="285"/>
    </row>
    <row r="104" spans="3:3" x14ac:dyDescent="0.3">
      <c r="C104" s="285"/>
    </row>
    <row r="105" spans="3:3" x14ac:dyDescent="0.3">
      <c r="C105" s="285"/>
    </row>
    <row r="106" spans="3:3" x14ac:dyDescent="0.3">
      <c r="C106" s="285"/>
    </row>
    <row r="107" spans="3:3" x14ac:dyDescent="0.3">
      <c r="C107" s="285"/>
    </row>
    <row r="108" spans="3:3" x14ac:dyDescent="0.3">
      <c r="C108" s="285"/>
    </row>
    <row r="109" spans="3:3" x14ac:dyDescent="0.3">
      <c r="C109" s="285"/>
    </row>
    <row r="110" spans="3:3" x14ac:dyDescent="0.3">
      <c r="C110" s="285"/>
    </row>
    <row r="111" spans="3:3" x14ac:dyDescent="0.3">
      <c r="C111" s="285"/>
    </row>
    <row r="112" spans="3:3" x14ac:dyDescent="0.3">
      <c r="C112" s="285"/>
    </row>
    <row r="113" spans="3:3" x14ac:dyDescent="0.3">
      <c r="C113" s="285"/>
    </row>
    <row r="114" spans="3:3" x14ac:dyDescent="0.3">
      <c r="C114" s="285"/>
    </row>
    <row r="115" spans="3:3" x14ac:dyDescent="0.3">
      <c r="C115" s="285"/>
    </row>
    <row r="116" spans="3:3" x14ac:dyDescent="0.3">
      <c r="C116" s="285"/>
    </row>
    <row r="117" spans="3:3" x14ac:dyDescent="0.3">
      <c r="C117" s="285"/>
    </row>
  </sheetData>
  <sheetProtection algorithmName="SHA-512" hashValue="eDOXoJl8q/KP/82I/6HHxjYVcvHf3eOQypFh84wHBBYZRudxM+YT56ZVlkzaPuHsR4i8bmKowRaoxEyfMsaCEA==" saltValue="VBKRBM0JbNTZNpKNG1kt7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227"/>
  <sheetViews>
    <sheetView zoomScale="95" zoomScaleNormal="95" workbookViewId="0">
      <pane ySplit="5" topLeftCell="A6" activePane="bottomLeft" state="frozen"/>
      <selection activeCell="K179" sqref="K179"/>
      <selection pane="bottomLeft" activeCell="H2" sqref="H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90" customWidth="1"/>
    <col min="5" max="5" width="17.109375" style="16" customWidth="1"/>
    <col min="6" max="6" width="21.5546875" style="290" customWidth="1"/>
    <col min="7" max="7" width="26.6640625" style="344" customWidth="1"/>
    <col min="8" max="8" width="25.109375" style="226" customWidth="1"/>
    <col min="9" max="9" width="24" style="290" customWidth="1"/>
    <col min="10" max="10" width="13.5546875" style="16" customWidth="1"/>
    <col min="11" max="11" width="11.77734375" style="16" customWidth="1"/>
    <col min="12" max="12" width="4" hidden="1" customWidth="1"/>
    <col min="13" max="13" width="11" style="16" hidden="1" customWidth="1"/>
    <col min="14" max="14" width="3.33203125" style="139"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90"/>
  </cols>
  <sheetData>
    <row r="1" spans="1:122" x14ac:dyDescent="0.3">
      <c r="B1" s="346" t="s">
        <v>249</v>
      </c>
      <c r="C1" s="346"/>
      <c r="E1" s="291" t="s">
        <v>7</v>
      </c>
      <c r="F1" s="292">
        <v>2022</v>
      </c>
      <c r="G1" s="82" t="s">
        <v>55</v>
      </c>
      <c r="H1" s="293"/>
      <c r="I1" s="294"/>
      <c r="J1" s="295"/>
      <c r="M1" s="16" t="s">
        <v>17</v>
      </c>
      <c r="O1" s="16">
        <v>1</v>
      </c>
      <c r="P1" s="16" t="s">
        <v>565</v>
      </c>
    </row>
    <row r="2" spans="1:122" ht="44.25" customHeight="1" thickBot="1" x14ac:dyDescent="0.35">
      <c r="B2" s="554" t="s">
        <v>190</v>
      </c>
      <c r="C2" s="555"/>
      <c r="D2" s="296" t="s">
        <v>377</v>
      </c>
      <c r="E2" s="552" t="s">
        <v>191</v>
      </c>
      <c r="F2" s="552"/>
      <c r="G2" s="553"/>
      <c r="H2" s="418" t="s">
        <v>1421</v>
      </c>
      <c r="M2" s="16" t="s">
        <v>18</v>
      </c>
      <c r="N2" s="139">
        <v>50</v>
      </c>
      <c r="O2" s="16">
        <v>2</v>
      </c>
      <c r="P2" s="16">
        <v>9004</v>
      </c>
    </row>
    <row r="3" spans="1:122" ht="15" thickBot="1" x14ac:dyDescent="0.35">
      <c r="B3" s="347" t="s">
        <v>0</v>
      </c>
      <c r="C3" s="348"/>
      <c r="D3" s="298" t="e">
        <f>VLOOKUP(D2,'Unit Names(H)'!A2:B135,2,FALSE)</f>
        <v>#N/A</v>
      </c>
      <c r="E3" s="391"/>
      <c r="F3" s="299"/>
      <c r="G3" s="300"/>
      <c r="H3" s="297"/>
      <c r="N3" s="139">
        <v>51</v>
      </c>
      <c r="O3" s="16">
        <v>3</v>
      </c>
    </row>
    <row r="4" spans="1:122" ht="15" thickBot="1" x14ac:dyDescent="0.35">
      <c r="B4" s="349" t="s">
        <v>340</v>
      </c>
      <c r="C4" s="350"/>
      <c r="D4" s="301"/>
      <c r="E4" s="301"/>
      <c r="F4" s="302"/>
      <c r="G4" s="303"/>
      <c r="H4" s="297"/>
      <c r="I4" s="1"/>
      <c r="M4" s="16" t="s">
        <v>212</v>
      </c>
      <c r="N4" s="139">
        <v>52</v>
      </c>
      <c r="O4" s="16">
        <v>4</v>
      </c>
    </row>
    <row r="5" spans="1:122" ht="37.5" customHeight="1" x14ac:dyDescent="0.3">
      <c r="A5" s="280" t="s">
        <v>247</v>
      </c>
      <c r="B5" s="197" t="s">
        <v>41</v>
      </c>
      <c r="C5" s="197" t="s">
        <v>57</v>
      </c>
      <c r="D5" s="304" t="s">
        <v>1</v>
      </c>
      <c r="E5" s="304">
        <v>2021</v>
      </c>
      <c r="F5" s="305">
        <v>2022</v>
      </c>
      <c r="G5" s="306" t="s">
        <v>374</v>
      </c>
      <c r="H5" s="307" t="s">
        <v>195</v>
      </c>
      <c r="I5" s="292" t="s">
        <v>2</v>
      </c>
      <c r="M5" s="16" t="s">
        <v>274</v>
      </c>
    </row>
    <row r="6" spans="1:122" ht="22.5" customHeight="1" x14ac:dyDescent="0.3">
      <c r="A6" s="196"/>
      <c r="B6" s="365" t="s">
        <v>56</v>
      </c>
      <c r="C6" s="366"/>
      <c r="D6" s="367"/>
      <c r="E6" s="368"/>
      <c r="F6" s="369"/>
      <c r="G6" s="361"/>
      <c r="H6" s="15"/>
      <c r="M6" s="16" t="s">
        <v>260</v>
      </c>
    </row>
    <row r="7" spans="1:122" s="16" customFormat="1" ht="63.75" customHeight="1" x14ac:dyDescent="0.3">
      <c r="A7" s="421">
        <v>333</v>
      </c>
      <c r="B7" s="280" t="s">
        <v>26</v>
      </c>
      <c r="C7" s="280" t="s">
        <v>58</v>
      </c>
      <c r="D7" s="289" t="s">
        <v>341</v>
      </c>
      <c r="E7" s="279" t="e">
        <f>INDEX('Unit Data'!$A$1:$CZ$258,MATCH('Unit Data from Audit Worksheet'!$A7,'Unit Data'!$A$1:$A$258,0),MATCH('Unit Data from Audit Worksheet'!$D$2,'Unit Data'!$A$1:$CZ$1,0))</f>
        <v>#N/A</v>
      </c>
      <c r="F7" s="138">
        <v>0</v>
      </c>
      <c r="G7" s="309">
        <f>IF(F7&lt;0,"Note: Number is normally positive.",)</f>
        <v>0</v>
      </c>
      <c r="H7" s="310"/>
      <c r="I7" s="311"/>
      <c r="J7" s="211"/>
      <c r="K7" s="417"/>
      <c r="L7"/>
      <c r="M7" s="16" t="s">
        <v>275</v>
      </c>
      <c r="N7" s="139"/>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8">
        <v>500</v>
      </c>
      <c r="B8" s="280" t="s">
        <v>21</v>
      </c>
      <c r="C8" s="280" t="s">
        <v>58</v>
      </c>
      <c r="D8" s="289" t="s">
        <v>342</v>
      </c>
      <c r="E8" s="279" t="e">
        <f>INDEX('Unit Data'!$A$1:$CZ$258,MATCH('Unit Data from Audit Worksheet'!$A8,'Unit Data'!$A$1:$A$258,0),MATCH('Unit Data from Audit Worksheet'!$D$2,'Unit Data'!$A$1:$CZ$1,0))</f>
        <v>#N/A</v>
      </c>
      <c r="F8" s="138">
        <v>0</v>
      </c>
      <c r="G8" s="309">
        <f>IF(F8&lt;0,"Note: Number is normally positive.",)</f>
        <v>0</v>
      </c>
      <c r="H8" s="310"/>
      <c r="I8" s="310"/>
      <c r="J8" s="211"/>
      <c r="K8" s="417"/>
      <c r="L8"/>
      <c r="M8" s="16" t="s">
        <v>276</v>
      </c>
      <c r="N8" s="139"/>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431">
        <v>385</v>
      </c>
      <c r="B9" s="3" t="s">
        <v>24</v>
      </c>
      <c r="C9" s="280" t="s">
        <v>58</v>
      </c>
      <c r="D9" s="67" t="s">
        <v>59</v>
      </c>
      <c r="E9" s="279" t="e">
        <f>INDEX('Unit Data'!$A$1:$CZ$258,MATCH('Unit Data from Audit Worksheet'!$A9,'Unit Data'!$A$1:$A$258,0),MATCH('Unit Data from Audit Worksheet'!$D$2,'Unit Data'!$A$1:$CZ$1,0))-INDEX('Unit Data'!$A$1:$CZ$258,MATCH('Unit Data from Audit Worksheet'!$A11,'Unit Data'!$A$1:$A$258,0),MATCH('Unit Data from Audit Worksheet'!$D$2,'Unit Data'!$A$1:$CZ$1,0))</f>
        <v>#N/A</v>
      </c>
      <c r="F9" s="138">
        <v>0</v>
      </c>
      <c r="G9" s="309">
        <f>IF((F7+F8)&gt;F9,"Error: Please review Account numbers (333+500)&gt;385",)</f>
        <v>0</v>
      </c>
      <c r="H9" s="15"/>
      <c r="I9" s="310"/>
      <c r="J9" s="539"/>
      <c r="K9" s="417"/>
    </row>
    <row r="10" spans="1:122" s="16" customFormat="1" ht="90" customHeight="1" x14ac:dyDescent="0.3">
      <c r="A10" s="68">
        <v>575</v>
      </c>
      <c r="B10" s="280" t="s">
        <v>28</v>
      </c>
      <c r="C10" s="280" t="s">
        <v>58</v>
      </c>
      <c r="D10" s="351" t="s">
        <v>343</v>
      </c>
      <c r="E10" s="279" t="e">
        <f>INDEX('Unit Data'!$A$1:$CZ$258,MATCH('Unit Data from Audit Worksheet'!$A10,'Unit Data'!$A$1:$A$258,0),MATCH('Unit Data from Audit Worksheet'!$D$2,'Unit Data'!$A$1:$CZ$1,0))</f>
        <v>#N/A</v>
      </c>
      <c r="F10" s="138">
        <v>0</v>
      </c>
      <c r="G10" s="309">
        <f>IF(F10&lt;0,"Note: Number is normally positive.",)</f>
        <v>0</v>
      </c>
      <c r="H10" s="312"/>
      <c r="I10" s="313"/>
      <c r="J10" s="133"/>
      <c r="K10" s="417"/>
      <c r="L10"/>
      <c r="N10" s="139"/>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8">
        <v>576</v>
      </c>
      <c r="B11" s="280" t="s">
        <v>28</v>
      </c>
      <c r="C11" s="280" t="s">
        <v>58</v>
      </c>
      <c r="D11" s="351" t="s">
        <v>344</v>
      </c>
      <c r="E11" s="279" t="e">
        <f>INDEX('Unit Data'!$A$1:$CZ$258,MATCH('Unit Data from Audit Worksheet'!$A11,'Unit Data'!$A$1:$A$258,0),MATCH('Unit Data from Audit Worksheet'!$D$2,'Unit Data'!$A$1:$CZ$1,0))</f>
        <v>#N/A</v>
      </c>
      <c r="F11" s="138">
        <v>0</v>
      </c>
      <c r="G11" s="309">
        <f>IF(F11&lt;0,"Error: Enter as positive.",)</f>
        <v>0</v>
      </c>
      <c r="H11" s="312"/>
      <c r="I11" s="313"/>
      <c r="J11" s="133"/>
      <c r="K11" s="417"/>
      <c r="L11"/>
      <c r="N11" s="139"/>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432">
        <v>626</v>
      </c>
      <c r="B12" s="352" t="s">
        <v>283</v>
      </c>
      <c r="C12" s="352" t="s">
        <v>58</v>
      </c>
      <c r="D12" s="161" t="s">
        <v>345</v>
      </c>
      <c r="E12" s="279" t="e">
        <f>INDEX('Unit Data'!$A$1:$CZ$258,MATCH('Unit Data from Audit Worksheet'!$A12,'Unit Data'!$A$1:$A$258,0),MATCH('Unit Data from Audit Worksheet'!$D$2,'Unit Data'!$A$1:$CZ$1,0))-INDEX('Unit Data'!$A$1:$CZ$258,MATCH('Unit Data from Audit Worksheet'!$A11,'Unit Data'!$A$1:$A$258,0),MATCH('Unit Data from Audit Worksheet'!$D$2,'Unit Data'!$A$1:$CZ$1,0))</f>
        <v>#N/A</v>
      </c>
      <c r="F12" s="138">
        <v>0</v>
      </c>
      <c r="G12" s="309">
        <f>IF(F12&lt;0,"Error: Enter as positive.",)</f>
        <v>0</v>
      </c>
      <c r="H12" s="314"/>
      <c r="I12" s="314"/>
      <c r="J12" s="539"/>
      <c r="K12" s="417"/>
    </row>
    <row r="13" spans="1:122" ht="89.25" customHeight="1" x14ac:dyDescent="0.3">
      <c r="A13" s="142">
        <v>627</v>
      </c>
      <c r="B13" s="516" t="s">
        <v>234</v>
      </c>
      <c r="C13" s="352" t="s">
        <v>58</v>
      </c>
      <c r="D13" s="161" t="s">
        <v>346</v>
      </c>
      <c r="E13" s="279" t="e">
        <f>INDEX('Unit Data'!$A$1:$CZ$258,MATCH('Unit Data from Audit Worksheet'!$A13,'Unit Data'!$A$1:$A$258,0),MATCH('Unit Data from Audit Worksheet'!$D$2,'Unit Data'!$A$1:$CZ$1,0))</f>
        <v>#N/A</v>
      </c>
      <c r="F13" s="138">
        <v>0</v>
      </c>
      <c r="G13" s="309">
        <f>IF(F13&gt;F12,"Please review account numbers 627 &gt;626",)</f>
        <v>0</v>
      </c>
      <c r="H13" s="314"/>
      <c r="I13" s="314"/>
      <c r="J13" s="133"/>
      <c r="K13" s="417"/>
    </row>
    <row r="14" spans="1:122" ht="105" customHeight="1" x14ac:dyDescent="0.3">
      <c r="A14" s="142">
        <v>628</v>
      </c>
      <c r="B14" s="516" t="s">
        <v>234</v>
      </c>
      <c r="C14" s="352" t="s">
        <v>58</v>
      </c>
      <c r="D14" s="161" t="s">
        <v>347</v>
      </c>
      <c r="E14" s="279" t="e">
        <f>INDEX('Unit Data'!$A$1:$CZ$258,MATCH('Unit Data from Audit Worksheet'!$A14,'Unit Data'!$A$1:$A$258,0),MATCH('Unit Data from Audit Worksheet'!$D$2,'Unit Data'!$A$1:$CZ$1,0))</f>
        <v>#N/A</v>
      </c>
      <c r="F14" s="138">
        <v>0</v>
      </c>
      <c r="G14" s="309">
        <f>IF(F14&gt;F12,"Please review account numbers 628 &gt; 626",)</f>
        <v>0</v>
      </c>
      <c r="H14" s="314"/>
      <c r="I14" s="314"/>
      <c r="J14" s="539"/>
      <c r="K14" s="417"/>
    </row>
    <row r="15" spans="1:122" ht="95.25" customHeight="1" x14ac:dyDescent="0.3">
      <c r="A15" s="142">
        <v>629</v>
      </c>
      <c r="B15" s="516" t="s">
        <v>234</v>
      </c>
      <c r="C15" s="352" t="s">
        <v>58</v>
      </c>
      <c r="D15" s="161" t="s">
        <v>348</v>
      </c>
      <c r="E15" s="279" t="e">
        <f>INDEX('Unit Data'!$A$1:$CZ$258,MATCH('Unit Data from Audit Worksheet'!$A15,'Unit Data'!$A$1:$A$258,0),MATCH('Unit Data from Audit Worksheet'!$D$2,'Unit Data'!$A$1:$CZ$1,0))</f>
        <v>#N/A</v>
      </c>
      <c r="F15" s="138">
        <v>0</v>
      </c>
      <c r="G15" s="309">
        <f>IF(F15&gt;F12,"Please review account numbers 629 &gt; 626",)</f>
        <v>0</v>
      </c>
      <c r="H15" s="314"/>
      <c r="I15" s="314"/>
      <c r="J15" s="133"/>
      <c r="K15" s="417"/>
    </row>
    <row r="16" spans="1:122" ht="69" customHeight="1" x14ac:dyDescent="0.3">
      <c r="A16" s="142">
        <v>630</v>
      </c>
      <c r="B16" s="516" t="s">
        <v>234</v>
      </c>
      <c r="C16" s="352" t="s">
        <v>58</v>
      </c>
      <c r="D16" s="161" t="s">
        <v>271</v>
      </c>
      <c r="E16" s="279" t="e">
        <f>INDEX('Unit Data'!$A$1:$CZ$258,MATCH('Unit Data from Audit Worksheet'!$A16,'Unit Data'!$A$1:$A$258,0),MATCH('Unit Data from Audit Worksheet'!$D$2,'Unit Data'!$A$1:$CZ$1,0))</f>
        <v>#N/A</v>
      </c>
      <c r="F16" s="138">
        <v>0</v>
      </c>
      <c r="G16" s="309">
        <f>IF(F16&gt;F12,"Please review account numbers 630 &gt; 626",)</f>
        <v>0</v>
      </c>
      <c r="H16" s="314"/>
      <c r="I16" s="314"/>
      <c r="J16" s="133"/>
      <c r="K16" s="417"/>
    </row>
    <row r="17" spans="1:11" ht="95.25" customHeight="1" x14ac:dyDescent="0.3">
      <c r="A17" s="142">
        <v>631</v>
      </c>
      <c r="B17" s="516" t="s">
        <v>234</v>
      </c>
      <c r="C17" s="352" t="s">
        <v>58</v>
      </c>
      <c r="D17" s="161" t="s">
        <v>349</v>
      </c>
      <c r="E17" s="279" t="e">
        <f>INDEX('Unit Data'!$A$1:$CZ$258,MATCH('Unit Data from Audit Worksheet'!$A17,'Unit Data'!$A$1:$A$258,0),MATCH('Unit Data from Audit Worksheet'!$D$2,'Unit Data'!$A$1:$CZ$1,0))</f>
        <v>#N/A</v>
      </c>
      <c r="F17" s="138">
        <v>0</v>
      </c>
      <c r="G17" s="309">
        <f>IF(F17&gt;F12,"Please review account numbers 631 &gt; 626",)</f>
        <v>0</v>
      </c>
      <c r="H17" s="314"/>
      <c r="I17" s="314"/>
      <c r="J17" s="133"/>
      <c r="K17" s="417"/>
    </row>
    <row r="18" spans="1:11" ht="55.5" customHeight="1" x14ac:dyDescent="0.3">
      <c r="A18" s="431">
        <v>338</v>
      </c>
      <c r="B18" s="3" t="s">
        <v>22</v>
      </c>
      <c r="C18" s="280" t="s">
        <v>58</v>
      </c>
      <c r="D18" s="67" t="s">
        <v>60</v>
      </c>
      <c r="E18" s="279" t="e">
        <f>INDEX('Unit Data'!$A$1:$CZ$258,MATCH('Unit Data from Audit Worksheet'!$A18,'Unit Data'!$A$1:$A$258,0),MATCH('Unit Data from Audit Worksheet'!$D$2,'Unit Data'!$A$1:$CZ$1,0))-INDEX('Unit Data'!$A$1:$CZ$258,MATCH('Unit Data from Audit Worksheet'!$A11,'Unit Data'!$A$1:$A$258,0),MATCH('Unit Data from Audit Worksheet'!$D$2,'Unit Data'!$A$1:$CZ$1,0))</f>
        <v>#N/A</v>
      </c>
      <c r="F18" s="138">
        <v>0</v>
      </c>
      <c r="G18" s="309" t="str">
        <f>IF(F12&gt;F18,"Error: Please review accts 626 &gt; 338","")</f>
        <v/>
      </c>
      <c r="H18" s="15"/>
      <c r="I18" s="310"/>
      <c r="J18" s="539"/>
      <c r="K18" s="417"/>
    </row>
    <row r="19" spans="1:11" ht="89.25" customHeight="1" x14ac:dyDescent="0.3">
      <c r="A19" s="68">
        <v>335</v>
      </c>
      <c r="B19" s="3" t="s">
        <v>22</v>
      </c>
      <c r="C19" s="280" t="s">
        <v>58</v>
      </c>
      <c r="D19" s="289" t="s">
        <v>350</v>
      </c>
      <c r="E19" s="279" t="e">
        <f>INDEX('Unit Data'!$A$1:$CZ$258,MATCH('Unit Data from Audit Worksheet'!$A19,'Unit Data'!$A$1:$A$258,0),MATCH('Unit Data from Audit Worksheet'!$D$2,'Unit Data'!$A$1:$CZ$1,0))</f>
        <v>#N/A</v>
      </c>
      <c r="F19" s="138">
        <v>0</v>
      </c>
      <c r="G19" s="309">
        <f>IF(F19&lt;0,"Error: Enter as positive.",)</f>
        <v>0</v>
      </c>
      <c r="H19" s="15"/>
      <c r="I19" s="188"/>
      <c r="J19" s="133"/>
      <c r="K19" s="417"/>
    </row>
    <row r="20" spans="1:11" ht="48.75" customHeight="1" x14ac:dyDescent="0.3">
      <c r="A20" s="68">
        <v>252</v>
      </c>
      <c r="B20" s="3" t="s">
        <v>22</v>
      </c>
      <c r="C20" s="280" t="s">
        <v>58</v>
      </c>
      <c r="D20" s="67" t="s">
        <v>61</v>
      </c>
      <c r="E20" s="279" t="e">
        <f>INDEX('Unit Data'!$A$1:$CZ$258,MATCH('Unit Data from Audit Worksheet'!$A20,'Unit Data'!$A$1:$A$258,0),MATCH('Unit Data from Audit Worksheet'!$D$2,'Unit Data'!$A$1:$CZ$1,0))</f>
        <v>#N/A</v>
      </c>
      <c r="F20" s="138">
        <v>0</v>
      </c>
      <c r="G20" s="315"/>
      <c r="H20" s="15"/>
      <c r="I20" s="51"/>
      <c r="J20" s="539"/>
      <c r="K20" s="417"/>
    </row>
    <row r="21" spans="1:11" ht="43.2" x14ac:dyDescent="0.3">
      <c r="A21" s="68">
        <v>253</v>
      </c>
      <c r="B21" s="3" t="s">
        <v>22</v>
      </c>
      <c r="C21" s="280" t="s">
        <v>58</v>
      </c>
      <c r="D21" s="67" t="s">
        <v>62</v>
      </c>
      <c r="E21" s="279" t="e">
        <f>INDEX('Unit Data'!$A$1:$CZ$258,MATCH('Unit Data from Audit Worksheet'!$A21,'Unit Data'!$A$1:$A$258,0),MATCH('Unit Data from Audit Worksheet'!$D$2,'Unit Data'!$A$1:$CZ$1,0))</f>
        <v>#N/A</v>
      </c>
      <c r="F21" s="138">
        <v>0</v>
      </c>
      <c r="G21" s="309"/>
      <c r="H21" s="15"/>
      <c r="I21" s="51"/>
      <c r="J21" s="539"/>
      <c r="K21" s="417"/>
    </row>
    <row r="22" spans="1:11" ht="143.4" customHeight="1" x14ac:dyDescent="0.3">
      <c r="A22" s="68">
        <v>254</v>
      </c>
      <c r="B22" s="3" t="s">
        <v>22</v>
      </c>
      <c r="C22" s="280" t="s">
        <v>58</v>
      </c>
      <c r="D22" s="67" t="s">
        <v>351</v>
      </c>
      <c r="E22" s="279" t="e">
        <f>INDEX('Unit Data'!$A$1:$CZ$258,MATCH('Unit Data from Audit Worksheet'!$A22,'Unit Data'!$A$1:$A$258,0),MATCH('Unit Data from Audit Worksheet'!$D$2,'Unit Data'!$A$1:$CZ$1,0))</f>
        <v>#N/A</v>
      </c>
      <c r="F22" s="138">
        <v>0</v>
      </c>
      <c r="G22" s="309">
        <f>IF(H22=0,,"Error: Total assets and deferred outflows less total liabilities and deferred inflows do not equal total net position. Account numbers  385-338-252-253-254 = 0.  The amount the formula is off is located in the cell to the right")</f>
        <v>0</v>
      </c>
      <c r="H22" s="312">
        <f>F9-F18-F20-F21-F22</f>
        <v>0</v>
      </c>
      <c r="I22" s="51"/>
      <c r="J22" s="539"/>
      <c r="K22" s="417"/>
    </row>
    <row r="23" spans="1:11" ht="21.75" customHeight="1" x14ac:dyDescent="0.3">
      <c r="A23" s="68"/>
      <c r="B23" s="372" t="s">
        <v>63</v>
      </c>
      <c r="C23" s="373"/>
      <c r="D23" s="358"/>
      <c r="E23" s="359"/>
      <c r="F23" s="370"/>
      <c r="G23" s="371"/>
      <c r="H23" s="15"/>
      <c r="I23" s="51"/>
      <c r="J23" s="133"/>
      <c r="K23" s="417"/>
    </row>
    <row r="24" spans="1:11" ht="59.25" customHeight="1" x14ac:dyDescent="0.3">
      <c r="A24" s="68">
        <v>502</v>
      </c>
      <c r="B24" s="3" t="s">
        <v>21</v>
      </c>
      <c r="C24" s="280" t="s">
        <v>65</v>
      </c>
      <c r="D24" s="289" t="s">
        <v>352</v>
      </c>
      <c r="E24" s="279" t="e">
        <f>INDEX('Unit Data'!$A$1:$CZ$258,MATCH('Unit Data from Audit Worksheet'!$A24,'Unit Data'!$A$1:$A$258,0),MATCH('Unit Data from Audit Worksheet'!$D$2,'Unit Data'!$A$1:$CZ$1,0))</f>
        <v>#N/A</v>
      </c>
      <c r="F24" s="138">
        <v>0</v>
      </c>
      <c r="G24" s="309">
        <f>IF(F24&lt;0,"Note: Number is normally positive.",)</f>
        <v>0</v>
      </c>
      <c r="H24" s="15"/>
      <c r="I24" s="51"/>
      <c r="J24" s="539"/>
      <c r="K24" s="417"/>
    </row>
    <row r="25" spans="1:11" ht="59.25" customHeight="1" x14ac:dyDescent="0.3">
      <c r="A25" s="68">
        <v>503</v>
      </c>
      <c r="B25" s="3" t="s">
        <v>21</v>
      </c>
      <c r="C25" s="280" t="s">
        <v>65</v>
      </c>
      <c r="D25" s="67" t="s">
        <v>64</v>
      </c>
      <c r="E25" s="279" t="e">
        <f>INDEX('Unit Data'!$A$1:$CZ$258,MATCH('Unit Data from Audit Worksheet'!$A25,'Unit Data'!$A$1:$A$258,0),MATCH('Unit Data from Audit Worksheet'!$D$2,'Unit Data'!$A$1:$CZ$1,0))</f>
        <v>#N/A</v>
      </c>
      <c r="F25" s="506">
        <v>0</v>
      </c>
      <c r="G25" s="309">
        <f>IF(F25&lt;0,"Note: Number is normally positive.",)</f>
        <v>0</v>
      </c>
      <c r="H25" s="15"/>
      <c r="I25" s="51"/>
      <c r="J25" s="133"/>
      <c r="K25" s="417"/>
    </row>
    <row r="26" spans="1:11" ht="27" customHeight="1" x14ac:dyDescent="0.3">
      <c r="A26" s="68"/>
      <c r="B26" s="372" t="s">
        <v>66</v>
      </c>
      <c r="C26" s="373"/>
      <c r="D26" s="358"/>
      <c r="E26" s="359"/>
      <c r="F26" s="360"/>
      <c r="G26" s="361"/>
      <c r="H26" s="15"/>
      <c r="I26" s="51"/>
      <c r="J26" s="133"/>
      <c r="K26" s="417"/>
    </row>
    <row r="27" spans="1:11" ht="49.5" customHeight="1" x14ac:dyDescent="0.3">
      <c r="A27" s="68">
        <v>388</v>
      </c>
      <c r="B27" s="3" t="s">
        <v>24</v>
      </c>
      <c r="C27" s="3" t="s">
        <v>71</v>
      </c>
      <c r="D27" s="67" t="s">
        <v>67</v>
      </c>
      <c r="E27" s="279" t="e">
        <f>INDEX('Unit Data'!$A$1:$CZ$258,MATCH('Unit Data from Audit Worksheet'!$A27,'Unit Data'!$A$1:$A$258,0),MATCH('Unit Data from Audit Worksheet'!$D$2,'Unit Data'!$A$1:$CZ$1,0))</f>
        <v>#N/A</v>
      </c>
      <c r="F27" s="138">
        <v>0</v>
      </c>
      <c r="G27" s="309">
        <f t="shared" ref="G27:G33" si="0">IF(F27&lt;0,"Error: Enter as positive.",)</f>
        <v>0</v>
      </c>
      <c r="H27" s="15"/>
      <c r="I27" s="51"/>
      <c r="J27" s="539"/>
      <c r="K27" s="417"/>
    </row>
    <row r="28" spans="1:11" ht="51.75" customHeight="1" x14ac:dyDescent="0.3">
      <c r="A28" s="68">
        <v>339</v>
      </c>
      <c r="B28" s="3" t="s">
        <v>22</v>
      </c>
      <c r="C28" s="3" t="s">
        <v>71</v>
      </c>
      <c r="D28" s="67" t="s">
        <v>68</v>
      </c>
      <c r="E28" s="279" t="e">
        <f>INDEX('Unit Data'!$A$1:$CZ$258,MATCH('Unit Data from Audit Worksheet'!$A28,'Unit Data'!$A$1:$A$258,0),MATCH('Unit Data from Audit Worksheet'!$D$2,'Unit Data'!$A$1:$CZ$1,0))</f>
        <v>#N/A</v>
      </c>
      <c r="F28" s="138">
        <v>0</v>
      </c>
      <c r="G28" s="309">
        <f t="shared" si="0"/>
        <v>0</v>
      </c>
      <c r="H28" s="15"/>
      <c r="I28" s="51"/>
      <c r="J28" s="539"/>
      <c r="K28" s="417"/>
    </row>
    <row r="29" spans="1:11" ht="50.25" customHeight="1" x14ac:dyDescent="0.3">
      <c r="A29" s="68">
        <v>504</v>
      </c>
      <c r="B29" s="3" t="s">
        <v>22</v>
      </c>
      <c r="C29" s="3" t="s">
        <v>71</v>
      </c>
      <c r="D29" s="67" t="s">
        <v>69</v>
      </c>
      <c r="E29" s="279" t="e">
        <f>INDEX('Unit Data'!$A$1:$CZ$258,MATCH('Unit Data from Audit Worksheet'!$A29,'Unit Data'!$A$1:$A$258,0),MATCH('Unit Data from Audit Worksheet'!$D$2,'Unit Data'!$A$1:$CZ$1,0))</f>
        <v>#N/A</v>
      </c>
      <c r="F29" s="138">
        <v>0</v>
      </c>
      <c r="G29" s="309">
        <f t="shared" si="0"/>
        <v>0</v>
      </c>
      <c r="H29" s="15"/>
      <c r="I29" s="51"/>
      <c r="J29" s="539"/>
      <c r="K29" s="417"/>
    </row>
    <row r="30" spans="1:11" ht="60" customHeight="1" x14ac:dyDescent="0.3">
      <c r="A30" s="68">
        <v>505</v>
      </c>
      <c r="B30" s="3" t="s">
        <v>22</v>
      </c>
      <c r="C30" s="3" t="s">
        <v>71</v>
      </c>
      <c r="D30" s="284" t="s">
        <v>70</v>
      </c>
      <c r="E30" s="279" t="e">
        <f>INDEX('Unit Data'!$A$1:$CZ$258,MATCH('Unit Data from Audit Worksheet'!$A30,'Unit Data'!$A$1:$A$258,0),MATCH('Unit Data from Audit Worksheet'!$D$2,'Unit Data'!$A$1:$CZ$1,0))</f>
        <v>#N/A</v>
      </c>
      <c r="F30" s="138">
        <v>0</v>
      </c>
      <c r="G30" s="309">
        <f t="shared" si="0"/>
        <v>0</v>
      </c>
      <c r="H30" s="15"/>
      <c r="I30" s="51"/>
      <c r="J30" s="539"/>
      <c r="K30" s="417"/>
    </row>
    <row r="31" spans="1:11" ht="80.400000000000006" customHeight="1" x14ac:dyDescent="0.3">
      <c r="A31" s="68">
        <v>341</v>
      </c>
      <c r="B31" s="3" t="s">
        <v>22</v>
      </c>
      <c r="C31" s="3" t="s">
        <v>71</v>
      </c>
      <c r="D31" s="289" t="s">
        <v>353</v>
      </c>
      <c r="E31" s="279" t="e">
        <f>INDEX('Unit Data'!$A$1:$CZ$258,MATCH('Unit Data from Audit Worksheet'!$A31,'Unit Data'!$A$1:$A$258,0),MATCH('Unit Data from Audit Worksheet'!$D$2,'Unit Data'!$A$1:$CZ$1,0))</f>
        <v>#N/A</v>
      </c>
      <c r="F31" s="138">
        <v>0</v>
      </c>
      <c r="G31" s="309">
        <f t="shared" si="0"/>
        <v>0</v>
      </c>
      <c r="H31" s="15"/>
      <c r="I31" s="51"/>
      <c r="J31" s="539"/>
      <c r="K31" s="417"/>
    </row>
    <row r="32" spans="1:11" ht="63.6" customHeight="1" x14ac:dyDescent="0.3">
      <c r="A32" s="68">
        <v>386</v>
      </c>
      <c r="B32" s="3" t="s">
        <v>22</v>
      </c>
      <c r="C32" s="3" t="s">
        <v>71</v>
      </c>
      <c r="D32" s="67" t="s">
        <v>354</v>
      </c>
      <c r="E32" s="279" t="e">
        <f>INDEX('Unit Data'!$A$1:$CZ$258,MATCH('Unit Data from Audit Worksheet'!$A32,'Unit Data'!$A$1:$A$258,0),MATCH('Unit Data from Audit Worksheet'!$D$2,'Unit Data'!$A$1:$CZ$1,0))</f>
        <v>#N/A</v>
      </c>
      <c r="F32" s="138">
        <v>0</v>
      </c>
      <c r="G32" s="309">
        <f t="shared" si="0"/>
        <v>0</v>
      </c>
      <c r="H32" s="15"/>
      <c r="I32" s="51"/>
      <c r="J32" s="133"/>
      <c r="K32" s="417"/>
    </row>
    <row r="33" spans="1:122" ht="48.75" customHeight="1" x14ac:dyDescent="0.3">
      <c r="A33" s="68">
        <v>387</v>
      </c>
      <c r="B33" s="3" t="s">
        <v>24</v>
      </c>
      <c r="C33" s="3" t="s">
        <v>71</v>
      </c>
      <c r="D33" s="67" t="s">
        <v>355</v>
      </c>
      <c r="E33" s="279" t="e">
        <f>INDEX('Unit Data'!$A$1:$CZ$258,MATCH('Unit Data from Audit Worksheet'!$A33,'Unit Data'!$A$1:$A$258,0),MATCH('Unit Data from Audit Worksheet'!$D$2,'Unit Data'!$A$1:$CZ$1,0))</f>
        <v>#N/A</v>
      </c>
      <c r="F33" s="138">
        <v>0</v>
      </c>
      <c r="G33" s="309">
        <f t="shared" si="0"/>
        <v>0</v>
      </c>
      <c r="H33" s="15"/>
      <c r="I33" s="51"/>
      <c r="J33" s="539"/>
      <c r="K33" s="417"/>
    </row>
    <row r="34" spans="1:122" ht="92.25" customHeight="1" x14ac:dyDescent="0.3">
      <c r="A34" s="68">
        <v>389</v>
      </c>
      <c r="B34" s="3" t="s">
        <v>24</v>
      </c>
      <c r="C34" s="3" t="s">
        <v>71</v>
      </c>
      <c r="D34" s="289" t="s">
        <v>356</v>
      </c>
      <c r="E34" s="279" t="e">
        <f>INDEX('Unit Data'!$A$1:$CZ$258,MATCH('Unit Data from Audit Worksheet'!$A34,'Unit Data'!$A$1:$A$258,0),MATCH('Unit Data from Audit Worksheet'!$D$2,'Unit Data'!$A$1:$CZ$1,0))</f>
        <v>#N/A</v>
      </c>
      <c r="F34" s="138">
        <v>0</v>
      </c>
      <c r="G34" s="309"/>
      <c r="H34" s="15"/>
      <c r="I34" s="51"/>
      <c r="J34" s="133"/>
      <c r="K34" s="417"/>
    </row>
    <row r="35" spans="1:122" ht="109.8" customHeight="1" x14ac:dyDescent="0.3">
      <c r="A35" s="68">
        <v>255</v>
      </c>
      <c r="B35" s="3" t="s">
        <v>22</v>
      </c>
      <c r="C35" s="3" t="s">
        <v>71</v>
      </c>
      <c r="D35" s="289" t="s">
        <v>357</v>
      </c>
      <c r="E35" s="279" t="e">
        <f>INDEX('Unit Data'!$A$1:$CZ$258,MATCH('Unit Data from Audit Worksheet'!$A35,'Unit Data'!$A$1:$A$258,0),MATCH('Unit Data from Audit Worksheet'!$D$2,'Unit Data'!$A$1:$CZ$1,0))</f>
        <v>#N/A</v>
      </c>
      <c r="F35" s="138">
        <v>0</v>
      </c>
      <c r="G35" s="309">
        <f>IF(H35=0,,"Error: Total revenues less total expenses do not equal total change in net position. Account numbers 339+504+505+341+386-387+389-388-255 = 0  The amount the formula is off is located in the cell to the right")</f>
        <v>0</v>
      </c>
      <c r="H35" s="312">
        <f>F28+F29+F30+F31+F32-F33+F34-F27-F35</f>
        <v>0</v>
      </c>
      <c r="I35" s="51"/>
      <c r="J35" s="539"/>
      <c r="K35" s="417"/>
    </row>
    <row r="36" spans="1:122" ht="132.6" customHeight="1" x14ac:dyDescent="0.3">
      <c r="A36" s="68">
        <v>376</v>
      </c>
      <c r="B36" s="3" t="s">
        <v>22</v>
      </c>
      <c r="C36" s="3" t="s">
        <v>71</v>
      </c>
      <c r="D36" s="289" t="s">
        <v>358</v>
      </c>
      <c r="E36" s="279" t="e">
        <f>INDEX('Unit Data'!$A$1:$CZ$258,MATCH('Unit Data from Audit Worksheet'!$A36,'Unit Data'!$A$1:$A$258,0),MATCH('Unit Data from Audit Worksheet'!$D$2,'Unit Data'!$A$1:$CZ$1,0))</f>
        <v>#N/A</v>
      </c>
      <c r="F36" s="136">
        <v>0</v>
      </c>
      <c r="G36" s="515" t="e">
        <f>IF(H36=0,,"Error: Beginning Balance does not agree with our records.  Account numbers  252+253+254-255-376-(Prior Year 252+253+254)=0  The amount the formula is off is located in the cell to the right")</f>
        <v>#N/A</v>
      </c>
      <c r="H36" s="316" t="e">
        <f>F20+F21+F22-F35-F36-(E20+E21+E22)</f>
        <v>#N/A</v>
      </c>
      <c r="I36" s="505" t="s">
        <v>1403</v>
      </c>
      <c r="J36" s="133"/>
      <c r="K36" s="417"/>
    </row>
    <row r="37" spans="1:122" ht="25.5" customHeight="1" x14ac:dyDescent="0.3">
      <c r="A37" s="68"/>
      <c r="B37" s="372" t="s">
        <v>213</v>
      </c>
      <c r="C37" s="373"/>
      <c r="D37" s="358"/>
      <c r="E37" s="359"/>
      <c r="F37" s="360"/>
      <c r="G37" s="361"/>
      <c r="H37" s="15"/>
      <c r="I37" s="51"/>
      <c r="J37" s="133"/>
      <c r="K37" s="417"/>
    </row>
    <row r="38" spans="1:122" s="16" customFormat="1" ht="86.25" customHeight="1" x14ac:dyDescent="0.3">
      <c r="A38" s="68">
        <v>592</v>
      </c>
      <c r="B38" s="280" t="s">
        <v>23</v>
      </c>
      <c r="C38" s="280" t="s">
        <v>215</v>
      </c>
      <c r="D38" s="289" t="s">
        <v>359</v>
      </c>
      <c r="E38" s="279" t="e">
        <f>INDEX('Unit Data'!$A$1:$CZ$258,MATCH('Unit Data from Audit Worksheet'!$A38,'Unit Data'!$A$1:$A$258,0),MATCH('Unit Data from Audit Worksheet'!$D$2,'Unit Data'!$A$1:$CZ$1,0))</f>
        <v>#N/A</v>
      </c>
      <c r="F38" s="138">
        <v>0</v>
      </c>
      <c r="G38" s="309"/>
      <c r="H38" s="310"/>
      <c r="J38" s="539"/>
      <c r="K38" s="417"/>
      <c r="L38"/>
      <c r="N38" s="139"/>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x14ac:dyDescent="0.3">
      <c r="A39" s="68">
        <v>591</v>
      </c>
      <c r="B39" s="280" t="s">
        <v>23</v>
      </c>
      <c r="C39" s="280" t="s">
        <v>215</v>
      </c>
      <c r="D39" s="67" t="s">
        <v>216</v>
      </c>
      <c r="E39" s="279" t="e">
        <f>INDEX('Unit Data'!$A$1:$CZ$258,MATCH('Unit Data from Audit Worksheet'!$A39,'Unit Data'!$A$1:$A$258,0),MATCH('Unit Data from Audit Worksheet'!$D$2,'Unit Data'!$A$1:$CZ$1,0))</f>
        <v>#N/A</v>
      </c>
      <c r="F39" s="138">
        <v>0</v>
      </c>
      <c r="G39" s="309">
        <f>IF(F39&lt;0,"Error: Enter as positive.",)</f>
        <v>0</v>
      </c>
      <c r="H39" s="310"/>
      <c r="J39" s="539"/>
      <c r="K39" s="417"/>
      <c r="L39"/>
      <c r="N39" s="1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7" customHeight="1" x14ac:dyDescent="0.3">
      <c r="A40" s="68"/>
      <c r="B40" s="372" t="s">
        <v>72</v>
      </c>
      <c r="C40" s="373"/>
      <c r="D40" s="362"/>
      <c r="E40" s="359"/>
      <c r="F40" s="363"/>
      <c r="G40" s="364"/>
      <c r="H40" s="15"/>
      <c r="I40" s="51"/>
      <c r="J40" s="133"/>
      <c r="K40" s="417"/>
    </row>
    <row r="41" spans="1:122" s="16" customFormat="1" ht="55.5" customHeight="1" x14ac:dyDescent="0.3">
      <c r="A41" s="68">
        <v>506</v>
      </c>
      <c r="B41" s="517" t="s">
        <v>21</v>
      </c>
      <c r="C41" s="517" t="s">
        <v>76</v>
      </c>
      <c r="D41" s="67" t="s">
        <v>360</v>
      </c>
      <c r="E41" s="279" t="e">
        <f>INDEX('Unit Data'!$A$1:$CZ$258,MATCH('Unit Data from Audit Worksheet'!$A41,'Unit Data'!$A$1:$A$258,0),MATCH('Unit Data from Audit Worksheet'!$D$2,'Unit Data'!$A$1:$CZ$1,0))</f>
        <v>#N/A</v>
      </c>
      <c r="F41" s="138">
        <v>0</v>
      </c>
      <c r="G41" s="309">
        <f>IF(F41&lt;0,"Note: Number is normally positive.",)</f>
        <v>0</v>
      </c>
      <c r="H41" s="310"/>
      <c r="I41" s="51"/>
      <c r="J41" s="539"/>
      <c r="K41" s="417"/>
      <c r="L41"/>
      <c r="N41" s="139"/>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6" customFormat="1" ht="45.75" customHeight="1" x14ac:dyDescent="0.3">
      <c r="A42" s="68">
        <v>536</v>
      </c>
      <c r="B42" s="517" t="s">
        <v>21</v>
      </c>
      <c r="C42" s="517" t="s">
        <v>76</v>
      </c>
      <c r="D42" s="67" t="s">
        <v>73</v>
      </c>
      <c r="E42" s="279" t="e">
        <f>INDEX('Unit Data'!$A$1:$CZ$258,MATCH('Unit Data from Audit Worksheet'!$A42,'Unit Data'!$A$1:$A$258,0),MATCH('Unit Data from Audit Worksheet'!$D$2,'Unit Data'!$A$1:$CZ$1,0))</f>
        <v>#N/A</v>
      </c>
      <c r="F42" s="138">
        <v>0</v>
      </c>
      <c r="G42" s="309">
        <f>IF(F42&lt;0,"Note: Number is normally positive.",)</f>
        <v>0</v>
      </c>
      <c r="H42" s="310"/>
      <c r="I42" s="311"/>
      <c r="J42" s="133"/>
      <c r="K42" s="417"/>
      <c r="L42"/>
      <c r="N42" s="139"/>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s="16" customFormat="1" ht="51.75" customHeight="1" x14ac:dyDescent="0.3">
      <c r="A43" s="68">
        <v>586</v>
      </c>
      <c r="B43" s="517" t="s">
        <v>23</v>
      </c>
      <c r="C43" s="517" t="s">
        <v>76</v>
      </c>
      <c r="D43" s="283" t="s">
        <v>206</v>
      </c>
      <c r="E43" s="279" t="e">
        <f>INDEX('Unit Data'!$A$1:$CZ$258,MATCH('Unit Data from Audit Worksheet'!$A43,'Unit Data'!$A$1:$A$258,0),MATCH('Unit Data from Audit Worksheet'!$D$2,'Unit Data'!$A$1:$CZ$1,0))</f>
        <v>#N/A</v>
      </c>
      <c r="F43" s="138">
        <v>0</v>
      </c>
      <c r="G43" s="309">
        <f>IF(F43&lt;0,"Note: Number is normally positive.",)</f>
        <v>0</v>
      </c>
      <c r="H43" s="310"/>
      <c r="I43" s="311"/>
      <c r="J43" s="133"/>
      <c r="K43" s="417"/>
      <c r="L43"/>
      <c r="N43" s="139"/>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ht="61.2" customHeight="1" x14ac:dyDescent="0.3">
      <c r="A44" s="68">
        <v>379</v>
      </c>
      <c r="B44" s="517" t="s">
        <v>24</v>
      </c>
      <c r="C44" s="517" t="s">
        <v>76</v>
      </c>
      <c r="D44" s="67" t="s">
        <v>59</v>
      </c>
      <c r="E44" s="279" t="e">
        <f>INDEX('Unit Data'!$A$1:$CZ$258,MATCH('Unit Data from Audit Worksheet'!$A44,'Unit Data'!$A$1:$A$258,0),MATCH('Unit Data from Audit Worksheet'!$D$2,'Unit Data'!$A$1:$CZ$1,0))</f>
        <v>#N/A</v>
      </c>
      <c r="F44" s="138">
        <v>0</v>
      </c>
      <c r="G44" s="309">
        <f>IF((F41+F42)&gt;F44,"Error: Please review account numbers (506+536)&gt;379",)</f>
        <v>0</v>
      </c>
      <c r="H44" s="15"/>
      <c r="I44" s="51"/>
      <c r="J44" s="539"/>
      <c r="K44" s="417"/>
    </row>
    <row r="45" spans="1:122" ht="99.75" customHeight="1" x14ac:dyDescent="0.3">
      <c r="A45" s="68">
        <v>4</v>
      </c>
      <c r="B45" s="517" t="s">
        <v>21</v>
      </c>
      <c r="C45" s="517" t="s">
        <v>76</v>
      </c>
      <c r="D45" s="141" t="s">
        <v>361</v>
      </c>
      <c r="E45" s="279" t="e">
        <f>INDEX('Unit Data'!$A$1:$CZ$258,MATCH('Unit Data from Audit Worksheet'!$A45,'Unit Data'!$A$1:$A$258,0),MATCH('Unit Data from Audit Worksheet'!$D$2,'Unit Data'!$A$1:$CZ$1,0))</f>
        <v>#N/A</v>
      </c>
      <c r="F45" s="138">
        <v>0</v>
      </c>
      <c r="G45" s="309">
        <f t="shared" ref="G45:G49" si="1">IF(F45&lt;0,"Error: Enter as positive.",)</f>
        <v>0</v>
      </c>
      <c r="H45" s="15"/>
      <c r="I45" s="51"/>
      <c r="J45" s="539"/>
      <c r="K45" s="417"/>
    </row>
    <row r="46" spans="1:122" ht="132" customHeight="1" x14ac:dyDescent="0.3">
      <c r="A46" s="68">
        <v>5</v>
      </c>
      <c r="B46" s="517" t="s">
        <v>21</v>
      </c>
      <c r="C46" s="517" t="s">
        <v>76</v>
      </c>
      <c r="D46" s="159" t="s">
        <v>362</v>
      </c>
      <c r="E46" s="279" t="e">
        <f>INDEX('Unit Data'!$A$1:$CZ$258,MATCH('Unit Data from Audit Worksheet'!$A46,'Unit Data'!$A$1:$A$258,0),MATCH('Unit Data from Audit Worksheet'!$D$2,'Unit Data'!$A$1:$CZ$1,0))</f>
        <v>#N/A</v>
      </c>
      <c r="F46" s="138">
        <v>0</v>
      </c>
      <c r="G46" s="309">
        <f t="shared" si="1"/>
        <v>0</v>
      </c>
      <c r="H46" s="15"/>
      <c r="I46" s="51"/>
      <c r="J46" s="133"/>
      <c r="K46" s="417"/>
    </row>
    <row r="47" spans="1:122" ht="93.75" customHeight="1" x14ac:dyDescent="0.3">
      <c r="A47" s="68">
        <v>380</v>
      </c>
      <c r="B47" s="517" t="s">
        <v>24</v>
      </c>
      <c r="C47" s="517" t="s">
        <v>76</v>
      </c>
      <c r="D47" s="159" t="s">
        <v>363</v>
      </c>
      <c r="E47" s="279" t="e">
        <f>INDEX('Unit Data'!$A$1:$CZ$258,MATCH('Unit Data from Audit Worksheet'!$A47,'Unit Data'!$A$1:$A$258,0),MATCH('Unit Data from Audit Worksheet'!$D$2,'Unit Data'!$A$1:$CZ$1,0))</f>
        <v>#N/A</v>
      </c>
      <c r="F47" s="138">
        <v>0</v>
      </c>
      <c r="G47" s="309">
        <f t="shared" si="1"/>
        <v>0</v>
      </c>
      <c r="H47" s="15"/>
      <c r="I47" s="51"/>
      <c r="J47" s="133"/>
      <c r="K47" s="417"/>
    </row>
    <row r="48" spans="1:122" ht="48.75" customHeight="1" x14ac:dyDescent="0.3">
      <c r="A48" s="68">
        <v>391</v>
      </c>
      <c r="B48" s="517" t="s">
        <v>27</v>
      </c>
      <c r="C48" s="517" t="s">
        <v>76</v>
      </c>
      <c r="D48" s="67" t="s">
        <v>74</v>
      </c>
      <c r="E48" s="279" t="e">
        <f>INDEX('Unit Data'!$A$1:$CZ$258,MATCH('Unit Data from Audit Worksheet'!$A48,'Unit Data'!$A$1:$A$258,0),MATCH('Unit Data from Audit Worksheet'!$D$2,'Unit Data'!$A$1:$CZ$1,0))</f>
        <v>#N/A</v>
      </c>
      <c r="F48" s="138">
        <v>0</v>
      </c>
      <c r="G48" s="309">
        <f t="shared" si="1"/>
        <v>0</v>
      </c>
      <c r="H48" s="15"/>
      <c r="I48" s="51"/>
      <c r="J48" s="539"/>
      <c r="K48" s="417"/>
    </row>
    <row r="49" spans="1:122" ht="51.75" customHeight="1" x14ac:dyDescent="0.3">
      <c r="A49" s="68">
        <v>7</v>
      </c>
      <c r="B49" s="517" t="s">
        <v>27</v>
      </c>
      <c r="C49" s="517" t="s">
        <v>76</v>
      </c>
      <c r="D49" s="67" t="s">
        <v>75</v>
      </c>
      <c r="E49" s="279" t="e">
        <f>INDEX('Unit Data'!$A$1:$CZ$258,MATCH('Unit Data from Audit Worksheet'!$A49,'Unit Data'!$A$1:$A$258,0),MATCH('Unit Data from Audit Worksheet'!$D$2,'Unit Data'!$A$1:$CZ$1,0))</f>
        <v>#N/A</v>
      </c>
      <c r="F49" s="138">
        <v>0</v>
      </c>
      <c r="G49" s="309">
        <f t="shared" si="1"/>
        <v>0</v>
      </c>
      <c r="H49" s="15"/>
      <c r="I49" s="51"/>
      <c r="J49" s="539"/>
      <c r="K49" s="417"/>
    </row>
    <row r="50" spans="1:122" ht="78.75" customHeight="1" x14ac:dyDescent="0.3">
      <c r="A50" s="142">
        <v>645</v>
      </c>
      <c r="B50" s="516" t="s">
        <v>234</v>
      </c>
      <c r="C50" s="516" t="s">
        <v>76</v>
      </c>
      <c r="D50" s="457" t="s">
        <v>248</v>
      </c>
      <c r="E50" s="279" t="e">
        <f>INDEX('Unit Data'!$A$1:$CZ$258,MATCH('Unit Data from Audit Worksheet'!$A50,'Unit Data'!$A$1:$A$258,0),MATCH('Unit Data from Audit Worksheet'!$D$2,'Unit Data'!$A$1:$CZ$1,0))</f>
        <v>#N/A</v>
      </c>
      <c r="F50" s="138">
        <v>0</v>
      </c>
      <c r="G50" s="309"/>
      <c r="H50" s="310"/>
      <c r="I50" s="311"/>
      <c r="J50" s="539"/>
      <c r="K50" s="417"/>
    </row>
    <row r="51" spans="1:122" ht="78.75" customHeight="1" x14ac:dyDescent="0.3">
      <c r="A51" s="142">
        <v>646</v>
      </c>
      <c r="B51" s="516" t="s">
        <v>234</v>
      </c>
      <c r="C51" s="516" t="s">
        <v>76</v>
      </c>
      <c r="D51" s="141" t="s">
        <v>235</v>
      </c>
      <c r="E51" s="279" t="e">
        <f>INDEX('Unit Data'!$A$1:$CZ$258,MATCH('Unit Data from Audit Worksheet'!$A51,'Unit Data'!$A$1:$A$258,0),MATCH('Unit Data from Audit Worksheet'!$D$2,'Unit Data'!$A$1:$CZ$1,0))</f>
        <v>#N/A</v>
      </c>
      <c r="F51" s="138">
        <v>0</v>
      </c>
      <c r="G51" s="309">
        <f>IF(F51&lt;0,"Note: Number is normally positive.",)</f>
        <v>0</v>
      </c>
      <c r="H51" s="310"/>
      <c r="I51" s="311"/>
      <c r="J51" s="539"/>
      <c r="K51" s="417"/>
    </row>
    <row r="52" spans="1:122" ht="57.75" customHeight="1" x14ac:dyDescent="0.3">
      <c r="A52" s="68">
        <v>9</v>
      </c>
      <c r="B52" s="517" t="s">
        <v>24</v>
      </c>
      <c r="C52" s="517" t="s">
        <v>76</v>
      </c>
      <c r="D52" s="289" t="s">
        <v>364</v>
      </c>
      <c r="E52" s="279" t="e">
        <f>INDEX('Unit Data'!$A$1:$CZ$258,MATCH('Unit Data from Audit Worksheet'!$A52,'Unit Data'!$A$1:$A$258,0),MATCH('Unit Data from Audit Worksheet'!$D$2,'Unit Data'!$A$1:$CZ$1,0))</f>
        <v>#N/A</v>
      </c>
      <c r="F52" s="138">
        <v>0</v>
      </c>
      <c r="G52" s="309">
        <f>IF(F44-F45-F46-F47-F52=0,,"Error: Total assets less total liabilities do not equal total fund balance. Account numbers 379-4-5-380-9= 0  The amount of the formula is in the cell to the right")</f>
        <v>0</v>
      </c>
      <c r="H52" s="312">
        <f>F44-F45-F46-F47-F52</f>
        <v>0</v>
      </c>
      <c r="I52" s="51"/>
      <c r="J52" s="539"/>
      <c r="K52" s="417"/>
    </row>
    <row r="53" spans="1:122" s="16" customFormat="1" ht="63.75" customHeight="1" x14ac:dyDescent="0.3">
      <c r="A53" s="449">
        <v>1052</v>
      </c>
      <c r="B53" s="518" t="s">
        <v>312</v>
      </c>
      <c r="C53" s="518" t="s">
        <v>79</v>
      </c>
      <c r="D53" s="450" t="s">
        <v>748</v>
      </c>
      <c r="E53" s="451" t="s">
        <v>697</v>
      </c>
      <c r="F53" s="138">
        <v>0</v>
      </c>
      <c r="G53" s="309"/>
      <c r="H53" s="310"/>
      <c r="I53" s="311"/>
      <c r="K53" s="417"/>
      <c r="L53" s="133"/>
      <c r="N53" s="139"/>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row>
    <row r="54" spans="1:122" ht="30" customHeight="1" x14ac:dyDescent="0.3">
      <c r="A54" s="68"/>
      <c r="B54" s="372" t="s">
        <v>78</v>
      </c>
      <c r="C54" s="373"/>
      <c r="D54" s="358"/>
      <c r="E54" s="359"/>
      <c r="F54" s="360"/>
      <c r="G54" s="361"/>
      <c r="H54" s="15"/>
      <c r="I54" s="51"/>
      <c r="K54" s="417"/>
    </row>
    <row r="55" spans="1:122" ht="57.75" customHeight="1" x14ac:dyDescent="0.3">
      <c r="A55" s="68">
        <v>16</v>
      </c>
      <c r="B55" s="3" t="s">
        <v>25</v>
      </c>
      <c r="C55" s="3" t="s">
        <v>79</v>
      </c>
      <c r="D55" s="67" t="s">
        <v>77</v>
      </c>
      <c r="E55" s="279" t="e">
        <f>INDEX('Unit Data'!$A$1:$CZ$258,MATCH('Unit Data from Audit Worksheet'!$A55,'Unit Data'!$A$1:$A$258,0),MATCH('Unit Data from Audit Worksheet'!$D$2,'Unit Data'!$A$1:$CZ$1,0))</f>
        <v>#N/A</v>
      </c>
      <c r="F55" s="138">
        <v>0</v>
      </c>
      <c r="G55" s="309"/>
      <c r="H55" s="15"/>
      <c r="I55" s="51"/>
      <c r="J55" s="211"/>
      <c r="K55" s="417"/>
    </row>
    <row r="56" spans="1:122" ht="69.75" customHeight="1" x14ac:dyDescent="0.3">
      <c r="A56" s="68">
        <v>532</v>
      </c>
      <c r="B56" s="3" t="s">
        <v>21</v>
      </c>
      <c r="C56" s="3" t="s">
        <v>79</v>
      </c>
      <c r="D56" s="286" t="s">
        <v>365</v>
      </c>
      <c r="E56" s="279" t="e">
        <f>INDEX('Unit Data'!$A$1:$CZ$258,MATCH('Unit Data from Audit Worksheet'!$A56,'Unit Data'!$A$1:$A$258,0),MATCH('Unit Data from Audit Worksheet'!$D$2,'Unit Data'!$A$1:$CZ$1,0))</f>
        <v>#N/A</v>
      </c>
      <c r="F56" s="138">
        <v>0</v>
      </c>
      <c r="G56" s="309">
        <f>IF(F56&lt;0,"Error: Enter as positive.",)</f>
        <v>0</v>
      </c>
      <c r="H56" s="15"/>
      <c r="I56" s="51"/>
      <c r="J56" s="539"/>
      <c r="K56" s="417"/>
    </row>
    <row r="57" spans="1:122" ht="54" customHeight="1" x14ac:dyDescent="0.3">
      <c r="A57" s="68">
        <v>17</v>
      </c>
      <c r="B57" s="3" t="s">
        <v>24</v>
      </c>
      <c r="C57" s="3" t="s">
        <v>79</v>
      </c>
      <c r="D57" s="67" t="s">
        <v>366</v>
      </c>
      <c r="E57" s="279" t="e">
        <f>INDEX('Unit Data'!$A$1:$CZ$258,MATCH('Unit Data from Audit Worksheet'!$A57,'Unit Data'!$A$1:$A$258,0),MATCH('Unit Data from Audit Worksheet'!$D$2,'Unit Data'!$A$1:$CZ$1,0))</f>
        <v>#N/A</v>
      </c>
      <c r="F57" s="138">
        <v>0</v>
      </c>
      <c r="G57" s="309"/>
      <c r="H57" s="15"/>
      <c r="I57" s="51"/>
      <c r="J57" s="133"/>
      <c r="K57" s="417"/>
    </row>
    <row r="58" spans="1:122" ht="58.5" customHeight="1" x14ac:dyDescent="0.3">
      <c r="A58" s="68">
        <v>20</v>
      </c>
      <c r="B58" s="3" t="s">
        <v>21</v>
      </c>
      <c r="C58" s="3" t="s">
        <v>79</v>
      </c>
      <c r="D58" s="67" t="s">
        <v>367</v>
      </c>
      <c r="E58" s="279" t="e">
        <f>INDEX('Unit Data'!$A$1:$CZ$258,MATCH('Unit Data from Audit Worksheet'!$A58,'Unit Data'!$A$1:$A$258,0),MATCH('Unit Data from Audit Worksheet'!$D$2,'Unit Data'!$A$1:$CZ$1,0))</f>
        <v>#N/A</v>
      </c>
      <c r="F58" s="138">
        <v>0</v>
      </c>
      <c r="G58" s="309">
        <f>IF(F58&lt;0,"Error: Enter as positive.",)</f>
        <v>0</v>
      </c>
      <c r="H58" s="15"/>
      <c r="I58" s="51"/>
      <c r="J58" s="133"/>
      <c r="K58" s="417"/>
    </row>
    <row r="59" spans="1:122" ht="54" customHeight="1" x14ac:dyDescent="0.3">
      <c r="A59" s="68">
        <v>533</v>
      </c>
      <c r="B59" s="3" t="s">
        <v>21</v>
      </c>
      <c r="C59" s="3" t="s">
        <v>79</v>
      </c>
      <c r="D59" s="286" t="s">
        <v>368</v>
      </c>
      <c r="E59" s="279" t="e">
        <f>INDEX('Unit Data'!$A$1:$CZ$258,MATCH('Unit Data from Audit Worksheet'!$A59,'Unit Data'!$A$1:$A$258,0),MATCH('Unit Data from Audit Worksheet'!$D$2,'Unit Data'!$A$1:$CZ$1,0))</f>
        <v>#N/A</v>
      </c>
      <c r="F59" s="138">
        <v>0</v>
      </c>
      <c r="G59" s="317"/>
      <c r="H59" s="15"/>
      <c r="I59" s="51"/>
      <c r="J59" s="133"/>
      <c r="K59" s="417"/>
    </row>
    <row r="60" spans="1:122" ht="72" customHeight="1" x14ac:dyDescent="0.3">
      <c r="A60" s="68">
        <v>23</v>
      </c>
      <c r="B60" s="3" t="s">
        <v>24</v>
      </c>
      <c r="C60" s="3" t="s">
        <v>79</v>
      </c>
      <c r="D60" s="289" t="s">
        <v>369</v>
      </c>
      <c r="E60" s="279" t="e">
        <f>INDEX('Unit Data'!$A$1:$CZ$258,MATCH('Unit Data from Audit Worksheet'!$A60,'Unit Data'!$A$1:$A$258,0),MATCH('Unit Data from Audit Worksheet'!$D$2,'Unit Data'!$A$1:$CZ$1,0))</f>
        <v>#N/A</v>
      </c>
      <c r="F60" s="138">
        <v>0</v>
      </c>
      <c r="G60" s="309">
        <f>IF(H60=0,,"Error: Total revenues less total expenditures do not equal total change in fund balance.  Account numbers 16-532+17-20+533+22+508-509-23=0  The amount of the formula is located in the cell to the right")</f>
        <v>0</v>
      </c>
      <c r="H60" s="312">
        <f>+F55-F56+F57-F58+F59-F60</f>
        <v>0</v>
      </c>
      <c r="I60" s="51"/>
      <c r="J60" s="539"/>
      <c r="K60" s="417"/>
    </row>
    <row r="61" spans="1:122" ht="115.5" customHeight="1" x14ac:dyDescent="0.3">
      <c r="A61" s="68">
        <v>507</v>
      </c>
      <c r="B61" s="280" t="s">
        <v>24</v>
      </c>
      <c r="C61" s="280" t="s">
        <v>79</v>
      </c>
      <c r="D61" s="289" t="s">
        <v>370</v>
      </c>
      <c r="E61" s="279" t="e">
        <f>INDEX('Unit Data'!$A$1:$CZ$258,MATCH('Unit Data from Audit Worksheet'!$A61,'Unit Data'!$A$1:$A$258,0),MATCH('Unit Data from Audit Worksheet'!$D$2,'Unit Data'!$A$1:$CZ$1,0))</f>
        <v>#N/A</v>
      </c>
      <c r="F61" s="138">
        <v>0</v>
      </c>
      <c r="G61" s="309" t="e">
        <f>IF(F52-F60-F61=E52,,"Error: Beginning Balance does not agree with our records.  (Acct# 9-23-507)= Prior Years Acct # 9 The amount of the formula is in the cell to the right")</f>
        <v>#N/A</v>
      </c>
      <c r="H61" s="312" t="e">
        <f>+F52-F60-F61-E52</f>
        <v>#N/A</v>
      </c>
      <c r="I61" s="505" t="s">
        <v>1403</v>
      </c>
      <c r="J61" s="133"/>
      <c r="K61" s="417"/>
    </row>
    <row r="62" spans="1:122" ht="90" customHeight="1" x14ac:dyDescent="0.3">
      <c r="A62" s="483">
        <v>546</v>
      </c>
      <c r="B62" s="519" t="s">
        <v>762</v>
      </c>
      <c r="C62" s="519" t="s">
        <v>763</v>
      </c>
      <c r="D62" s="484" t="s">
        <v>764</v>
      </c>
      <c r="E62" s="279" t="e">
        <f>INDEX('Unit Data'!$A$1:$CZ$258,MATCH('Unit Data from Audit Worksheet'!$A62,'Unit Data'!$A$1:$A$258,0),MATCH('Unit Data from Audit Worksheet'!$D$2,'Unit Data'!$A$1:$CZ$1,0))</f>
        <v>#N/A</v>
      </c>
      <c r="F62" s="138">
        <v>0</v>
      </c>
      <c r="G62"/>
      <c r="H62" s="475"/>
      <c r="I62" s="51"/>
      <c r="J62" s="133"/>
      <c r="K62" s="417"/>
      <c r="L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row>
    <row r="63" spans="1:122" ht="129.6" customHeight="1" x14ac:dyDescent="0.3">
      <c r="A63" s="483">
        <v>149</v>
      </c>
      <c r="B63" s="520" t="s">
        <v>762</v>
      </c>
      <c r="C63" s="520" t="s">
        <v>763</v>
      </c>
      <c r="D63" s="484" t="s">
        <v>765</v>
      </c>
      <c r="E63" s="279" t="e">
        <f>INDEX('Unit Data'!$A$1:$CZ$258,MATCH('Unit Data from Audit Worksheet'!$A63,'Unit Data'!$A$1:$A$258,0),MATCH('Unit Data from Audit Worksheet'!$D$2,'Unit Data'!$A$1:$CZ$1,0))</f>
        <v>#N/A</v>
      </c>
      <c r="F63" s="138">
        <v>0</v>
      </c>
      <c r="G63"/>
      <c r="H63" s="475"/>
      <c r="I63" s="51"/>
      <c r="J63" s="203"/>
      <c r="K63" s="417"/>
      <c r="L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row>
    <row r="64" spans="1:122" ht="105.6" customHeight="1" x14ac:dyDescent="0.3">
      <c r="A64" s="483">
        <v>150</v>
      </c>
      <c r="B64" s="520" t="s">
        <v>762</v>
      </c>
      <c r="C64" s="520" t="s">
        <v>763</v>
      </c>
      <c r="D64" s="484" t="s">
        <v>766</v>
      </c>
      <c r="E64" s="279" t="e">
        <f>INDEX('Unit Data'!$A$1:$CZ$258,MATCH('Unit Data from Audit Worksheet'!$A64,'Unit Data'!$A$1:$A$258,0),MATCH('Unit Data from Audit Worksheet'!$D$2,'Unit Data'!$A$1:$CZ$1,0))</f>
        <v>#N/A</v>
      </c>
      <c r="F64" s="138">
        <v>0</v>
      </c>
      <c r="G64"/>
      <c r="H64" s="475"/>
      <c r="I64" s="51"/>
      <c r="J64" s="539"/>
      <c r="K64" s="417"/>
      <c r="L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row>
    <row r="65" spans="1:1880" ht="82.5" customHeight="1" x14ac:dyDescent="0.3">
      <c r="A65" s="483">
        <v>587</v>
      </c>
      <c r="B65" s="520" t="s">
        <v>767</v>
      </c>
      <c r="C65" s="520" t="s">
        <v>768</v>
      </c>
      <c r="D65" s="484" t="s">
        <v>769</v>
      </c>
      <c r="E65" s="279" t="e">
        <f>INDEX('Unit Data'!$A$1:$CZ$258,MATCH('Unit Data from Audit Worksheet'!$A65,'Unit Data'!$A$1:$A$258,0),MATCH('Unit Data from Audit Worksheet'!$D$2,'Unit Data'!$A$1:$CZ$1,0))</f>
        <v>#N/A</v>
      </c>
      <c r="F65" s="138">
        <v>0</v>
      </c>
      <c r="G65"/>
      <c r="H65" s="475"/>
      <c r="I65" s="51"/>
      <c r="J65" s="133"/>
      <c r="K65" s="417"/>
      <c r="L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row>
    <row r="66" spans="1:1880" ht="82.5" customHeight="1" x14ac:dyDescent="0.3">
      <c r="A66" s="483">
        <v>588</v>
      </c>
      <c r="B66" s="520" t="s">
        <v>767</v>
      </c>
      <c r="C66" s="520" t="s">
        <v>768</v>
      </c>
      <c r="D66" s="484" t="s">
        <v>770</v>
      </c>
      <c r="E66" s="279" t="e">
        <f>INDEX('Unit Data'!$A$1:$CZ$258,MATCH('Unit Data from Audit Worksheet'!$A66,'Unit Data'!$A$1:$A$258,0),MATCH('Unit Data from Audit Worksheet'!$D$2,'Unit Data'!$A$1:$CZ$1,0))</f>
        <v>#N/A</v>
      </c>
      <c r="F66" s="138">
        <v>0</v>
      </c>
      <c r="G66"/>
      <c r="H66" s="475"/>
      <c r="I66" s="51"/>
      <c r="J66" s="133"/>
      <c r="K66" s="417"/>
      <c r="L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row>
    <row r="67" spans="1:1880" ht="82.5" customHeight="1" x14ac:dyDescent="0.3">
      <c r="A67" s="485">
        <v>31</v>
      </c>
      <c r="B67" s="521" t="s">
        <v>234</v>
      </c>
      <c r="C67" s="522" t="s">
        <v>749</v>
      </c>
      <c r="D67" s="486" t="s">
        <v>750</v>
      </c>
      <c r="E67" s="279" t="e">
        <f>INDEX('Unit Data'!$A$1:$CZ$258,MATCH('Unit Data from Audit Worksheet'!$A67,'Unit Data'!$A$1:$A$258,0),MATCH('Unit Data from Audit Worksheet'!$D$2,'Unit Data'!$A$1:$CZ$1,0))</f>
        <v>#N/A</v>
      </c>
      <c r="F67" s="138">
        <v>0</v>
      </c>
      <c r="G67"/>
      <c r="H67" s="475"/>
      <c r="I67" s="51"/>
      <c r="J67" s="539"/>
      <c r="K67" s="417"/>
      <c r="L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row>
    <row r="68" spans="1:1880" ht="25.2" customHeight="1" x14ac:dyDescent="0.3">
      <c r="A68" s="68"/>
      <c r="B68" s="372" t="s">
        <v>29</v>
      </c>
      <c r="C68" s="373"/>
      <c r="D68" s="357"/>
      <c r="E68" s="357"/>
      <c r="F68" s="375"/>
      <c r="G68" s="371"/>
      <c r="H68" s="15"/>
      <c r="I68" s="51"/>
      <c r="J68" s="133"/>
      <c r="K68" s="417"/>
    </row>
    <row r="69" spans="1:1880" s="16" customFormat="1" ht="106.5" customHeight="1" x14ac:dyDescent="0.3">
      <c r="A69" s="68">
        <v>512</v>
      </c>
      <c r="B69" s="196"/>
      <c r="C69" s="523" t="s">
        <v>80</v>
      </c>
      <c r="D69" s="17" t="s">
        <v>371</v>
      </c>
      <c r="E69" s="279" t="e">
        <f>INDEX('Unit Data'!$A$1:$CZ$258,MATCH('Unit Data from Audit Worksheet'!$A69,'Unit Data'!$A$1:$A$258,0),MATCH('Unit Data from Audit Worksheet'!$D$2,'Unit Data'!$A$1:$CZ$1,0))</f>
        <v>#N/A</v>
      </c>
      <c r="F69" s="137">
        <v>0</v>
      </c>
      <c r="G69" s="309">
        <f>IF(F69&lt;0,"Error: Enter as positive.",)</f>
        <v>0</v>
      </c>
      <c r="H69" s="310"/>
      <c r="I69" s="311"/>
      <c r="J69" s="133"/>
      <c r="K69" s="417"/>
      <c r="L69" s="428"/>
      <c r="N69" s="140"/>
      <c r="Y69" s="428"/>
      <c r="Z69" s="428"/>
      <c r="AA69" s="428"/>
      <c r="AB69" s="428"/>
      <c r="AC69" s="428"/>
      <c r="AD69" s="428"/>
      <c r="AE69" s="428"/>
      <c r="AF69" s="428"/>
      <c r="AG69" s="428"/>
      <c r="AH69" s="428"/>
      <c r="AI69" s="428"/>
      <c r="AJ69" s="428"/>
      <c r="AK69" s="428"/>
      <c r="AL69" s="428"/>
      <c r="AM69" s="428"/>
      <c r="AN69" s="428"/>
      <c r="AO69" s="428"/>
      <c r="AP69" s="428"/>
      <c r="AQ69" s="428"/>
      <c r="AR69" s="428"/>
      <c r="AS69" s="428"/>
      <c r="AT69" s="428"/>
      <c r="AU69" s="428"/>
      <c r="AV69" s="428"/>
      <c r="AW69" s="428"/>
      <c r="AX69" s="428"/>
      <c r="AY69" s="428"/>
      <c r="AZ69" s="428"/>
      <c r="BA69" s="428"/>
      <c r="BB69" s="428"/>
      <c r="BC69" s="428"/>
      <c r="BD69" s="428"/>
      <c r="BE69" s="428"/>
      <c r="BF69" s="428"/>
      <c r="BG69" s="428"/>
      <c r="BH69" s="428"/>
      <c r="BI69" s="428"/>
      <c r="BJ69" s="428"/>
      <c r="BK69" s="428"/>
      <c r="BL69" s="428"/>
      <c r="BM69" s="428"/>
      <c r="BN69" s="428"/>
      <c r="BO69" s="428"/>
      <c r="BP69" s="428"/>
      <c r="BQ69" s="428"/>
      <c r="BR69" s="428"/>
      <c r="BS69" s="428"/>
      <c r="BT69" s="428"/>
      <c r="BU69" s="428"/>
      <c r="BV69" s="428"/>
      <c r="BW69" s="428"/>
      <c r="BX69" s="428"/>
      <c r="BY69" s="428"/>
      <c r="BZ69" s="428"/>
      <c r="CA69" s="428"/>
      <c r="CB69" s="428"/>
      <c r="CC69" s="428"/>
      <c r="CD69" s="428"/>
      <c r="CE69" s="428"/>
      <c r="CF69" s="428"/>
      <c r="CG69" s="428"/>
      <c r="CH69" s="428"/>
      <c r="CI69" s="428"/>
      <c r="CJ69" s="428"/>
      <c r="CK69" s="428"/>
      <c r="CL69" s="428"/>
      <c r="CM69" s="428"/>
      <c r="CN69" s="428"/>
      <c r="CO69" s="428"/>
      <c r="CP69" s="428"/>
      <c r="CQ69" s="428"/>
      <c r="CR69" s="428"/>
      <c r="CS69" s="428"/>
      <c r="CT69" s="428"/>
      <c r="CU69" s="428"/>
      <c r="CV69" s="428"/>
      <c r="CW69" s="428"/>
      <c r="CX69" s="428"/>
      <c r="CY69" s="428"/>
      <c r="CZ69" s="428"/>
      <c r="DA69" s="428"/>
      <c r="DB69" s="428"/>
      <c r="DC69" s="428"/>
      <c r="DD69" s="428"/>
      <c r="DE69" s="428"/>
      <c r="DF69" s="428"/>
      <c r="DG69" s="428"/>
      <c r="DH69" s="428"/>
      <c r="DI69" s="428"/>
      <c r="DJ69" s="428"/>
      <c r="DK69" s="428"/>
      <c r="DL69" s="428"/>
      <c r="DM69" s="428"/>
      <c r="DN69" s="428"/>
      <c r="DO69" s="428"/>
      <c r="DP69" s="428"/>
      <c r="DQ69" s="428"/>
      <c r="DR69" s="428"/>
    </row>
    <row r="70" spans="1:1880" s="322" customFormat="1" ht="33" customHeight="1" x14ac:dyDescent="0.3">
      <c r="A70" s="68"/>
      <c r="B70" s="353" t="s">
        <v>231</v>
      </c>
      <c r="C70" s="354"/>
      <c r="D70" s="62"/>
      <c r="E70" s="321"/>
      <c r="F70" s="318"/>
      <c r="G70" s="308"/>
      <c r="H70" s="15"/>
      <c r="I70" s="320"/>
      <c r="J70" s="133"/>
      <c r="K70" s="417"/>
      <c r="L70"/>
      <c r="M70" s="16"/>
      <c r="N70" s="139"/>
      <c r="O70" s="16"/>
      <c r="P70" s="16"/>
      <c r="Q70" s="16"/>
      <c r="R70" s="16"/>
      <c r="S70" s="16"/>
      <c r="T70" s="16"/>
      <c r="U70" s="16"/>
      <c r="V70" s="16"/>
      <c r="W70" s="16"/>
      <c r="X70" s="16"/>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c r="JG70" s="16"/>
      <c r="JH70" s="16"/>
      <c r="JI70" s="16"/>
      <c r="JJ70" s="16"/>
      <c r="JK70" s="16"/>
      <c r="JL70" s="16"/>
      <c r="JM70" s="16"/>
      <c r="JN70" s="16"/>
      <c r="JO70" s="16"/>
      <c r="JP70" s="16"/>
      <c r="JQ70" s="16"/>
      <c r="JR70" s="16"/>
      <c r="JS70" s="16"/>
      <c r="JT70" s="16"/>
      <c r="JU70" s="16"/>
      <c r="JV70" s="16"/>
      <c r="JW70" s="16"/>
      <c r="JX70" s="16"/>
      <c r="JY70" s="16"/>
      <c r="JZ70" s="16"/>
      <c r="KA70" s="16"/>
      <c r="KB70" s="16"/>
      <c r="KC70" s="16"/>
      <c r="KD70" s="16"/>
      <c r="KE70" s="16"/>
      <c r="KF70" s="16"/>
      <c r="KG70" s="16"/>
      <c r="KH70" s="16"/>
      <c r="KI70" s="16"/>
      <c r="KJ70" s="16"/>
      <c r="KK70" s="16"/>
      <c r="KL70" s="16"/>
      <c r="KM70" s="16"/>
      <c r="KN70" s="16"/>
      <c r="KO70" s="16"/>
      <c r="KP70" s="16"/>
      <c r="KQ70" s="16"/>
      <c r="KR70" s="16"/>
      <c r="KS70" s="16"/>
      <c r="KT70" s="16"/>
      <c r="KU70" s="16"/>
      <c r="KV70" s="16"/>
      <c r="KW70" s="16"/>
      <c r="KX70" s="16"/>
      <c r="KY70" s="16"/>
      <c r="KZ70" s="16"/>
      <c r="LA70" s="16"/>
      <c r="LB70" s="16"/>
      <c r="LC70" s="16"/>
      <c r="LD70" s="16"/>
      <c r="LE70" s="16"/>
      <c r="LF70" s="16"/>
      <c r="LG70" s="16"/>
      <c r="LH70" s="16"/>
      <c r="LI70" s="16"/>
      <c r="LJ70" s="16"/>
      <c r="LK70" s="16"/>
      <c r="LL70" s="16"/>
      <c r="LM70" s="16"/>
      <c r="LN70" s="16"/>
      <c r="LO70" s="16"/>
      <c r="LP70" s="16"/>
      <c r="LQ70" s="16"/>
      <c r="LR70" s="16"/>
      <c r="LS70" s="16"/>
      <c r="LT70" s="16"/>
      <c r="LU70" s="16"/>
      <c r="LV70" s="16"/>
      <c r="LW70" s="16"/>
      <c r="LX70" s="16"/>
      <c r="LY70" s="16"/>
      <c r="LZ70" s="16"/>
      <c r="MA70" s="16"/>
      <c r="MB70" s="16"/>
      <c r="MC70" s="16"/>
      <c r="MD70" s="16"/>
      <c r="ME70" s="16"/>
      <c r="MF70" s="16"/>
      <c r="MG70" s="16"/>
      <c r="MH70" s="16"/>
      <c r="MI70" s="16"/>
      <c r="MJ70" s="16"/>
      <c r="MK70" s="16"/>
      <c r="ML70" s="16"/>
      <c r="MM70" s="16"/>
      <c r="MN70" s="16"/>
      <c r="MO70" s="16"/>
      <c r="MP70" s="16"/>
      <c r="MQ70" s="16"/>
      <c r="MR70" s="16"/>
      <c r="MS70" s="16"/>
      <c r="MT70" s="16"/>
      <c r="MU70" s="16"/>
      <c r="MV70" s="16"/>
      <c r="MW70" s="16"/>
      <c r="MX70" s="16"/>
      <c r="MY70" s="16"/>
      <c r="MZ70" s="16"/>
      <c r="NA70" s="16"/>
      <c r="NB70" s="16"/>
      <c r="NC70" s="16"/>
      <c r="ND70" s="16"/>
      <c r="NE70" s="16"/>
      <c r="NF70" s="16"/>
      <c r="NG70" s="16"/>
      <c r="NH70" s="16"/>
      <c r="NI70" s="16"/>
      <c r="NJ70" s="16"/>
      <c r="NK70" s="16"/>
      <c r="NL70" s="16"/>
      <c r="NM70" s="16"/>
      <c r="NN70" s="16"/>
      <c r="NO70" s="16"/>
      <c r="NP70" s="16"/>
      <c r="NQ70" s="16"/>
      <c r="NR70" s="16"/>
      <c r="NS70" s="16"/>
      <c r="NT70" s="16"/>
      <c r="NU70" s="16"/>
      <c r="NV70" s="16"/>
      <c r="NW70" s="16"/>
      <c r="NX70" s="16"/>
      <c r="NY70" s="16"/>
      <c r="NZ70" s="16"/>
      <c r="OA70" s="16"/>
      <c r="OB70" s="16"/>
      <c r="OC70" s="16"/>
      <c r="OD70" s="16"/>
      <c r="OE70" s="16"/>
      <c r="OF70" s="16"/>
      <c r="OG70" s="16"/>
      <c r="OH70" s="16"/>
      <c r="OI70" s="16"/>
      <c r="OJ70" s="16"/>
      <c r="OK70" s="16"/>
      <c r="OL70" s="16"/>
      <c r="OM70" s="16"/>
      <c r="ON70" s="16"/>
      <c r="OO70" s="16"/>
      <c r="OP70" s="16"/>
      <c r="OQ70" s="16"/>
      <c r="OR70" s="16"/>
      <c r="OS70" s="16"/>
      <c r="OT70" s="16"/>
      <c r="OU70" s="16"/>
      <c r="OV70" s="16"/>
      <c r="OW70" s="16"/>
      <c r="OX70" s="16"/>
      <c r="OY70" s="16"/>
      <c r="OZ70" s="16"/>
      <c r="PA70" s="16"/>
      <c r="PB70" s="16"/>
      <c r="PC70" s="16"/>
      <c r="PD70" s="16"/>
      <c r="PE70" s="16"/>
      <c r="PF70" s="16"/>
      <c r="PG70" s="16"/>
      <c r="PH70" s="16"/>
      <c r="PI70" s="16"/>
      <c r="PJ70" s="16"/>
      <c r="PK70" s="16"/>
      <c r="PL70" s="16"/>
      <c r="PM70" s="16"/>
      <c r="PN70" s="16"/>
      <c r="PO70" s="16"/>
      <c r="PP70" s="16"/>
      <c r="PQ70" s="16"/>
      <c r="PR70" s="16"/>
      <c r="PS70" s="16"/>
      <c r="PT70" s="16"/>
      <c r="PU70" s="16"/>
      <c r="PV70" s="16"/>
      <c r="PW70" s="16"/>
      <c r="PX70" s="16"/>
      <c r="PY70" s="16"/>
      <c r="PZ70" s="16"/>
      <c r="QA70" s="16"/>
      <c r="QB70" s="16"/>
      <c r="QC70" s="16"/>
      <c r="QD70" s="16"/>
      <c r="QE70" s="16"/>
      <c r="QF70" s="16"/>
      <c r="QG70" s="16"/>
      <c r="QH70" s="16"/>
      <c r="QI70" s="16"/>
      <c r="QJ70" s="16"/>
      <c r="QK70" s="16"/>
      <c r="QL70" s="16"/>
      <c r="QM70" s="16"/>
      <c r="QN70" s="16"/>
      <c r="QO70" s="16"/>
      <c r="QP70" s="16"/>
      <c r="QQ70" s="16"/>
      <c r="QR70" s="16"/>
      <c r="QS70" s="16"/>
      <c r="QT70" s="16"/>
      <c r="QU70" s="16"/>
      <c r="QV70" s="16"/>
      <c r="QW70" s="16"/>
      <c r="QX70" s="16"/>
      <c r="QY70" s="16"/>
      <c r="QZ70" s="16"/>
      <c r="RA70" s="16"/>
      <c r="RB70" s="16"/>
      <c r="RC70" s="16"/>
      <c r="RD70" s="16"/>
      <c r="RE70" s="16"/>
      <c r="RF70" s="16"/>
      <c r="RG70" s="16"/>
      <c r="RH70" s="16"/>
      <c r="RI70" s="16"/>
      <c r="RJ70" s="16"/>
      <c r="RK70" s="16"/>
      <c r="RL70" s="16"/>
      <c r="RM70" s="16"/>
      <c r="RN70" s="16"/>
      <c r="RO70" s="16"/>
      <c r="RP70" s="16"/>
      <c r="RQ70" s="16"/>
      <c r="RR70" s="16"/>
      <c r="RS70" s="16"/>
      <c r="RT70" s="16"/>
      <c r="RU70" s="16"/>
      <c r="RV70" s="16"/>
      <c r="RW70" s="16"/>
      <c r="RX70" s="16"/>
      <c r="RY70" s="16"/>
      <c r="RZ70" s="16"/>
      <c r="SA70" s="16"/>
      <c r="SB70" s="16"/>
      <c r="SC70" s="16"/>
      <c r="SD70" s="16"/>
      <c r="SE70" s="16"/>
      <c r="SF70" s="16"/>
      <c r="SG70" s="16"/>
      <c r="SH70" s="16"/>
      <c r="SI70" s="16"/>
      <c r="SJ70" s="16"/>
      <c r="SK70" s="16"/>
      <c r="SL70" s="16"/>
      <c r="SM70" s="16"/>
      <c r="SN70" s="16"/>
      <c r="SO70" s="16"/>
      <c r="SP70" s="16"/>
      <c r="SQ70" s="16"/>
      <c r="SR70" s="16"/>
      <c r="SS70" s="16"/>
      <c r="ST70" s="16"/>
      <c r="SU70" s="16"/>
      <c r="SV70" s="16"/>
      <c r="SW70" s="16"/>
      <c r="SX70" s="16"/>
      <c r="SY70" s="16"/>
      <c r="SZ70" s="16"/>
      <c r="TA70" s="16"/>
      <c r="TB70" s="16"/>
      <c r="TC70" s="16"/>
      <c r="TD70" s="16"/>
      <c r="TE70" s="16"/>
      <c r="TF70" s="16"/>
      <c r="TG70" s="16"/>
      <c r="TH70" s="16"/>
      <c r="TI70" s="16"/>
      <c r="TJ70" s="16"/>
      <c r="TK70" s="16"/>
      <c r="TL70" s="16"/>
      <c r="TM70" s="16"/>
      <c r="TN70" s="16"/>
      <c r="TO70" s="16"/>
      <c r="TP70" s="16"/>
      <c r="TQ70" s="16"/>
      <c r="TR70" s="16"/>
      <c r="TS70" s="16"/>
      <c r="TT70" s="16"/>
      <c r="TU70" s="16"/>
      <c r="TV70" s="16"/>
      <c r="TW70" s="16"/>
      <c r="TX70" s="16"/>
      <c r="TY70" s="16"/>
      <c r="TZ70" s="16"/>
      <c r="UA70" s="16"/>
      <c r="UB70" s="16"/>
      <c r="UC70" s="16"/>
      <c r="UD70" s="16"/>
      <c r="UE70" s="16"/>
      <c r="UF70" s="16"/>
      <c r="UG70" s="16"/>
      <c r="UH70" s="16"/>
      <c r="UI70" s="16"/>
      <c r="UJ70" s="16"/>
      <c r="UK70" s="16"/>
      <c r="UL70" s="16"/>
      <c r="UM70" s="16"/>
      <c r="UN70" s="16"/>
      <c r="UO70" s="16"/>
      <c r="UP70" s="16"/>
      <c r="UQ70" s="16"/>
      <c r="UR70" s="16"/>
      <c r="US70" s="16"/>
      <c r="UT70" s="16"/>
      <c r="UU70" s="16"/>
      <c r="UV70" s="16"/>
      <c r="UW70" s="16"/>
      <c r="UX70" s="16"/>
      <c r="UY70" s="16"/>
      <c r="UZ70" s="16"/>
      <c r="VA70" s="16"/>
      <c r="VB70" s="16"/>
      <c r="VC70" s="16"/>
      <c r="VD70" s="16"/>
      <c r="VE70" s="16"/>
      <c r="VF70" s="16"/>
      <c r="VG70" s="16"/>
      <c r="VH70" s="16"/>
      <c r="VI70" s="16"/>
      <c r="VJ70" s="16"/>
      <c r="VK70" s="16"/>
      <c r="VL70" s="16"/>
      <c r="VM70" s="16"/>
      <c r="VN70" s="16"/>
      <c r="VO70" s="16"/>
      <c r="VP70" s="16"/>
      <c r="VQ70" s="16"/>
      <c r="VR70" s="16"/>
      <c r="VS70" s="16"/>
      <c r="VT70" s="16"/>
      <c r="VU70" s="16"/>
      <c r="VV70" s="16"/>
      <c r="VW70" s="16"/>
      <c r="VX70" s="16"/>
      <c r="VY70" s="16"/>
      <c r="VZ70" s="16"/>
      <c r="WA70" s="16"/>
      <c r="WB70" s="16"/>
      <c r="WC70" s="16"/>
      <c r="WD70" s="16"/>
      <c r="WE70" s="16"/>
      <c r="WF70" s="16"/>
      <c r="WG70" s="16"/>
      <c r="WH70" s="16"/>
      <c r="WI70" s="16"/>
      <c r="WJ70" s="16"/>
      <c r="WK70" s="16"/>
      <c r="WL70" s="16"/>
      <c r="WM70" s="16"/>
      <c r="WN70" s="16"/>
      <c r="WO70" s="16"/>
      <c r="WP70" s="16"/>
      <c r="WQ70" s="16"/>
      <c r="WR70" s="16"/>
      <c r="WS70" s="16"/>
      <c r="WT70" s="16"/>
      <c r="WU70" s="16"/>
      <c r="WV70" s="16"/>
      <c r="WW70" s="16"/>
      <c r="WX70" s="16"/>
      <c r="WY70" s="16"/>
      <c r="WZ70" s="16"/>
      <c r="XA70" s="16"/>
      <c r="XB70" s="16"/>
      <c r="XC70" s="16"/>
      <c r="XD70" s="16"/>
      <c r="XE70" s="16"/>
      <c r="XF70" s="16"/>
      <c r="XG70" s="16"/>
      <c r="XH70" s="16"/>
      <c r="XI70" s="16"/>
      <c r="XJ70" s="16"/>
      <c r="XK70" s="16"/>
      <c r="XL70" s="16"/>
      <c r="XM70" s="16"/>
      <c r="XN70" s="16"/>
      <c r="XO70" s="16"/>
      <c r="XP70" s="16"/>
      <c r="XQ70" s="16"/>
      <c r="XR70" s="16"/>
      <c r="XS70" s="16"/>
      <c r="XT70" s="16"/>
      <c r="XU70" s="16"/>
      <c r="XV70" s="16"/>
      <c r="XW70" s="16"/>
      <c r="XX70" s="16"/>
      <c r="XY70" s="16"/>
      <c r="XZ70" s="16"/>
      <c r="YA70" s="16"/>
      <c r="YB70" s="16"/>
      <c r="YC70" s="16"/>
      <c r="YD70" s="16"/>
      <c r="YE70" s="16"/>
      <c r="YF70" s="16"/>
      <c r="YG70" s="16"/>
      <c r="YH70" s="16"/>
      <c r="YI70" s="16"/>
      <c r="YJ70" s="16"/>
      <c r="YK70" s="16"/>
      <c r="YL70" s="16"/>
      <c r="YM70" s="16"/>
      <c r="YN70" s="16"/>
      <c r="YO70" s="16"/>
      <c r="YP70" s="16"/>
      <c r="YQ70" s="16"/>
      <c r="YR70" s="16"/>
      <c r="YS70" s="16"/>
      <c r="YT70" s="16"/>
      <c r="YU70" s="16"/>
      <c r="YV70" s="16"/>
      <c r="YW70" s="16"/>
      <c r="YX70" s="16"/>
      <c r="YY70" s="16"/>
      <c r="YZ70" s="16"/>
      <c r="ZA70" s="16"/>
      <c r="ZB70" s="16"/>
      <c r="ZC70" s="16"/>
      <c r="ZD70" s="16"/>
      <c r="ZE70" s="16"/>
      <c r="ZF70" s="16"/>
      <c r="ZG70" s="16"/>
      <c r="ZH70" s="16"/>
      <c r="ZI70" s="16"/>
      <c r="ZJ70" s="16"/>
      <c r="ZK70" s="16"/>
      <c r="ZL70" s="16"/>
      <c r="ZM70" s="16"/>
      <c r="ZN70" s="16"/>
      <c r="ZO70" s="16"/>
      <c r="ZP70" s="16"/>
      <c r="ZQ70" s="16"/>
      <c r="ZR70" s="16"/>
      <c r="ZS70" s="16"/>
      <c r="ZT70" s="16"/>
      <c r="ZU70" s="16"/>
      <c r="ZV70" s="16"/>
      <c r="ZW70" s="16"/>
      <c r="ZX70" s="16"/>
      <c r="ZY70" s="16"/>
      <c r="ZZ70" s="16"/>
      <c r="AAA70" s="16"/>
      <c r="AAB70" s="16"/>
      <c r="AAC70" s="16"/>
      <c r="AAD70" s="16"/>
      <c r="AAE70" s="16"/>
      <c r="AAF70" s="16"/>
      <c r="AAG70" s="16"/>
      <c r="AAH70" s="16"/>
      <c r="AAI70" s="16"/>
      <c r="AAJ70" s="16"/>
      <c r="AAK70" s="16"/>
      <c r="AAL70" s="16"/>
      <c r="AAM70" s="16"/>
      <c r="AAN70" s="16"/>
      <c r="AAO70" s="16"/>
      <c r="AAP70" s="16"/>
      <c r="AAQ70" s="16"/>
      <c r="AAR70" s="16"/>
      <c r="AAS70" s="16"/>
      <c r="AAT70" s="16"/>
      <c r="AAU70" s="16"/>
      <c r="AAV70" s="16"/>
      <c r="AAW70" s="16"/>
      <c r="AAX70" s="16"/>
      <c r="AAY70" s="16"/>
      <c r="AAZ70" s="16"/>
      <c r="ABA70" s="16"/>
      <c r="ABB70" s="16"/>
      <c r="ABC70" s="16"/>
      <c r="ABD70" s="16"/>
      <c r="ABE70" s="16"/>
      <c r="ABF70" s="16"/>
      <c r="ABG70" s="16"/>
      <c r="ABH70" s="16"/>
      <c r="ABI70" s="16"/>
      <c r="ABJ70" s="16"/>
      <c r="ABK70" s="16"/>
      <c r="ABL70" s="16"/>
      <c r="ABM70" s="16"/>
      <c r="ABN70" s="16"/>
      <c r="ABO70" s="16"/>
      <c r="ABP70" s="16"/>
      <c r="ABQ70" s="16"/>
      <c r="ABR70" s="16"/>
      <c r="ABS70" s="16"/>
      <c r="ABT70" s="16"/>
      <c r="ABU70" s="16"/>
      <c r="ABV70" s="16"/>
      <c r="ABW70" s="16"/>
      <c r="ABX70" s="16"/>
      <c r="ABY70" s="16"/>
      <c r="ABZ70" s="16"/>
      <c r="ACA70" s="16"/>
      <c r="ACB70" s="16"/>
      <c r="ACC70" s="16"/>
      <c r="ACD70" s="16"/>
      <c r="ACE70" s="16"/>
      <c r="ACF70" s="16"/>
      <c r="ACG70" s="16"/>
      <c r="ACH70" s="16"/>
      <c r="ACI70" s="16"/>
      <c r="ACJ70" s="16"/>
      <c r="ACK70" s="16"/>
      <c r="ACL70" s="16"/>
      <c r="ACM70" s="16"/>
      <c r="ACN70" s="16"/>
      <c r="ACO70" s="16"/>
      <c r="ACP70" s="16"/>
      <c r="ACQ70" s="16"/>
      <c r="ACR70" s="16"/>
      <c r="ACS70" s="16"/>
      <c r="ACT70" s="16"/>
      <c r="ACU70" s="16"/>
      <c r="ACV70" s="16"/>
      <c r="ACW70" s="16"/>
      <c r="ACX70" s="16"/>
      <c r="ACY70" s="16"/>
      <c r="ACZ70" s="16"/>
      <c r="ADA70" s="16"/>
      <c r="ADB70" s="16"/>
      <c r="ADC70" s="16"/>
      <c r="ADD70" s="16"/>
      <c r="ADE70" s="16"/>
      <c r="ADF70" s="16"/>
      <c r="ADG70" s="16"/>
      <c r="ADH70" s="16"/>
      <c r="ADI70" s="16"/>
      <c r="ADJ70" s="16"/>
      <c r="ADK70" s="16"/>
      <c r="ADL70" s="16"/>
      <c r="ADM70" s="16"/>
      <c r="ADN70" s="16"/>
      <c r="ADO70" s="16"/>
      <c r="ADP70" s="16"/>
      <c r="ADQ70" s="16"/>
      <c r="ADR70" s="16"/>
      <c r="ADS70" s="16"/>
      <c r="ADT70" s="16"/>
      <c r="ADU70" s="16"/>
      <c r="ADV70" s="16"/>
      <c r="ADW70" s="16"/>
      <c r="ADX70" s="16"/>
      <c r="ADY70" s="16"/>
      <c r="ADZ70" s="16"/>
      <c r="AEA70" s="16"/>
      <c r="AEB70" s="16"/>
      <c r="AEC70" s="16"/>
      <c r="AED70" s="16"/>
      <c r="AEE70" s="16"/>
      <c r="AEF70" s="16"/>
      <c r="AEG70" s="16"/>
      <c r="AEH70" s="16"/>
      <c r="AEI70" s="16"/>
      <c r="AEJ70" s="16"/>
      <c r="AEK70" s="16"/>
      <c r="AEL70" s="16"/>
      <c r="AEM70" s="16"/>
      <c r="AEN70" s="16"/>
      <c r="AEO70" s="16"/>
      <c r="AEP70" s="16"/>
      <c r="AEQ70" s="16"/>
      <c r="AER70" s="16"/>
      <c r="AES70" s="16"/>
      <c r="AET70" s="16"/>
      <c r="AEU70" s="16"/>
      <c r="AEV70" s="16"/>
      <c r="AEW70" s="16"/>
      <c r="AEX70" s="16"/>
      <c r="AEY70" s="16"/>
      <c r="AEZ70" s="16"/>
      <c r="AFA70" s="16"/>
      <c r="AFB70" s="16"/>
      <c r="AFC70" s="16"/>
      <c r="AFD70" s="16"/>
      <c r="AFE70" s="16"/>
      <c r="AFF70" s="16"/>
      <c r="AFG70" s="16"/>
      <c r="AFH70" s="16"/>
      <c r="AFI70" s="16"/>
      <c r="AFJ70" s="16"/>
      <c r="AFK70" s="16"/>
      <c r="AFL70" s="16"/>
      <c r="AFM70" s="16"/>
      <c r="AFN70" s="16"/>
      <c r="AFO70" s="16"/>
      <c r="AFP70" s="16"/>
      <c r="AFQ70" s="16"/>
      <c r="AFR70" s="16"/>
      <c r="AFS70" s="16"/>
      <c r="AFT70" s="16"/>
      <c r="AFU70" s="16"/>
      <c r="AFV70" s="16"/>
      <c r="AFW70" s="16"/>
      <c r="AFX70" s="16"/>
      <c r="AFY70" s="16"/>
      <c r="AFZ70" s="16"/>
      <c r="AGA70" s="16"/>
      <c r="AGB70" s="16"/>
      <c r="AGC70" s="16"/>
      <c r="AGD70" s="16"/>
      <c r="AGE70" s="16"/>
      <c r="AGF70" s="16"/>
      <c r="AGG70" s="16"/>
      <c r="AGH70" s="16"/>
      <c r="AGI70" s="16"/>
      <c r="AGJ70" s="16"/>
      <c r="AGK70" s="16"/>
      <c r="AGL70" s="16"/>
      <c r="AGM70" s="16"/>
      <c r="AGN70" s="16"/>
      <c r="AGO70" s="16"/>
      <c r="AGP70" s="16"/>
      <c r="AGQ70" s="16"/>
      <c r="AGR70" s="16"/>
      <c r="AGS70" s="16"/>
      <c r="AGT70" s="16"/>
      <c r="AGU70" s="16"/>
      <c r="AGV70" s="16"/>
      <c r="AGW70" s="16"/>
      <c r="AGX70" s="16"/>
      <c r="AGY70" s="16"/>
      <c r="AGZ70" s="16"/>
      <c r="AHA70" s="16"/>
      <c r="AHB70" s="16"/>
      <c r="AHC70" s="16"/>
      <c r="AHD70" s="16"/>
      <c r="AHE70" s="16"/>
      <c r="AHF70" s="16"/>
      <c r="AHG70" s="16"/>
      <c r="AHH70" s="16"/>
      <c r="AHI70" s="16"/>
      <c r="AHJ70" s="16"/>
      <c r="AHK70" s="16"/>
      <c r="AHL70" s="16"/>
      <c r="AHM70" s="16"/>
      <c r="AHN70" s="16"/>
      <c r="AHO70" s="16"/>
      <c r="AHP70" s="16"/>
      <c r="AHQ70" s="16"/>
      <c r="AHR70" s="16"/>
      <c r="AHS70" s="16"/>
      <c r="AHT70" s="16"/>
      <c r="AHU70" s="16"/>
      <c r="AHV70" s="16"/>
      <c r="AHW70" s="16"/>
      <c r="AHX70" s="16"/>
      <c r="AHY70" s="16"/>
      <c r="AHZ70" s="16"/>
      <c r="AIA70" s="16"/>
      <c r="AIB70" s="16"/>
      <c r="AIC70" s="16"/>
      <c r="AID70" s="16"/>
      <c r="AIE70" s="16"/>
      <c r="AIF70" s="16"/>
      <c r="AIG70" s="16"/>
      <c r="AIH70" s="16"/>
      <c r="AII70" s="16"/>
      <c r="AIJ70" s="16"/>
      <c r="AIK70" s="16"/>
      <c r="AIL70" s="16"/>
      <c r="AIM70" s="16"/>
      <c r="AIN70" s="16"/>
      <c r="AIO70" s="16"/>
      <c r="AIP70" s="16"/>
      <c r="AIQ70" s="16"/>
      <c r="AIR70" s="16"/>
      <c r="AIS70" s="16"/>
      <c r="AIT70" s="16"/>
      <c r="AIU70" s="16"/>
      <c r="AIV70" s="16"/>
      <c r="AIW70" s="16"/>
      <c r="AIX70" s="16"/>
      <c r="AIY70" s="16"/>
      <c r="AIZ70" s="16"/>
      <c r="AJA70" s="16"/>
      <c r="AJB70" s="16"/>
      <c r="AJC70" s="16"/>
      <c r="AJD70" s="16"/>
      <c r="AJE70" s="16"/>
      <c r="AJF70" s="16"/>
      <c r="AJG70" s="16"/>
      <c r="AJH70" s="16"/>
      <c r="AJI70" s="16"/>
      <c r="AJJ70" s="16"/>
      <c r="AJK70" s="16"/>
      <c r="AJL70" s="16"/>
      <c r="AJM70" s="16"/>
      <c r="AJN70" s="16"/>
      <c r="AJO70" s="16"/>
      <c r="AJP70" s="16"/>
      <c r="AJQ70" s="16"/>
      <c r="AJR70" s="16"/>
      <c r="AJS70" s="16"/>
      <c r="AJT70" s="16"/>
      <c r="AJU70" s="16"/>
      <c r="AJV70" s="16"/>
      <c r="AJW70" s="16"/>
      <c r="AJX70" s="16"/>
      <c r="AJY70" s="16"/>
      <c r="AJZ70" s="16"/>
      <c r="AKA70" s="16"/>
      <c r="AKB70" s="16"/>
      <c r="AKC70" s="16"/>
      <c r="AKD70" s="16"/>
      <c r="AKE70" s="16"/>
      <c r="AKF70" s="16"/>
      <c r="AKG70" s="16"/>
      <c r="AKH70" s="16"/>
      <c r="AKI70" s="16"/>
      <c r="AKJ70" s="16"/>
      <c r="AKK70" s="16"/>
      <c r="AKL70" s="16"/>
      <c r="AKM70" s="16"/>
      <c r="AKN70" s="16"/>
      <c r="AKO70" s="16"/>
      <c r="AKP70" s="16"/>
      <c r="AKQ70" s="16"/>
      <c r="AKR70" s="16"/>
      <c r="AKS70" s="16"/>
      <c r="AKT70" s="16"/>
      <c r="AKU70" s="16"/>
      <c r="AKV70" s="16"/>
      <c r="AKW70" s="16"/>
      <c r="AKX70" s="16"/>
      <c r="AKY70" s="16"/>
      <c r="AKZ70" s="16"/>
      <c r="ALA70" s="16"/>
      <c r="ALB70" s="16"/>
      <c r="ALC70" s="16"/>
      <c r="ALD70" s="16"/>
      <c r="ALE70" s="16"/>
      <c r="ALF70" s="16"/>
      <c r="ALG70" s="16"/>
      <c r="ALH70" s="16"/>
      <c r="ALI70" s="16"/>
      <c r="ALJ70" s="16"/>
      <c r="ALK70" s="16"/>
      <c r="ALL70" s="16"/>
      <c r="ALM70" s="16"/>
      <c r="ALN70" s="16"/>
      <c r="ALO70" s="16"/>
      <c r="ALP70" s="16"/>
      <c r="ALQ70" s="16"/>
      <c r="ALR70" s="16"/>
      <c r="ALS70" s="16"/>
      <c r="ALT70" s="16"/>
      <c r="ALU70" s="16"/>
      <c r="ALV70" s="16"/>
      <c r="ALW70" s="16"/>
      <c r="ALX70" s="16"/>
      <c r="ALY70" s="16"/>
      <c r="ALZ70" s="16"/>
      <c r="AMA70" s="16"/>
      <c r="AMB70" s="16"/>
      <c r="AMC70" s="16"/>
      <c r="AMD70" s="16"/>
      <c r="AME70" s="16"/>
      <c r="AMF70" s="16"/>
      <c r="AMG70" s="16"/>
      <c r="AMH70" s="16"/>
      <c r="AMI70" s="16"/>
      <c r="AMJ70" s="16"/>
      <c r="AMK70" s="16"/>
      <c r="AML70" s="16"/>
      <c r="AMM70" s="16"/>
      <c r="AMN70" s="16"/>
      <c r="AMO70" s="16"/>
      <c r="AMP70" s="16"/>
      <c r="AMQ70" s="16"/>
      <c r="AMR70" s="16"/>
      <c r="AMS70" s="16"/>
      <c r="AMT70" s="16"/>
      <c r="AMU70" s="16"/>
      <c r="AMV70" s="16"/>
      <c r="AMW70" s="16"/>
      <c r="AMX70" s="16"/>
      <c r="AMY70" s="16"/>
      <c r="AMZ70" s="16"/>
      <c r="ANA70" s="16"/>
      <c r="ANB70" s="16"/>
      <c r="ANC70" s="16"/>
      <c r="AND70" s="16"/>
      <c r="ANE70" s="16"/>
      <c r="ANF70" s="16"/>
      <c r="ANG70" s="16"/>
      <c r="ANH70" s="16"/>
      <c r="ANI70" s="16"/>
      <c r="ANJ70" s="16"/>
      <c r="ANK70" s="16"/>
      <c r="ANL70" s="16"/>
      <c r="ANM70" s="16"/>
      <c r="ANN70" s="16"/>
      <c r="ANO70" s="16"/>
      <c r="ANP70" s="16"/>
      <c r="ANQ70" s="16"/>
      <c r="ANR70" s="16"/>
      <c r="ANS70" s="16"/>
      <c r="ANT70" s="16"/>
      <c r="ANU70" s="16"/>
      <c r="ANV70" s="16"/>
      <c r="ANW70" s="16"/>
      <c r="ANX70" s="16"/>
      <c r="ANY70" s="16"/>
      <c r="ANZ70" s="16"/>
      <c r="AOA70" s="16"/>
      <c r="AOB70" s="16"/>
      <c r="AOC70" s="16"/>
      <c r="AOD70" s="16"/>
      <c r="AOE70" s="16"/>
      <c r="AOF70" s="16"/>
      <c r="AOG70" s="16"/>
      <c r="AOH70" s="16"/>
      <c r="AOI70" s="16"/>
      <c r="AOJ70" s="16"/>
      <c r="AOK70" s="16"/>
      <c r="AOL70" s="16"/>
      <c r="AOM70" s="16"/>
      <c r="AON70" s="16"/>
      <c r="AOO70" s="16"/>
      <c r="AOP70" s="16"/>
      <c r="AOQ70" s="16"/>
      <c r="AOR70" s="16"/>
      <c r="AOS70" s="16"/>
      <c r="AOT70" s="16"/>
      <c r="AOU70" s="16"/>
      <c r="AOV70" s="16"/>
      <c r="AOW70" s="16"/>
      <c r="AOX70" s="16"/>
      <c r="AOY70" s="16"/>
      <c r="AOZ70" s="16"/>
      <c r="APA70" s="16"/>
      <c r="APB70" s="16"/>
      <c r="APC70" s="16"/>
      <c r="APD70" s="16"/>
      <c r="APE70" s="16"/>
      <c r="APF70" s="16"/>
      <c r="APG70" s="16"/>
      <c r="APH70" s="16"/>
      <c r="API70" s="16"/>
      <c r="APJ70" s="16"/>
      <c r="APK70" s="16"/>
      <c r="APL70" s="16"/>
      <c r="APM70" s="16"/>
      <c r="APN70" s="16"/>
      <c r="APO70" s="16"/>
      <c r="APP70" s="16"/>
      <c r="APQ70" s="16"/>
      <c r="APR70" s="16"/>
      <c r="APS70" s="16"/>
      <c r="APT70" s="16"/>
      <c r="APU70" s="16"/>
      <c r="APV70" s="16"/>
      <c r="APW70" s="16"/>
      <c r="APX70" s="16"/>
      <c r="APY70" s="16"/>
      <c r="APZ70" s="16"/>
      <c r="AQA70" s="16"/>
      <c r="AQB70" s="16"/>
      <c r="AQC70" s="16"/>
      <c r="AQD70" s="16"/>
      <c r="AQE70" s="16"/>
      <c r="AQF70" s="16"/>
      <c r="AQG70" s="16"/>
      <c r="AQH70" s="16"/>
      <c r="AQI70" s="16"/>
      <c r="AQJ70" s="16"/>
      <c r="AQK70" s="16"/>
      <c r="AQL70" s="16"/>
      <c r="AQM70" s="16"/>
      <c r="AQN70" s="16"/>
      <c r="AQO70" s="16"/>
      <c r="AQP70" s="16"/>
      <c r="AQQ70" s="16"/>
      <c r="AQR70" s="16"/>
      <c r="AQS70" s="16"/>
      <c r="AQT70" s="16"/>
      <c r="AQU70" s="16"/>
      <c r="AQV70" s="16"/>
      <c r="AQW70" s="16"/>
      <c r="AQX70" s="16"/>
      <c r="AQY70" s="16"/>
      <c r="AQZ70" s="16"/>
      <c r="ARA70" s="16"/>
      <c r="ARB70" s="16"/>
      <c r="ARC70" s="16"/>
      <c r="ARD70" s="16"/>
      <c r="ARE70" s="16"/>
      <c r="ARF70" s="16"/>
      <c r="ARG70" s="16"/>
      <c r="ARH70" s="16"/>
      <c r="ARI70" s="16"/>
      <c r="ARJ70" s="16"/>
      <c r="ARK70" s="16"/>
      <c r="ARL70" s="16"/>
      <c r="ARM70" s="16"/>
      <c r="ARN70" s="16"/>
      <c r="ARO70" s="16"/>
      <c r="ARP70" s="16"/>
      <c r="ARQ70" s="16"/>
      <c r="ARR70" s="16"/>
      <c r="ARS70" s="16"/>
      <c r="ART70" s="16"/>
      <c r="ARU70" s="16"/>
      <c r="ARV70" s="16"/>
      <c r="ARW70" s="16"/>
      <c r="ARX70" s="16"/>
      <c r="ARY70" s="16"/>
      <c r="ARZ70" s="16"/>
      <c r="ASA70" s="16"/>
      <c r="ASB70" s="16"/>
      <c r="ASC70" s="16"/>
      <c r="ASD70" s="16"/>
      <c r="ASE70" s="16"/>
      <c r="ASF70" s="16"/>
      <c r="ASG70" s="16"/>
      <c r="ASH70" s="16"/>
      <c r="ASI70" s="16"/>
      <c r="ASJ70" s="16"/>
      <c r="ASK70" s="16"/>
      <c r="ASL70" s="16"/>
      <c r="ASM70" s="16"/>
      <c r="ASN70" s="16"/>
      <c r="ASO70" s="16"/>
      <c r="ASP70" s="16"/>
      <c r="ASQ70" s="16"/>
      <c r="ASR70" s="16"/>
      <c r="ASS70" s="16"/>
      <c r="AST70" s="16"/>
      <c r="ASU70" s="16"/>
      <c r="ASV70" s="16"/>
      <c r="ASW70" s="16"/>
      <c r="ASX70" s="16"/>
      <c r="ASY70" s="16"/>
      <c r="ASZ70" s="16"/>
      <c r="ATA70" s="16"/>
      <c r="ATB70" s="16"/>
      <c r="ATC70" s="16"/>
      <c r="ATD70" s="16"/>
      <c r="ATE70" s="16"/>
      <c r="ATF70" s="16"/>
      <c r="ATG70" s="16"/>
      <c r="ATH70" s="16"/>
      <c r="ATI70" s="16"/>
      <c r="ATJ70" s="16"/>
      <c r="ATK70" s="16"/>
      <c r="ATL70" s="16"/>
      <c r="ATM70" s="16"/>
      <c r="ATN70" s="16"/>
      <c r="ATO70" s="16"/>
      <c r="ATP70" s="16"/>
      <c r="ATQ70" s="16"/>
      <c r="ATR70" s="16"/>
      <c r="ATS70" s="16"/>
      <c r="ATT70" s="16"/>
      <c r="ATU70" s="16"/>
      <c r="ATV70" s="16"/>
      <c r="ATW70" s="16"/>
      <c r="ATX70" s="16"/>
      <c r="ATY70" s="16"/>
      <c r="ATZ70" s="16"/>
      <c r="AUA70" s="16"/>
      <c r="AUB70" s="16"/>
      <c r="AUC70" s="16"/>
      <c r="AUD70" s="16"/>
      <c r="AUE70" s="16"/>
      <c r="AUF70" s="16"/>
      <c r="AUG70" s="16"/>
      <c r="AUH70" s="16"/>
      <c r="AUI70" s="16"/>
      <c r="AUJ70" s="16"/>
      <c r="AUK70" s="16"/>
      <c r="AUL70" s="16"/>
      <c r="AUM70" s="16"/>
      <c r="AUN70" s="16"/>
      <c r="AUO70" s="16"/>
      <c r="AUP70" s="16"/>
      <c r="AUQ70" s="16"/>
      <c r="AUR70" s="16"/>
      <c r="AUS70" s="16"/>
      <c r="AUT70" s="16"/>
      <c r="AUU70" s="16"/>
      <c r="AUV70" s="16"/>
      <c r="AUW70" s="16"/>
      <c r="AUX70" s="16"/>
      <c r="AUY70" s="16"/>
      <c r="AUZ70" s="16"/>
      <c r="AVA70" s="16"/>
      <c r="AVB70" s="16"/>
      <c r="AVC70" s="16"/>
      <c r="AVD70" s="16"/>
      <c r="AVE70" s="16"/>
      <c r="AVF70" s="16"/>
      <c r="AVG70" s="16"/>
      <c r="AVH70" s="16"/>
      <c r="AVI70" s="16"/>
      <c r="AVJ70" s="16"/>
      <c r="AVK70" s="16"/>
      <c r="AVL70" s="16"/>
      <c r="AVM70" s="16"/>
      <c r="AVN70" s="16"/>
      <c r="AVO70" s="16"/>
      <c r="AVP70" s="16"/>
      <c r="AVQ70" s="16"/>
      <c r="AVR70" s="16"/>
      <c r="AVS70" s="16"/>
      <c r="AVT70" s="16"/>
      <c r="AVU70" s="16"/>
      <c r="AVV70" s="16"/>
      <c r="AVW70" s="16"/>
      <c r="AVX70" s="16"/>
      <c r="AVY70" s="16"/>
      <c r="AVZ70" s="16"/>
      <c r="AWA70" s="16"/>
      <c r="AWB70" s="16"/>
      <c r="AWC70" s="16"/>
      <c r="AWD70" s="16"/>
      <c r="AWE70" s="16"/>
      <c r="AWF70" s="16"/>
      <c r="AWG70" s="16"/>
      <c r="AWH70" s="16"/>
      <c r="AWI70" s="16"/>
      <c r="AWJ70" s="16"/>
      <c r="AWK70" s="16"/>
      <c r="AWL70" s="16"/>
      <c r="AWM70" s="16"/>
      <c r="AWN70" s="16"/>
      <c r="AWO70" s="16"/>
      <c r="AWP70" s="16"/>
      <c r="AWQ70" s="16"/>
      <c r="AWR70" s="16"/>
      <c r="AWS70" s="16"/>
      <c r="AWT70" s="16"/>
      <c r="AWU70" s="16"/>
      <c r="AWV70" s="16"/>
      <c r="AWW70" s="16"/>
      <c r="AWX70" s="16"/>
      <c r="AWY70" s="16"/>
      <c r="AWZ70" s="16"/>
      <c r="AXA70" s="16"/>
      <c r="AXB70" s="16"/>
      <c r="AXC70" s="16"/>
      <c r="AXD70" s="16"/>
      <c r="AXE70" s="16"/>
      <c r="AXF70" s="16"/>
      <c r="AXG70" s="16"/>
      <c r="AXH70" s="16"/>
      <c r="AXI70" s="16"/>
      <c r="AXJ70" s="16"/>
      <c r="AXK70" s="16"/>
      <c r="AXL70" s="16"/>
      <c r="AXM70" s="16"/>
      <c r="AXN70" s="16"/>
      <c r="AXO70" s="16"/>
      <c r="AXP70" s="16"/>
      <c r="AXQ70" s="16"/>
      <c r="AXR70" s="16"/>
      <c r="AXS70" s="16"/>
      <c r="AXT70" s="16"/>
      <c r="AXU70" s="16"/>
      <c r="AXV70" s="16"/>
      <c r="AXW70" s="16"/>
      <c r="AXX70" s="16"/>
      <c r="AXY70" s="16"/>
      <c r="AXZ70" s="16"/>
      <c r="AYA70" s="16"/>
      <c r="AYB70" s="16"/>
      <c r="AYC70" s="16"/>
      <c r="AYD70" s="16"/>
      <c r="AYE70" s="16"/>
      <c r="AYF70" s="16"/>
      <c r="AYG70" s="16"/>
      <c r="AYH70" s="16"/>
      <c r="AYI70" s="16"/>
      <c r="AYJ70" s="16"/>
      <c r="AYK70" s="16"/>
      <c r="AYL70" s="16"/>
      <c r="AYM70" s="16"/>
      <c r="AYN70" s="16"/>
      <c r="AYO70" s="16"/>
      <c r="AYP70" s="16"/>
      <c r="AYQ70" s="16"/>
      <c r="AYR70" s="16"/>
      <c r="AYS70" s="16"/>
      <c r="AYT70" s="16"/>
      <c r="AYU70" s="16"/>
      <c r="AYV70" s="16"/>
      <c r="AYW70" s="16"/>
      <c r="AYX70" s="16"/>
      <c r="AYY70" s="16"/>
      <c r="AYZ70" s="16"/>
      <c r="AZA70" s="16"/>
      <c r="AZB70" s="16"/>
      <c r="AZC70" s="16"/>
      <c r="AZD70" s="16"/>
      <c r="AZE70" s="16"/>
      <c r="AZF70" s="16"/>
      <c r="AZG70" s="16"/>
      <c r="AZH70" s="16"/>
      <c r="AZI70" s="16"/>
      <c r="AZJ70" s="16"/>
      <c r="AZK70" s="16"/>
      <c r="AZL70" s="16"/>
      <c r="AZM70" s="16"/>
      <c r="AZN70" s="16"/>
      <c r="AZO70" s="16"/>
      <c r="AZP70" s="16"/>
      <c r="AZQ70" s="16"/>
      <c r="AZR70" s="16"/>
      <c r="AZS70" s="16"/>
      <c r="AZT70" s="16"/>
      <c r="AZU70" s="16"/>
      <c r="AZV70" s="16"/>
      <c r="AZW70" s="16"/>
      <c r="AZX70" s="16"/>
      <c r="AZY70" s="16"/>
      <c r="AZZ70" s="16"/>
      <c r="BAA70" s="16"/>
      <c r="BAB70" s="16"/>
      <c r="BAC70" s="16"/>
      <c r="BAD70" s="16"/>
      <c r="BAE70" s="16"/>
      <c r="BAF70" s="16"/>
      <c r="BAG70" s="16"/>
      <c r="BAH70" s="16"/>
      <c r="BAI70" s="16"/>
      <c r="BAJ70" s="16"/>
      <c r="BAK70" s="16"/>
      <c r="BAL70" s="16"/>
      <c r="BAM70" s="16"/>
      <c r="BAN70" s="16"/>
      <c r="BAO70" s="16"/>
      <c r="BAP70" s="16"/>
      <c r="BAQ70" s="16"/>
      <c r="BAR70" s="16"/>
      <c r="BAS70" s="16"/>
      <c r="BAT70" s="16"/>
      <c r="BAU70" s="16"/>
      <c r="BAV70" s="16"/>
      <c r="BAW70" s="16"/>
      <c r="BAX70" s="16"/>
      <c r="BAY70" s="16"/>
      <c r="BAZ70" s="16"/>
      <c r="BBA70" s="16"/>
      <c r="BBB70" s="16"/>
      <c r="BBC70" s="16"/>
      <c r="BBD70" s="16"/>
      <c r="BBE70" s="16"/>
      <c r="BBF70" s="16"/>
      <c r="BBG70" s="16"/>
      <c r="BBH70" s="16"/>
      <c r="BBI70" s="16"/>
      <c r="BBJ70" s="16"/>
      <c r="BBK70" s="16"/>
      <c r="BBL70" s="16"/>
      <c r="BBM70" s="16"/>
      <c r="BBN70" s="16"/>
      <c r="BBO70" s="16"/>
      <c r="BBP70" s="16"/>
      <c r="BBQ70" s="16"/>
      <c r="BBR70" s="16"/>
      <c r="BBS70" s="16"/>
      <c r="BBT70" s="16"/>
      <c r="BBU70" s="16"/>
      <c r="BBV70" s="16"/>
      <c r="BBW70" s="16"/>
      <c r="BBX70" s="16"/>
      <c r="BBY70" s="16"/>
      <c r="BBZ70" s="16"/>
      <c r="BCA70" s="16"/>
      <c r="BCB70" s="16"/>
      <c r="BCC70" s="16"/>
      <c r="BCD70" s="16"/>
      <c r="BCE70" s="16"/>
      <c r="BCF70" s="16"/>
      <c r="BCG70" s="16"/>
      <c r="BCH70" s="16"/>
      <c r="BCI70" s="16"/>
      <c r="BCJ70" s="16"/>
      <c r="BCK70" s="16"/>
      <c r="BCL70" s="16"/>
      <c r="BCM70" s="16"/>
      <c r="BCN70" s="16"/>
      <c r="BCO70" s="16"/>
      <c r="BCP70" s="16"/>
      <c r="BCQ70" s="16"/>
      <c r="BCR70" s="16"/>
      <c r="BCS70" s="16"/>
      <c r="BCT70" s="16"/>
      <c r="BCU70" s="16"/>
      <c r="BCV70" s="16"/>
      <c r="BCW70" s="16"/>
      <c r="BCX70" s="16"/>
      <c r="BCY70" s="16"/>
      <c r="BCZ70" s="16"/>
      <c r="BDA70" s="16"/>
      <c r="BDB70" s="16"/>
      <c r="BDC70" s="16"/>
      <c r="BDD70" s="16"/>
      <c r="BDE70" s="16"/>
      <c r="BDF70" s="16"/>
      <c r="BDG70" s="16"/>
      <c r="BDH70" s="16"/>
      <c r="BDI70" s="16"/>
      <c r="BDJ70" s="16"/>
      <c r="BDK70" s="16"/>
      <c r="BDL70" s="16"/>
      <c r="BDM70" s="16"/>
      <c r="BDN70" s="16"/>
      <c r="BDO70" s="16"/>
      <c r="BDP70" s="16"/>
      <c r="BDQ70" s="16"/>
      <c r="BDR70" s="16"/>
      <c r="BDS70" s="16"/>
      <c r="BDT70" s="16"/>
      <c r="BDU70" s="16"/>
      <c r="BDV70" s="16"/>
      <c r="BDW70" s="16"/>
      <c r="BDX70" s="16"/>
      <c r="BDY70" s="16"/>
      <c r="BDZ70" s="16"/>
      <c r="BEA70" s="16"/>
      <c r="BEB70" s="16"/>
      <c r="BEC70" s="16"/>
      <c r="BED70" s="16"/>
      <c r="BEE70" s="16"/>
      <c r="BEF70" s="16"/>
      <c r="BEG70" s="16"/>
      <c r="BEH70" s="16"/>
      <c r="BEI70" s="16"/>
      <c r="BEJ70" s="16"/>
      <c r="BEK70" s="16"/>
      <c r="BEL70" s="16"/>
      <c r="BEM70" s="16"/>
      <c r="BEN70" s="16"/>
      <c r="BEO70" s="16"/>
      <c r="BEP70" s="16"/>
      <c r="BEQ70" s="16"/>
      <c r="BER70" s="16"/>
      <c r="BES70" s="16"/>
      <c r="BET70" s="16"/>
      <c r="BEU70" s="16"/>
      <c r="BEV70" s="16"/>
      <c r="BEW70" s="16"/>
      <c r="BEX70" s="16"/>
      <c r="BEY70" s="16"/>
      <c r="BEZ70" s="16"/>
      <c r="BFA70" s="16"/>
      <c r="BFB70" s="16"/>
      <c r="BFC70" s="16"/>
      <c r="BFD70" s="16"/>
      <c r="BFE70" s="16"/>
      <c r="BFF70" s="16"/>
      <c r="BFG70" s="16"/>
      <c r="BFH70" s="16"/>
      <c r="BFI70" s="16"/>
      <c r="BFJ70" s="16"/>
      <c r="BFK70" s="16"/>
      <c r="BFL70" s="16"/>
      <c r="BFM70" s="16"/>
      <c r="BFN70" s="16"/>
      <c r="BFO70" s="16"/>
      <c r="BFP70" s="16"/>
      <c r="BFQ70" s="16"/>
      <c r="BFR70" s="16"/>
      <c r="BFS70" s="16"/>
      <c r="BFT70" s="16"/>
      <c r="BFU70" s="16"/>
      <c r="BFV70" s="16"/>
      <c r="BFW70" s="16"/>
      <c r="BFX70" s="16"/>
      <c r="BFY70" s="16"/>
      <c r="BFZ70" s="16"/>
      <c r="BGA70" s="16"/>
      <c r="BGB70" s="16"/>
      <c r="BGC70" s="16"/>
      <c r="BGD70" s="16"/>
      <c r="BGE70" s="16"/>
      <c r="BGF70" s="16"/>
      <c r="BGG70" s="16"/>
      <c r="BGH70" s="16"/>
      <c r="BGI70" s="16"/>
      <c r="BGJ70" s="16"/>
      <c r="BGK70" s="16"/>
      <c r="BGL70" s="16"/>
      <c r="BGM70" s="16"/>
      <c r="BGN70" s="16"/>
      <c r="BGO70" s="16"/>
      <c r="BGP70" s="16"/>
      <c r="BGQ70" s="16"/>
      <c r="BGR70" s="16"/>
      <c r="BGS70" s="16"/>
      <c r="BGT70" s="16"/>
      <c r="BGU70" s="16"/>
      <c r="BGV70" s="16"/>
      <c r="BGW70" s="16"/>
      <c r="BGX70" s="16"/>
      <c r="BGY70" s="16"/>
      <c r="BGZ70" s="16"/>
      <c r="BHA70" s="16"/>
      <c r="BHB70" s="16"/>
      <c r="BHC70" s="16"/>
      <c r="BHD70" s="16"/>
      <c r="BHE70" s="16"/>
      <c r="BHF70" s="16"/>
      <c r="BHG70" s="16"/>
      <c r="BHH70" s="16"/>
      <c r="BHI70" s="16"/>
      <c r="BHJ70" s="16"/>
      <c r="BHK70" s="16"/>
      <c r="BHL70" s="16"/>
      <c r="BHM70" s="16"/>
      <c r="BHN70" s="16"/>
      <c r="BHO70" s="16"/>
      <c r="BHP70" s="16"/>
      <c r="BHQ70" s="16"/>
      <c r="BHR70" s="16"/>
      <c r="BHS70" s="16"/>
      <c r="BHT70" s="16"/>
      <c r="BHU70" s="16"/>
      <c r="BHV70" s="16"/>
      <c r="BHW70" s="16"/>
      <c r="BHX70" s="16"/>
      <c r="BHY70" s="16"/>
      <c r="BHZ70" s="16"/>
      <c r="BIA70" s="16"/>
      <c r="BIB70" s="16"/>
      <c r="BIC70" s="16"/>
      <c r="BID70" s="16"/>
      <c r="BIE70" s="16"/>
      <c r="BIF70" s="16"/>
      <c r="BIG70" s="16"/>
      <c r="BIH70" s="16"/>
      <c r="BII70" s="16"/>
      <c r="BIJ70" s="16"/>
      <c r="BIK70" s="16"/>
      <c r="BIL70" s="16"/>
      <c r="BIM70" s="16"/>
      <c r="BIN70" s="16"/>
      <c r="BIO70" s="16"/>
      <c r="BIP70" s="16"/>
      <c r="BIQ70" s="16"/>
      <c r="BIR70" s="16"/>
      <c r="BIS70" s="16"/>
      <c r="BIT70" s="16"/>
      <c r="BIU70" s="16"/>
      <c r="BIV70" s="16"/>
      <c r="BIW70" s="16"/>
      <c r="BIX70" s="16"/>
      <c r="BIY70" s="16"/>
      <c r="BIZ70" s="16"/>
      <c r="BJA70" s="16"/>
      <c r="BJB70" s="16"/>
      <c r="BJC70" s="16"/>
      <c r="BJD70" s="16"/>
      <c r="BJE70" s="16"/>
      <c r="BJF70" s="16"/>
      <c r="BJG70" s="16"/>
      <c r="BJH70" s="16"/>
      <c r="BJI70" s="16"/>
      <c r="BJJ70" s="16"/>
      <c r="BJK70" s="16"/>
      <c r="BJL70" s="16"/>
      <c r="BJM70" s="16"/>
      <c r="BJN70" s="16"/>
      <c r="BJO70" s="16"/>
      <c r="BJP70" s="16"/>
      <c r="BJQ70" s="16"/>
      <c r="BJR70" s="16"/>
      <c r="BJS70" s="16"/>
      <c r="BJT70" s="16"/>
      <c r="BJU70" s="16"/>
      <c r="BJV70" s="16"/>
      <c r="BJW70" s="16"/>
      <c r="BJX70" s="16"/>
      <c r="BJY70" s="16"/>
      <c r="BJZ70" s="16"/>
      <c r="BKA70" s="16"/>
      <c r="BKB70" s="16"/>
      <c r="BKC70" s="16"/>
      <c r="BKD70" s="16"/>
      <c r="BKE70" s="16"/>
      <c r="BKF70" s="16"/>
      <c r="BKG70" s="16"/>
      <c r="BKH70" s="16"/>
      <c r="BKI70" s="16"/>
      <c r="BKJ70" s="16"/>
      <c r="BKK70" s="16"/>
      <c r="BKL70" s="16"/>
      <c r="BKM70" s="16"/>
      <c r="BKN70" s="16"/>
      <c r="BKO70" s="16"/>
      <c r="BKP70" s="16"/>
      <c r="BKQ70" s="16"/>
      <c r="BKR70" s="16"/>
      <c r="BKS70" s="16"/>
      <c r="BKT70" s="16"/>
      <c r="BKU70" s="16"/>
      <c r="BKV70" s="16"/>
      <c r="BKW70" s="16"/>
      <c r="BKX70" s="16"/>
      <c r="BKY70" s="16"/>
      <c r="BKZ70" s="16"/>
      <c r="BLA70" s="16"/>
      <c r="BLB70" s="16"/>
      <c r="BLC70" s="16"/>
      <c r="BLD70" s="16"/>
      <c r="BLE70" s="16"/>
      <c r="BLF70" s="16"/>
      <c r="BLG70" s="16"/>
      <c r="BLH70" s="16"/>
      <c r="BLI70" s="16"/>
      <c r="BLJ70" s="16"/>
      <c r="BLK70" s="16"/>
      <c r="BLL70" s="16"/>
      <c r="BLM70" s="16"/>
      <c r="BLN70" s="16"/>
      <c r="BLO70" s="16"/>
      <c r="BLP70" s="16"/>
      <c r="BLQ70" s="16"/>
      <c r="BLR70" s="16"/>
      <c r="BLS70" s="16"/>
      <c r="BLT70" s="16"/>
      <c r="BLU70" s="16"/>
      <c r="BLV70" s="16"/>
      <c r="BLW70" s="16"/>
      <c r="BLX70" s="16"/>
      <c r="BLY70" s="16"/>
      <c r="BLZ70" s="16"/>
      <c r="BMA70" s="16"/>
      <c r="BMB70" s="16"/>
      <c r="BMC70" s="16"/>
      <c r="BMD70" s="16"/>
      <c r="BME70" s="16"/>
      <c r="BMF70" s="16"/>
      <c r="BMG70" s="16"/>
      <c r="BMH70" s="16"/>
      <c r="BMI70" s="16"/>
      <c r="BMJ70" s="16"/>
      <c r="BMK70" s="16"/>
      <c r="BML70" s="16"/>
      <c r="BMM70" s="16"/>
      <c r="BMN70" s="16"/>
      <c r="BMO70" s="16"/>
      <c r="BMP70" s="16"/>
      <c r="BMQ70" s="16"/>
      <c r="BMR70" s="16"/>
      <c r="BMS70" s="16"/>
      <c r="BMT70" s="16"/>
      <c r="BMU70" s="16"/>
      <c r="BMV70" s="16"/>
      <c r="BMW70" s="16"/>
      <c r="BMX70" s="16"/>
      <c r="BMY70" s="16"/>
      <c r="BMZ70" s="16"/>
      <c r="BNA70" s="16"/>
      <c r="BNB70" s="16"/>
      <c r="BNC70" s="16"/>
      <c r="BND70" s="16"/>
      <c r="BNE70" s="16"/>
      <c r="BNF70" s="16"/>
      <c r="BNG70" s="16"/>
      <c r="BNH70" s="16"/>
      <c r="BNI70" s="16"/>
      <c r="BNJ70" s="16"/>
      <c r="BNK70" s="16"/>
      <c r="BNL70" s="16"/>
      <c r="BNM70" s="16"/>
      <c r="BNN70" s="16"/>
      <c r="BNO70" s="16"/>
      <c r="BNP70" s="16"/>
      <c r="BNQ70" s="16"/>
      <c r="BNR70" s="16"/>
      <c r="BNS70" s="16"/>
      <c r="BNT70" s="16"/>
      <c r="BNU70" s="16"/>
      <c r="BNV70" s="16"/>
      <c r="BNW70" s="16"/>
      <c r="BNX70" s="16"/>
      <c r="BNY70" s="16"/>
      <c r="BNZ70" s="16"/>
      <c r="BOA70" s="16"/>
      <c r="BOB70" s="16"/>
      <c r="BOC70" s="16"/>
      <c r="BOD70" s="16"/>
      <c r="BOE70" s="16"/>
      <c r="BOF70" s="16"/>
      <c r="BOG70" s="16"/>
      <c r="BOH70" s="16"/>
      <c r="BOI70" s="16"/>
      <c r="BOJ70" s="16"/>
      <c r="BOK70" s="16"/>
      <c r="BOL70" s="16"/>
      <c r="BOM70" s="16"/>
      <c r="BON70" s="16"/>
      <c r="BOO70" s="16"/>
      <c r="BOP70" s="16"/>
      <c r="BOQ70" s="16"/>
      <c r="BOR70" s="16"/>
      <c r="BOS70" s="16"/>
      <c r="BOT70" s="16"/>
      <c r="BOU70" s="16"/>
      <c r="BOV70" s="16"/>
      <c r="BOW70" s="16"/>
      <c r="BOX70" s="16"/>
      <c r="BOY70" s="16"/>
      <c r="BOZ70" s="16"/>
      <c r="BPA70" s="16"/>
      <c r="BPB70" s="16"/>
      <c r="BPC70" s="16"/>
      <c r="BPD70" s="16"/>
      <c r="BPE70" s="16"/>
      <c r="BPF70" s="16"/>
      <c r="BPG70" s="16"/>
      <c r="BPH70" s="16"/>
      <c r="BPI70" s="16"/>
      <c r="BPJ70" s="16"/>
      <c r="BPK70" s="16"/>
      <c r="BPL70" s="16"/>
      <c r="BPM70" s="16"/>
      <c r="BPN70" s="16"/>
      <c r="BPO70" s="16"/>
      <c r="BPP70" s="16"/>
      <c r="BPQ70" s="16"/>
      <c r="BPR70" s="16"/>
      <c r="BPS70" s="16"/>
      <c r="BPT70" s="16"/>
      <c r="BPU70" s="16"/>
      <c r="BPV70" s="16"/>
      <c r="BPW70" s="16"/>
      <c r="BPX70" s="16"/>
      <c r="BPY70" s="16"/>
      <c r="BPZ70" s="16"/>
      <c r="BQA70" s="16"/>
      <c r="BQB70" s="16"/>
      <c r="BQC70" s="16"/>
      <c r="BQD70" s="16"/>
      <c r="BQE70" s="16"/>
      <c r="BQF70" s="16"/>
      <c r="BQG70" s="16"/>
      <c r="BQH70" s="16"/>
      <c r="BQI70" s="16"/>
      <c r="BQJ70" s="16"/>
      <c r="BQK70" s="16"/>
      <c r="BQL70" s="16"/>
      <c r="BQM70" s="16"/>
      <c r="BQN70" s="16"/>
      <c r="BQO70" s="16"/>
      <c r="BQP70" s="16"/>
      <c r="BQQ70" s="16"/>
      <c r="BQR70" s="16"/>
      <c r="BQS70" s="16"/>
      <c r="BQT70" s="16"/>
      <c r="BQU70" s="16"/>
      <c r="BQV70" s="16"/>
      <c r="BQW70" s="16"/>
      <c r="BQX70" s="16"/>
      <c r="BQY70" s="16"/>
      <c r="BQZ70" s="16"/>
      <c r="BRA70" s="16"/>
      <c r="BRB70" s="16"/>
      <c r="BRC70" s="16"/>
      <c r="BRD70" s="16"/>
      <c r="BRE70" s="16"/>
      <c r="BRF70" s="16"/>
      <c r="BRG70" s="16"/>
      <c r="BRH70" s="16"/>
      <c r="BRI70" s="16"/>
      <c r="BRJ70" s="16"/>
      <c r="BRK70" s="16"/>
      <c r="BRL70" s="16"/>
      <c r="BRM70" s="16"/>
      <c r="BRN70" s="16"/>
      <c r="BRO70" s="16"/>
      <c r="BRP70" s="16"/>
      <c r="BRQ70" s="16"/>
      <c r="BRR70" s="16"/>
      <c r="BRS70" s="16"/>
      <c r="BRT70" s="16"/>
      <c r="BRU70" s="16"/>
      <c r="BRV70" s="16"/>
      <c r="BRW70" s="16"/>
      <c r="BRX70" s="16"/>
      <c r="BRY70" s="16"/>
      <c r="BRZ70" s="16"/>
      <c r="BSA70" s="16"/>
      <c r="BSB70" s="16"/>
      <c r="BSC70" s="16"/>
      <c r="BSD70" s="16"/>
      <c r="BSE70" s="16"/>
      <c r="BSF70" s="16"/>
      <c r="BSG70" s="16"/>
      <c r="BSH70" s="16"/>
      <c r="BSI70" s="16"/>
      <c r="BSJ70" s="16"/>
      <c r="BSK70" s="16"/>
      <c r="BSL70" s="16"/>
      <c r="BSM70" s="16"/>
      <c r="BSN70" s="16"/>
      <c r="BSO70" s="16"/>
      <c r="BSP70" s="16"/>
      <c r="BSQ70" s="16"/>
      <c r="BSR70" s="16"/>
      <c r="BSS70" s="16"/>
      <c r="BST70" s="16"/>
      <c r="BSU70" s="16"/>
      <c r="BSV70" s="16"/>
      <c r="BSW70" s="16"/>
      <c r="BSX70" s="16"/>
      <c r="BSY70" s="16"/>
      <c r="BSZ70" s="16"/>
      <c r="BTA70" s="16"/>
      <c r="BTB70" s="16"/>
      <c r="BTC70" s="16"/>
      <c r="BTD70" s="16"/>
      <c r="BTE70" s="16"/>
      <c r="BTF70" s="16"/>
      <c r="BTG70" s="16"/>
      <c r="BTH70" s="16"/>
    </row>
    <row r="71" spans="1:1880" s="322" customFormat="1" ht="110.25" customHeight="1" x14ac:dyDescent="0.3">
      <c r="A71" s="83">
        <v>622</v>
      </c>
      <c r="B71" s="524" t="s">
        <v>214</v>
      </c>
      <c r="C71" s="525" t="s">
        <v>230</v>
      </c>
      <c r="D71" s="83" t="s">
        <v>335</v>
      </c>
      <c r="E71" s="279" t="e">
        <f>INDEX('Unit Data'!$A$1:$CZ$258,MATCH('Unit Data from Audit Worksheet'!$A71,'Unit Data'!$A$1:$A$258,0),MATCH('Unit Data from Audit Worksheet'!$D$2,'Unit Data'!$A$1:$CZ$1,0))</f>
        <v>#N/A</v>
      </c>
      <c r="F71" s="137">
        <v>0</v>
      </c>
      <c r="G71" s="309"/>
      <c r="H71" s="15"/>
      <c r="I71" s="320"/>
      <c r="J71" s="539"/>
      <c r="K71" s="417"/>
      <c r="L71"/>
      <c r="M71" s="16"/>
      <c r="N71" s="139"/>
      <c r="O71" s="16"/>
      <c r="P71" s="16"/>
      <c r="Q71" s="16"/>
      <c r="R71" s="16"/>
      <c r="S71" s="16"/>
      <c r="T71" s="16"/>
      <c r="U71" s="16"/>
      <c r="V71" s="16"/>
      <c r="W71" s="16"/>
      <c r="X71" s="16"/>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c r="IT71" s="16"/>
      <c r="IU71" s="16"/>
      <c r="IV71" s="16"/>
      <c r="IW71" s="16"/>
      <c r="IX71" s="16"/>
      <c r="IY71" s="16"/>
      <c r="IZ71" s="16"/>
      <c r="JA71" s="16"/>
      <c r="JB71" s="16"/>
      <c r="JC71" s="16"/>
      <c r="JD71" s="16"/>
      <c r="JE71" s="16"/>
      <c r="JF71" s="16"/>
      <c r="JG71" s="16"/>
      <c r="JH71" s="16"/>
      <c r="JI71" s="16"/>
      <c r="JJ71" s="16"/>
      <c r="JK71" s="16"/>
      <c r="JL71" s="16"/>
      <c r="JM71" s="16"/>
      <c r="JN71" s="16"/>
      <c r="JO71" s="16"/>
      <c r="JP71" s="16"/>
      <c r="JQ71" s="16"/>
      <c r="JR71" s="16"/>
      <c r="JS71" s="16"/>
      <c r="JT71" s="16"/>
      <c r="JU71" s="16"/>
      <c r="JV71" s="16"/>
      <c r="JW71" s="16"/>
      <c r="JX71" s="16"/>
      <c r="JY71" s="16"/>
      <c r="JZ71" s="16"/>
      <c r="KA71" s="16"/>
      <c r="KB71" s="16"/>
      <c r="KC71" s="16"/>
      <c r="KD71" s="16"/>
      <c r="KE71" s="16"/>
      <c r="KF71" s="16"/>
      <c r="KG71" s="16"/>
      <c r="KH71" s="16"/>
      <c r="KI71" s="16"/>
      <c r="KJ71" s="16"/>
      <c r="KK71" s="16"/>
      <c r="KL71" s="16"/>
      <c r="KM71" s="16"/>
      <c r="KN71" s="16"/>
      <c r="KO71" s="16"/>
      <c r="KP71" s="16"/>
      <c r="KQ71" s="16"/>
      <c r="KR71" s="16"/>
      <c r="KS71" s="16"/>
      <c r="KT71" s="16"/>
      <c r="KU71" s="16"/>
      <c r="KV71" s="16"/>
      <c r="KW71" s="16"/>
      <c r="KX71" s="16"/>
      <c r="KY71" s="16"/>
      <c r="KZ71" s="16"/>
      <c r="LA71" s="16"/>
      <c r="LB71" s="16"/>
      <c r="LC71" s="16"/>
      <c r="LD71" s="16"/>
      <c r="LE71" s="16"/>
      <c r="LF71" s="16"/>
      <c r="LG71" s="16"/>
      <c r="LH71" s="16"/>
      <c r="LI71" s="16"/>
      <c r="LJ71" s="16"/>
      <c r="LK71" s="16"/>
      <c r="LL71" s="16"/>
      <c r="LM71" s="16"/>
      <c r="LN71" s="16"/>
      <c r="LO71" s="16"/>
      <c r="LP71" s="16"/>
      <c r="LQ71" s="16"/>
      <c r="LR71" s="16"/>
      <c r="LS71" s="16"/>
      <c r="LT71" s="16"/>
      <c r="LU71" s="16"/>
      <c r="LV71" s="16"/>
      <c r="LW71" s="16"/>
      <c r="LX71" s="16"/>
      <c r="LY71" s="16"/>
      <c r="LZ71" s="16"/>
      <c r="MA71" s="16"/>
      <c r="MB71" s="16"/>
      <c r="MC71" s="16"/>
      <c r="MD71" s="16"/>
      <c r="ME71" s="16"/>
      <c r="MF71" s="16"/>
      <c r="MG71" s="16"/>
      <c r="MH71" s="16"/>
      <c r="MI71" s="16"/>
      <c r="MJ71" s="16"/>
      <c r="MK71" s="16"/>
      <c r="ML71" s="16"/>
      <c r="MM71" s="16"/>
      <c r="MN71" s="16"/>
      <c r="MO71" s="16"/>
      <c r="MP71" s="16"/>
      <c r="MQ71" s="16"/>
      <c r="MR71" s="16"/>
      <c r="MS71" s="16"/>
      <c r="MT71" s="16"/>
      <c r="MU71" s="16"/>
      <c r="MV71" s="16"/>
      <c r="MW71" s="16"/>
      <c r="MX71" s="16"/>
      <c r="MY71" s="16"/>
      <c r="MZ71" s="16"/>
      <c r="NA71" s="16"/>
      <c r="NB71" s="16"/>
      <c r="NC71" s="16"/>
      <c r="ND71" s="16"/>
      <c r="NE71" s="16"/>
      <c r="NF71" s="16"/>
      <c r="NG71" s="16"/>
      <c r="NH71" s="16"/>
      <c r="NI71" s="16"/>
      <c r="NJ71" s="16"/>
      <c r="NK71" s="16"/>
      <c r="NL71" s="16"/>
      <c r="NM71" s="16"/>
      <c r="NN71" s="16"/>
      <c r="NO71" s="16"/>
      <c r="NP71" s="16"/>
      <c r="NQ71" s="16"/>
      <c r="NR71" s="16"/>
      <c r="NS71" s="16"/>
      <c r="NT71" s="16"/>
      <c r="NU71" s="16"/>
      <c r="NV71" s="16"/>
      <c r="NW71" s="16"/>
      <c r="NX71" s="16"/>
      <c r="NY71" s="16"/>
      <c r="NZ71" s="16"/>
      <c r="OA71" s="16"/>
      <c r="OB71" s="16"/>
      <c r="OC71" s="16"/>
      <c r="OD71" s="16"/>
      <c r="OE71" s="16"/>
      <c r="OF71" s="16"/>
      <c r="OG71" s="16"/>
      <c r="OH71" s="16"/>
      <c r="OI71" s="16"/>
      <c r="OJ71" s="16"/>
      <c r="OK71" s="16"/>
      <c r="OL71" s="16"/>
      <c r="OM71" s="16"/>
      <c r="ON71" s="16"/>
      <c r="OO71" s="16"/>
      <c r="OP71" s="16"/>
      <c r="OQ71" s="16"/>
      <c r="OR71" s="16"/>
      <c r="OS71" s="16"/>
      <c r="OT71" s="16"/>
      <c r="OU71" s="16"/>
      <c r="OV71" s="16"/>
      <c r="OW71" s="16"/>
      <c r="OX71" s="16"/>
      <c r="OY71" s="16"/>
      <c r="OZ71" s="16"/>
      <c r="PA71" s="16"/>
      <c r="PB71" s="16"/>
      <c r="PC71" s="16"/>
      <c r="PD71" s="16"/>
      <c r="PE71" s="16"/>
      <c r="PF71" s="16"/>
      <c r="PG71" s="16"/>
      <c r="PH71" s="16"/>
      <c r="PI71" s="16"/>
      <c r="PJ71" s="16"/>
      <c r="PK71" s="16"/>
      <c r="PL71" s="16"/>
      <c r="PM71" s="16"/>
      <c r="PN71" s="16"/>
      <c r="PO71" s="16"/>
      <c r="PP71" s="16"/>
      <c r="PQ71" s="16"/>
      <c r="PR71" s="16"/>
      <c r="PS71" s="16"/>
      <c r="PT71" s="16"/>
      <c r="PU71" s="16"/>
      <c r="PV71" s="16"/>
      <c r="PW71" s="16"/>
      <c r="PX71" s="16"/>
      <c r="PY71" s="16"/>
      <c r="PZ71" s="16"/>
      <c r="QA71" s="16"/>
      <c r="QB71" s="16"/>
      <c r="QC71" s="16"/>
      <c r="QD71" s="16"/>
      <c r="QE71" s="16"/>
      <c r="QF71" s="16"/>
      <c r="QG71" s="16"/>
      <c r="QH71" s="16"/>
      <c r="QI71" s="16"/>
      <c r="QJ71" s="16"/>
      <c r="QK71" s="16"/>
      <c r="QL71" s="16"/>
      <c r="QM71" s="16"/>
      <c r="QN71" s="16"/>
      <c r="QO71" s="16"/>
      <c r="QP71" s="16"/>
      <c r="QQ71" s="16"/>
      <c r="QR71" s="16"/>
      <c r="QS71" s="16"/>
      <c r="QT71" s="16"/>
      <c r="QU71" s="16"/>
      <c r="QV71" s="16"/>
      <c r="QW71" s="16"/>
      <c r="QX71" s="16"/>
      <c r="QY71" s="16"/>
      <c r="QZ71" s="16"/>
      <c r="RA71" s="16"/>
      <c r="RB71" s="16"/>
      <c r="RC71" s="16"/>
      <c r="RD71" s="16"/>
      <c r="RE71" s="16"/>
      <c r="RF71" s="16"/>
      <c r="RG71" s="16"/>
      <c r="RH71" s="16"/>
      <c r="RI71" s="16"/>
      <c r="RJ71" s="16"/>
      <c r="RK71" s="16"/>
      <c r="RL71" s="16"/>
      <c r="RM71" s="16"/>
      <c r="RN71" s="16"/>
      <c r="RO71" s="16"/>
      <c r="RP71" s="16"/>
      <c r="RQ71" s="16"/>
      <c r="RR71" s="16"/>
      <c r="RS71" s="16"/>
      <c r="RT71" s="16"/>
      <c r="RU71" s="16"/>
      <c r="RV71" s="16"/>
      <c r="RW71" s="16"/>
      <c r="RX71" s="16"/>
      <c r="RY71" s="16"/>
      <c r="RZ71" s="16"/>
      <c r="SA71" s="16"/>
      <c r="SB71" s="16"/>
      <c r="SC71" s="16"/>
      <c r="SD71" s="16"/>
      <c r="SE71" s="16"/>
      <c r="SF71" s="16"/>
      <c r="SG71" s="16"/>
      <c r="SH71" s="16"/>
      <c r="SI71" s="16"/>
      <c r="SJ71" s="16"/>
      <c r="SK71" s="16"/>
      <c r="SL71" s="16"/>
      <c r="SM71" s="16"/>
      <c r="SN71" s="16"/>
      <c r="SO71" s="16"/>
      <c r="SP71" s="16"/>
      <c r="SQ71" s="16"/>
      <c r="SR71" s="16"/>
      <c r="SS71" s="16"/>
      <c r="ST71" s="16"/>
      <c r="SU71" s="16"/>
      <c r="SV71" s="16"/>
      <c r="SW71" s="16"/>
      <c r="SX71" s="16"/>
      <c r="SY71" s="16"/>
      <c r="SZ71" s="16"/>
      <c r="TA71" s="16"/>
      <c r="TB71" s="16"/>
      <c r="TC71" s="16"/>
      <c r="TD71" s="16"/>
      <c r="TE71" s="16"/>
      <c r="TF71" s="16"/>
      <c r="TG71" s="16"/>
      <c r="TH71" s="16"/>
      <c r="TI71" s="16"/>
      <c r="TJ71" s="16"/>
      <c r="TK71" s="16"/>
      <c r="TL71" s="16"/>
      <c r="TM71" s="16"/>
      <c r="TN71" s="16"/>
      <c r="TO71" s="16"/>
      <c r="TP71" s="16"/>
      <c r="TQ71" s="16"/>
      <c r="TR71" s="16"/>
      <c r="TS71" s="16"/>
      <c r="TT71" s="16"/>
      <c r="TU71" s="16"/>
      <c r="TV71" s="16"/>
      <c r="TW71" s="16"/>
      <c r="TX71" s="16"/>
      <c r="TY71" s="16"/>
      <c r="TZ71" s="16"/>
      <c r="UA71" s="16"/>
      <c r="UB71" s="16"/>
      <c r="UC71" s="16"/>
      <c r="UD71" s="16"/>
      <c r="UE71" s="16"/>
      <c r="UF71" s="16"/>
      <c r="UG71" s="16"/>
      <c r="UH71" s="16"/>
      <c r="UI71" s="16"/>
      <c r="UJ71" s="16"/>
      <c r="UK71" s="16"/>
      <c r="UL71" s="16"/>
      <c r="UM71" s="16"/>
      <c r="UN71" s="16"/>
      <c r="UO71" s="16"/>
      <c r="UP71" s="16"/>
      <c r="UQ71" s="16"/>
      <c r="UR71" s="16"/>
      <c r="US71" s="16"/>
      <c r="UT71" s="16"/>
      <c r="UU71" s="16"/>
      <c r="UV71" s="16"/>
      <c r="UW71" s="16"/>
      <c r="UX71" s="16"/>
      <c r="UY71" s="16"/>
      <c r="UZ71" s="16"/>
      <c r="VA71" s="16"/>
      <c r="VB71" s="16"/>
      <c r="VC71" s="16"/>
      <c r="VD71" s="16"/>
      <c r="VE71" s="16"/>
      <c r="VF71" s="16"/>
      <c r="VG71" s="16"/>
      <c r="VH71" s="16"/>
      <c r="VI71" s="16"/>
      <c r="VJ71" s="16"/>
      <c r="VK71" s="16"/>
      <c r="VL71" s="16"/>
      <c r="VM71" s="16"/>
      <c r="VN71" s="16"/>
      <c r="VO71" s="16"/>
      <c r="VP71" s="16"/>
      <c r="VQ71" s="16"/>
      <c r="VR71" s="16"/>
      <c r="VS71" s="16"/>
      <c r="VT71" s="16"/>
      <c r="VU71" s="16"/>
      <c r="VV71" s="16"/>
      <c r="VW71" s="16"/>
      <c r="VX71" s="16"/>
      <c r="VY71" s="16"/>
      <c r="VZ71" s="16"/>
      <c r="WA71" s="16"/>
      <c r="WB71" s="16"/>
      <c r="WC71" s="16"/>
      <c r="WD71" s="16"/>
      <c r="WE71" s="16"/>
      <c r="WF71" s="16"/>
      <c r="WG71" s="16"/>
      <c r="WH71" s="16"/>
      <c r="WI71" s="16"/>
      <c r="WJ71" s="16"/>
      <c r="WK71" s="16"/>
      <c r="WL71" s="16"/>
      <c r="WM71" s="16"/>
      <c r="WN71" s="16"/>
      <c r="WO71" s="16"/>
      <c r="WP71" s="16"/>
      <c r="WQ71" s="16"/>
      <c r="WR71" s="16"/>
      <c r="WS71" s="16"/>
      <c r="WT71" s="16"/>
      <c r="WU71" s="16"/>
      <c r="WV71" s="16"/>
      <c r="WW71" s="16"/>
      <c r="WX71" s="16"/>
      <c r="WY71" s="16"/>
      <c r="WZ71" s="16"/>
      <c r="XA71" s="16"/>
      <c r="XB71" s="16"/>
      <c r="XC71" s="16"/>
      <c r="XD71" s="16"/>
      <c r="XE71" s="16"/>
      <c r="XF71" s="16"/>
      <c r="XG71" s="16"/>
      <c r="XH71" s="16"/>
      <c r="XI71" s="16"/>
      <c r="XJ71" s="16"/>
      <c r="XK71" s="16"/>
      <c r="XL71" s="16"/>
      <c r="XM71" s="16"/>
      <c r="XN71" s="16"/>
      <c r="XO71" s="16"/>
      <c r="XP71" s="16"/>
      <c r="XQ71" s="16"/>
      <c r="XR71" s="16"/>
      <c r="XS71" s="16"/>
      <c r="XT71" s="16"/>
      <c r="XU71" s="16"/>
      <c r="XV71" s="16"/>
      <c r="XW71" s="16"/>
      <c r="XX71" s="16"/>
      <c r="XY71" s="16"/>
      <c r="XZ71" s="16"/>
      <c r="YA71" s="16"/>
      <c r="YB71" s="16"/>
      <c r="YC71" s="16"/>
      <c r="YD71" s="16"/>
      <c r="YE71" s="16"/>
      <c r="YF71" s="16"/>
      <c r="YG71" s="16"/>
      <c r="YH71" s="16"/>
      <c r="YI71" s="16"/>
      <c r="YJ71" s="16"/>
      <c r="YK71" s="16"/>
      <c r="YL71" s="16"/>
      <c r="YM71" s="16"/>
      <c r="YN71" s="16"/>
      <c r="YO71" s="16"/>
      <c r="YP71" s="16"/>
      <c r="YQ71" s="16"/>
      <c r="YR71" s="16"/>
      <c r="YS71" s="16"/>
      <c r="YT71" s="16"/>
      <c r="YU71" s="16"/>
      <c r="YV71" s="16"/>
      <c r="YW71" s="16"/>
      <c r="YX71" s="16"/>
      <c r="YY71" s="16"/>
      <c r="YZ71" s="16"/>
      <c r="ZA71" s="16"/>
      <c r="ZB71" s="16"/>
      <c r="ZC71" s="16"/>
      <c r="ZD71" s="16"/>
      <c r="ZE71" s="16"/>
      <c r="ZF71" s="16"/>
      <c r="ZG71" s="16"/>
      <c r="ZH71" s="16"/>
      <c r="ZI71" s="16"/>
      <c r="ZJ71" s="16"/>
      <c r="ZK71" s="16"/>
      <c r="ZL71" s="16"/>
      <c r="ZM71" s="16"/>
      <c r="ZN71" s="16"/>
      <c r="ZO71" s="16"/>
      <c r="ZP71" s="16"/>
      <c r="ZQ71" s="16"/>
      <c r="ZR71" s="16"/>
      <c r="ZS71" s="16"/>
      <c r="ZT71" s="16"/>
      <c r="ZU71" s="16"/>
      <c r="ZV71" s="16"/>
      <c r="ZW71" s="16"/>
      <c r="ZX71" s="16"/>
      <c r="ZY71" s="16"/>
      <c r="ZZ71" s="16"/>
      <c r="AAA71" s="16"/>
      <c r="AAB71" s="16"/>
      <c r="AAC71" s="16"/>
      <c r="AAD71" s="16"/>
      <c r="AAE71" s="16"/>
      <c r="AAF71" s="16"/>
      <c r="AAG71" s="16"/>
      <c r="AAH71" s="16"/>
      <c r="AAI71" s="16"/>
      <c r="AAJ71" s="16"/>
      <c r="AAK71" s="16"/>
      <c r="AAL71" s="16"/>
      <c r="AAM71" s="16"/>
      <c r="AAN71" s="16"/>
      <c r="AAO71" s="16"/>
      <c r="AAP71" s="16"/>
      <c r="AAQ71" s="16"/>
      <c r="AAR71" s="16"/>
      <c r="AAS71" s="16"/>
      <c r="AAT71" s="16"/>
      <c r="AAU71" s="16"/>
      <c r="AAV71" s="16"/>
      <c r="AAW71" s="16"/>
      <c r="AAX71" s="16"/>
      <c r="AAY71" s="16"/>
      <c r="AAZ71" s="16"/>
      <c r="ABA71" s="16"/>
      <c r="ABB71" s="16"/>
      <c r="ABC71" s="16"/>
      <c r="ABD71" s="16"/>
      <c r="ABE71" s="16"/>
      <c r="ABF71" s="16"/>
      <c r="ABG71" s="16"/>
      <c r="ABH71" s="16"/>
      <c r="ABI71" s="16"/>
      <c r="ABJ71" s="16"/>
      <c r="ABK71" s="16"/>
      <c r="ABL71" s="16"/>
      <c r="ABM71" s="16"/>
      <c r="ABN71" s="16"/>
      <c r="ABO71" s="16"/>
      <c r="ABP71" s="16"/>
      <c r="ABQ71" s="16"/>
      <c r="ABR71" s="16"/>
      <c r="ABS71" s="16"/>
      <c r="ABT71" s="16"/>
      <c r="ABU71" s="16"/>
      <c r="ABV71" s="16"/>
      <c r="ABW71" s="16"/>
      <c r="ABX71" s="16"/>
      <c r="ABY71" s="16"/>
      <c r="ABZ71" s="16"/>
      <c r="ACA71" s="16"/>
      <c r="ACB71" s="16"/>
      <c r="ACC71" s="16"/>
      <c r="ACD71" s="16"/>
      <c r="ACE71" s="16"/>
      <c r="ACF71" s="16"/>
      <c r="ACG71" s="16"/>
      <c r="ACH71" s="16"/>
      <c r="ACI71" s="16"/>
      <c r="ACJ71" s="16"/>
      <c r="ACK71" s="16"/>
      <c r="ACL71" s="16"/>
      <c r="ACM71" s="16"/>
      <c r="ACN71" s="16"/>
      <c r="ACO71" s="16"/>
      <c r="ACP71" s="16"/>
      <c r="ACQ71" s="16"/>
      <c r="ACR71" s="16"/>
      <c r="ACS71" s="16"/>
      <c r="ACT71" s="16"/>
      <c r="ACU71" s="16"/>
      <c r="ACV71" s="16"/>
      <c r="ACW71" s="16"/>
      <c r="ACX71" s="16"/>
      <c r="ACY71" s="16"/>
      <c r="ACZ71" s="16"/>
      <c r="ADA71" s="16"/>
      <c r="ADB71" s="16"/>
      <c r="ADC71" s="16"/>
      <c r="ADD71" s="16"/>
      <c r="ADE71" s="16"/>
      <c r="ADF71" s="16"/>
      <c r="ADG71" s="16"/>
      <c r="ADH71" s="16"/>
      <c r="ADI71" s="16"/>
      <c r="ADJ71" s="16"/>
      <c r="ADK71" s="16"/>
      <c r="ADL71" s="16"/>
      <c r="ADM71" s="16"/>
      <c r="ADN71" s="16"/>
      <c r="ADO71" s="16"/>
      <c r="ADP71" s="16"/>
      <c r="ADQ71" s="16"/>
      <c r="ADR71" s="16"/>
      <c r="ADS71" s="16"/>
      <c r="ADT71" s="16"/>
      <c r="ADU71" s="16"/>
      <c r="ADV71" s="16"/>
      <c r="ADW71" s="16"/>
      <c r="ADX71" s="16"/>
      <c r="ADY71" s="16"/>
      <c r="ADZ71" s="16"/>
      <c r="AEA71" s="16"/>
      <c r="AEB71" s="16"/>
      <c r="AEC71" s="16"/>
      <c r="AED71" s="16"/>
      <c r="AEE71" s="16"/>
      <c r="AEF71" s="16"/>
      <c r="AEG71" s="16"/>
      <c r="AEH71" s="16"/>
      <c r="AEI71" s="16"/>
      <c r="AEJ71" s="16"/>
      <c r="AEK71" s="16"/>
      <c r="AEL71" s="16"/>
      <c r="AEM71" s="16"/>
      <c r="AEN71" s="16"/>
      <c r="AEO71" s="16"/>
      <c r="AEP71" s="16"/>
      <c r="AEQ71" s="16"/>
      <c r="AER71" s="16"/>
      <c r="AES71" s="16"/>
      <c r="AET71" s="16"/>
      <c r="AEU71" s="16"/>
      <c r="AEV71" s="16"/>
      <c r="AEW71" s="16"/>
      <c r="AEX71" s="16"/>
      <c r="AEY71" s="16"/>
      <c r="AEZ71" s="16"/>
      <c r="AFA71" s="16"/>
      <c r="AFB71" s="16"/>
      <c r="AFC71" s="16"/>
      <c r="AFD71" s="16"/>
      <c r="AFE71" s="16"/>
      <c r="AFF71" s="16"/>
      <c r="AFG71" s="16"/>
      <c r="AFH71" s="16"/>
      <c r="AFI71" s="16"/>
      <c r="AFJ71" s="16"/>
      <c r="AFK71" s="16"/>
      <c r="AFL71" s="16"/>
      <c r="AFM71" s="16"/>
      <c r="AFN71" s="16"/>
      <c r="AFO71" s="16"/>
      <c r="AFP71" s="16"/>
      <c r="AFQ71" s="16"/>
      <c r="AFR71" s="16"/>
      <c r="AFS71" s="16"/>
      <c r="AFT71" s="16"/>
      <c r="AFU71" s="16"/>
      <c r="AFV71" s="16"/>
      <c r="AFW71" s="16"/>
      <c r="AFX71" s="16"/>
      <c r="AFY71" s="16"/>
      <c r="AFZ71" s="16"/>
      <c r="AGA71" s="16"/>
      <c r="AGB71" s="16"/>
      <c r="AGC71" s="16"/>
      <c r="AGD71" s="16"/>
      <c r="AGE71" s="16"/>
      <c r="AGF71" s="16"/>
      <c r="AGG71" s="16"/>
      <c r="AGH71" s="16"/>
      <c r="AGI71" s="16"/>
      <c r="AGJ71" s="16"/>
      <c r="AGK71" s="16"/>
      <c r="AGL71" s="16"/>
      <c r="AGM71" s="16"/>
      <c r="AGN71" s="16"/>
      <c r="AGO71" s="16"/>
      <c r="AGP71" s="16"/>
      <c r="AGQ71" s="16"/>
      <c r="AGR71" s="16"/>
      <c r="AGS71" s="16"/>
      <c r="AGT71" s="16"/>
      <c r="AGU71" s="16"/>
      <c r="AGV71" s="16"/>
      <c r="AGW71" s="16"/>
      <c r="AGX71" s="16"/>
      <c r="AGY71" s="16"/>
      <c r="AGZ71" s="16"/>
      <c r="AHA71" s="16"/>
      <c r="AHB71" s="16"/>
      <c r="AHC71" s="16"/>
      <c r="AHD71" s="16"/>
      <c r="AHE71" s="16"/>
      <c r="AHF71" s="16"/>
      <c r="AHG71" s="16"/>
      <c r="AHH71" s="16"/>
      <c r="AHI71" s="16"/>
      <c r="AHJ71" s="16"/>
      <c r="AHK71" s="16"/>
      <c r="AHL71" s="16"/>
      <c r="AHM71" s="16"/>
      <c r="AHN71" s="16"/>
      <c r="AHO71" s="16"/>
      <c r="AHP71" s="16"/>
      <c r="AHQ71" s="16"/>
      <c r="AHR71" s="16"/>
      <c r="AHS71" s="16"/>
      <c r="AHT71" s="16"/>
      <c r="AHU71" s="16"/>
      <c r="AHV71" s="16"/>
      <c r="AHW71" s="16"/>
      <c r="AHX71" s="16"/>
      <c r="AHY71" s="16"/>
      <c r="AHZ71" s="16"/>
      <c r="AIA71" s="16"/>
      <c r="AIB71" s="16"/>
      <c r="AIC71" s="16"/>
      <c r="AID71" s="16"/>
      <c r="AIE71" s="16"/>
      <c r="AIF71" s="16"/>
      <c r="AIG71" s="16"/>
      <c r="AIH71" s="16"/>
      <c r="AII71" s="16"/>
      <c r="AIJ71" s="16"/>
      <c r="AIK71" s="16"/>
      <c r="AIL71" s="16"/>
      <c r="AIM71" s="16"/>
      <c r="AIN71" s="16"/>
      <c r="AIO71" s="16"/>
      <c r="AIP71" s="16"/>
      <c r="AIQ71" s="16"/>
      <c r="AIR71" s="16"/>
      <c r="AIS71" s="16"/>
      <c r="AIT71" s="16"/>
      <c r="AIU71" s="16"/>
      <c r="AIV71" s="16"/>
      <c r="AIW71" s="16"/>
      <c r="AIX71" s="16"/>
      <c r="AIY71" s="16"/>
      <c r="AIZ71" s="16"/>
      <c r="AJA71" s="16"/>
      <c r="AJB71" s="16"/>
      <c r="AJC71" s="16"/>
      <c r="AJD71" s="16"/>
      <c r="AJE71" s="16"/>
      <c r="AJF71" s="16"/>
      <c r="AJG71" s="16"/>
      <c r="AJH71" s="16"/>
      <c r="AJI71" s="16"/>
      <c r="AJJ71" s="16"/>
      <c r="AJK71" s="16"/>
      <c r="AJL71" s="16"/>
      <c r="AJM71" s="16"/>
      <c r="AJN71" s="16"/>
      <c r="AJO71" s="16"/>
      <c r="AJP71" s="16"/>
      <c r="AJQ71" s="16"/>
      <c r="AJR71" s="16"/>
      <c r="AJS71" s="16"/>
      <c r="AJT71" s="16"/>
      <c r="AJU71" s="16"/>
      <c r="AJV71" s="16"/>
      <c r="AJW71" s="16"/>
      <c r="AJX71" s="16"/>
      <c r="AJY71" s="16"/>
      <c r="AJZ71" s="16"/>
      <c r="AKA71" s="16"/>
      <c r="AKB71" s="16"/>
      <c r="AKC71" s="16"/>
      <c r="AKD71" s="16"/>
      <c r="AKE71" s="16"/>
      <c r="AKF71" s="16"/>
      <c r="AKG71" s="16"/>
      <c r="AKH71" s="16"/>
      <c r="AKI71" s="16"/>
      <c r="AKJ71" s="16"/>
      <c r="AKK71" s="16"/>
      <c r="AKL71" s="16"/>
      <c r="AKM71" s="16"/>
      <c r="AKN71" s="16"/>
      <c r="AKO71" s="16"/>
      <c r="AKP71" s="16"/>
      <c r="AKQ71" s="16"/>
      <c r="AKR71" s="16"/>
      <c r="AKS71" s="16"/>
      <c r="AKT71" s="16"/>
      <c r="AKU71" s="16"/>
      <c r="AKV71" s="16"/>
      <c r="AKW71" s="16"/>
      <c r="AKX71" s="16"/>
      <c r="AKY71" s="16"/>
      <c r="AKZ71" s="16"/>
      <c r="ALA71" s="16"/>
      <c r="ALB71" s="16"/>
      <c r="ALC71" s="16"/>
      <c r="ALD71" s="16"/>
      <c r="ALE71" s="16"/>
      <c r="ALF71" s="16"/>
      <c r="ALG71" s="16"/>
      <c r="ALH71" s="16"/>
      <c r="ALI71" s="16"/>
      <c r="ALJ71" s="16"/>
      <c r="ALK71" s="16"/>
      <c r="ALL71" s="16"/>
      <c r="ALM71" s="16"/>
      <c r="ALN71" s="16"/>
      <c r="ALO71" s="16"/>
      <c r="ALP71" s="16"/>
      <c r="ALQ71" s="16"/>
      <c r="ALR71" s="16"/>
      <c r="ALS71" s="16"/>
      <c r="ALT71" s="16"/>
      <c r="ALU71" s="16"/>
      <c r="ALV71" s="16"/>
      <c r="ALW71" s="16"/>
      <c r="ALX71" s="16"/>
      <c r="ALY71" s="16"/>
      <c r="ALZ71" s="16"/>
      <c r="AMA71" s="16"/>
      <c r="AMB71" s="16"/>
      <c r="AMC71" s="16"/>
      <c r="AMD71" s="16"/>
      <c r="AME71" s="16"/>
      <c r="AMF71" s="16"/>
      <c r="AMG71" s="16"/>
      <c r="AMH71" s="16"/>
      <c r="AMI71" s="16"/>
      <c r="AMJ71" s="16"/>
      <c r="AMK71" s="16"/>
      <c r="AML71" s="16"/>
      <c r="AMM71" s="16"/>
      <c r="AMN71" s="16"/>
      <c r="AMO71" s="16"/>
      <c r="AMP71" s="16"/>
      <c r="AMQ71" s="16"/>
      <c r="AMR71" s="16"/>
      <c r="AMS71" s="16"/>
      <c r="AMT71" s="16"/>
      <c r="AMU71" s="16"/>
      <c r="AMV71" s="16"/>
      <c r="AMW71" s="16"/>
      <c r="AMX71" s="16"/>
      <c r="AMY71" s="16"/>
      <c r="AMZ71" s="16"/>
      <c r="ANA71" s="16"/>
      <c r="ANB71" s="16"/>
      <c r="ANC71" s="16"/>
      <c r="AND71" s="16"/>
      <c r="ANE71" s="16"/>
      <c r="ANF71" s="16"/>
      <c r="ANG71" s="16"/>
      <c r="ANH71" s="16"/>
      <c r="ANI71" s="16"/>
      <c r="ANJ71" s="16"/>
      <c r="ANK71" s="16"/>
      <c r="ANL71" s="16"/>
      <c r="ANM71" s="16"/>
      <c r="ANN71" s="16"/>
      <c r="ANO71" s="16"/>
      <c r="ANP71" s="16"/>
      <c r="ANQ71" s="16"/>
      <c r="ANR71" s="16"/>
      <c r="ANS71" s="16"/>
      <c r="ANT71" s="16"/>
      <c r="ANU71" s="16"/>
      <c r="ANV71" s="16"/>
      <c r="ANW71" s="16"/>
      <c r="ANX71" s="16"/>
      <c r="ANY71" s="16"/>
      <c r="ANZ71" s="16"/>
      <c r="AOA71" s="16"/>
      <c r="AOB71" s="16"/>
      <c r="AOC71" s="16"/>
      <c r="AOD71" s="16"/>
      <c r="AOE71" s="16"/>
      <c r="AOF71" s="16"/>
      <c r="AOG71" s="16"/>
      <c r="AOH71" s="16"/>
      <c r="AOI71" s="16"/>
      <c r="AOJ71" s="16"/>
      <c r="AOK71" s="16"/>
      <c r="AOL71" s="16"/>
      <c r="AOM71" s="16"/>
      <c r="AON71" s="16"/>
      <c r="AOO71" s="16"/>
      <c r="AOP71" s="16"/>
      <c r="AOQ71" s="16"/>
      <c r="AOR71" s="16"/>
      <c r="AOS71" s="16"/>
      <c r="AOT71" s="16"/>
      <c r="AOU71" s="16"/>
      <c r="AOV71" s="16"/>
      <c r="AOW71" s="16"/>
      <c r="AOX71" s="16"/>
      <c r="AOY71" s="16"/>
      <c r="AOZ71" s="16"/>
      <c r="APA71" s="16"/>
      <c r="APB71" s="16"/>
      <c r="APC71" s="16"/>
      <c r="APD71" s="16"/>
      <c r="APE71" s="16"/>
      <c r="APF71" s="16"/>
      <c r="APG71" s="16"/>
      <c r="APH71" s="16"/>
      <c r="API71" s="16"/>
      <c r="APJ71" s="16"/>
      <c r="APK71" s="16"/>
      <c r="APL71" s="16"/>
      <c r="APM71" s="16"/>
      <c r="APN71" s="16"/>
      <c r="APO71" s="16"/>
      <c r="APP71" s="16"/>
      <c r="APQ71" s="16"/>
      <c r="APR71" s="16"/>
      <c r="APS71" s="16"/>
      <c r="APT71" s="16"/>
      <c r="APU71" s="16"/>
      <c r="APV71" s="16"/>
      <c r="APW71" s="16"/>
      <c r="APX71" s="16"/>
      <c r="APY71" s="16"/>
      <c r="APZ71" s="16"/>
      <c r="AQA71" s="16"/>
      <c r="AQB71" s="16"/>
      <c r="AQC71" s="16"/>
      <c r="AQD71" s="16"/>
      <c r="AQE71" s="16"/>
      <c r="AQF71" s="16"/>
      <c r="AQG71" s="16"/>
      <c r="AQH71" s="16"/>
      <c r="AQI71" s="16"/>
      <c r="AQJ71" s="16"/>
      <c r="AQK71" s="16"/>
      <c r="AQL71" s="16"/>
      <c r="AQM71" s="16"/>
      <c r="AQN71" s="16"/>
      <c r="AQO71" s="16"/>
      <c r="AQP71" s="16"/>
      <c r="AQQ71" s="16"/>
      <c r="AQR71" s="16"/>
      <c r="AQS71" s="16"/>
      <c r="AQT71" s="16"/>
      <c r="AQU71" s="16"/>
      <c r="AQV71" s="16"/>
      <c r="AQW71" s="16"/>
      <c r="AQX71" s="16"/>
      <c r="AQY71" s="16"/>
      <c r="AQZ71" s="16"/>
      <c r="ARA71" s="16"/>
      <c r="ARB71" s="16"/>
      <c r="ARC71" s="16"/>
      <c r="ARD71" s="16"/>
      <c r="ARE71" s="16"/>
      <c r="ARF71" s="16"/>
      <c r="ARG71" s="16"/>
      <c r="ARH71" s="16"/>
      <c r="ARI71" s="16"/>
      <c r="ARJ71" s="16"/>
      <c r="ARK71" s="16"/>
      <c r="ARL71" s="16"/>
      <c r="ARM71" s="16"/>
      <c r="ARN71" s="16"/>
      <c r="ARO71" s="16"/>
      <c r="ARP71" s="16"/>
      <c r="ARQ71" s="16"/>
      <c r="ARR71" s="16"/>
      <c r="ARS71" s="16"/>
      <c r="ART71" s="16"/>
      <c r="ARU71" s="16"/>
      <c r="ARV71" s="16"/>
      <c r="ARW71" s="16"/>
      <c r="ARX71" s="16"/>
      <c r="ARY71" s="16"/>
      <c r="ARZ71" s="16"/>
      <c r="ASA71" s="16"/>
      <c r="ASB71" s="16"/>
      <c r="ASC71" s="16"/>
      <c r="ASD71" s="16"/>
      <c r="ASE71" s="16"/>
      <c r="ASF71" s="16"/>
      <c r="ASG71" s="16"/>
      <c r="ASH71" s="16"/>
      <c r="ASI71" s="16"/>
      <c r="ASJ71" s="16"/>
      <c r="ASK71" s="16"/>
      <c r="ASL71" s="16"/>
      <c r="ASM71" s="16"/>
      <c r="ASN71" s="16"/>
      <c r="ASO71" s="16"/>
      <c r="ASP71" s="16"/>
      <c r="ASQ71" s="16"/>
      <c r="ASR71" s="16"/>
      <c r="ASS71" s="16"/>
      <c r="AST71" s="16"/>
      <c r="ASU71" s="16"/>
      <c r="ASV71" s="16"/>
      <c r="ASW71" s="16"/>
      <c r="ASX71" s="16"/>
      <c r="ASY71" s="16"/>
      <c r="ASZ71" s="16"/>
      <c r="ATA71" s="16"/>
      <c r="ATB71" s="16"/>
      <c r="ATC71" s="16"/>
      <c r="ATD71" s="16"/>
      <c r="ATE71" s="16"/>
      <c r="ATF71" s="16"/>
      <c r="ATG71" s="16"/>
      <c r="ATH71" s="16"/>
      <c r="ATI71" s="16"/>
      <c r="ATJ71" s="16"/>
      <c r="ATK71" s="16"/>
      <c r="ATL71" s="16"/>
      <c r="ATM71" s="16"/>
      <c r="ATN71" s="16"/>
      <c r="ATO71" s="16"/>
      <c r="ATP71" s="16"/>
      <c r="ATQ71" s="16"/>
      <c r="ATR71" s="16"/>
      <c r="ATS71" s="16"/>
      <c r="ATT71" s="16"/>
      <c r="ATU71" s="16"/>
      <c r="ATV71" s="16"/>
      <c r="ATW71" s="16"/>
      <c r="ATX71" s="16"/>
      <c r="ATY71" s="16"/>
      <c r="ATZ71" s="16"/>
      <c r="AUA71" s="16"/>
      <c r="AUB71" s="16"/>
      <c r="AUC71" s="16"/>
      <c r="AUD71" s="16"/>
      <c r="AUE71" s="16"/>
      <c r="AUF71" s="16"/>
      <c r="AUG71" s="16"/>
      <c r="AUH71" s="16"/>
      <c r="AUI71" s="16"/>
      <c r="AUJ71" s="16"/>
      <c r="AUK71" s="16"/>
      <c r="AUL71" s="16"/>
      <c r="AUM71" s="16"/>
      <c r="AUN71" s="16"/>
      <c r="AUO71" s="16"/>
      <c r="AUP71" s="16"/>
      <c r="AUQ71" s="16"/>
      <c r="AUR71" s="16"/>
      <c r="AUS71" s="16"/>
      <c r="AUT71" s="16"/>
      <c r="AUU71" s="16"/>
      <c r="AUV71" s="16"/>
      <c r="AUW71" s="16"/>
      <c r="AUX71" s="16"/>
      <c r="AUY71" s="16"/>
      <c r="AUZ71" s="16"/>
      <c r="AVA71" s="16"/>
      <c r="AVB71" s="16"/>
      <c r="AVC71" s="16"/>
      <c r="AVD71" s="16"/>
      <c r="AVE71" s="16"/>
      <c r="AVF71" s="16"/>
      <c r="AVG71" s="16"/>
      <c r="AVH71" s="16"/>
      <c r="AVI71" s="16"/>
      <c r="AVJ71" s="16"/>
      <c r="AVK71" s="16"/>
      <c r="AVL71" s="16"/>
      <c r="AVM71" s="16"/>
      <c r="AVN71" s="16"/>
      <c r="AVO71" s="16"/>
      <c r="AVP71" s="16"/>
      <c r="AVQ71" s="16"/>
      <c r="AVR71" s="16"/>
      <c r="AVS71" s="16"/>
      <c r="AVT71" s="16"/>
      <c r="AVU71" s="16"/>
      <c r="AVV71" s="16"/>
      <c r="AVW71" s="16"/>
      <c r="AVX71" s="16"/>
      <c r="AVY71" s="16"/>
      <c r="AVZ71" s="16"/>
      <c r="AWA71" s="16"/>
      <c r="AWB71" s="16"/>
      <c r="AWC71" s="16"/>
      <c r="AWD71" s="16"/>
      <c r="AWE71" s="16"/>
      <c r="AWF71" s="16"/>
      <c r="AWG71" s="16"/>
      <c r="AWH71" s="16"/>
      <c r="AWI71" s="16"/>
      <c r="AWJ71" s="16"/>
      <c r="AWK71" s="16"/>
      <c r="AWL71" s="16"/>
      <c r="AWM71" s="16"/>
      <c r="AWN71" s="16"/>
      <c r="AWO71" s="16"/>
      <c r="AWP71" s="16"/>
      <c r="AWQ71" s="16"/>
      <c r="AWR71" s="16"/>
      <c r="AWS71" s="16"/>
      <c r="AWT71" s="16"/>
      <c r="AWU71" s="16"/>
      <c r="AWV71" s="16"/>
      <c r="AWW71" s="16"/>
      <c r="AWX71" s="16"/>
      <c r="AWY71" s="16"/>
      <c r="AWZ71" s="16"/>
      <c r="AXA71" s="16"/>
      <c r="AXB71" s="16"/>
      <c r="AXC71" s="16"/>
      <c r="AXD71" s="16"/>
      <c r="AXE71" s="16"/>
      <c r="AXF71" s="16"/>
      <c r="AXG71" s="16"/>
      <c r="AXH71" s="16"/>
      <c r="AXI71" s="16"/>
      <c r="AXJ71" s="16"/>
      <c r="AXK71" s="16"/>
      <c r="AXL71" s="16"/>
      <c r="AXM71" s="16"/>
      <c r="AXN71" s="16"/>
      <c r="AXO71" s="16"/>
      <c r="AXP71" s="16"/>
      <c r="AXQ71" s="16"/>
      <c r="AXR71" s="16"/>
      <c r="AXS71" s="16"/>
      <c r="AXT71" s="16"/>
      <c r="AXU71" s="16"/>
      <c r="AXV71" s="16"/>
      <c r="AXW71" s="16"/>
      <c r="AXX71" s="16"/>
      <c r="AXY71" s="16"/>
      <c r="AXZ71" s="16"/>
      <c r="AYA71" s="16"/>
      <c r="AYB71" s="16"/>
      <c r="AYC71" s="16"/>
      <c r="AYD71" s="16"/>
      <c r="AYE71" s="16"/>
      <c r="AYF71" s="16"/>
      <c r="AYG71" s="16"/>
      <c r="AYH71" s="16"/>
      <c r="AYI71" s="16"/>
      <c r="AYJ71" s="16"/>
      <c r="AYK71" s="16"/>
      <c r="AYL71" s="16"/>
      <c r="AYM71" s="16"/>
      <c r="AYN71" s="16"/>
      <c r="AYO71" s="16"/>
      <c r="AYP71" s="16"/>
      <c r="AYQ71" s="16"/>
      <c r="AYR71" s="16"/>
      <c r="AYS71" s="16"/>
      <c r="AYT71" s="16"/>
      <c r="AYU71" s="16"/>
      <c r="AYV71" s="16"/>
      <c r="AYW71" s="16"/>
      <c r="AYX71" s="16"/>
      <c r="AYY71" s="16"/>
      <c r="AYZ71" s="16"/>
      <c r="AZA71" s="16"/>
      <c r="AZB71" s="16"/>
      <c r="AZC71" s="16"/>
      <c r="AZD71" s="16"/>
      <c r="AZE71" s="16"/>
      <c r="AZF71" s="16"/>
      <c r="AZG71" s="16"/>
      <c r="AZH71" s="16"/>
      <c r="AZI71" s="16"/>
      <c r="AZJ71" s="16"/>
      <c r="AZK71" s="16"/>
      <c r="AZL71" s="16"/>
      <c r="AZM71" s="16"/>
      <c r="AZN71" s="16"/>
      <c r="AZO71" s="16"/>
      <c r="AZP71" s="16"/>
      <c r="AZQ71" s="16"/>
      <c r="AZR71" s="16"/>
      <c r="AZS71" s="16"/>
      <c r="AZT71" s="16"/>
      <c r="AZU71" s="16"/>
      <c r="AZV71" s="16"/>
      <c r="AZW71" s="16"/>
      <c r="AZX71" s="16"/>
      <c r="AZY71" s="16"/>
      <c r="AZZ71" s="16"/>
      <c r="BAA71" s="16"/>
      <c r="BAB71" s="16"/>
      <c r="BAC71" s="16"/>
      <c r="BAD71" s="16"/>
      <c r="BAE71" s="16"/>
      <c r="BAF71" s="16"/>
      <c r="BAG71" s="16"/>
      <c r="BAH71" s="16"/>
      <c r="BAI71" s="16"/>
      <c r="BAJ71" s="16"/>
      <c r="BAK71" s="16"/>
      <c r="BAL71" s="16"/>
      <c r="BAM71" s="16"/>
      <c r="BAN71" s="16"/>
      <c r="BAO71" s="16"/>
      <c r="BAP71" s="16"/>
      <c r="BAQ71" s="16"/>
      <c r="BAR71" s="16"/>
      <c r="BAS71" s="16"/>
      <c r="BAT71" s="16"/>
      <c r="BAU71" s="16"/>
      <c r="BAV71" s="16"/>
      <c r="BAW71" s="16"/>
      <c r="BAX71" s="16"/>
      <c r="BAY71" s="16"/>
      <c r="BAZ71" s="16"/>
      <c r="BBA71" s="16"/>
      <c r="BBB71" s="16"/>
      <c r="BBC71" s="16"/>
      <c r="BBD71" s="16"/>
      <c r="BBE71" s="16"/>
      <c r="BBF71" s="16"/>
      <c r="BBG71" s="16"/>
      <c r="BBH71" s="16"/>
      <c r="BBI71" s="16"/>
      <c r="BBJ71" s="16"/>
      <c r="BBK71" s="16"/>
      <c r="BBL71" s="16"/>
      <c r="BBM71" s="16"/>
      <c r="BBN71" s="16"/>
      <c r="BBO71" s="16"/>
      <c r="BBP71" s="16"/>
      <c r="BBQ71" s="16"/>
      <c r="BBR71" s="16"/>
      <c r="BBS71" s="16"/>
      <c r="BBT71" s="16"/>
      <c r="BBU71" s="16"/>
      <c r="BBV71" s="16"/>
      <c r="BBW71" s="16"/>
      <c r="BBX71" s="16"/>
      <c r="BBY71" s="16"/>
      <c r="BBZ71" s="16"/>
      <c r="BCA71" s="16"/>
      <c r="BCB71" s="16"/>
      <c r="BCC71" s="16"/>
      <c r="BCD71" s="16"/>
      <c r="BCE71" s="16"/>
      <c r="BCF71" s="16"/>
      <c r="BCG71" s="16"/>
      <c r="BCH71" s="16"/>
      <c r="BCI71" s="16"/>
      <c r="BCJ71" s="16"/>
      <c r="BCK71" s="16"/>
      <c r="BCL71" s="16"/>
      <c r="BCM71" s="16"/>
      <c r="BCN71" s="16"/>
      <c r="BCO71" s="16"/>
      <c r="BCP71" s="16"/>
      <c r="BCQ71" s="16"/>
      <c r="BCR71" s="16"/>
      <c r="BCS71" s="16"/>
      <c r="BCT71" s="16"/>
      <c r="BCU71" s="16"/>
      <c r="BCV71" s="16"/>
      <c r="BCW71" s="16"/>
      <c r="BCX71" s="16"/>
      <c r="BCY71" s="16"/>
      <c r="BCZ71" s="16"/>
      <c r="BDA71" s="16"/>
      <c r="BDB71" s="16"/>
      <c r="BDC71" s="16"/>
      <c r="BDD71" s="16"/>
      <c r="BDE71" s="16"/>
      <c r="BDF71" s="16"/>
      <c r="BDG71" s="16"/>
      <c r="BDH71" s="16"/>
      <c r="BDI71" s="16"/>
      <c r="BDJ71" s="16"/>
      <c r="BDK71" s="16"/>
      <c r="BDL71" s="16"/>
      <c r="BDM71" s="16"/>
      <c r="BDN71" s="16"/>
      <c r="BDO71" s="16"/>
      <c r="BDP71" s="16"/>
      <c r="BDQ71" s="16"/>
      <c r="BDR71" s="16"/>
      <c r="BDS71" s="16"/>
      <c r="BDT71" s="16"/>
      <c r="BDU71" s="16"/>
      <c r="BDV71" s="16"/>
      <c r="BDW71" s="16"/>
      <c r="BDX71" s="16"/>
      <c r="BDY71" s="16"/>
      <c r="BDZ71" s="16"/>
      <c r="BEA71" s="16"/>
      <c r="BEB71" s="16"/>
      <c r="BEC71" s="16"/>
      <c r="BED71" s="16"/>
      <c r="BEE71" s="16"/>
      <c r="BEF71" s="16"/>
      <c r="BEG71" s="16"/>
      <c r="BEH71" s="16"/>
      <c r="BEI71" s="16"/>
      <c r="BEJ71" s="16"/>
      <c r="BEK71" s="16"/>
      <c r="BEL71" s="16"/>
      <c r="BEM71" s="16"/>
      <c r="BEN71" s="16"/>
      <c r="BEO71" s="16"/>
      <c r="BEP71" s="16"/>
      <c r="BEQ71" s="16"/>
      <c r="BER71" s="16"/>
      <c r="BES71" s="16"/>
      <c r="BET71" s="16"/>
      <c r="BEU71" s="16"/>
      <c r="BEV71" s="16"/>
      <c r="BEW71" s="16"/>
      <c r="BEX71" s="16"/>
      <c r="BEY71" s="16"/>
      <c r="BEZ71" s="16"/>
      <c r="BFA71" s="16"/>
      <c r="BFB71" s="16"/>
      <c r="BFC71" s="16"/>
      <c r="BFD71" s="16"/>
      <c r="BFE71" s="16"/>
      <c r="BFF71" s="16"/>
      <c r="BFG71" s="16"/>
      <c r="BFH71" s="16"/>
      <c r="BFI71" s="16"/>
      <c r="BFJ71" s="16"/>
      <c r="BFK71" s="16"/>
      <c r="BFL71" s="16"/>
      <c r="BFM71" s="16"/>
      <c r="BFN71" s="16"/>
      <c r="BFO71" s="16"/>
      <c r="BFP71" s="16"/>
      <c r="BFQ71" s="16"/>
      <c r="BFR71" s="16"/>
      <c r="BFS71" s="16"/>
      <c r="BFT71" s="16"/>
      <c r="BFU71" s="16"/>
      <c r="BFV71" s="16"/>
      <c r="BFW71" s="16"/>
      <c r="BFX71" s="16"/>
      <c r="BFY71" s="16"/>
      <c r="BFZ71" s="16"/>
      <c r="BGA71" s="16"/>
      <c r="BGB71" s="16"/>
      <c r="BGC71" s="16"/>
      <c r="BGD71" s="16"/>
      <c r="BGE71" s="16"/>
      <c r="BGF71" s="16"/>
      <c r="BGG71" s="16"/>
      <c r="BGH71" s="16"/>
      <c r="BGI71" s="16"/>
      <c r="BGJ71" s="16"/>
      <c r="BGK71" s="16"/>
      <c r="BGL71" s="16"/>
      <c r="BGM71" s="16"/>
      <c r="BGN71" s="16"/>
      <c r="BGO71" s="16"/>
      <c r="BGP71" s="16"/>
      <c r="BGQ71" s="16"/>
      <c r="BGR71" s="16"/>
      <c r="BGS71" s="16"/>
      <c r="BGT71" s="16"/>
      <c r="BGU71" s="16"/>
      <c r="BGV71" s="16"/>
      <c r="BGW71" s="16"/>
      <c r="BGX71" s="16"/>
      <c r="BGY71" s="16"/>
      <c r="BGZ71" s="16"/>
      <c r="BHA71" s="16"/>
      <c r="BHB71" s="16"/>
      <c r="BHC71" s="16"/>
      <c r="BHD71" s="16"/>
      <c r="BHE71" s="16"/>
      <c r="BHF71" s="16"/>
      <c r="BHG71" s="16"/>
      <c r="BHH71" s="16"/>
      <c r="BHI71" s="16"/>
      <c r="BHJ71" s="16"/>
      <c r="BHK71" s="16"/>
      <c r="BHL71" s="16"/>
      <c r="BHM71" s="16"/>
      <c r="BHN71" s="16"/>
      <c r="BHO71" s="16"/>
      <c r="BHP71" s="16"/>
      <c r="BHQ71" s="16"/>
      <c r="BHR71" s="16"/>
      <c r="BHS71" s="16"/>
      <c r="BHT71" s="16"/>
      <c r="BHU71" s="16"/>
      <c r="BHV71" s="16"/>
      <c r="BHW71" s="16"/>
      <c r="BHX71" s="16"/>
      <c r="BHY71" s="16"/>
      <c r="BHZ71" s="16"/>
      <c r="BIA71" s="16"/>
      <c r="BIB71" s="16"/>
      <c r="BIC71" s="16"/>
      <c r="BID71" s="16"/>
      <c r="BIE71" s="16"/>
      <c r="BIF71" s="16"/>
      <c r="BIG71" s="16"/>
      <c r="BIH71" s="16"/>
      <c r="BII71" s="16"/>
      <c r="BIJ71" s="16"/>
      <c r="BIK71" s="16"/>
      <c r="BIL71" s="16"/>
      <c r="BIM71" s="16"/>
      <c r="BIN71" s="16"/>
      <c r="BIO71" s="16"/>
      <c r="BIP71" s="16"/>
      <c r="BIQ71" s="16"/>
      <c r="BIR71" s="16"/>
      <c r="BIS71" s="16"/>
      <c r="BIT71" s="16"/>
      <c r="BIU71" s="16"/>
      <c r="BIV71" s="16"/>
      <c r="BIW71" s="16"/>
      <c r="BIX71" s="16"/>
      <c r="BIY71" s="16"/>
      <c r="BIZ71" s="16"/>
      <c r="BJA71" s="16"/>
      <c r="BJB71" s="16"/>
      <c r="BJC71" s="16"/>
      <c r="BJD71" s="16"/>
      <c r="BJE71" s="16"/>
      <c r="BJF71" s="16"/>
      <c r="BJG71" s="16"/>
      <c r="BJH71" s="16"/>
      <c r="BJI71" s="16"/>
      <c r="BJJ71" s="16"/>
      <c r="BJK71" s="16"/>
      <c r="BJL71" s="16"/>
      <c r="BJM71" s="16"/>
      <c r="BJN71" s="16"/>
      <c r="BJO71" s="16"/>
      <c r="BJP71" s="16"/>
      <c r="BJQ71" s="16"/>
      <c r="BJR71" s="16"/>
      <c r="BJS71" s="16"/>
      <c r="BJT71" s="16"/>
      <c r="BJU71" s="16"/>
      <c r="BJV71" s="16"/>
      <c r="BJW71" s="16"/>
      <c r="BJX71" s="16"/>
      <c r="BJY71" s="16"/>
      <c r="BJZ71" s="16"/>
      <c r="BKA71" s="16"/>
      <c r="BKB71" s="16"/>
      <c r="BKC71" s="16"/>
      <c r="BKD71" s="16"/>
      <c r="BKE71" s="16"/>
      <c r="BKF71" s="16"/>
      <c r="BKG71" s="16"/>
      <c r="BKH71" s="16"/>
      <c r="BKI71" s="16"/>
      <c r="BKJ71" s="16"/>
      <c r="BKK71" s="16"/>
      <c r="BKL71" s="16"/>
      <c r="BKM71" s="16"/>
      <c r="BKN71" s="16"/>
      <c r="BKO71" s="16"/>
      <c r="BKP71" s="16"/>
      <c r="BKQ71" s="16"/>
      <c r="BKR71" s="16"/>
      <c r="BKS71" s="16"/>
      <c r="BKT71" s="16"/>
      <c r="BKU71" s="16"/>
      <c r="BKV71" s="16"/>
      <c r="BKW71" s="16"/>
      <c r="BKX71" s="16"/>
      <c r="BKY71" s="16"/>
      <c r="BKZ71" s="16"/>
      <c r="BLA71" s="16"/>
      <c r="BLB71" s="16"/>
      <c r="BLC71" s="16"/>
      <c r="BLD71" s="16"/>
      <c r="BLE71" s="16"/>
      <c r="BLF71" s="16"/>
      <c r="BLG71" s="16"/>
      <c r="BLH71" s="16"/>
      <c r="BLI71" s="16"/>
      <c r="BLJ71" s="16"/>
      <c r="BLK71" s="16"/>
      <c r="BLL71" s="16"/>
      <c r="BLM71" s="16"/>
      <c r="BLN71" s="16"/>
      <c r="BLO71" s="16"/>
      <c r="BLP71" s="16"/>
      <c r="BLQ71" s="16"/>
      <c r="BLR71" s="16"/>
      <c r="BLS71" s="16"/>
      <c r="BLT71" s="16"/>
      <c r="BLU71" s="16"/>
      <c r="BLV71" s="16"/>
      <c r="BLW71" s="16"/>
      <c r="BLX71" s="16"/>
      <c r="BLY71" s="16"/>
      <c r="BLZ71" s="16"/>
      <c r="BMA71" s="16"/>
      <c r="BMB71" s="16"/>
      <c r="BMC71" s="16"/>
      <c r="BMD71" s="16"/>
      <c r="BME71" s="16"/>
      <c r="BMF71" s="16"/>
      <c r="BMG71" s="16"/>
      <c r="BMH71" s="16"/>
      <c r="BMI71" s="16"/>
      <c r="BMJ71" s="16"/>
      <c r="BMK71" s="16"/>
      <c r="BML71" s="16"/>
      <c r="BMM71" s="16"/>
      <c r="BMN71" s="16"/>
      <c r="BMO71" s="16"/>
      <c r="BMP71" s="16"/>
      <c r="BMQ71" s="16"/>
      <c r="BMR71" s="16"/>
      <c r="BMS71" s="16"/>
      <c r="BMT71" s="16"/>
      <c r="BMU71" s="16"/>
      <c r="BMV71" s="16"/>
      <c r="BMW71" s="16"/>
      <c r="BMX71" s="16"/>
      <c r="BMY71" s="16"/>
      <c r="BMZ71" s="16"/>
      <c r="BNA71" s="16"/>
      <c r="BNB71" s="16"/>
      <c r="BNC71" s="16"/>
      <c r="BND71" s="16"/>
      <c r="BNE71" s="16"/>
      <c r="BNF71" s="16"/>
      <c r="BNG71" s="16"/>
      <c r="BNH71" s="16"/>
      <c r="BNI71" s="16"/>
      <c r="BNJ71" s="16"/>
      <c r="BNK71" s="16"/>
      <c r="BNL71" s="16"/>
      <c r="BNM71" s="16"/>
      <c r="BNN71" s="16"/>
      <c r="BNO71" s="16"/>
      <c r="BNP71" s="16"/>
      <c r="BNQ71" s="16"/>
      <c r="BNR71" s="16"/>
      <c r="BNS71" s="16"/>
      <c r="BNT71" s="16"/>
      <c r="BNU71" s="16"/>
      <c r="BNV71" s="16"/>
      <c r="BNW71" s="16"/>
      <c r="BNX71" s="16"/>
      <c r="BNY71" s="16"/>
      <c r="BNZ71" s="16"/>
      <c r="BOA71" s="16"/>
      <c r="BOB71" s="16"/>
      <c r="BOC71" s="16"/>
      <c r="BOD71" s="16"/>
      <c r="BOE71" s="16"/>
      <c r="BOF71" s="16"/>
      <c r="BOG71" s="16"/>
      <c r="BOH71" s="16"/>
      <c r="BOI71" s="16"/>
      <c r="BOJ71" s="16"/>
      <c r="BOK71" s="16"/>
      <c r="BOL71" s="16"/>
      <c r="BOM71" s="16"/>
      <c r="BON71" s="16"/>
      <c r="BOO71" s="16"/>
      <c r="BOP71" s="16"/>
      <c r="BOQ71" s="16"/>
      <c r="BOR71" s="16"/>
      <c r="BOS71" s="16"/>
      <c r="BOT71" s="16"/>
      <c r="BOU71" s="16"/>
      <c r="BOV71" s="16"/>
      <c r="BOW71" s="16"/>
      <c r="BOX71" s="16"/>
      <c r="BOY71" s="16"/>
      <c r="BOZ71" s="16"/>
      <c r="BPA71" s="16"/>
      <c r="BPB71" s="16"/>
      <c r="BPC71" s="16"/>
      <c r="BPD71" s="16"/>
      <c r="BPE71" s="16"/>
      <c r="BPF71" s="16"/>
      <c r="BPG71" s="16"/>
      <c r="BPH71" s="16"/>
      <c r="BPI71" s="16"/>
      <c r="BPJ71" s="16"/>
      <c r="BPK71" s="16"/>
      <c r="BPL71" s="16"/>
      <c r="BPM71" s="16"/>
      <c r="BPN71" s="16"/>
      <c r="BPO71" s="16"/>
      <c r="BPP71" s="16"/>
      <c r="BPQ71" s="16"/>
      <c r="BPR71" s="16"/>
      <c r="BPS71" s="16"/>
      <c r="BPT71" s="16"/>
      <c r="BPU71" s="16"/>
      <c r="BPV71" s="16"/>
      <c r="BPW71" s="16"/>
      <c r="BPX71" s="16"/>
      <c r="BPY71" s="16"/>
      <c r="BPZ71" s="16"/>
      <c r="BQA71" s="16"/>
      <c r="BQB71" s="16"/>
      <c r="BQC71" s="16"/>
      <c r="BQD71" s="16"/>
      <c r="BQE71" s="16"/>
      <c r="BQF71" s="16"/>
      <c r="BQG71" s="16"/>
      <c r="BQH71" s="16"/>
      <c r="BQI71" s="16"/>
      <c r="BQJ71" s="16"/>
      <c r="BQK71" s="16"/>
      <c r="BQL71" s="16"/>
      <c r="BQM71" s="16"/>
      <c r="BQN71" s="16"/>
      <c r="BQO71" s="16"/>
      <c r="BQP71" s="16"/>
      <c r="BQQ71" s="16"/>
      <c r="BQR71" s="16"/>
      <c r="BQS71" s="16"/>
      <c r="BQT71" s="16"/>
      <c r="BQU71" s="16"/>
      <c r="BQV71" s="16"/>
      <c r="BQW71" s="16"/>
      <c r="BQX71" s="16"/>
      <c r="BQY71" s="16"/>
      <c r="BQZ71" s="16"/>
      <c r="BRA71" s="16"/>
      <c r="BRB71" s="16"/>
      <c r="BRC71" s="16"/>
      <c r="BRD71" s="16"/>
      <c r="BRE71" s="16"/>
      <c r="BRF71" s="16"/>
      <c r="BRG71" s="16"/>
      <c r="BRH71" s="16"/>
      <c r="BRI71" s="16"/>
      <c r="BRJ71" s="16"/>
      <c r="BRK71" s="16"/>
      <c r="BRL71" s="16"/>
      <c r="BRM71" s="16"/>
      <c r="BRN71" s="16"/>
      <c r="BRO71" s="16"/>
      <c r="BRP71" s="16"/>
      <c r="BRQ71" s="16"/>
      <c r="BRR71" s="16"/>
      <c r="BRS71" s="16"/>
      <c r="BRT71" s="16"/>
      <c r="BRU71" s="16"/>
      <c r="BRV71" s="16"/>
      <c r="BRW71" s="16"/>
      <c r="BRX71" s="16"/>
      <c r="BRY71" s="16"/>
      <c r="BRZ71" s="16"/>
      <c r="BSA71" s="16"/>
      <c r="BSB71" s="16"/>
      <c r="BSC71" s="16"/>
      <c r="BSD71" s="16"/>
      <c r="BSE71" s="16"/>
      <c r="BSF71" s="16"/>
      <c r="BSG71" s="16"/>
      <c r="BSH71" s="16"/>
      <c r="BSI71" s="16"/>
      <c r="BSJ71" s="16"/>
      <c r="BSK71" s="16"/>
      <c r="BSL71" s="16"/>
      <c r="BSM71" s="16"/>
      <c r="BSN71" s="16"/>
      <c r="BSO71" s="16"/>
      <c r="BSP71" s="16"/>
      <c r="BSQ71" s="16"/>
      <c r="BSR71" s="16"/>
      <c r="BSS71" s="16"/>
      <c r="BST71" s="16"/>
      <c r="BSU71" s="16"/>
      <c r="BSV71" s="16"/>
      <c r="BSW71" s="16"/>
      <c r="BSX71" s="16"/>
      <c r="BSY71" s="16"/>
      <c r="BSZ71" s="16"/>
      <c r="BTA71" s="16"/>
      <c r="BTB71" s="16"/>
      <c r="BTC71" s="16"/>
      <c r="BTD71" s="16"/>
      <c r="BTE71" s="16"/>
      <c r="BTF71" s="16"/>
      <c r="BTG71" s="16"/>
      <c r="BTH71" s="16"/>
    </row>
    <row r="72" spans="1:1880" s="322" customFormat="1" ht="187.8" customHeight="1" x14ac:dyDescent="0.3">
      <c r="A72" s="68">
        <v>577</v>
      </c>
      <c r="B72" s="280"/>
      <c r="C72" s="280" t="s">
        <v>193</v>
      </c>
      <c r="D72" s="173" t="s">
        <v>1411</v>
      </c>
      <c r="E72" s="398"/>
      <c r="F72" s="137"/>
      <c r="G72" s="399" t="str">
        <f>IF(F72="Yes","In this cell - Please include the name of the plan, a brief description of the benefit and the population group that received the benefits."," ")</f>
        <v xml:space="preserve"> </v>
      </c>
      <c r="H72" s="15"/>
      <c r="I72" s="320"/>
      <c r="J72" s="133"/>
      <c r="K72" s="417"/>
      <c r="L72"/>
      <c r="M72" s="16"/>
      <c r="N72" s="139"/>
      <c r="O72" s="16"/>
      <c r="P72" s="16"/>
      <c r="Q72" s="16"/>
      <c r="R72" s="16"/>
      <c r="S72" s="16"/>
      <c r="T72" s="16"/>
      <c r="U72" s="16"/>
      <c r="V72" s="16"/>
      <c r="W72" s="16"/>
      <c r="X72" s="16"/>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c r="IN72" s="16"/>
      <c r="IO72" s="16"/>
      <c r="IP72" s="16"/>
      <c r="IQ72" s="16"/>
      <c r="IR72" s="16"/>
      <c r="IS72" s="16"/>
      <c r="IT72" s="16"/>
      <c r="IU72" s="16"/>
      <c r="IV72" s="16"/>
      <c r="IW72" s="16"/>
      <c r="IX72" s="16"/>
      <c r="IY72" s="16"/>
      <c r="IZ72" s="16"/>
      <c r="JA72" s="16"/>
      <c r="JB72" s="16"/>
      <c r="JC72" s="16"/>
      <c r="JD72" s="16"/>
      <c r="JE72" s="16"/>
      <c r="JF72" s="16"/>
      <c r="JG72" s="16"/>
      <c r="JH72" s="16"/>
      <c r="JI72" s="16"/>
      <c r="JJ72" s="16"/>
      <c r="JK72" s="16"/>
      <c r="JL72" s="16"/>
      <c r="JM72" s="16"/>
      <c r="JN72" s="16"/>
      <c r="JO72" s="16"/>
      <c r="JP72" s="16"/>
      <c r="JQ72" s="16"/>
      <c r="JR72" s="16"/>
      <c r="JS72" s="16"/>
      <c r="JT72" s="16"/>
      <c r="JU72" s="16"/>
      <c r="JV72" s="16"/>
      <c r="JW72" s="16"/>
      <c r="JX72" s="16"/>
      <c r="JY72" s="16"/>
      <c r="JZ72" s="16"/>
      <c r="KA72" s="16"/>
      <c r="KB72" s="16"/>
      <c r="KC72" s="16"/>
      <c r="KD72" s="16"/>
      <c r="KE72" s="16"/>
      <c r="KF72" s="16"/>
      <c r="KG72" s="16"/>
      <c r="KH72" s="16"/>
      <c r="KI72" s="16"/>
      <c r="KJ72" s="16"/>
      <c r="KK72" s="16"/>
      <c r="KL72" s="16"/>
      <c r="KM72" s="16"/>
      <c r="KN72" s="16"/>
      <c r="KO72" s="16"/>
      <c r="KP72" s="16"/>
      <c r="KQ72" s="16"/>
      <c r="KR72" s="16"/>
      <c r="KS72" s="16"/>
      <c r="KT72" s="16"/>
      <c r="KU72" s="16"/>
      <c r="KV72" s="16"/>
      <c r="KW72" s="16"/>
      <c r="KX72" s="16"/>
      <c r="KY72" s="16"/>
      <c r="KZ72" s="16"/>
      <c r="LA72" s="16"/>
      <c r="LB72" s="16"/>
      <c r="LC72" s="16"/>
      <c r="LD72" s="16"/>
      <c r="LE72" s="16"/>
      <c r="LF72" s="16"/>
      <c r="LG72" s="16"/>
      <c r="LH72" s="16"/>
      <c r="LI72" s="16"/>
      <c r="LJ72" s="16"/>
      <c r="LK72" s="16"/>
      <c r="LL72" s="16"/>
      <c r="LM72" s="16"/>
      <c r="LN72" s="16"/>
      <c r="LO72" s="16"/>
      <c r="LP72" s="16"/>
      <c r="LQ72" s="16"/>
      <c r="LR72" s="16"/>
      <c r="LS72" s="16"/>
      <c r="LT72" s="16"/>
      <c r="LU72" s="16"/>
      <c r="LV72" s="16"/>
      <c r="LW72" s="16"/>
      <c r="LX72" s="16"/>
      <c r="LY72" s="16"/>
      <c r="LZ72" s="16"/>
      <c r="MA72" s="16"/>
      <c r="MB72" s="16"/>
      <c r="MC72" s="16"/>
      <c r="MD72" s="16"/>
      <c r="ME72" s="16"/>
      <c r="MF72" s="16"/>
      <c r="MG72" s="16"/>
      <c r="MH72" s="16"/>
      <c r="MI72" s="16"/>
      <c r="MJ72" s="16"/>
      <c r="MK72" s="16"/>
      <c r="ML72" s="16"/>
      <c r="MM72" s="16"/>
      <c r="MN72" s="16"/>
      <c r="MO72" s="16"/>
      <c r="MP72" s="16"/>
      <c r="MQ72" s="16"/>
      <c r="MR72" s="16"/>
      <c r="MS72" s="16"/>
      <c r="MT72" s="16"/>
      <c r="MU72" s="16"/>
      <c r="MV72" s="16"/>
      <c r="MW72" s="16"/>
      <c r="MX72" s="16"/>
      <c r="MY72" s="16"/>
      <c r="MZ72" s="16"/>
      <c r="NA72" s="16"/>
      <c r="NB72" s="16"/>
      <c r="NC72" s="16"/>
      <c r="ND72" s="16"/>
      <c r="NE72" s="16"/>
      <c r="NF72" s="16"/>
      <c r="NG72" s="16"/>
      <c r="NH72" s="16"/>
      <c r="NI72" s="16"/>
      <c r="NJ72" s="16"/>
      <c r="NK72" s="16"/>
      <c r="NL72" s="16"/>
      <c r="NM72" s="16"/>
      <c r="NN72" s="16"/>
      <c r="NO72" s="16"/>
      <c r="NP72" s="16"/>
      <c r="NQ72" s="16"/>
      <c r="NR72" s="16"/>
      <c r="NS72" s="16"/>
      <c r="NT72" s="16"/>
      <c r="NU72" s="16"/>
      <c r="NV72" s="16"/>
      <c r="NW72" s="16"/>
      <c r="NX72" s="16"/>
      <c r="NY72" s="16"/>
      <c r="NZ72" s="16"/>
      <c r="OA72" s="16"/>
      <c r="OB72" s="16"/>
      <c r="OC72" s="16"/>
      <c r="OD72" s="16"/>
      <c r="OE72" s="16"/>
      <c r="OF72" s="16"/>
      <c r="OG72" s="16"/>
      <c r="OH72" s="16"/>
      <c r="OI72" s="16"/>
      <c r="OJ72" s="16"/>
      <c r="OK72" s="16"/>
      <c r="OL72" s="16"/>
      <c r="OM72" s="16"/>
      <c r="ON72" s="16"/>
      <c r="OO72" s="16"/>
      <c r="OP72" s="16"/>
      <c r="OQ72" s="16"/>
      <c r="OR72" s="16"/>
      <c r="OS72" s="16"/>
      <c r="OT72" s="16"/>
      <c r="OU72" s="16"/>
      <c r="OV72" s="16"/>
      <c r="OW72" s="16"/>
      <c r="OX72" s="16"/>
      <c r="OY72" s="16"/>
      <c r="OZ72" s="16"/>
      <c r="PA72" s="16"/>
      <c r="PB72" s="16"/>
      <c r="PC72" s="16"/>
      <c r="PD72" s="16"/>
      <c r="PE72" s="16"/>
      <c r="PF72" s="16"/>
      <c r="PG72" s="16"/>
      <c r="PH72" s="16"/>
      <c r="PI72" s="16"/>
      <c r="PJ72" s="16"/>
      <c r="PK72" s="16"/>
      <c r="PL72" s="16"/>
      <c r="PM72" s="16"/>
      <c r="PN72" s="16"/>
      <c r="PO72" s="16"/>
      <c r="PP72" s="16"/>
      <c r="PQ72" s="16"/>
      <c r="PR72" s="16"/>
      <c r="PS72" s="16"/>
      <c r="PT72" s="16"/>
      <c r="PU72" s="16"/>
      <c r="PV72" s="16"/>
      <c r="PW72" s="16"/>
      <c r="PX72" s="16"/>
      <c r="PY72" s="16"/>
      <c r="PZ72" s="16"/>
      <c r="QA72" s="16"/>
      <c r="QB72" s="16"/>
      <c r="QC72" s="16"/>
      <c r="QD72" s="16"/>
      <c r="QE72" s="16"/>
      <c r="QF72" s="16"/>
      <c r="QG72" s="16"/>
      <c r="QH72" s="16"/>
      <c r="QI72" s="16"/>
      <c r="QJ72" s="16"/>
      <c r="QK72" s="16"/>
      <c r="QL72" s="16"/>
      <c r="QM72" s="16"/>
      <c r="QN72" s="16"/>
      <c r="QO72" s="16"/>
      <c r="QP72" s="16"/>
      <c r="QQ72" s="16"/>
      <c r="QR72" s="16"/>
      <c r="QS72" s="16"/>
      <c r="QT72" s="16"/>
      <c r="QU72" s="16"/>
      <c r="QV72" s="16"/>
      <c r="QW72" s="16"/>
      <c r="QX72" s="16"/>
      <c r="QY72" s="16"/>
      <c r="QZ72" s="16"/>
      <c r="RA72" s="16"/>
      <c r="RB72" s="16"/>
      <c r="RC72" s="16"/>
      <c r="RD72" s="16"/>
      <c r="RE72" s="16"/>
      <c r="RF72" s="16"/>
      <c r="RG72" s="16"/>
      <c r="RH72" s="16"/>
      <c r="RI72" s="16"/>
      <c r="RJ72" s="16"/>
      <c r="RK72" s="16"/>
      <c r="RL72" s="16"/>
      <c r="RM72" s="16"/>
      <c r="RN72" s="16"/>
      <c r="RO72" s="16"/>
      <c r="RP72" s="16"/>
      <c r="RQ72" s="16"/>
      <c r="RR72" s="16"/>
      <c r="RS72" s="16"/>
      <c r="RT72" s="16"/>
      <c r="RU72" s="16"/>
      <c r="RV72" s="16"/>
      <c r="RW72" s="16"/>
      <c r="RX72" s="16"/>
      <c r="RY72" s="16"/>
      <c r="RZ72" s="16"/>
      <c r="SA72" s="16"/>
      <c r="SB72" s="16"/>
      <c r="SC72" s="16"/>
      <c r="SD72" s="16"/>
      <c r="SE72" s="16"/>
      <c r="SF72" s="16"/>
      <c r="SG72" s="16"/>
      <c r="SH72" s="16"/>
      <c r="SI72" s="16"/>
      <c r="SJ72" s="16"/>
      <c r="SK72" s="16"/>
      <c r="SL72" s="16"/>
      <c r="SM72" s="16"/>
      <c r="SN72" s="16"/>
      <c r="SO72" s="16"/>
      <c r="SP72" s="16"/>
      <c r="SQ72" s="16"/>
      <c r="SR72" s="16"/>
      <c r="SS72" s="16"/>
      <c r="ST72" s="16"/>
      <c r="SU72" s="16"/>
      <c r="SV72" s="16"/>
      <c r="SW72" s="16"/>
      <c r="SX72" s="16"/>
      <c r="SY72" s="16"/>
      <c r="SZ72" s="16"/>
      <c r="TA72" s="16"/>
      <c r="TB72" s="16"/>
      <c r="TC72" s="16"/>
      <c r="TD72" s="16"/>
      <c r="TE72" s="16"/>
      <c r="TF72" s="16"/>
      <c r="TG72" s="16"/>
      <c r="TH72" s="16"/>
      <c r="TI72" s="16"/>
      <c r="TJ72" s="16"/>
      <c r="TK72" s="16"/>
      <c r="TL72" s="16"/>
      <c r="TM72" s="16"/>
      <c r="TN72" s="16"/>
      <c r="TO72" s="16"/>
      <c r="TP72" s="16"/>
      <c r="TQ72" s="16"/>
      <c r="TR72" s="16"/>
      <c r="TS72" s="16"/>
      <c r="TT72" s="16"/>
      <c r="TU72" s="16"/>
      <c r="TV72" s="16"/>
      <c r="TW72" s="16"/>
      <c r="TX72" s="16"/>
      <c r="TY72" s="16"/>
      <c r="TZ72" s="16"/>
      <c r="UA72" s="16"/>
      <c r="UB72" s="16"/>
      <c r="UC72" s="16"/>
      <c r="UD72" s="16"/>
      <c r="UE72" s="16"/>
      <c r="UF72" s="16"/>
      <c r="UG72" s="16"/>
      <c r="UH72" s="16"/>
      <c r="UI72" s="16"/>
      <c r="UJ72" s="16"/>
      <c r="UK72" s="16"/>
      <c r="UL72" s="16"/>
      <c r="UM72" s="16"/>
      <c r="UN72" s="16"/>
      <c r="UO72" s="16"/>
      <c r="UP72" s="16"/>
      <c r="UQ72" s="16"/>
      <c r="UR72" s="16"/>
      <c r="US72" s="16"/>
      <c r="UT72" s="16"/>
      <c r="UU72" s="16"/>
      <c r="UV72" s="16"/>
      <c r="UW72" s="16"/>
      <c r="UX72" s="16"/>
      <c r="UY72" s="16"/>
      <c r="UZ72" s="16"/>
      <c r="VA72" s="16"/>
      <c r="VB72" s="16"/>
      <c r="VC72" s="16"/>
      <c r="VD72" s="16"/>
      <c r="VE72" s="16"/>
      <c r="VF72" s="16"/>
      <c r="VG72" s="16"/>
      <c r="VH72" s="16"/>
      <c r="VI72" s="16"/>
      <c r="VJ72" s="16"/>
      <c r="VK72" s="16"/>
      <c r="VL72" s="16"/>
      <c r="VM72" s="16"/>
      <c r="VN72" s="16"/>
      <c r="VO72" s="16"/>
      <c r="VP72" s="16"/>
      <c r="VQ72" s="16"/>
      <c r="VR72" s="16"/>
      <c r="VS72" s="16"/>
      <c r="VT72" s="16"/>
      <c r="VU72" s="16"/>
      <c r="VV72" s="16"/>
      <c r="VW72" s="16"/>
      <c r="VX72" s="16"/>
      <c r="VY72" s="16"/>
      <c r="VZ72" s="16"/>
      <c r="WA72" s="16"/>
      <c r="WB72" s="16"/>
      <c r="WC72" s="16"/>
      <c r="WD72" s="16"/>
      <c r="WE72" s="16"/>
      <c r="WF72" s="16"/>
      <c r="WG72" s="16"/>
      <c r="WH72" s="16"/>
      <c r="WI72" s="16"/>
      <c r="WJ72" s="16"/>
      <c r="WK72" s="16"/>
      <c r="WL72" s="16"/>
      <c r="WM72" s="16"/>
      <c r="WN72" s="16"/>
      <c r="WO72" s="16"/>
      <c r="WP72" s="16"/>
      <c r="WQ72" s="16"/>
      <c r="WR72" s="16"/>
      <c r="WS72" s="16"/>
      <c r="WT72" s="16"/>
      <c r="WU72" s="16"/>
      <c r="WV72" s="16"/>
      <c r="WW72" s="16"/>
      <c r="WX72" s="16"/>
      <c r="WY72" s="16"/>
      <c r="WZ72" s="16"/>
      <c r="XA72" s="16"/>
      <c r="XB72" s="16"/>
      <c r="XC72" s="16"/>
      <c r="XD72" s="16"/>
      <c r="XE72" s="16"/>
      <c r="XF72" s="16"/>
      <c r="XG72" s="16"/>
      <c r="XH72" s="16"/>
      <c r="XI72" s="16"/>
      <c r="XJ72" s="16"/>
      <c r="XK72" s="16"/>
      <c r="XL72" s="16"/>
      <c r="XM72" s="16"/>
      <c r="XN72" s="16"/>
      <c r="XO72" s="16"/>
      <c r="XP72" s="16"/>
      <c r="XQ72" s="16"/>
      <c r="XR72" s="16"/>
      <c r="XS72" s="16"/>
      <c r="XT72" s="16"/>
      <c r="XU72" s="16"/>
      <c r="XV72" s="16"/>
      <c r="XW72" s="16"/>
      <c r="XX72" s="16"/>
      <c r="XY72" s="16"/>
      <c r="XZ72" s="16"/>
      <c r="YA72" s="16"/>
      <c r="YB72" s="16"/>
      <c r="YC72" s="16"/>
      <c r="YD72" s="16"/>
      <c r="YE72" s="16"/>
      <c r="YF72" s="16"/>
      <c r="YG72" s="16"/>
      <c r="YH72" s="16"/>
      <c r="YI72" s="16"/>
      <c r="YJ72" s="16"/>
      <c r="YK72" s="16"/>
      <c r="YL72" s="16"/>
      <c r="YM72" s="16"/>
      <c r="YN72" s="16"/>
      <c r="YO72" s="16"/>
      <c r="YP72" s="16"/>
      <c r="YQ72" s="16"/>
      <c r="YR72" s="16"/>
      <c r="YS72" s="16"/>
      <c r="YT72" s="16"/>
      <c r="YU72" s="16"/>
      <c r="YV72" s="16"/>
      <c r="YW72" s="16"/>
      <c r="YX72" s="16"/>
      <c r="YY72" s="16"/>
      <c r="YZ72" s="16"/>
      <c r="ZA72" s="16"/>
      <c r="ZB72" s="16"/>
      <c r="ZC72" s="16"/>
      <c r="ZD72" s="16"/>
      <c r="ZE72" s="16"/>
      <c r="ZF72" s="16"/>
      <c r="ZG72" s="16"/>
      <c r="ZH72" s="16"/>
      <c r="ZI72" s="16"/>
      <c r="ZJ72" s="16"/>
      <c r="ZK72" s="16"/>
      <c r="ZL72" s="16"/>
      <c r="ZM72" s="16"/>
      <c r="ZN72" s="16"/>
      <c r="ZO72" s="16"/>
      <c r="ZP72" s="16"/>
      <c r="ZQ72" s="16"/>
      <c r="ZR72" s="16"/>
      <c r="ZS72" s="16"/>
      <c r="ZT72" s="16"/>
      <c r="ZU72" s="16"/>
      <c r="ZV72" s="16"/>
      <c r="ZW72" s="16"/>
      <c r="ZX72" s="16"/>
      <c r="ZY72" s="16"/>
      <c r="ZZ72" s="16"/>
      <c r="AAA72" s="16"/>
      <c r="AAB72" s="16"/>
      <c r="AAC72" s="16"/>
      <c r="AAD72" s="16"/>
      <c r="AAE72" s="16"/>
      <c r="AAF72" s="16"/>
      <c r="AAG72" s="16"/>
      <c r="AAH72" s="16"/>
      <c r="AAI72" s="16"/>
      <c r="AAJ72" s="16"/>
      <c r="AAK72" s="16"/>
      <c r="AAL72" s="16"/>
      <c r="AAM72" s="16"/>
      <c r="AAN72" s="16"/>
      <c r="AAO72" s="16"/>
      <c r="AAP72" s="16"/>
      <c r="AAQ72" s="16"/>
      <c r="AAR72" s="16"/>
      <c r="AAS72" s="16"/>
      <c r="AAT72" s="16"/>
      <c r="AAU72" s="16"/>
      <c r="AAV72" s="16"/>
      <c r="AAW72" s="16"/>
      <c r="AAX72" s="16"/>
      <c r="AAY72" s="16"/>
      <c r="AAZ72" s="16"/>
      <c r="ABA72" s="16"/>
      <c r="ABB72" s="16"/>
      <c r="ABC72" s="16"/>
      <c r="ABD72" s="16"/>
      <c r="ABE72" s="16"/>
      <c r="ABF72" s="16"/>
      <c r="ABG72" s="16"/>
      <c r="ABH72" s="16"/>
      <c r="ABI72" s="16"/>
      <c r="ABJ72" s="16"/>
      <c r="ABK72" s="16"/>
      <c r="ABL72" s="16"/>
      <c r="ABM72" s="16"/>
      <c r="ABN72" s="16"/>
      <c r="ABO72" s="16"/>
      <c r="ABP72" s="16"/>
      <c r="ABQ72" s="16"/>
      <c r="ABR72" s="16"/>
      <c r="ABS72" s="16"/>
      <c r="ABT72" s="16"/>
      <c r="ABU72" s="16"/>
      <c r="ABV72" s="16"/>
      <c r="ABW72" s="16"/>
      <c r="ABX72" s="16"/>
      <c r="ABY72" s="16"/>
      <c r="ABZ72" s="16"/>
      <c r="ACA72" s="16"/>
      <c r="ACB72" s="16"/>
      <c r="ACC72" s="16"/>
      <c r="ACD72" s="16"/>
      <c r="ACE72" s="16"/>
      <c r="ACF72" s="16"/>
      <c r="ACG72" s="16"/>
      <c r="ACH72" s="16"/>
      <c r="ACI72" s="16"/>
      <c r="ACJ72" s="16"/>
      <c r="ACK72" s="16"/>
      <c r="ACL72" s="16"/>
      <c r="ACM72" s="16"/>
      <c r="ACN72" s="16"/>
      <c r="ACO72" s="16"/>
      <c r="ACP72" s="16"/>
      <c r="ACQ72" s="16"/>
      <c r="ACR72" s="16"/>
      <c r="ACS72" s="16"/>
      <c r="ACT72" s="16"/>
      <c r="ACU72" s="16"/>
      <c r="ACV72" s="16"/>
      <c r="ACW72" s="16"/>
      <c r="ACX72" s="16"/>
      <c r="ACY72" s="16"/>
      <c r="ACZ72" s="16"/>
      <c r="ADA72" s="16"/>
      <c r="ADB72" s="16"/>
      <c r="ADC72" s="16"/>
      <c r="ADD72" s="16"/>
      <c r="ADE72" s="16"/>
      <c r="ADF72" s="16"/>
      <c r="ADG72" s="16"/>
      <c r="ADH72" s="16"/>
      <c r="ADI72" s="16"/>
      <c r="ADJ72" s="16"/>
      <c r="ADK72" s="16"/>
      <c r="ADL72" s="16"/>
      <c r="ADM72" s="16"/>
      <c r="ADN72" s="16"/>
      <c r="ADO72" s="16"/>
      <c r="ADP72" s="16"/>
      <c r="ADQ72" s="16"/>
      <c r="ADR72" s="16"/>
      <c r="ADS72" s="16"/>
      <c r="ADT72" s="16"/>
      <c r="ADU72" s="16"/>
      <c r="ADV72" s="16"/>
      <c r="ADW72" s="16"/>
      <c r="ADX72" s="16"/>
      <c r="ADY72" s="16"/>
      <c r="ADZ72" s="16"/>
      <c r="AEA72" s="16"/>
      <c r="AEB72" s="16"/>
      <c r="AEC72" s="16"/>
      <c r="AED72" s="16"/>
      <c r="AEE72" s="16"/>
      <c r="AEF72" s="16"/>
      <c r="AEG72" s="16"/>
      <c r="AEH72" s="16"/>
      <c r="AEI72" s="16"/>
      <c r="AEJ72" s="16"/>
      <c r="AEK72" s="16"/>
      <c r="AEL72" s="16"/>
      <c r="AEM72" s="16"/>
      <c r="AEN72" s="16"/>
      <c r="AEO72" s="16"/>
      <c r="AEP72" s="16"/>
      <c r="AEQ72" s="16"/>
      <c r="AER72" s="16"/>
      <c r="AES72" s="16"/>
      <c r="AET72" s="16"/>
      <c r="AEU72" s="16"/>
      <c r="AEV72" s="16"/>
      <c r="AEW72" s="16"/>
      <c r="AEX72" s="16"/>
      <c r="AEY72" s="16"/>
      <c r="AEZ72" s="16"/>
      <c r="AFA72" s="16"/>
      <c r="AFB72" s="16"/>
      <c r="AFC72" s="16"/>
      <c r="AFD72" s="16"/>
      <c r="AFE72" s="16"/>
      <c r="AFF72" s="16"/>
      <c r="AFG72" s="16"/>
      <c r="AFH72" s="16"/>
      <c r="AFI72" s="16"/>
      <c r="AFJ72" s="16"/>
      <c r="AFK72" s="16"/>
      <c r="AFL72" s="16"/>
      <c r="AFM72" s="16"/>
      <c r="AFN72" s="16"/>
      <c r="AFO72" s="16"/>
      <c r="AFP72" s="16"/>
      <c r="AFQ72" s="16"/>
      <c r="AFR72" s="16"/>
      <c r="AFS72" s="16"/>
      <c r="AFT72" s="16"/>
      <c r="AFU72" s="16"/>
      <c r="AFV72" s="16"/>
      <c r="AFW72" s="16"/>
      <c r="AFX72" s="16"/>
      <c r="AFY72" s="16"/>
      <c r="AFZ72" s="16"/>
      <c r="AGA72" s="16"/>
      <c r="AGB72" s="16"/>
      <c r="AGC72" s="16"/>
      <c r="AGD72" s="16"/>
      <c r="AGE72" s="16"/>
      <c r="AGF72" s="16"/>
      <c r="AGG72" s="16"/>
      <c r="AGH72" s="16"/>
      <c r="AGI72" s="16"/>
      <c r="AGJ72" s="16"/>
      <c r="AGK72" s="16"/>
      <c r="AGL72" s="16"/>
      <c r="AGM72" s="16"/>
      <c r="AGN72" s="16"/>
      <c r="AGO72" s="16"/>
      <c r="AGP72" s="16"/>
      <c r="AGQ72" s="16"/>
      <c r="AGR72" s="16"/>
      <c r="AGS72" s="16"/>
      <c r="AGT72" s="16"/>
      <c r="AGU72" s="16"/>
      <c r="AGV72" s="16"/>
      <c r="AGW72" s="16"/>
      <c r="AGX72" s="16"/>
      <c r="AGY72" s="16"/>
      <c r="AGZ72" s="16"/>
      <c r="AHA72" s="16"/>
      <c r="AHB72" s="16"/>
      <c r="AHC72" s="16"/>
      <c r="AHD72" s="16"/>
      <c r="AHE72" s="16"/>
      <c r="AHF72" s="16"/>
      <c r="AHG72" s="16"/>
      <c r="AHH72" s="16"/>
      <c r="AHI72" s="16"/>
      <c r="AHJ72" s="16"/>
      <c r="AHK72" s="16"/>
      <c r="AHL72" s="16"/>
      <c r="AHM72" s="16"/>
      <c r="AHN72" s="16"/>
      <c r="AHO72" s="16"/>
      <c r="AHP72" s="16"/>
      <c r="AHQ72" s="16"/>
      <c r="AHR72" s="16"/>
      <c r="AHS72" s="16"/>
      <c r="AHT72" s="16"/>
      <c r="AHU72" s="16"/>
      <c r="AHV72" s="16"/>
      <c r="AHW72" s="16"/>
      <c r="AHX72" s="16"/>
      <c r="AHY72" s="16"/>
      <c r="AHZ72" s="16"/>
      <c r="AIA72" s="16"/>
      <c r="AIB72" s="16"/>
      <c r="AIC72" s="16"/>
      <c r="AID72" s="16"/>
      <c r="AIE72" s="16"/>
      <c r="AIF72" s="16"/>
      <c r="AIG72" s="16"/>
      <c r="AIH72" s="16"/>
      <c r="AII72" s="16"/>
      <c r="AIJ72" s="16"/>
      <c r="AIK72" s="16"/>
      <c r="AIL72" s="16"/>
      <c r="AIM72" s="16"/>
      <c r="AIN72" s="16"/>
      <c r="AIO72" s="16"/>
      <c r="AIP72" s="16"/>
      <c r="AIQ72" s="16"/>
      <c r="AIR72" s="16"/>
      <c r="AIS72" s="16"/>
      <c r="AIT72" s="16"/>
      <c r="AIU72" s="16"/>
      <c r="AIV72" s="16"/>
      <c r="AIW72" s="16"/>
      <c r="AIX72" s="16"/>
      <c r="AIY72" s="16"/>
      <c r="AIZ72" s="16"/>
      <c r="AJA72" s="16"/>
      <c r="AJB72" s="16"/>
      <c r="AJC72" s="16"/>
      <c r="AJD72" s="16"/>
      <c r="AJE72" s="16"/>
      <c r="AJF72" s="16"/>
      <c r="AJG72" s="16"/>
      <c r="AJH72" s="16"/>
      <c r="AJI72" s="16"/>
      <c r="AJJ72" s="16"/>
      <c r="AJK72" s="16"/>
      <c r="AJL72" s="16"/>
      <c r="AJM72" s="16"/>
      <c r="AJN72" s="16"/>
      <c r="AJO72" s="16"/>
      <c r="AJP72" s="16"/>
      <c r="AJQ72" s="16"/>
      <c r="AJR72" s="16"/>
      <c r="AJS72" s="16"/>
      <c r="AJT72" s="16"/>
      <c r="AJU72" s="16"/>
      <c r="AJV72" s="16"/>
      <c r="AJW72" s="16"/>
      <c r="AJX72" s="16"/>
      <c r="AJY72" s="16"/>
      <c r="AJZ72" s="16"/>
      <c r="AKA72" s="16"/>
      <c r="AKB72" s="16"/>
      <c r="AKC72" s="16"/>
      <c r="AKD72" s="16"/>
      <c r="AKE72" s="16"/>
      <c r="AKF72" s="16"/>
      <c r="AKG72" s="16"/>
      <c r="AKH72" s="16"/>
      <c r="AKI72" s="16"/>
      <c r="AKJ72" s="16"/>
      <c r="AKK72" s="16"/>
      <c r="AKL72" s="16"/>
      <c r="AKM72" s="16"/>
      <c r="AKN72" s="16"/>
      <c r="AKO72" s="16"/>
      <c r="AKP72" s="16"/>
      <c r="AKQ72" s="16"/>
      <c r="AKR72" s="16"/>
      <c r="AKS72" s="16"/>
      <c r="AKT72" s="16"/>
      <c r="AKU72" s="16"/>
      <c r="AKV72" s="16"/>
      <c r="AKW72" s="16"/>
      <c r="AKX72" s="16"/>
      <c r="AKY72" s="16"/>
      <c r="AKZ72" s="16"/>
      <c r="ALA72" s="16"/>
      <c r="ALB72" s="16"/>
      <c r="ALC72" s="16"/>
      <c r="ALD72" s="16"/>
      <c r="ALE72" s="16"/>
      <c r="ALF72" s="16"/>
      <c r="ALG72" s="16"/>
      <c r="ALH72" s="16"/>
      <c r="ALI72" s="16"/>
      <c r="ALJ72" s="16"/>
      <c r="ALK72" s="16"/>
      <c r="ALL72" s="16"/>
      <c r="ALM72" s="16"/>
      <c r="ALN72" s="16"/>
      <c r="ALO72" s="16"/>
      <c r="ALP72" s="16"/>
      <c r="ALQ72" s="16"/>
      <c r="ALR72" s="16"/>
      <c r="ALS72" s="16"/>
      <c r="ALT72" s="16"/>
      <c r="ALU72" s="16"/>
      <c r="ALV72" s="16"/>
      <c r="ALW72" s="16"/>
      <c r="ALX72" s="16"/>
      <c r="ALY72" s="16"/>
      <c r="ALZ72" s="16"/>
      <c r="AMA72" s="16"/>
      <c r="AMB72" s="16"/>
      <c r="AMC72" s="16"/>
      <c r="AMD72" s="16"/>
      <c r="AME72" s="16"/>
      <c r="AMF72" s="16"/>
      <c r="AMG72" s="16"/>
      <c r="AMH72" s="16"/>
      <c r="AMI72" s="16"/>
      <c r="AMJ72" s="16"/>
      <c r="AMK72" s="16"/>
      <c r="AML72" s="16"/>
      <c r="AMM72" s="16"/>
      <c r="AMN72" s="16"/>
      <c r="AMO72" s="16"/>
      <c r="AMP72" s="16"/>
      <c r="AMQ72" s="16"/>
      <c r="AMR72" s="16"/>
      <c r="AMS72" s="16"/>
      <c r="AMT72" s="16"/>
      <c r="AMU72" s="16"/>
      <c r="AMV72" s="16"/>
      <c r="AMW72" s="16"/>
      <c r="AMX72" s="16"/>
      <c r="AMY72" s="16"/>
      <c r="AMZ72" s="16"/>
      <c r="ANA72" s="16"/>
      <c r="ANB72" s="16"/>
      <c r="ANC72" s="16"/>
      <c r="AND72" s="16"/>
      <c r="ANE72" s="16"/>
      <c r="ANF72" s="16"/>
      <c r="ANG72" s="16"/>
      <c r="ANH72" s="16"/>
      <c r="ANI72" s="16"/>
      <c r="ANJ72" s="16"/>
      <c r="ANK72" s="16"/>
      <c r="ANL72" s="16"/>
      <c r="ANM72" s="16"/>
      <c r="ANN72" s="16"/>
      <c r="ANO72" s="16"/>
      <c r="ANP72" s="16"/>
      <c r="ANQ72" s="16"/>
      <c r="ANR72" s="16"/>
      <c r="ANS72" s="16"/>
      <c r="ANT72" s="16"/>
      <c r="ANU72" s="16"/>
      <c r="ANV72" s="16"/>
      <c r="ANW72" s="16"/>
      <c r="ANX72" s="16"/>
      <c r="ANY72" s="16"/>
      <c r="ANZ72" s="16"/>
      <c r="AOA72" s="16"/>
      <c r="AOB72" s="16"/>
      <c r="AOC72" s="16"/>
      <c r="AOD72" s="16"/>
      <c r="AOE72" s="16"/>
      <c r="AOF72" s="16"/>
      <c r="AOG72" s="16"/>
      <c r="AOH72" s="16"/>
      <c r="AOI72" s="16"/>
      <c r="AOJ72" s="16"/>
      <c r="AOK72" s="16"/>
      <c r="AOL72" s="16"/>
      <c r="AOM72" s="16"/>
      <c r="AON72" s="16"/>
      <c r="AOO72" s="16"/>
      <c r="AOP72" s="16"/>
      <c r="AOQ72" s="16"/>
      <c r="AOR72" s="16"/>
      <c r="AOS72" s="16"/>
      <c r="AOT72" s="16"/>
      <c r="AOU72" s="16"/>
      <c r="AOV72" s="16"/>
      <c r="AOW72" s="16"/>
      <c r="AOX72" s="16"/>
      <c r="AOY72" s="16"/>
      <c r="AOZ72" s="16"/>
      <c r="APA72" s="16"/>
      <c r="APB72" s="16"/>
      <c r="APC72" s="16"/>
      <c r="APD72" s="16"/>
      <c r="APE72" s="16"/>
      <c r="APF72" s="16"/>
      <c r="APG72" s="16"/>
      <c r="APH72" s="16"/>
      <c r="API72" s="16"/>
      <c r="APJ72" s="16"/>
      <c r="APK72" s="16"/>
      <c r="APL72" s="16"/>
      <c r="APM72" s="16"/>
      <c r="APN72" s="16"/>
      <c r="APO72" s="16"/>
      <c r="APP72" s="16"/>
      <c r="APQ72" s="16"/>
      <c r="APR72" s="16"/>
      <c r="APS72" s="16"/>
      <c r="APT72" s="16"/>
      <c r="APU72" s="16"/>
      <c r="APV72" s="16"/>
      <c r="APW72" s="16"/>
      <c r="APX72" s="16"/>
      <c r="APY72" s="16"/>
      <c r="APZ72" s="16"/>
      <c r="AQA72" s="16"/>
      <c r="AQB72" s="16"/>
      <c r="AQC72" s="16"/>
      <c r="AQD72" s="16"/>
      <c r="AQE72" s="16"/>
      <c r="AQF72" s="16"/>
      <c r="AQG72" s="16"/>
      <c r="AQH72" s="16"/>
      <c r="AQI72" s="16"/>
      <c r="AQJ72" s="16"/>
      <c r="AQK72" s="16"/>
      <c r="AQL72" s="16"/>
      <c r="AQM72" s="16"/>
      <c r="AQN72" s="16"/>
      <c r="AQO72" s="16"/>
      <c r="AQP72" s="16"/>
      <c r="AQQ72" s="16"/>
      <c r="AQR72" s="16"/>
      <c r="AQS72" s="16"/>
      <c r="AQT72" s="16"/>
      <c r="AQU72" s="16"/>
      <c r="AQV72" s="16"/>
      <c r="AQW72" s="16"/>
      <c r="AQX72" s="16"/>
      <c r="AQY72" s="16"/>
      <c r="AQZ72" s="16"/>
      <c r="ARA72" s="16"/>
      <c r="ARB72" s="16"/>
      <c r="ARC72" s="16"/>
      <c r="ARD72" s="16"/>
      <c r="ARE72" s="16"/>
      <c r="ARF72" s="16"/>
      <c r="ARG72" s="16"/>
      <c r="ARH72" s="16"/>
      <c r="ARI72" s="16"/>
      <c r="ARJ72" s="16"/>
      <c r="ARK72" s="16"/>
      <c r="ARL72" s="16"/>
      <c r="ARM72" s="16"/>
      <c r="ARN72" s="16"/>
      <c r="ARO72" s="16"/>
      <c r="ARP72" s="16"/>
      <c r="ARQ72" s="16"/>
      <c r="ARR72" s="16"/>
      <c r="ARS72" s="16"/>
      <c r="ART72" s="16"/>
      <c r="ARU72" s="16"/>
      <c r="ARV72" s="16"/>
      <c r="ARW72" s="16"/>
      <c r="ARX72" s="16"/>
      <c r="ARY72" s="16"/>
      <c r="ARZ72" s="16"/>
      <c r="ASA72" s="16"/>
      <c r="ASB72" s="16"/>
      <c r="ASC72" s="16"/>
      <c r="ASD72" s="16"/>
      <c r="ASE72" s="16"/>
      <c r="ASF72" s="16"/>
      <c r="ASG72" s="16"/>
      <c r="ASH72" s="16"/>
      <c r="ASI72" s="16"/>
      <c r="ASJ72" s="16"/>
      <c r="ASK72" s="16"/>
      <c r="ASL72" s="16"/>
      <c r="ASM72" s="16"/>
      <c r="ASN72" s="16"/>
      <c r="ASO72" s="16"/>
      <c r="ASP72" s="16"/>
      <c r="ASQ72" s="16"/>
      <c r="ASR72" s="16"/>
      <c r="ASS72" s="16"/>
      <c r="AST72" s="16"/>
      <c r="ASU72" s="16"/>
      <c r="ASV72" s="16"/>
      <c r="ASW72" s="16"/>
      <c r="ASX72" s="16"/>
      <c r="ASY72" s="16"/>
      <c r="ASZ72" s="16"/>
      <c r="ATA72" s="16"/>
      <c r="ATB72" s="16"/>
      <c r="ATC72" s="16"/>
      <c r="ATD72" s="16"/>
      <c r="ATE72" s="16"/>
      <c r="ATF72" s="16"/>
      <c r="ATG72" s="16"/>
      <c r="ATH72" s="16"/>
      <c r="ATI72" s="16"/>
      <c r="ATJ72" s="16"/>
      <c r="ATK72" s="16"/>
      <c r="ATL72" s="16"/>
      <c r="ATM72" s="16"/>
      <c r="ATN72" s="16"/>
      <c r="ATO72" s="16"/>
      <c r="ATP72" s="16"/>
      <c r="ATQ72" s="16"/>
      <c r="ATR72" s="16"/>
      <c r="ATS72" s="16"/>
      <c r="ATT72" s="16"/>
      <c r="ATU72" s="16"/>
      <c r="ATV72" s="16"/>
      <c r="ATW72" s="16"/>
      <c r="ATX72" s="16"/>
      <c r="ATY72" s="16"/>
      <c r="ATZ72" s="16"/>
      <c r="AUA72" s="16"/>
      <c r="AUB72" s="16"/>
      <c r="AUC72" s="16"/>
      <c r="AUD72" s="16"/>
      <c r="AUE72" s="16"/>
      <c r="AUF72" s="16"/>
      <c r="AUG72" s="16"/>
      <c r="AUH72" s="16"/>
      <c r="AUI72" s="16"/>
      <c r="AUJ72" s="16"/>
      <c r="AUK72" s="16"/>
      <c r="AUL72" s="16"/>
      <c r="AUM72" s="16"/>
      <c r="AUN72" s="16"/>
      <c r="AUO72" s="16"/>
      <c r="AUP72" s="16"/>
      <c r="AUQ72" s="16"/>
      <c r="AUR72" s="16"/>
      <c r="AUS72" s="16"/>
      <c r="AUT72" s="16"/>
      <c r="AUU72" s="16"/>
      <c r="AUV72" s="16"/>
      <c r="AUW72" s="16"/>
      <c r="AUX72" s="16"/>
      <c r="AUY72" s="16"/>
      <c r="AUZ72" s="16"/>
      <c r="AVA72" s="16"/>
      <c r="AVB72" s="16"/>
      <c r="AVC72" s="16"/>
      <c r="AVD72" s="16"/>
      <c r="AVE72" s="16"/>
      <c r="AVF72" s="16"/>
      <c r="AVG72" s="16"/>
      <c r="AVH72" s="16"/>
      <c r="AVI72" s="16"/>
      <c r="AVJ72" s="16"/>
      <c r="AVK72" s="16"/>
      <c r="AVL72" s="16"/>
      <c r="AVM72" s="16"/>
      <c r="AVN72" s="16"/>
      <c r="AVO72" s="16"/>
      <c r="AVP72" s="16"/>
      <c r="AVQ72" s="16"/>
      <c r="AVR72" s="16"/>
      <c r="AVS72" s="16"/>
      <c r="AVT72" s="16"/>
      <c r="AVU72" s="16"/>
      <c r="AVV72" s="16"/>
      <c r="AVW72" s="16"/>
      <c r="AVX72" s="16"/>
      <c r="AVY72" s="16"/>
      <c r="AVZ72" s="16"/>
      <c r="AWA72" s="16"/>
      <c r="AWB72" s="16"/>
      <c r="AWC72" s="16"/>
      <c r="AWD72" s="16"/>
      <c r="AWE72" s="16"/>
      <c r="AWF72" s="16"/>
      <c r="AWG72" s="16"/>
      <c r="AWH72" s="16"/>
      <c r="AWI72" s="16"/>
      <c r="AWJ72" s="16"/>
      <c r="AWK72" s="16"/>
      <c r="AWL72" s="16"/>
      <c r="AWM72" s="16"/>
      <c r="AWN72" s="16"/>
      <c r="AWO72" s="16"/>
      <c r="AWP72" s="16"/>
      <c r="AWQ72" s="16"/>
      <c r="AWR72" s="16"/>
      <c r="AWS72" s="16"/>
      <c r="AWT72" s="16"/>
      <c r="AWU72" s="16"/>
      <c r="AWV72" s="16"/>
      <c r="AWW72" s="16"/>
      <c r="AWX72" s="16"/>
      <c r="AWY72" s="16"/>
      <c r="AWZ72" s="16"/>
      <c r="AXA72" s="16"/>
      <c r="AXB72" s="16"/>
      <c r="AXC72" s="16"/>
      <c r="AXD72" s="16"/>
      <c r="AXE72" s="16"/>
      <c r="AXF72" s="16"/>
      <c r="AXG72" s="16"/>
      <c r="AXH72" s="16"/>
      <c r="AXI72" s="16"/>
      <c r="AXJ72" s="16"/>
      <c r="AXK72" s="16"/>
      <c r="AXL72" s="16"/>
      <c r="AXM72" s="16"/>
      <c r="AXN72" s="16"/>
      <c r="AXO72" s="16"/>
      <c r="AXP72" s="16"/>
      <c r="AXQ72" s="16"/>
      <c r="AXR72" s="16"/>
      <c r="AXS72" s="16"/>
      <c r="AXT72" s="16"/>
      <c r="AXU72" s="16"/>
      <c r="AXV72" s="16"/>
      <c r="AXW72" s="16"/>
      <c r="AXX72" s="16"/>
      <c r="AXY72" s="16"/>
      <c r="AXZ72" s="16"/>
      <c r="AYA72" s="16"/>
      <c r="AYB72" s="16"/>
      <c r="AYC72" s="16"/>
      <c r="AYD72" s="16"/>
      <c r="AYE72" s="16"/>
      <c r="AYF72" s="16"/>
      <c r="AYG72" s="16"/>
      <c r="AYH72" s="16"/>
      <c r="AYI72" s="16"/>
      <c r="AYJ72" s="16"/>
      <c r="AYK72" s="16"/>
      <c r="AYL72" s="16"/>
      <c r="AYM72" s="16"/>
      <c r="AYN72" s="16"/>
      <c r="AYO72" s="16"/>
      <c r="AYP72" s="16"/>
      <c r="AYQ72" s="16"/>
      <c r="AYR72" s="16"/>
      <c r="AYS72" s="16"/>
      <c r="AYT72" s="16"/>
      <c r="AYU72" s="16"/>
      <c r="AYV72" s="16"/>
      <c r="AYW72" s="16"/>
      <c r="AYX72" s="16"/>
      <c r="AYY72" s="16"/>
      <c r="AYZ72" s="16"/>
      <c r="AZA72" s="16"/>
      <c r="AZB72" s="16"/>
      <c r="AZC72" s="16"/>
      <c r="AZD72" s="16"/>
      <c r="AZE72" s="16"/>
      <c r="AZF72" s="16"/>
      <c r="AZG72" s="16"/>
      <c r="AZH72" s="16"/>
      <c r="AZI72" s="16"/>
      <c r="AZJ72" s="16"/>
      <c r="AZK72" s="16"/>
      <c r="AZL72" s="16"/>
      <c r="AZM72" s="16"/>
      <c r="AZN72" s="16"/>
      <c r="AZO72" s="16"/>
      <c r="AZP72" s="16"/>
      <c r="AZQ72" s="16"/>
      <c r="AZR72" s="16"/>
      <c r="AZS72" s="16"/>
      <c r="AZT72" s="16"/>
      <c r="AZU72" s="16"/>
      <c r="AZV72" s="16"/>
      <c r="AZW72" s="16"/>
      <c r="AZX72" s="16"/>
      <c r="AZY72" s="16"/>
      <c r="AZZ72" s="16"/>
      <c r="BAA72" s="16"/>
      <c r="BAB72" s="16"/>
      <c r="BAC72" s="16"/>
      <c r="BAD72" s="16"/>
      <c r="BAE72" s="16"/>
      <c r="BAF72" s="16"/>
      <c r="BAG72" s="16"/>
      <c r="BAH72" s="16"/>
      <c r="BAI72" s="16"/>
      <c r="BAJ72" s="16"/>
      <c r="BAK72" s="16"/>
      <c r="BAL72" s="16"/>
      <c r="BAM72" s="16"/>
      <c r="BAN72" s="16"/>
      <c r="BAO72" s="16"/>
      <c r="BAP72" s="16"/>
      <c r="BAQ72" s="16"/>
      <c r="BAR72" s="16"/>
      <c r="BAS72" s="16"/>
      <c r="BAT72" s="16"/>
      <c r="BAU72" s="16"/>
      <c r="BAV72" s="16"/>
      <c r="BAW72" s="16"/>
      <c r="BAX72" s="16"/>
      <c r="BAY72" s="16"/>
      <c r="BAZ72" s="16"/>
      <c r="BBA72" s="16"/>
      <c r="BBB72" s="16"/>
      <c r="BBC72" s="16"/>
      <c r="BBD72" s="16"/>
      <c r="BBE72" s="16"/>
      <c r="BBF72" s="16"/>
      <c r="BBG72" s="16"/>
      <c r="BBH72" s="16"/>
      <c r="BBI72" s="16"/>
      <c r="BBJ72" s="16"/>
      <c r="BBK72" s="16"/>
      <c r="BBL72" s="16"/>
      <c r="BBM72" s="16"/>
      <c r="BBN72" s="16"/>
      <c r="BBO72" s="16"/>
      <c r="BBP72" s="16"/>
      <c r="BBQ72" s="16"/>
      <c r="BBR72" s="16"/>
      <c r="BBS72" s="16"/>
      <c r="BBT72" s="16"/>
      <c r="BBU72" s="16"/>
      <c r="BBV72" s="16"/>
      <c r="BBW72" s="16"/>
      <c r="BBX72" s="16"/>
      <c r="BBY72" s="16"/>
      <c r="BBZ72" s="16"/>
      <c r="BCA72" s="16"/>
      <c r="BCB72" s="16"/>
      <c r="BCC72" s="16"/>
      <c r="BCD72" s="16"/>
      <c r="BCE72" s="16"/>
      <c r="BCF72" s="16"/>
      <c r="BCG72" s="16"/>
      <c r="BCH72" s="16"/>
      <c r="BCI72" s="16"/>
      <c r="BCJ72" s="16"/>
      <c r="BCK72" s="16"/>
      <c r="BCL72" s="16"/>
      <c r="BCM72" s="16"/>
      <c r="BCN72" s="16"/>
      <c r="BCO72" s="16"/>
      <c r="BCP72" s="16"/>
      <c r="BCQ72" s="16"/>
      <c r="BCR72" s="16"/>
      <c r="BCS72" s="16"/>
      <c r="BCT72" s="16"/>
      <c r="BCU72" s="16"/>
      <c r="BCV72" s="16"/>
      <c r="BCW72" s="16"/>
      <c r="BCX72" s="16"/>
      <c r="BCY72" s="16"/>
      <c r="BCZ72" s="16"/>
      <c r="BDA72" s="16"/>
      <c r="BDB72" s="16"/>
      <c r="BDC72" s="16"/>
      <c r="BDD72" s="16"/>
      <c r="BDE72" s="16"/>
      <c r="BDF72" s="16"/>
      <c r="BDG72" s="16"/>
      <c r="BDH72" s="16"/>
      <c r="BDI72" s="16"/>
      <c r="BDJ72" s="16"/>
      <c r="BDK72" s="16"/>
      <c r="BDL72" s="16"/>
      <c r="BDM72" s="16"/>
      <c r="BDN72" s="16"/>
      <c r="BDO72" s="16"/>
      <c r="BDP72" s="16"/>
      <c r="BDQ72" s="16"/>
      <c r="BDR72" s="16"/>
      <c r="BDS72" s="16"/>
      <c r="BDT72" s="16"/>
      <c r="BDU72" s="16"/>
      <c r="BDV72" s="16"/>
      <c r="BDW72" s="16"/>
      <c r="BDX72" s="16"/>
      <c r="BDY72" s="16"/>
      <c r="BDZ72" s="16"/>
      <c r="BEA72" s="16"/>
      <c r="BEB72" s="16"/>
      <c r="BEC72" s="16"/>
      <c r="BED72" s="16"/>
      <c r="BEE72" s="16"/>
      <c r="BEF72" s="16"/>
      <c r="BEG72" s="16"/>
      <c r="BEH72" s="16"/>
      <c r="BEI72" s="16"/>
      <c r="BEJ72" s="16"/>
      <c r="BEK72" s="16"/>
      <c r="BEL72" s="16"/>
      <c r="BEM72" s="16"/>
      <c r="BEN72" s="16"/>
      <c r="BEO72" s="16"/>
      <c r="BEP72" s="16"/>
      <c r="BEQ72" s="16"/>
      <c r="BER72" s="16"/>
      <c r="BES72" s="16"/>
      <c r="BET72" s="16"/>
      <c r="BEU72" s="16"/>
      <c r="BEV72" s="16"/>
      <c r="BEW72" s="16"/>
      <c r="BEX72" s="16"/>
      <c r="BEY72" s="16"/>
      <c r="BEZ72" s="16"/>
      <c r="BFA72" s="16"/>
      <c r="BFB72" s="16"/>
      <c r="BFC72" s="16"/>
      <c r="BFD72" s="16"/>
      <c r="BFE72" s="16"/>
      <c r="BFF72" s="16"/>
      <c r="BFG72" s="16"/>
      <c r="BFH72" s="16"/>
      <c r="BFI72" s="16"/>
      <c r="BFJ72" s="16"/>
      <c r="BFK72" s="16"/>
      <c r="BFL72" s="16"/>
      <c r="BFM72" s="16"/>
      <c r="BFN72" s="16"/>
      <c r="BFO72" s="16"/>
      <c r="BFP72" s="16"/>
      <c r="BFQ72" s="16"/>
      <c r="BFR72" s="16"/>
      <c r="BFS72" s="16"/>
      <c r="BFT72" s="16"/>
      <c r="BFU72" s="16"/>
      <c r="BFV72" s="16"/>
      <c r="BFW72" s="16"/>
      <c r="BFX72" s="16"/>
      <c r="BFY72" s="16"/>
      <c r="BFZ72" s="16"/>
      <c r="BGA72" s="16"/>
      <c r="BGB72" s="16"/>
      <c r="BGC72" s="16"/>
      <c r="BGD72" s="16"/>
      <c r="BGE72" s="16"/>
      <c r="BGF72" s="16"/>
      <c r="BGG72" s="16"/>
      <c r="BGH72" s="16"/>
      <c r="BGI72" s="16"/>
      <c r="BGJ72" s="16"/>
      <c r="BGK72" s="16"/>
      <c r="BGL72" s="16"/>
      <c r="BGM72" s="16"/>
      <c r="BGN72" s="16"/>
      <c r="BGO72" s="16"/>
      <c r="BGP72" s="16"/>
      <c r="BGQ72" s="16"/>
      <c r="BGR72" s="16"/>
      <c r="BGS72" s="16"/>
      <c r="BGT72" s="16"/>
      <c r="BGU72" s="16"/>
      <c r="BGV72" s="16"/>
      <c r="BGW72" s="16"/>
      <c r="BGX72" s="16"/>
      <c r="BGY72" s="16"/>
      <c r="BGZ72" s="16"/>
      <c r="BHA72" s="16"/>
      <c r="BHB72" s="16"/>
      <c r="BHC72" s="16"/>
      <c r="BHD72" s="16"/>
      <c r="BHE72" s="16"/>
      <c r="BHF72" s="16"/>
      <c r="BHG72" s="16"/>
      <c r="BHH72" s="16"/>
      <c r="BHI72" s="16"/>
      <c r="BHJ72" s="16"/>
      <c r="BHK72" s="16"/>
      <c r="BHL72" s="16"/>
      <c r="BHM72" s="16"/>
      <c r="BHN72" s="16"/>
      <c r="BHO72" s="16"/>
      <c r="BHP72" s="16"/>
      <c r="BHQ72" s="16"/>
      <c r="BHR72" s="16"/>
      <c r="BHS72" s="16"/>
      <c r="BHT72" s="16"/>
      <c r="BHU72" s="16"/>
      <c r="BHV72" s="16"/>
      <c r="BHW72" s="16"/>
      <c r="BHX72" s="16"/>
      <c r="BHY72" s="16"/>
      <c r="BHZ72" s="16"/>
      <c r="BIA72" s="16"/>
      <c r="BIB72" s="16"/>
      <c r="BIC72" s="16"/>
      <c r="BID72" s="16"/>
      <c r="BIE72" s="16"/>
      <c r="BIF72" s="16"/>
      <c r="BIG72" s="16"/>
      <c r="BIH72" s="16"/>
      <c r="BII72" s="16"/>
      <c r="BIJ72" s="16"/>
      <c r="BIK72" s="16"/>
      <c r="BIL72" s="16"/>
      <c r="BIM72" s="16"/>
      <c r="BIN72" s="16"/>
      <c r="BIO72" s="16"/>
      <c r="BIP72" s="16"/>
      <c r="BIQ72" s="16"/>
      <c r="BIR72" s="16"/>
      <c r="BIS72" s="16"/>
      <c r="BIT72" s="16"/>
      <c r="BIU72" s="16"/>
      <c r="BIV72" s="16"/>
      <c r="BIW72" s="16"/>
      <c r="BIX72" s="16"/>
      <c r="BIY72" s="16"/>
      <c r="BIZ72" s="16"/>
      <c r="BJA72" s="16"/>
      <c r="BJB72" s="16"/>
      <c r="BJC72" s="16"/>
      <c r="BJD72" s="16"/>
      <c r="BJE72" s="16"/>
      <c r="BJF72" s="16"/>
      <c r="BJG72" s="16"/>
      <c r="BJH72" s="16"/>
      <c r="BJI72" s="16"/>
      <c r="BJJ72" s="16"/>
      <c r="BJK72" s="16"/>
      <c r="BJL72" s="16"/>
      <c r="BJM72" s="16"/>
      <c r="BJN72" s="16"/>
      <c r="BJO72" s="16"/>
      <c r="BJP72" s="16"/>
      <c r="BJQ72" s="16"/>
      <c r="BJR72" s="16"/>
      <c r="BJS72" s="16"/>
      <c r="BJT72" s="16"/>
      <c r="BJU72" s="16"/>
      <c r="BJV72" s="16"/>
      <c r="BJW72" s="16"/>
      <c r="BJX72" s="16"/>
      <c r="BJY72" s="16"/>
      <c r="BJZ72" s="16"/>
      <c r="BKA72" s="16"/>
      <c r="BKB72" s="16"/>
      <c r="BKC72" s="16"/>
      <c r="BKD72" s="16"/>
      <c r="BKE72" s="16"/>
      <c r="BKF72" s="16"/>
      <c r="BKG72" s="16"/>
      <c r="BKH72" s="16"/>
      <c r="BKI72" s="16"/>
      <c r="BKJ72" s="16"/>
      <c r="BKK72" s="16"/>
      <c r="BKL72" s="16"/>
      <c r="BKM72" s="16"/>
      <c r="BKN72" s="16"/>
      <c r="BKO72" s="16"/>
      <c r="BKP72" s="16"/>
      <c r="BKQ72" s="16"/>
      <c r="BKR72" s="16"/>
      <c r="BKS72" s="16"/>
      <c r="BKT72" s="16"/>
      <c r="BKU72" s="16"/>
      <c r="BKV72" s="16"/>
      <c r="BKW72" s="16"/>
      <c r="BKX72" s="16"/>
      <c r="BKY72" s="16"/>
      <c r="BKZ72" s="16"/>
      <c r="BLA72" s="16"/>
      <c r="BLB72" s="16"/>
      <c r="BLC72" s="16"/>
      <c r="BLD72" s="16"/>
      <c r="BLE72" s="16"/>
      <c r="BLF72" s="16"/>
      <c r="BLG72" s="16"/>
      <c r="BLH72" s="16"/>
      <c r="BLI72" s="16"/>
      <c r="BLJ72" s="16"/>
      <c r="BLK72" s="16"/>
      <c r="BLL72" s="16"/>
      <c r="BLM72" s="16"/>
      <c r="BLN72" s="16"/>
      <c r="BLO72" s="16"/>
      <c r="BLP72" s="16"/>
      <c r="BLQ72" s="16"/>
      <c r="BLR72" s="16"/>
      <c r="BLS72" s="16"/>
      <c r="BLT72" s="16"/>
      <c r="BLU72" s="16"/>
      <c r="BLV72" s="16"/>
      <c r="BLW72" s="16"/>
      <c r="BLX72" s="16"/>
      <c r="BLY72" s="16"/>
      <c r="BLZ72" s="16"/>
      <c r="BMA72" s="16"/>
      <c r="BMB72" s="16"/>
      <c r="BMC72" s="16"/>
      <c r="BMD72" s="16"/>
      <c r="BME72" s="16"/>
      <c r="BMF72" s="16"/>
      <c r="BMG72" s="16"/>
      <c r="BMH72" s="16"/>
      <c r="BMI72" s="16"/>
      <c r="BMJ72" s="16"/>
      <c r="BMK72" s="16"/>
      <c r="BML72" s="16"/>
      <c r="BMM72" s="16"/>
      <c r="BMN72" s="16"/>
      <c r="BMO72" s="16"/>
      <c r="BMP72" s="16"/>
      <c r="BMQ72" s="16"/>
      <c r="BMR72" s="16"/>
      <c r="BMS72" s="16"/>
      <c r="BMT72" s="16"/>
      <c r="BMU72" s="16"/>
      <c r="BMV72" s="16"/>
      <c r="BMW72" s="16"/>
      <c r="BMX72" s="16"/>
      <c r="BMY72" s="16"/>
      <c r="BMZ72" s="16"/>
      <c r="BNA72" s="16"/>
      <c r="BNB72" s="16"/>
      <c r="BNC72" s="16"/>
      <c r="BND72" s="16"/>
      <c r="BNE72" s="16"/>
      <c r="BNF72" s="16"/>
      <c r="BNG72" s="16"/>
      <c r="BNH72" s="16"/>
      <c r="BNI72" s="16"/>
      <c r="BNJ72" s="16"/>
      <c r="BNK72" s="16"/>
      <c r="BNL72" s="16"/>
      <c r="BNM72" s="16"/>
      <c r="BNN72" s="16"/>
      <c r="BNO72" s="16"/>
      <c r="BNP72" s="16"/>
      <c r="BNQ72" s="16"/>
      <c r="BNR72" s="16"/>
      <c r="BNS72" s="16"/>
      <c r="BNT72" s="16"/>
      <c r="BNU72" s="16"/>
      <c r="BNV72" s="16"/>
      <c r="BNW72" s="16"/>
      <c r="BNX72" s="16"/>
      <c r="BNY72" s="16"/>
      <c r="BNZ72" s="16"/>
      <c r="BOA72" s="16"/>
      <c r="BOB72" s="16"/>
      <c r="BOC72" s="16"/>
      <c r="BOD72" s="16"/>
      <c r="BOE72" s="16"/>
      <c r="BOF72" s="16"/>
      <c r="BOG72" s="16"/>
      <c r="BOH72" s="16"/>
      <c r="BOI72" s="16"/>
      <c r="BOJ72" s="16"/>
      <c r="BOK72" s="16"/>
      <c r="BOL72" s="16"/>
      <c r="BOM72" s="16"/>
      <c r="BON72" s="16"/>
      <c r="BOO72" s="16"/>
      <c r="BOP72" s="16"/>
      <c r="BOQ72" s="16"/>
      <c r="BOR72" s="16"/>
      <c r="BOS72" s="16"/>
      <c r="BOT72" s="16"/>
      <c r="BOU72" s="16"/>
      <c r="BOV72" s="16"/>
      <c r="BOW72" s="16"/>
      <c r="BOX72" s="16"/>
      <c r="BOY72" s="16"/>
      <c r="BOZ72" s="16"/>
      <c r="BPA72" s="16"/>
      <c r="BPB72" s="16"/>
      <c r="BPC72" s="16"/>
      <c r="BPD72" s="16"/>
      <c r="BPE72" s="16"/>
      <c r="BPF72" s="16"/>
      <c r="BPG72" s="16"/>
      <c r="BPH72" s="16"/>
      <c r="BPI72" s="16"/>
      <c r="BPJ72" s="16"/>
      <c r="BPK72" s="16"/>
      <c r="BPL72" s="16"/>
      <c r="BPM72" s="16"/>
      <c r="BPN72" s="16"/>
      <c r="BPO72" s="16"/>
      <c r="BPP72" s="16"/>
      <c r="BPQ72" s="16"/>
      <c r="BPR72" s="16"/>
      <c r="BPS72" s="16"/>
      <c r="BPT72" s="16"/>
      <c r="BPU72" s="16"/>
      <c r="BPV72" s="16"/>
      <c r="BPW72" s="16"/>
      <c r="BPX72" s="16"/>
      <c r="BPY72" s="16"/>
      <c r="BPZ72" s="16"/>
      <c r="BQA72" s="16"/>
      <c r="BQB72" s="16"/>
      <c r="BQC72" s="16"/>
      <c r="BQD72" s="16"/>
      <c r="BQE72" s="16"/>
      <c r="BQF72" s="16"/>
      <c r="BQG72" s="16"/>
      <c r="BQH72" s="16"/>
      <c r="BQI72" s="16"/>
      <c r="BQJ72" s="16"/>
      <c r="BQK72" s="16"/>
      <c r="BQL72" s="16"/>
      <c r="BQM72" s="16"/>
      <c r="BQN72" s="16"/>
      <c r="BQO72" s="16"/>
      <c r="BQP72" s="16"/>
      <c r="BQQ72" s="16"/>
      <c r="BQR72" s="16"/>
      <c r="BQS72" s="16"/>
      <c r="BQT72" s="16"/>
      <c r="BQU72" s="16"/>
      <c r="BQV72" s="16"/>
      <c r="BQW72" s="16"/>
      <c r="BQX72" s="16"/>
      <c r="BQY72" s="16"/>
      <c r="BQZ72" s="16"/>
      <c r="BRA72" s="16"/>
      <c r="BRB72" s="16"/>
      <c r="BRC72" s="16"/>
      <c r="BRD72" s="16"/>
      <c r="BRE72" s="16"/>
      <c r="BRF72" s="16"/>
      <c r="BRG72" s="16"/>
      <c r="BRH72" s="16"/>
      <c r="BRI72" s="16"/>
      <c r="BRJ72" s="16"/>
      <c r="BRK72" s="16"/>
      <c r="BRL72" s="16"/>
      <c r="BRM72" s="16"/>
      <c r="BRN72" s="16"/>
      <c r="BRO72" s="16"/>
      <c r="BRP72" s="16"/>
      <c r="BRQ72" s="16"/>
      <c r="BRR72" s="16"/>
      <c r="BRS72" s="16"/>
      <c r="BRT72" s="16"/>
      <c r="BRU72" s="16"/>
      <c r="BRV72" s="16"/>
      <c r="BRW72" s="16"/>
      <c r="BRX72" s="16"/>
      <c r="BRY72" s="16"/>
      <c r="BRZ72" s="16"/>
      <c r="BSA72" s="16"/>
      <c r="BSB72" s="16"/>
      <c r="BSC72" s="16"/>
      <c r="BSD72" s="16"/>
      <c r="BSE72" s="16"/>
      <c r="BSF72" s="16"/>
      <c r="BSG72" s="16"/>
      <c r="BSH72" s="16"/>
      <c r="BSI72" s="16"/>
      <c r="BSJ72" s="16"/>
      <c r="BSK72" s="16"/>
      <c r="BSL72" s="16"/>
      <c r="BSM72" s="16"/>
      <c r="BSN72" s="16"/>
      <c r="BSO72" s="16"/>
      <c r="BSP72" s="16"/>
      <c r="BSQ72" s="16"/>
      <c r="BSR72" s="16"/>
      <c r="BSS72" s="16"/>
      <c r="BST72" s="16"/>
      <c r="BSU72" s="16"/>
      <c r="BSV72" s="16"/>
      <c r="BSW72" s="16"/>
      <c r="BSX72" s="16"/>
      <c r="BSY72" s="16"/>
      <c r="BSZ72" s="16"/>
      <c r="BTA72" s="16"/>
      <c r="BTB72" s="16"/>
      <c r="BTC72" s="16"/>
      <c r="BTD72" s="16"/>
      <c r="BTE72" s="16"/>
      <c r="BTF72" s="16"/>
      <c r="BTG72" s="16"/>
      <c r="BTH72" s="16"/>
    </row>
    <row r="73" spans="1:1880" s="322" customFormat="1" ht="30.75" customHeight="1" x14ac:dyDescent="0.3">
      <c r="A73" s="68"/>
      <c r="B73" s="372" t="s">
        <v>3</v>
      </c>
      <c r="C73" s="373"/>
      <c r="D73" s="374"/>
      <c r="E73" s="374"/>
      <c r="F73" s="378"/>
      <c r="G73" s="361"/>
      <c r="H73" s="15"/>
      <c r="I73" s="51"/>
      <c r="J73" s="133"/>
      <c r="K73" s="417"/>
      <c r="L73"/>
      <c r="M73" s="16"/>
      <c r="N73" s="139"/>
      <c r="O73" s="16"/>
      <c r="P73" s="16"/>
      <c r="Q73" s="16"/>
      <c r="R73" s="16"/>
      <c r="S73" s="16"/>
      <c r="T73" s="16"/>
      <c r="U73" s="16"/>
      <c r="V73" s="16"/>
      <c r="W73" s="16"/>
      <c r="X73" s="16"/>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c r="PH73" s="16"/>
      <c r="PI73" s="16"/>
      <c r="PJ73" s="16"/>
      <c r="PK73" s="16"/>
      <c r="PL73" s="16"/>
      <c r="PM73" s="16"/>
      <c r="PN73" s="16"/>
      <c r="PO73" s="16"/>
      <c r="PP73" s="16"/>
      <c r="PQ73" s="16"/>
      <c r="PR73" s="16"/>
      <c r="PS73" s="16"/>
      <c r="PT73" s="16"/>
      <c r="PU73" s="16"/>
      <c r="PV73" s="16"/>
      <c r="PW73" s="16"/>
      <c r="PX73" s="16"/>
      <c r="PY73" s="16"/>
      <c r="PZ73" s="16"/>
      <c r="QA73" s="16"/>
      <c r="QB73" s="16"/>
      <c r="QC73" s="16"/>
      <c r="QD73" s="16"/>
      <c r="QE73" s="16"/>
      <c r="QF73" s="16"/>
      <c r="QG73" s="16"/>
      <c r="QH73" s="16"/>
      <c r="QI73" s="16"/>
      <c r="QJ73" s="16"/>
      <c r="QK73" s="16"/>
      <c r="QL73" s="16"/>
      <c r="QM73" s="16"/>
      <c r="QN73" s="16"/>
      <c r="QO73" s="16"/>
      <c r="QP73" s="16"/>
      <c r="QQ73" s="16"/>
      <c r="QR73" s="16"/>
      <c r="QS73" s="16"/>
      <c r="QT73" s="16"/>
      <c r="QU73" s="16"/>
      <c r="QV73" s="16"/>
      <c r="QW73" s="16"/>
      <c r="QX73" s="16"/>
      <c r="QY73" s="16"/>
      <c r="QZ73" s="16"/>
      <c r="RA73" s="16"/>
      <c r="RB73" s="16"/>
      <c r="RC73" s="16"/>
      <c r="RD73" s="16"/>
      <c r="RE73" s="16"/>
      <c r="RF73" s="16"/>
      <c r="RG73" s="16"/>
      <c r="RH73" s="16"/>
      <c r="RI73" s="16"/>
      <c r="RJ73" s="16"/>
      <c r="RK73" s="16"/>
      <c r="RL73" s="16"/>
      <c r="RM73" s="16"/>
      <c r="RN73" s="16"/>
      <c r="RO73" s="16"/>
      <c r="RP73" s="16"/>
      <c r="RQ73" s="16"/>
      <c r="RR73" s="16"/>
      <c r="RS73" s="16"/>
      <c r="RT73" s="16"/>
      <c r="RU73" s="16"/>
      <c r="RV73" s="16"/>
      <c r="RW73" s="16"/>
      <c r="RX73" s="16"/>
      <c r="RY73" s="16"/>
      <c r="RZ73" s="16"/>
      <c r="SA73" s="16"/>
      <c r="SB73" s="16"/>
      <c r="SC73" s="16"/>
      <c r="SD73" s="16"/>
      <c r="SE73" s="16"/>
      <c r="SF73" s="16"/>
      <c r="SG73" s="16"/>
      <c r="SH73" s="16"/>
      <c r="SI73" s="16"/>
      <c r="SJ73" s="16"/>
      <c r="SK73" s="16"/>
      <c r="SL73" s="16"/>
      <c r="SM73" s="16"/>
      <c r="SN73" s="16"/>
      <c r="SO73" s="16"/>
      <c r="SP73" s="16"/>
      <c r="SQ73" s="16"/>
      <c r="SR73" s="16"/>
      <c r="SS73" s="16"/>
      <c r="ST73" s="16"/>
      <c r="SU73" s="16"/>
      <c r="SV73" s="16"/>
      <c r="SW73" s="16"/>
      <c r="SX73" s="16"/>
      <c r="SY73" s="16"/>
      <c r="SZ73" s="16"/>
      <c r="TA73" s="16"/>
      <c r="TB73" s="16"/>
      <c r="TC73" s="16"/>
      <c r="TD73" s="16"/>
      <c r="TE73" s="16"/>
      <c r="TF73" s="16"/>
      <c r="TG73" s="16"/>
      <c r="TH73" s="16"/>
      <c r="TI73" s="16"/>
      <c r="TJ73" s="16"/>
      <c r="TK73" s="16"/>
      <c r="TL73" s="16"/>
      <c r="TM73" s="16"/>
      <c r="TN73" s="16"/>
      <c r="TO73" s="16"/>
      <c r="TP73" s="16"/>
      <c r="TQ73" s="16"/>
      <c r="TR73" s="16"/>
      <c r="TS73" s="16"/>
      <c r="TT73" s="16"/>
      <c r="TU73" s="16"/>
      <c r="TV73" s="16"/>
      <c r="TW73" s="16"/>
      <c r="TX73" s="16"/>
      <c r="TY73" s="16"/>
      <c r="TZ73" s="16"/>
      <c r="UA73" s="16"/>
      <c r="UB73" s="16"/>
      <c r="UC73" s="16"/>
      <c r="UD73" s="16"/>
      <c r="UE73" s="16"/>
      <c r="UF73" s="16"/>
      <c r="UG73" s="16"/>
      <c r="UH73" s="16"/>
      <c r="UI73" s="16"/>
      <c r="UJ73" s="16"/>
      <c r="UK73" s="16"/>
      <c r="UL73" s="16"/>
      <c r="UM73" s="16"/>
      <c r="UN73" s="16"/>
      <c r="UO73" s="16"/>
      <c r="UP73" s="16"/>
      <c r="UQ73" s="16"/>
      <c r="UR73" s="16"/>
      <c r="US73" s="16"/>
      <c r="UT73" s="16"/>
      <c r="UU73" s="16"/>
      <c r="UV73" s="16"/>
      <c r="UW73" s="16"/>
      <c r="UX73" s="16"/>
      <c r="UY73" s="16"/>
      <c r="UZ73" s="16"/>
      <c r="VA73" s="16"/>
      <c r="VB73" s="16"/>
      <c r="VC73" s="16"/>
      <c r="VD73" s="16"/>
      <c r="VE73" s="16"/>
      <c r="VF73" s="16"/>
      <c r="VG73" s="16"/>
      <c r="VH73" s="16"/>
      <c r="VI73" s="16"/>
      <c r="VJ73" s="16"/>
      <c r="VK73" s="16"/>
      <c r="VL73" s="16"/>
      <c r="VM73" s="16"/>
      <c r="VN73" s="16"/>
      <c r="VO73" s="16"/>
      <c r="VP73" s="16"/>
      <c r="VQ73" s="16"/>
      <c r="VR73" s="16"/>
      <c r="VS73" s="16"/>
      <c r="VT73" s="16"/>
      <c r="VU73" s="16"/>
      <c r="VV73" s="16"/>
      <c r="VW73" s="16"/>
      <c r="VX73" s="16"/>
      <c r="VY73" s="16"/>
      <c r="VZ73" s="16"/>
      <c r="WA73" s="16"/>
      <c r="WB73" s="16"/>
      <c r="WC73" s="16"/>
      <c r="WD73" s="16"/>
      <c r="WE73" s="16"/>
      <c r="WF73" s="16"/>
      <c r="WG73" s="16"/>
      <c r="WH73" s="16"/>
      <c r="WI73" s="16"/>
      <c r="WJ73" s="16"/>
      <c r="WK73" s="16"/>
      <c r="WL73" s="16"/>
      <c r="WM73" s="16"/>
      <c r="WN73" s="16"/>
      <c r="WO73" s="16"/>
      <c r="WP73" s="16"/>
      <c r="WQ73" s="16"/>
      <c r="WR73" s="16"/>
      <c r="WS73" s="16"/>
      <c r="WT73" s="16"/>
      <c r="WU73" s="16"/>
      <c r="WV73" s="16"/>
      <c r="WW73" s="16"/>
      <c r="WX73" s="16"/>
      <c r="WY73" s="16"/>
      <c r="WZ73" s="16"/>
      <c r="XA73" s="16"/>
      <c r="XB73" s="16"/>
      <c r="XC73" s="16"/>
      <c r="XD73" s="16"/>
      <c r="XE73" s="16"/>
      <c r="XF73" s="16"/>
      <c r="XG73" s="16"/>
      <c r="XH73" s="16"/>
      <c r="XI73" s="16"/>
      <c r="XJ73" s="16"/>
      <c r="XK73" s="16"/>
      <c r="XL73" s="16"/>
      <c r="XM73" s="16"/>
      <c r="XN73" s="16"/>
      <c r="XO73" s="16"/>
      <c r="XP73" s="16"/>
      <c r="XQ73" s="16"/>
      <c r="XR73" s="16"/>
      <c r="XS73" s="16"/>
      <c r="XT73" s="16"/>
      <c r="XU73" s="16"/>
      <c r="XV73" s="16"/>
      <c r="XW73" s="16"/>
      <c r="XX73" s="16"/>
      <c r="XY73" s="16"/>
      <c r="XZ73" s="16"/>
      <c r="YA73" s="16"/>
      <c r="YB73" s="16"/>
      <c r="YC73" s="16"/>
      <c r="YD73" s="16"/>
      <c r="YE73" s="16"/>
      <c r="YF73" s="16"/>
      <c r="YG73" s="16"/>
      <c r="YH73" s="16"/>
      <c r="YI73" s="16"/>
      <c r="YJ73" s="16"/>
      <c r="YK73" s="16"/>
      <c r="YL73" s="16"/>
      <c r="YM73" s="16"/>
      <c r="YN73" s="16"/>
      <c r="YO73" s="16"/>
      <c r="YP73" s="16"/>
      <c r="YQ73" s="16"/>
      <c r="YR73" s="16"/>
      <c r="YS73" s="16"/>
      <c r="YT73" s="16"/>
      <c r="YU73" s="16"/>
      <c r="YV73" s="16"/>
      <c r="YW73" s="16"/>
      <c r="YX73" s="16"/>
      <c r="YY73" s="16"/>
      <c r="YZ73" s="16"/>
      <c r="ZA73" s="16"/>
      <c r="ZB73" s="16"/>
      <c r="ZC73" s="16"/>
      <c r="ZD73" s="16"/>
      <c r="ZE73" s="16"/>
      <c r="ZF73" s="16"/>
      <c r="ZG73" s="16"/>
      <c r="ZH73" s="16"/>
      <c r="ZI73" s="16"/>
      <c r="ZJ73" s="16"/>
      <c r="ZK73" s="16"/>
      <c r="ZL73" s="16"/>
      <c r="ZM73" s="16"/>
      <c r="ZN73" s="16"/>
      <c r="ZO73" s="16"/>
      <c r="ZP73" s="16"/>
      <c r="ZQ73" s="16"/>
      <c r="ZR73" s="16"/>
      <c r="ZS73" s="16"/>
      <c r="ZT73" s="16"/>
      <c r="ZU73" s="16"/>
      <c r="ZV73" s="16"/>
      <c r="ZW73" s="16"/>
      <c r="ZX73" s="16"/>
      <c r="ZY73" s="16"/>
      <c r="ZZ73" s="16"/>
      <c r="AAA73" s="16"/>
      <c r="AAB73" s="16"/>
      <c r="AAC73" s="16"/>
      <c r="AAD73" s="16"/>
      <c r="AAE73" s="16"/>
      <c r="AAF73" s="16"/>
      <c r="AAG73" s="16"/>
      <c r="AAH73" s="16"/>
      <c r="AAI73" s="16"/>
      <c r="AAJ73" s="16"/>
      <c r="AAK73" s="16"/>
      <c r="AAL73" s="16"/>
      <c r="AAM73" s="16"/>
      <c r="AAN73" s="16"/>
      <c r="AAO73" s="16"/>
      <c r="AAP73" s="16"/>
      <c r="AAQ73" s="16"/>
      <c r="AAR73" s="16"/>
      <c r="AAS73" s="16"/>
      <c r="AAT73" s="16"/>
      <c r="AAU73" s="16"/>
      <c r="AAV73" s="16"/>
      <c r="AAW73" s="16"/>
      <c r="AAX73" s="16"/>
      <c r="AAY73" s="16"/>
      <c r="AAZ73" s="16"/>
      <c r="ABA73" s="16"/>
      <c r="ABB73" s="16"/>
      <c r="ABC73" s="16"/>
      <c r="ABD73" s="16"/>
      <c r="ABE73" s="16"/>
      <c r="ABF73" s="16"/>
      <c r="ABG73" s="16"/>
      <c r="ABH73" s="16"/>
      <c r="ABI73" s="16"/>
      <c r="ABJ73" s="16"/>
      <c r="ABK73" s="16"/>
      <c r="ABL73" s="16"/>
      <c r="ABM73" s="16"/>
      <c r="ABN73" s="16"/>
      <c r="ABO73" s="16"/>
      <c r="ABP73" s="16"/>
      <c r="ABQ73" s="16"/>
      <c r="ABR73" s="16"/>
      <c r="ABS73" s="16"/>
      <c r="ABT73" s="16"/>
      <c r="ABU73" s="16"/>
      <c r="ABV73" s="16"/>
      <c r="ABW73" s="16"/>
      <c r="ABX73" s="16"/>
      <c r="ABY73" s="16"/>
      <c r="ABZ73" s="16"/>
      <c r="ACA73" s="16"/>
      <c r="ACB73" s="16"/>
      <c r="ACC73" s="16"/>
      <c r="ACD73" s="16"/>
      <c r="ACE73" s="16"/>
      <c r="ACF73" s="16"/>
      <c r="ACG73" s="16"/>
      <c r="ACH73" s="16"/>
      <c r="ACI73" s="16"/>
      <c r="ACJ73" s="16"/>
      <c r="ACK73" s="16"/>
      <c r="ACL73" s="16"/>
      <c r="ACM73" s="16"/>
      <c r="ACN73" s="16"/>
      <c r="ACO73" s="16"/>
      <c r="ACP73" s="16"/>
      <c r="ACQ73" s="16"/>
      <c r="ACR73" s="16"/>
      <c r="ACS73" s="16"/>
      <c r="ACT73" s="16"/>
      <c r="ACU73" s="16"/>
      <c r="ACV73" s="16"/>
      <c r="ACW73" s="16"/>
      <c r="ACX73" s="16"/>
      <c r="ACY73" s="16"/>
      <c r="ACZ73" s="16"/>
      <c r="ADA73" s="16"/>
      <c r="ADB73" s="16"/>
      <c r="ADC73" s="16"/>
      <c r="ADD73" s="16"/>
      <c r="ADE73" s="16"/>
      <c r="ADF73" s="16"/>
      <c r="ADG73" s="16"/>
      <c r="ADH73" s="16"/>
      <c r="ADI73" s="16"/>
      <c r="ADJ73" s="16"/>
      <c r="ADK73" s="16"/>
      <c r="ADL73" s="16"/>
      <c r="ADM73" s="16"/>
      <c r="ADN73" s="16"/>
      <c r="ADO73" s="16"/>
      <c r="ADP73" s="16"/>
      <c r="ADQ73" s="16"/>
      <c r="ADR73" s="16"/>
      <c r="ADS73" s="16"/>
      <c r="ADT73" s="16"/>
      <c r="ADU73" s="16"/>
      <c r="ADV73" s="16"/>
      <c r="ADW73" s="16"/>
      <c r="ADX73" s="16"/>
      <c r="ADY73" s="16"/>
      <c r="ADZ73" s="16"/>
      <c r="AEA73" s="16"/>
      <c r="AEB73" s="16"/>
      <c r="AEC73" s="16"/>
      <c r="AED73" s="16"/>
      <c r="AEE73" s="16"/>
      <c r="AEF73" s="16"/>
      <c r="AEG73" s="16"/>
      <c r="AEH73" s="16"/>
      <c r="AEI73" s="16"/>
      <c r="AEJ73" s="16"/>
      <c r="AEK73" s="16"/>
      <c r="AEL73" s="16"/>
      <c r="AEM73" s="16"/>
      <c r="AEN73" s="16"/>
      <c r="AEO73" s="16"/>
      <c r="AEP73" s="16"/>
      <c r="AEQ73" s="16"/>
      <c r="AER73" s="16"/>
      <c r="AES73" s="16"/>
      <c r="AET73" s="16"/>
      <c r="AEU73" s="16"/>
      <c r="AEV73" s="16"/>
      <c r="AEW73" s="16"/>
      <c r="AEX73" s="16"/>
      <c r="AEY73" s="16"/>
      <c r="AEZ73" s="16"/>
      <c r="AFA73" s="16"/>
      <c r="AFB73" s="16"/>
      <c r="AFC73" s="16"/>
      <c r="AFD73" s="16"/>
      <c r="AFE73" s="16"/>
      <c r="AFF73" s="16"/>
      <c r="AFG73" s="16"/>
      <c r="AFH73" s="16"/>
      <c r="AFI73" s="16"/>
      <c r="AFJ73" s="16"/>
      <c r="AFK73" s="16"/>
      <c r="AFL73" s="16"/>
      <c r="AFM73" s="16"/>
      <c r="AFN73" s="16"/>
      <c r="AFO73" s="16"/>
      <c r="AFP73" s="16"/>
      <c r="AFQ73" s="16"/>
      <c r="AFR73" s="16"/>
      <c r="AFS73" s="16"/>
      <c r="AFT73" s="16"/>
      <c r="AFU73" s="16"/>
      <c r="AFV73" s="16"/>
      <c r="AFW73" s="16"/>
      <c r="AFX73" s="16"/>
      <c r="AFY73" s="16"/>
      <c r="AFZ73" s="16"/>
      <c r="AGA73" s="16"/>
      <c r="AGB73" s="16"/>
      <c r="AGC73" s="16"/>
      <c r="AGD73" s="16"/>
      <c r="AGE73" s="16"/>
      <c r="AGF73" s="16"/>
      <c r="AGG73" s="16"/>
      <c r="AGH73" s="16"/>
      <c r="AGI73" s="16"/>
      <c r="AGJ73" s="16"/>
      <c r="AGK73" s="16"/>
      <c r="AGL73" s="16"/>
      <c r="AGM73" s="16"/>
      <c r="AGN73" s="16"/>
      <c r="AGO73" s="16"/>
      <c r="AGP73" s="16"/>
      <c r="AGQ73" s="16"/>
      <c r="AGR73" s="16"/>
      <c r="AGS73" s="16"/>
      <c r="AGT73" s="16"/>
      <c r="AGU73" s="16"/>
      <c r="AGV73" s="16"/>
      <c r="AGW73" s="16"/>
      <c r="AGX73" s="16"/>
      <c r="AGY73" s="16"/>
      <c r="AGZ73" s="16"/>
      <c r="AHA73" s="16"/>
      <c r="AHB73" s="16"/>
      <c r="AHC73" s="16"/>
      <c r="AHD73" s="16"/>
      <c r="AHE73" s="16"/>
      <c r="AHF73" s="16"/>
      <c r="AHG73" s="16"/>
      <c r="AHH73" s="16"/>
      <c r="AHI73" s="16"/>
      <c r="AHJ73" s="16"/>
      <c r="AHK73" s="16"/>
      <c r="AHL73" s="16"/>
      <c r="AHM73" s="16"/>
      <c r="AHN73" s="16"/>
      <c r="AHO73" s="16"/>
      <c r="AHP73" s="16"/>
      <c r="AHQ73" s="16"/>
      <c r="AHR73" s="16"/>
      <c r="AHS73" s="16"/>
      <c r="AHT73" s="16"/>
      <c r="AHU73" s="16"/>
      <c r="AHV73" s="16"/>
      <c r="AHW73" s="16"/>
      <c r="AHX73" s="16"/>
      <c r="AHY73" s="16"/>
      <c r="AHZ73" s="16"/>
      <c r="AIA73" s="16"/>
      <c r="AIB73" s="16"/>
      <c r="AIC73" s="16"/>
      <c r="AID73" s="16"/>
      <c r="AIE73" s="16"/>
      <c r="AIF73" s="16"/>
      <c r="AIG73" s="16"/>
      <c r="AIH73" s="16"/>
      <c r="AII73" s="16"/>
      <c r="AIJ73" s="16"/>
      <c r="AIK73" s="16"/>
      <c r="AIL73" s="16"/>
      <c r="AIM73" s="16"/>
      <c r="AIN73" s="16"/>
      <c r="AIO73" s="16"/>
      <c r="AIP73" s="16"/>
      <c r="AIQ73" s="16"/>
      <c r="AIR73" s="16"/>
      <c r="AIS73" s="16"/>
      <c r="AIT73" s="16"/>
      <c r="AIU73" s="16"/>
      <c r="AIV73" s="16"/>
      <c r="AIW73" s="16"/>
      <c r="AIX73" s="16"/>
      <c r="AIY73" s="16"/>
      <c r="AIZ73" s="16"/>
      <c r="AJA73" s="16"/>
      <c r="AJB73" s="16"/>
      <c r="AJC73" s="16"/>
      <c r="AJD73" s="16"/>
      <c r="AJE73" s="16"/>
      <c r="AJF73" s="16"/>
      <c r="AJG73" s="16"/>
      <c r="AJH73" s="16"/>
      <c r="AJI73" s="16"/>
      <c r="AJJ73" s="16"/>
      <c r="AJK73" s="16"/>
      <c r="AJL73" s="16"/>
      <c r="AJM73" s="16"/>
      <c r="AJN73" s="16"/>
      <c r="AJO73" s="16"/>
      <c r="AJP73" s="16"/>
      <c r="AJQ73" s="16"/>
      <c r="AJR73" s="16"/>
      <c r="AJS73" s="16"/>
      <c r="AJT73" s="16"/>
      <c r="AJU73" s="16"/>
      <c r="AJV73" s="16"/>
      <c r="AJW73" s="16"/>
      <c r="AJX73" s="16"/>
      <c r="AJY73" s="16"/>
      <c r="AJZ73" s="16"/>
      <c r="AKA73" s="16"/>
      <c r="AKB73" s="16"/>
      <c r="AKC73" s="16"/>
      <c r="AKD73" s="16"/>
      <c r="AKE73" s="16"/>
      <c r="AKF73" s="16"/>
      <c r="AKG73" s="16"/>
      <c r="AKH73" s="16"/>
      <c r="AKI73" s="16"/>
      <c r="AKJ73" s="16"/>
      <c r="AKK73" s="16"/>
      <c r="AKL73" s="16"/>
      <c r="AKM73" s="16"/>
      <c r="AKN73" s="16"/>
      <c r="AKO73" s="16"/>
      <c r="AKP73" s="16"/>
      <c r="AKQ73" s="16"/>
      <c r="AKR73" s="16"/>
      <c r="AKS73" s="16"/>
      <c r="AKT73" s="16"/>
      <c r="AKU73" s="16"/>
      <c r="AKV73" s="16"/>
      <c r="AKW73" s="16"/>
      <c r="AKX73" s="16"/>
      <c r="AKY73" s="16"/>
      <c r="AKZ73" s="16"/>
      <c r="ALA73" s="16"/>
      <c r="ALB73" s="16"/>
      <c r="ALC73" s="16"/>
      <c r="ALD73" s="16"/>
      <c r="ALE73" s="16"/>
      <c r="ALF73" s="16"/>
      <c r="ALG73" s="16"/>
      <c r="ALH73" s="16"/>
      <c r="ALI73" s="16"/>
      <c r="ALJ73" s="16"/>
      <c r="ALK73" s="16"/>
      <c r="ALL73" s="16"/>
      <c r="ALM73" s="16"/>
      <c r="ALN73" s="16"/>
      <c r="ALO73" s="16"/>
      <c r="ALP73" s="16"/>
      <c r="ALQ73" s="16"/>
      <c r="ALR73" s="16"/>
      <c r="ALS73" s="16"/>
      <c r="ALT73" s="16"/>
      <c r="ALU73" s="16"/>
      <c r="ALV73" s="16"/>
      <c r="ALW73" s="16"/>
      <c r="ALX73" s="16"/>
      <c r="ALY73" s="16"/>
      <c r="ALZ73" s="16"/>
      <c r="AMA73" s="16"/>
      <c r="AMB73" s="16"/>
      <c r="AMC73" s="16"/>
      <c r="AMD73" s="16"/>
      <c r="AME73" s="16"/>
      <c r="AMF73" s="16"/>
      <c r="AMG73" s="16"/>
      <c r="AMH73" s="16"/>
      <c r="AMI73" s="16"/>
      <c r="AMJ73" s="16"/>
      <c r="AMK73" s="16"/>
      <c r="AML73" s="16"/>
      <c r="AMM73" s="16"/>
      <c r="AMN73" s="16"/>
      <c r="AMO73" s="16"/>
      <c r="AMP73" s="16"/>
      <c r="AMQ73" s="16"/>
      <c r="AMR73" s="16"/>
      <c r="AMS73" s="16"/>
      <c r="AMT73" s="16"/>
      <c r="AMU73" s="16"/>
      <c r="AMV73" s="16"/>
      <c r="AMW73" s="16"/>
      <c r="AMX73" s="16"/>
      <c r="AMY73" s="16"/>
      <c r="AMZ73" s="16"/>
      <c r="ANA73" s="16"/>
      <c r="ANB73" s="16"/>
      <c r="ANC73" s="16"/>
      <c r="AND73" s="16"/>
      <c r="ANE73" s="16"/>
      <c r="ANF73" s="16"/>
      <c r="ANG73" s="16"/>
      <c r="ANH73" s="16"/>
      <c r="ANI73" s="16"/>
      <c r="ANJ73" s="16"/>
      <c r="ANK73" s="16"/>
      <c r="ANL73" s="16"/>
      <c r="ANM73" s="16"/>
      <c r="ANN73" s="16"/>
      <c r="ANO73" s="16"/>
      <c r="ANP73" s="16"/>
      <c r="ANQ73" s="16"/>
      <c r="ANR73" s="16"/>
      <c r="ANS73" s="16"/>
      <c r="ANT73" s="16"/>
      <c r="ANU73" s="16"/>
      <c r="ANV73" s="16"/>
      <c r="ANW73" s="16"/>
      <c r="ANX73" s="16"/>
      <c r="ANY73" s="16"/>
      <c r="ANZ73" s="16"/>
      <c r="AOA73" s="16"/>
      <c r="AOB73" s="16"/>
      <c r="AOC73" s="16"/>
      <c r="AOD73" s="16"/>
      <c r="AOE73" s="16"/>
      <c r="AOF73" s="16"/>
      <c r="AOG73" s="16"/>
      <c r="AOH73" s="16"/>
      <c r="AOI73" s="16"/>
      <c r="AOJ73" s="16"/>
      <c r="AOK73" s="16"/>
      <c r="AOL73" s="16"/>
      <c r="AOM73" s="16"/>
      <c r="AON73" s="16"/>
      <c r="AOO73" s="16"/>
      <c r="AOP73" s="16"/>
      <c r="AOQ73" s="16"/>
      <c r="AOR73" s="16"/>
      <c r="AOS73" s="16"/>
      <c r="AOT73" s="16"/>
      <c r="AOU73" s="16"/>
      <c r="AOV73" s="16"/>
      <c r="AOW73" s="16"/>
      <c r="AOX73" s="16"/>
      <c r="AOY73" s="16"/>
      <c r="AOZ73" s="16"/>
      <c r="APA73" s="16"/>
      <c r="APB73" s="16"/>
      <c r="APC73" s="16"/>
      <c r="APD73" s="16"/>
      <c r="APE73" s="16"/>
      <c r="APF73" s="16"/>
      <c r="APG73" s="16"/>
      <c r="APH73" s="16"/>
      <c r="API73" s="16"/>
      <c r="APJ73" s="16"/>
      <c r="APK73" s="16"/>
      <c r="APL73" s="16"/>
      <c r="APM73" s="16"/>
      <c r="APN73" s="16"/>
      <c r="APO73" s="16"/>
      <c r="APP73" s="16"/>
      <c r="APQ73" s="16"/>
      <c r="APR73" s="16"/>
      <c r="APS73" s="16"/>
      <c r="APT73" s="16"/>
      <c r="APU73" s="16"/>
      <c r="APV73" s="16"/>
      <c r="APW73" s="16"/>
      <c r="APX73" s="16"/>
      <c r="APY73" s="16"/>
      <c r="APZ73" s="16"/>
      <c r="AQA73" s="16"/>
      <c r="AQB73" s="16"/>
      <c r="AQC73" s="16"/>
      <c r="AQD73" s="16"/>
      <c r="AQE73" s="16"/>
      <c r="AQF73" s="16"/>
      <c r="AQG73" s="16"/>
      <c r="AQH73" s="16"/>
      <c r="AQI73" s="16"/>
      <c r="AQJ73" s="16"/>
      <c r="AQK73" s="16"/>
      <c r="AQL73" s="16"/>
      <c r="AQM73" s="16"/>
      <c r="AQN73" s="16"/>
      <c r="AQO73" s="16"/>
      <c r="AQP73" s="16"/>
      <c r="AQQ73" s="16"/>
      <c r="AQR73" s="16"/>
      <c r="AQS73" s="16"/>
      <c r="AQT73" s="16"/>
      <c r="AQU73" s="16"/>
      <c r="AQV73" s="16"/>
      <c r="AQW73" s="16"/>
      <c r="AQX73" s="16"/>
      <c r="AQY73" s="16"/>
      <c r="AQZ73" s="16"/>
      <c r="ARA73" s="16"/>
      <c r="ARB73" s="16"/>
      <c r="ARC73" s="16"/>
      <c r="ARD73" s="16"/>
      <c r="ARE73" s="16"/>
      <c r="ARF73" s="16"/>
      <c r="ARG73" s="16"/>
      <c r="ARH73" s="16"/>
      <c r="ARI73" s="16"/>
      <c r="ARJ73" s="16"/>
      <c r="ARK73" s="16"/>
      <c r="ARL73" s="16"/>
      <c r="ARM73" s="16"/>
      <c r="ARN73" s="16"/>
      <c r="ARO73" s="16"/>
      <c r="ARP73" s="16"/>
      <c r="ARQ73" s="16"/>
      <c r="ARR73" s="16"/>
      <c r="ARS73" s="16"/>
      <c r="ART73" s="16"/>
      <c r="ARU73" s="16"/>
      <c r="ARV73" s="16"/>
      <c r="ARW73" s="16"/>
      <c r="ARX73" s="16"/>
      <c r="ARY73" s="16"/>
      <c r="ARZ73" s="16"/>
      <c r="ASA73" s="16"/>
      <c r="ASB73" s="16"/>
      <c r="ASC73" s="16"/>
      <c r="ASD73" s="16"/>
      <c r="ASE73" s="16"/>
      <c r="ASF73" s="16"/>
      <c r="ASG73" s="16"/>
      <c r="ASH73" s="16"/>
      <c r="ASI73" s="16"/>
      <c r="ASJ73" s="16"/>
      <c r="ASK73" s="16"/>
      <c r="ASL73" s="16"/>
      <c r="ASM73" s="16"/>
      <c r="ASN73" s="16"/>
      <c r="ASO73" s="16"/>
      <c r="ASP73" s="16"/>
      <c r="ASQ73" s="16"/>
      <c r="ASR73" s="16"/>
      <c r="ASS73" s="16"/>
      <c r="AST73" s="16"/>
      <c r="ASU73" s="16"/>
      <c r="ASV73" s="16"/>
      <c r="ASW73" s="16"/>
      <c r="ASX73" s="16"/>
      <c r="ASY73" s="16"/>
      <c r="ASZ73" s="16"/>
      <c r="ATA73" s="16"/>
      <c r="ATB73" s="16"/>
      <c r="ATC73" s="16"/>
      <c r="ATD73" s="16"/>
      <c r="ATE73" s="16"/>
      <c r="ATF73" s="16"/>
      <c r="ATG73" s="16"/>
      <c r="ATH73" s="16"/>
      <c r="ATI73" s="16"/>
      <c r="ATJ73" s="16"/>
      <c r="ATK73" s="16"/>
      <c r="ATL73" s="16"/>
      <c r="ATM73" s="16"/>
      <c r="ATN73" s="16"/>
      <c r="ATO73" s="16"/>
      <c r="ATP73" s="16"/>
      <c r="ATQ73" s="16"/>
      <c r="ATR73" s="16"/>
      <c r="ATS73" s="16"/>
      <c r="ATT73" s="16"/>
      <c r="ATU73" s="16"/>
      <c r="ATV73" s="16"/>
      <c r="ATW73" s="16"/>
      <c r="ATX73" s="16"/>
      <c r="ATY73" s="16"/>
      <c r="ATZ73" s="16"/>
      <c r="AUA73" s="16"/>
      <c r="AUB73" s="16"/>
      <c r="AUC73" s="16"/>
      <c r="AUD73" s="16"/>
      <c r="AUE73" s="16"/>
      <c r="AUF73" s="16"/>
      <c r="AUG73" s="16"/>
      <c r="AUH73" s="16"/>
      <c r="AUI73" s="16"/>
      <c r="AUJ73" s="16"/>
      <c r="AUK73" s="16"/>
      <c r="AUL73" s="16"/>
      <c r="AUM73" s="16"/>
      <c r="AUN73" s="16"/>
      <c r="AUO73" s="16"/>
      <c r="AUP73" s="16"/>
      <c r="AUQ73" s="16"/>
      <c r="AUR73" s="16"/>
      <c r="AUS73" s="16"/>
      <c r="AUT73" s="16"/>
      <c r="AUU73" s="16"/>
      <c r="AUV73" s="16"/>
      <c r="AUW73" s="16"/>
      <c r="AUX73" s="16"/>
      <c r="AUY73" s="16"/>
      <c r="AUZ73" s="16"/>
      <c r="AVA73" s="16"/>
      <c r="AVB73" s="16"/>
      <c r="AVC73" s="16"/>
      <c r="AVD73" s="16"/>
      <c r="AVE73" s="16"/>
      <c r="AVF73" s="16"/>
      <c r="AVG73" s="16"/>
      <c r="AVH73" s="16"/>
      <c r="AVI73" s="16"/>
      <c r="AVJ73" s="16"/>
      <c r="AVK73" s="16"/>
      <c r="AVL73" s="16"/>
      <c r="AVM73" s="16"/>
      <c r="AVN73" s="16"/>
      <c r="AVO73" s="16"/>
      <c r="AVP73" s="16"/>
      <c r="AVQ73" s="16"/>
      <c r="AVR73" s="16"/>
      <c r="AVS73" s="16"/>
      <c r="AVT73" s="16"/>
      <c r="AVU73" s="16"/>
      <c r="AVV73" s="16"/>
      <c r="AVW73" s="16"/>
      <c r="AVX73" s="16"/>
      <c r="AVY73" s="16"/>
      <c r="AVZ73" s="16"/>
      <c r="AWA73" s="16"/>
      <c r="AWB73" s="16"/>
      <c r="AWC73" s="16"/>
      <c r="AWD73" s="16"/>
      <c r="AWE73" s="16"/>
      <c r="AWF73" s="16"/>
      <c r="AWG73" s="16"/>
      <c r="AWH73" s="16"/>
      <c r="AWI73" s="16"/>
      <c r="AWJ73" s="16"/>
      <c r="AWK73" s="16"/>
      <c r="AWL73" s="16"/>
      <c r="AWM73" s="16"/>
      <c r="AWN73" s="16"/>
      <c r="AWO73" s="16"/>
      <c r="AWP73" s="16"/>
      <c r="AWQ73" s="16"/>
      <c r="AWR73" s="16"/>
      <c r="AWS73" s="16"/>
      <c r="AWT73" s="16"/>
      <c r="AWU73" s="16"/>
      <c r="AWV73" s="16"/>
      <c r="AWW73" s="16"/>
      <c r="AWX73" s="16"/>
      <c r="AWY73" s="16"/>
      <c r="AWZ73" s="16"/>
      <c r="AXA73" s="16"/>
      <c r="AXB73" s="16"/>
      <c r="AXC73" s="16"/>
      <c r="AXD73" s="16"/>
      <c r="AXE73" s="16"/>
      <c r="AXF73" s="16"/>
      <c r="AXG73" s="16"/>
      <c r="AXH73" s="16"/>
      <c r="AXI73" s="16"/>
      <c r="AXJ73" s="16"/>
      <c r="AXK73" s="16"/>
      <c r="AXL73" s="16"/>
      <c r="AXM73" s="16"/>
      <c r="AXN73" s="16"/>
      <c r="AXO73" s="16"/>
      <c r="AXP73" s="16"/>
      <c r="AXQ73" s="16"/>
      <c r="AXR73" s="16"/>
      <c r="AXS73" s="16"/>
      <c r="AXT73" s="16"/>
      <c r="AXU73" s="16"/>
      <c r="AXV73" s="16"/>
      <c r="AXW73" s="16"/>
      <c r="AXX73" s="16"/>
      <c r="AXY73" s="16"/>
      <c r="AXZ73" s="16"/>
      <c r="AYA73" s="16"/>
      <c r="AYB73" s="16"/>
      <c r="AYC73" s="16"/>
      <c r="AYD73" s="16"/>
      <c r="AYE73" s="16"/>
      <c r="AYF73" s="16"/>
      <c r="AYG73" s="16"/>
      <c r="AYH73" s="16"/>
      <c r="AYI73" s="16"/>
      <c r="AYJ73" s="16"/>
      <c r="AYK73" s="16"/>
      <c r="AYL73" s="16"/>
      <c r="AYM73" s="16"/>
      <c r="AYN73" s="16"/>
      <c r="AYO73" s="16"/>
      <c r="AYP73" s="16"/>
      <c r="AYQ73" s="16"/>
      <c r="AYR73" s="16"/>
      <c r="AYS73" s="16"/>
      <c r="AYT73" s="16"/>
      <c r="AYU73" s="16"/>
      <c r="AYV73" s="16"/>
      <c r="AYW73" s="16"/>
      <c r="AYX73" s="16"/>
      <c r="AYY73" s="16"/>
      <c r="AYZ73" s="16"/>
      <c r="AZA73" s="16"/>
      <c r="AZB73" s="16"/>
      <c r="AZC73" s="16"/>
      <c r="AZD73" s="16"/>
      <c r="AZE73" s="16"/>
      <c r="AZF73" s="16"/>
      <c r="AZG73" s="16"/>
      <c r="AZH73" s="16"/>
      <c r="AZI73" s="16"/>
      <c r="AZJ73" s="16"/>
      <c r="AZK73" s="16"/>
      <c r="AZL73" s="16"/>
      <c r="AZM73" s="16"/>
      <c r="AZN73" s="16"/>
      <c r="AZO73" s="16"/>
      <c r="AZP73" s="16"/>
      <c r="AZQ73" s="16"/>
      <c r="AZR73" s="16"/>
      <c r="AZS73" s="16"/>
      <c r="AZT73" s="16"/>
      <c r="AZU73" s="16"/>
      <c r="AZV73" s="16"/>
      <c r="AZW73" s="16"/>
      <c r="AZX73" s="16"/>
      <c r="AZY73" s="16"/>
      <c r="AZZ73" s="16"/>
      <c r="BAA73" s="16"/>
      <c r="BAB73" s="16"/>
      <c r="BAC73" s="16"/>
      <c r="BAD73" s="16"/>
      <c r="BAE73" s="16"/>
      <c r="BAF73" s="16"/>
      <c r="BAG73" s="16"/>
      <c r="BAH73" s="16"/>
      <c r="BAI73" s="16"/>
      <c r="BAJ73" s="16"/>
      <c r="BAK73" s="16"/>
      <c r="BAL73" s="16"/>
      <c r="BAM73" s="16"/>
      <c r="BAN73" s="16"/>
      <c r="BAO73" s="16"/>
      <c r="BAP73" s="16"/>
      <c r="BAQ73" s="16"/>
      <c r="BAR73" s="16"/>
      <c r="BAS73" s="16"/>
      <c r="BAT73" s="16"/>
      <c r="BAU73" s="16"/>
      <c r="BAV73" s="16"/>
      <c r="BAW73" s="16"/>
      <c r="BAX73" s="16"/>
      <c r="BAY73" s="16"/>
      <c r="BAZ73" s="16"/>
      <c r="BBA73" s="16"/>
      <c r="BBB73" s="16"/>
      <c r="BBC73" s="16"/>
      <c r="BBD73" s="16"/>
      <c r="BBE73" s="16"/>
      <c r="BBF73" s="16"/>
      <c r="BBG73" s="16"/>
      <c r="BBH73" s="16"/>
      <c r="BBI73" s="16"/>
      <c r="BBJ73" s="16"/>
      <c r="BBK73" s="16"/>
      <c r="BBL73" s="16"/>
      <c r="BBM73" s="16"/>
      <c r="BBN73" s="16"/>
      <c r="BBO73" s="16"/>
      <c r="BBP73" s="16"/>
      <c r="BBQ73" s="16"/>
      <c r="BBR73" s="16"/>
      <c r="BBS73" s="16"/>
      <c r="BBT73" s="16"/>
      <c r="BBU73" s="16"/>
      <c r="BBV73" s="16"/>
      <c r="BBW73" s="16"/>
      <c r="BBX73" s="16"/>
      <c r="BBY73" s="16"/>
      <c r="BBZ73" s="16"/>
      <c r="BCA73" s="16"/>
      <c r="BCB73" s="16"/>
      <c r="BCC73" s="16"/>
      <c r="BCD73" s="16"/>
      <c r="BCE73" s="16"/>
      <c r="BCF73" s="16"/>
      <c r="BCG73" s="16"/>
      <c r="BCH73" s="16"/>
      <c r="BCI73" s="16"/>
      <c r="BCJ73" s="16"/>
      <c r="BCK73" s="16"/>
      <c r="BCL73" s="16"/>
      <c r="BCM73" s="16"/>
      <c r="BCN73" s="16"/>
      <c r="BCO73" s="16"/>
      <c r="BCP73" s="16"/>
      <c r="BCQ73" s="16"/>
      <c r="BCR73" s="16"/>
      <c r="BCS73" s="16"/>
      <c r="BCT73" s="16"/>
      <c r="BCU73" s="16"/>
      <c r="BCV73" s="16"/>
      <c r="BCW73" s="16"/>
      <c r="BCX73" s="16"/>
      <c r="BCY73" s="16"/>
      <c r="BCZ73" s="16"/>
      <c r="BDA73" s="16"/>
      <c r="BDB73" s="16"/>
      <c r="BDC73" s="16"/>
      <c r="BDD73" s="16"/>
      <c r="BDE73" s="16"/>
      <c r="BDF73" s="16"/>
      <c r="BDG73" s="16"/>
      <c r="BDH73" s="16"/>
      <c r="BDI73" s="16"/>
      <c r="BDJ73" s="16"/>
      <c r="BDK73" s="16"/>
      <c r="BDL73" s="16"/>
      <c r="BDM73" s="16"/>
      <c r="BDN73" s="16"/>
      <c r="BDO73" s="16"/>
      <c r="BDP73" s="16"/>
      <c r="BDQ73" s="16"/>
      <c r="BDR73" s="16"/>
      <c r="BDS73" s="16"/>
      <c r="BDT73" s="16"/>
      <c r="BDU73" s="16"/>
      <c r="BDV73" s="16"/>
      <c r="BDW73" s="16"/>
      <c r="BDX73" s="16"/>
      <c r="BDY73" s="16"/>
      <c r="BDZ73" s="16"/>
      <c r="BEA73" s="16"/>
      <c r="BEB73" s="16"/>
      <c r="BEC73" s="16"/>
      <c r="BED73" s="16"/>
      <c r="BEE73" s="16"/>
      <c r="BEF73" s="16"/>
      <c r="BEG73" s="16"/>
      <c r="BEH73" s="16"/>
      <c r="BEI73" s="16"/>
      <c r="BEJ73" s="16"/>
      <c r="BEK73" s="16"/>
      <c r="BEL73" s="16"/>
      <c r="BEM73" s="16"/>
      <c r="BEN73" s="16"/>
      <c r="BEO73" s="16"/>
      <c r="BEP73" s="16"/>
      <c r="BEQ73" s="16"/>
      <c r="BER73" s="16"/>
      <c r="BES73" s="16"/>
      <c r="BET73" s="16"/>
      <c r="BEU73" s="16"/>
      <c r="BEV73" s="16"/>
      <c r="BEW73" s="16"/>
      <c r="BEX73" s="16"/>
      <c r="BEY73" s="16"/>
      <c r="BEZ73" s="16"/>
      <c r="BFA73" s="16"/>
      <c r="BFB73" s="16"/>
      <c r="BFC73" s="16"/>
      <c r="BFD73" s="16"/>
      <c r="BFE73" s="16"/>
      <c r="BFF73" s="16"/>
      <c r="BFG73" s="16"/>
      <c r="BFH73" s="16"/>
      <c r="BFI73" s="16"/>
      <c r="BFJ73" s="16"/>
      <c r="BFK73" s="16"/>
      <c r="BFL73" s="16"/>
      <c r="BFM73" s="16"/>
      <c r="BFN73" s="16"/>
      <c r="BFO73" s="16"/>
      <c r="BFP73" s="16"/>
      <c r="BFQ73" s="16"/>
      <c r="BFR73" s="16"/>
      <c r="BFS73" s="16"/>
      <c r="BFT73" s="16"/>
      <c r="BFU73" s="16"/>
      <c r="BFV73" s="16"/>
      <c r="BFW73" s="16"/>
      <c r="BFX73" s="16"/>
      <c r="BFY73" s="16"/>
      <c r="BFZ73" s="16"/>
      <c r="BGA73" s="16"/>
      <c r="BGB73" s="16"/>
      <c r="BGC73" s="16"/>
      <c r="BGD73" s="16"/>
      <c r="BGE73" s="16"/>
      <c r="BGF73" s="16"/>
      <c r="BGG73" s="16"/>
      <c r="BGH73" s="16"/>
      <c r="BGI73" s="16"/>
      <c r="BGJ73" s="16"/>
      <c r="BGK73" s="16"/>
      <c r="BGL73" s="16"/>
      <c r="BGM73" s="16"/>
      <c r="BGN73" s="16"/>
      <c r="BGO73" s="16"/>
      <c r="BGP73" s="16"/>
      <c r="BGQ73" s="16"/>
      <c r="BGR73" s="16"/>
      <c r="BGS73" s="16"/>
      <c r="BGT73" s="16"/>
      <c r="BGU73" s="16"/>
      <c r="BGV73" s="16"/>
      <c r="BGW73" s="16"/>
      <c r="BGX73" s="16"/>
      <c r="BGY73" s="16"/>
      <c r="BGZ73" s="16"/>
      <c r="BHA73" s="16"/>
      <c r="BHB73" s="16"/>
      <c r="BHC73" s="16"/>
      <c r="BHD73" s="16"/>
      <c r="BHE73" s="16"/>
      <c r="BHF73" s="16"/>
      <c r="BHG73" s="16"/>
      <c r="BHH73" s="16"/>
      <c r="BHI73" s="16"/>
      <c r="BHJ73" s="16"/>
      <c r="BHK73" s="16"/>
      <c r="BHL73" s="16"/>
      <c r="BHM73" s="16"/>
      <c r="BHN73" s="16"/>
      <c r="BHO73" s="16"/>
      <c r="BHP73" s="16"/>
      <c r="BHQ73" s="16"/>
      <c r="BHR73" s="16"/>
      <c r="BHS73" s="16"/>
      <c r="BHT73" s="16"/>
      <c r="BHU73" s="16"/>
      <c r="BHV73" s="16"/>
      <c r="BHW73" s="16"/>
      <c r="BHX73" s="16"/>
      <c r="BHY73" s="16"/>
      <c r="BHZ73" s="16"/>
      <c r="BIA73" s="16"/>
      <c r="BIB73" s="16"/>
      <c r="BIC73" s="16"/>
      <c r="BID73" s="16"/>
      <c r="BIE73" s="16"/>
      <c r="BIF73" s="16"/>
      <c r="BIG73" s="16"/>
      <c r="BIH73" s="16"/>
      <c r="BII73" s="16"/>
      <c r="BIJ73" s="16"/>
      <c r="BIK73" s="16"/>
      <c r="BIL73" s="16"/>
      <c r="BIM73" s="16"/>
      <c r="BIN73" s="16"/>
      <c r="BIO73" s="16"/>
      <c r="BIP73" s="16"/>
      <c r="BIQ73" s="16"/>
      <c r="BIR73" s="16"/>
      <c r="BIS73" s="16"/>
      <c r="BIT73" s="16"/>
      <c r="BIU73" s="16"/>
      <c r="BIV73" s="16"/>
      <c r="BIW73" s="16"/>
      <c r="BIX73" s="16"/>
      <c r="BIY73" s="16"/>
      <c r="BIZ73" s="16"/>
      <c r="BJA73" s="16"/>
      <c r="BJB73" s="16"/>
      <c r="BJC73" s="16"/>
      <c r="BJD73" s="16"/>
      <c r="BJE73" s="16"/>
      <c r="BJF73" s="16"/>
      <c r="BJG73" s="16"/>
      <c r="BJH73" s="16"/>
      <c r="BJI73" s="16"/>
      <c r="BJJ73" s="16"/>
      <c r="BJK73" s="16"/>
      <c r="BJL73" s="16"/>
      <c r="BJM73" s="16"/>
      <c r="BJN73" s="16"/>
      <c r="BJO73" s="16"/>
      <c r="BJP73" s="16"/>
      <c r="BJQ73" s="16"/>
      <c r="BJR73" s="16"/>
      <c r="BJS73" s="16"/>
      <c r="BJT73" s="16"/>
      <c r="BJU73" s="16"/>
      <c r="BJV73" s="16"/>
      <c r="BJW73" s="16"/>
      <c r="BJX73" s="16"/>
      <c r="BJY73" s="16"/>
      <c r="BJZ73" s="16"/>
      <c r="BKA73" s="16"/>
      <c r="BKB73" s="16"/>
      <c r="BKC73" s="16"/>
      <c r="BKD73" s="16"/>
      <c r="BKE73" s="16"/>
      <c r="BKF73" s="16"/>
      <c r="BKG73" s="16"/>
      <c r="BKH73" s="16"/>
      <c r="BKI73" s="16"/>
      <c r="BKJ73" s="16"/>
      <c r="BKK73" s="16"/>
      <c r="BKL73" s="16"/>
      <c r="BKM73" s="16"/>
      <c r="BKN73" s="16"/>
      <c r="BKO73" s="16"/>
      <c r="BKP73" s="16"/>
      <c r="BKQ73" s="16"/>
      <c r="BKR73" s="16"/>
      <c r="BKS73" s="16"/>
      <c r="BKT73" s="16"/>
      <c r="BKU73" s="16"/>
      <c r="BKV73" s="16"/>
      <c r="BKW73" s="16"/>
      <c r="BKX73" s="16"/>
      <c r="BKY73" s="16"/>
      <c r="BKZ73" s="16"/>
      <c r="BLA73" s="16"/>
      <c r="BLB73" s="16"/>
      <c r="BLC73" s="16"/>
      <c r="BLD73" s="16"/>
      <c r="BLE73" s="16"/>
      <c r="BLF73" s="16"/>
      <c r="BLG73" s="16"/>
      <c r="BLH73" s="16"/>
      <c r="BLI73" s="16"/>
      <c r="BLJ73" s="16"/>
      <c r="BLK73" s="16"/>
      <c r="BLL73" s="16"/>
      <c r="BLM73" s="16"/>
      <c r="BLN73" s="16"/>
      <c r="BLO73" s="16"/>
      <c r="BLP73" s="16"/>
      <c r="BLQ73" s="16"/>
      <c r="BLR73" s="16"/>
      <c r="BLS73" s="16"/>
      <c r="BLT73" s="16"/>
      <c r="BLU73" s="16"/>
      <c r="BLV73" s="16"/>
      <c r="BLW73" s="16"/>
      <c r="BLX73" s="16"/>
      <c r="BLY73" s="16"/>
      <c r="BLZ73" s="16"/>
      <c r="BMA73" s="16"/>
      <c r="BMB73" s="16"/>
      <c r="BMC73" s="16"/>
      <c r="BMD73" s="16"/>
      <c r="BME73" s="16"/>
      <c r="BMF73" s="16"/>
      <c r="BMG73" s="16"/>
      <c r="BMH73" s="16"/>
      <c r="BMI73" s="16"/>
      <c r="BMJ73" s="16"/>
      <c r="BMK73" s="16"/>
      <c r="BML73" s="16"/>
      <c r="BMM73" s="16"/>
      <c r="BMN73" s="16"/>
      <c r="BMO73" s="16"/>
      <c r="BMP73" s="16"/>
      <c r="BMQ73" s="16"/>
      <c r="BMR73" s="16"/>
      <c r="BMS73" s="16"/>
      <c r="BMT73" s="16"/>
      <c r="BMU73" s="16"/>
      <c r="BMV73" s="16"/>
      <c r="BMW73" s="16"/>
      <c r="BMX73" s="16"/>
      <c r="BMY73" s="16"/>
      <c r="BMZ73" s="16"/>
      <c r="BNA73" s="16"/>
      <c r="BNB73" s="16"/>
      <c r="BNC73" s="16"/>
      <c r="BND73" s="16"/>
      <c r="BNE73" s="16"/>
      <c r="BNF73" s="16"/>
      <c r="BNG73" s="16"/>
      <c r="BNH73" s="16"/>
      <c r="BNI73" s="16"/>
      <c r="BNJ73" s="16"/>
      <c r="BNK73" s="16"/>
      <c r="BNL73" s="16"/>
      <c r="BNM73" s="16"/>
      <c r="BNN73" s="16"/>
      <c r="BNO73" s="16"/>
      <c r="BNP73" s="16"/>
      <c r="BNQ73" s="16"/>
      <c r="BNR73" s="16"/>
      <c r="BNS73" s="16"/>
      <c r="BNT73" s="16"/>
      <c r="BNU73" s="16"/>
      <c r="BNV73" s="16"/>
      <c r="BNW73" s="16"/>
      <c r="BNX73" s="16"/>
      <c r="BNY73" s="16"/>
      <c r="BNZ73" s="16"/>
      <c r="BOA73" s="16"/>
      <c r="BOB73" s="16"/>
      <c r="BOC73" s="16"/>
      <c r="BOD73" s="16"/>
      <c r="BOE73" s="16"/>
      <c r="BOF73" s="16"/>
      <c r="BOG73" s="16"/>
      <c r="BOH73" s="16"/>
      <c r="BOI73" s="16"/>
      <c r="BOJ73" s="16"/>
      <c r="BOK73" s="16"/>
      <c r="BOL73" s="16"/>
      <c r="BOM73" s="16"/>
      <c r="BON73" s="16"/>
      <c r="BOO73" s="16"/>
      <c r="BOP73" s="16"/>
      <c r="BOQ73" s="16"/>
      <c r="BOR73" s="16"/>
      <c r="BOS73" s="16"/>
      <c r="BOT73" s="16"/>
      <c r="BOU73" s="16"/>
      <c r="BOV73" s="16"/>
      <c r="BOW73" s="16"/>
      <c r="BOX73" s="16"/>
      <c r="BOY73" s="16"/>
      <c r="BOZ73" s="16"/>
      <c r="BPA73" s="16"/>
      <c r="BPB73" s="16"/>
      <c r="BPC73" s="16"/>
      <c r="BPD73" s="16"/>
      <c r="BPE73" s="16"/>
      <c r="BPF73" s="16"/>
      <c r="BPG73" s="16"/>
      <c r="BPH73" s="16"/>
      <c r="BPI73" s="16"/>
      <c r="BPJ73" s="16"/>
      <c r="BPK73" s="16"/>
      <c r="BPL73" s="16"/>
      <c r="BPM73" s="16"/>
      <c r="BPN73" s="16"/>
      <c r="BPO73" s="16"/>
      <c r="BPP73" s="16"/>
      <c r="BPQ73" s="16"/>
      <c r="BPR73" s="16"/>
      <c r="BPS73" s="16"/>
      <c r="BPT73" s="16"/>
      <c r="BPU73" s="16"/>
      <c r="BPV73" s="16"/>
      <c r="BPW73" s="16"/>
      <c r="BPX73" s="16"/>
      <c r="BPY73" s="16"/>
      <c r="BPZ73" s="16"/>
      <c r="BQA73" s="16"/>
      <c r="BQB73" s="16"/>
      <c r="BQC73" s="16"/>
      <c r="BQD73" s="16"/>
      <c r="BQE73" s="16"/>
      <c r="BQF73" s="16"/>
      <c r="BQG73" s="16"/>
      <c r="BQH73" s="16"/>
      <c r="BQI73" s="16"/>
      <c r="BQJ73" s="16"/>
      <c r="BQK73" s="16"/>
      <c r="BQL73" s="16"/>
      <c r="BQM73" s="16"/>
      <c r="BQN73" s="16"/>
      <c r="BQO73" s="16"/>
      <c r="BQP73" s="16"/>
      <c r="BQQ73" s="16"/>
      <c r="BQR73" s="16"/>
      <c r="BQS73" s="16"/>
      <c r="BQT73" s="16"/>
      <c r="BQU73" s="16"/>
      <c r="BQV73" s="16"/>
      <c r="BQW73" s="16"/>
      <c r="BQX73" s="16"/>
      <c r="BQY73" s="16"/>
      <c r="BQZ73" s="16"/>
      <c r="BRA73" s="16"/>
      <c r="BRB73" s="16"/>
      <c r="BRC73" s="16"/>
      <c r="BRD73" s="16"/>
      <c r="BRE73" s="16"/>
      <c r="BRF73" s="16"/>
      <c r="BRG73" s="16"/>
      <c r="BRH73" s="16"/>
      <c r="BRI73" s="16"/>
      <c r="BRJ73" s="16"/>
      <c r="BRK73" s="16"/>
      <c r="BRL73" s="16"/>
      <c r="BRM73" s="16"/>
      <c r="BRN73" s="16"/>
      <c r="BRO73" s="16"/>
      <c r="BRP73" s="16"/>
      <c r="BRQ73" s="16"/>
      <c r="BRR73" s="16"/>
      <c r="BRS73" s="16"/>
      <c r="BRT73" s="16"/>
      <c r="BRU73" s="16"/>
      <c r="BRV73" s="16"/>
      <c r="BRW73" s="16"/>
      <c r="BRX73" s="16"/>
      <c r="BRY73" s="16"/>
      <c r="BRZ73" s="16"/>
      <c r="BSA73" s="16"/>
      <c r="BSB73" s="16"/>
      <c r="BSC73" s="16"/>
      <c r="BSD73" s="16"/>
      <c r="BSE73" s="16"/>
      <c r="BSF73" s="16"/>
      <c r="BSG73" s="16"/>
      <c r="BSH73" s="16"/>
      <c r="BSI73" s="16"/>
      <c r="BSJ73" s="16"/>
      <c r="BSK73" s="16"/>
      <c r="BSL73" s="16"/>
      <c r="BSM73" s="16"/>
      <c r="BSN73" s="16"/>
      <c r="BSO73" s="16"/>
      <c r="BSP73" s="16"/>
      <c r="BSQ73" s="16"/>
      <c r="BSR73" s="16"/>
      <c r="BSS73" s="16"/>
      <c r="BST73" s="16"/>
      <c r="BSU73" s="16"/>
      <c r="BSV73" s="16"/>
      <c r="BSW73" s="16"/>
      <c r="BSX73" s="16"/>
      <c r="BSY73" s="16"/>
      <c r="BSZ73" s="16"/>
      <c r="BTA73" s="16"/>
      <c r="BTB73" s="16"/>
      <c r="BTC73" s="16"/>
      <c r="BTD73" s="16"/>
      <c r="BTE73" s="16"/>
      <c r="BTF73" s="16"/>
      <c r="BTG73" s="16"/>
      <c r="BTH73" s="16"/>
    </row>
    <row r="74" spans="1:1880" s="322" customFormat="1" ht="127.2" customHeight="1" x14ac:dyDescent="0.3">
      <c r="A74" s="487">
        <v>621</v>
      </c>
      <c r="B74" s="487" t="s">
        <v>214</v>
      </c>
      <c r="C74" s="487" t="s">
        <v>771</v>
      </c>
      <c r="D74" s="488" t="s">
        <v>772</v>
      </c>
      <c r="E74" s="279" t="e">
        <f>INDEX('Unit Data'!$A$1:$CZ$258,MATCH('Unit Data from Audit Worksheet'!$A74,'Unit Data'!$A$1:$A$258,0),MATCH('Unit Data from Audit Worksheet'!$D$2,'Unit Data'!$A$1:$CZ$1,0))</f>
        <v>#N/A</v>
      </c>
      <c r="F74" s="138">
        <v>0</v>
      </c>
      <c r="G74" s="324" t="s">
        <v>773</v>
      </c>
      <c r="H74"/>
      <c r="I74" s="320"/>
      <c r="J74" s="539"/>
      <c r="K74" s="417"/>
      <c r="L74"/>
      <c r="M74" s="16"/>
      <c r="N74" s="139"/>
      <c r="O74" s="16"/>
      <c r="P74" s="16"/>
      <c r="Q74" s="16"/>
      <c r="R74" s="16"/>
      <c r="S74" s="16"/>
      <c r="T74" s="16"/>
      <c r="U74" s="16"/>
      <c r="V74" s="16"/>
      <c r="W74" s="16"/>
      <c r="X74" s="16"/>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c r="JG74" s="16"/>
      <c r="JH74" s="16"/>
      <c r="JI74" s="16"/>
      <c r="JJ74" s="16"/>
      <c r="JK74" s="16"/>
      <c r="JL74" s="16"/>
      <c r="JM74" s="16"/>
      <c r="JN74" s="16"/>
      <c r="JO74" s="16"/>
      <c r="JP74" s="16"/>
      <c r="JQ74" s="16"/>
      <c r="JR74" s="16"/>
      <c r="JS74" s="16"/>
      <c r="JT74" s="16"/>
      <c r="JU74" s="16"/>
      <c r="JV74" s="16"/>
      <c r="JW74" s="16"/>
      <c r="JX74" s="16"/>
      <c r="JY74" s="16"/>
      <c r="JZ74" s="16"/>
      <c r="KA74" s="16"/>
      <c r="KB74" s="16"/>
      <c r="KC74" s="16"/>
      <c r="KD74" s="16"/>
      <c r="KE74" s="16"/>
      <c r="KF74" s="16"/>
      <c r="KG74" s="16"/>
      <c r="KH74" s="16"/>
      <c r="KI74" s="16"/>
      <c r="KJ74" s="16"/>
      <c r="KK74" s="16"/>
      <c r="KL74" s="16"/>
      <c r="KM74" s="16"/>
      <c r="KN74" s="16"/>
      <c r="KO74" s="16"/>
      <c r="KP74" s="16"/>
      <c r="KQ74" s="16"/>
      <c r="KR74" s="16"/>
      <c r="KS74" s="16"/>
      <c r="KT74" s="16"/>
      <c r="KU74" s="16"/>
      <c r="KV74" s="16"/>
      <c r="KW74" s="16"/>
      <c r="KX74" s="16"/>
      <c r="KY74" s="16"/>
      <c r="KZ74" s="16"/>
      <c r="LA74" s="16"/>
      <c r="LB74" s="16"/>
      <c r="LC74" s="16"/>
      <c r="LD74" s="16"/>
      <c r="LE74" s="16"/>
      <c r="LF74" s="16"/>
      <c r="LG74" s="16"/>
      <c r="LH74" s="16"/>
      <c r="LI74" s="16"/>
      <c r="LJ74" s="16"/>
      <c r="LK74" s="16"/>
      <c r="LL74" s="16"/>
      <c r="LM74" s="16"/>
      <c r="LN74" s="16"/>
      <c r="LO74" s="16"/>
      <c r="LP74" s="16"/>
      <c r="LQ74" s="16"/>
      <c r="LR74" s="16"/>
      <c r="LS74" s="16"/>
      <c r="LT74" s="16"/>
      <c r="LU74" s="16"/>
      <c r="LV74" s="16"/>
      <c r="LW74" s="16"/>
      <c r="LX74" s="16"/>
      <c r="LY74" s="16"/>
      <c r="LZ74" s="16"/>
      <c r="MA74" s="16"/>
      <c r="MB74" s="16"/>
      <c r="MC74" s="16"/>
      <c r="MD74" s="16"/>
      <c r="ME74" s="16"/>
      <c r="MF74" s="16"/>
      <c r="MG74" s="16"/>
      <c r="MH74" s="16"/>
      <c r="MI74" s="16"/>
      <c r="MJ74" s="16"/>
      <c r="MK74" s="16"/>
      <c r="ML74" s="16"/>
      <c r="MM74" s="16"/>
      <c r="MN74" s="16"/>
      <c r="MO74" s="16"/>
      <c r="MP74" s="16"/>
      <c r="MQ74" s="16"/>
      <c r="MR74" s="16"/>
      <c r="MS74" s="16"/>
      <c r="MT74" s="16"/>
      <c r="MU74" s="16"/>
      <c r="MV74" s="16"/>
      <c r="MW74" s="16"/>
      <c r="MX74" s="16"/>
      <c r="MY74" s="16"/>
      <c r="MZ74" s="16"/>
      <c r="NA74" s="16"/>
      <c r="NB74" s="16"/>
      <c r="NC74" s="16"/>
      <c r="ND74" s="16"/>
      <c r="NE74" s="16"/>
      <c r="NF74" s="16"/>
      <c r="NG74" s="16"/>
      <c r="NH74" s="16"/>
      <c r="NI74" s="16"/>
      <c r="NJ74" s="16"/>
      <c r="NK74" s="16"/>
      <c r="NL74" s="16"/>
      <c r="NM74" s="16"/>
      <c r="NN74" s="16"/>
      <c r="NO74" s="16"/>
      <c r="NP74" s="16"/>
      <c r="NQ74" s="16"/>
      <c r="NR74" s="16"/>
      <c r="NS74" s="16"/>
      <c r="NT74" s="16"/>
      <c r="NU74" s="16"/>
      <c r="NV74" s="16"/>
      <c r="NW74" s="16"/>
      <c r="NX74" s="16"/>
      <c r="NY74" s="16"/>
      <c r="NZ74" s="16"/>
      <c r="OA74" s="16"/>
      <c r="OB74" s="16"/>
      <c r="OC74" s="16"/>
      <c r="OD74" s="16"/>
      <c r="OE74" s="16"/>
      <c r="OF74" s="16"/>
      <c r="OG74" s="16"/>
      <c r="OH74" s="16"/>
      <c r="OI74" s="16"/>
      <c r="OJ74" s="16"/>
      <c r="OK74" s="16"/>
      <c r="OL74" s="16"/>
      <c r="OM74" s="16"/>
      <c r="ON74" s="16"/>
      <c r="OO74" s="16"/>
      <c r="OP74" s="16"/>
      <c r="OQ74" s="16"/>
      <c r="OR74" s="16"/>
      <c r="OS74" s="16"/>
      <c r="OT74" s="16"/>
      <c r="OU74" s="16"/>
      <c r="OV74" s="16"/>
      <c r="OW74" s="16"/>
      <c r="OX74" s="16"/>
      <c r="OY74" s="16"/>
      <c r="OZ74" s="16"/>
      <c r="PA74" s="16"/>
      <c r="PB74" s="16"/>
      <c r="PC74" s="16"/>
      <c r="PD74" s="16"/>
      <c r="PE74" s="16"/>
      <c r="PF74" s="16"/>
      <c r="PG74" s="16"/>
      <c r="PH74" s="16"/>
      <c r="PI74" s="16"/>
      <c r="PJ74" s="16"/>
      <c r="PK74" s="16"/>
      <c r="PL74" s="16"/>
      <c r="PM74" s="16"/>
      <c r="PN74" s="16"/>
      <c r="PO74" s="16"/>
      <c r="PP74" s="16"/>
      <c r="PQ74" s="16"/>
      <c r="PR74" s="16"/>
      <c r="PS74" s="16"/>
      <c r="PT74" s="16"/>
      <c r="PU74" s="16"/>
      <c r="PV74" s="16"/>
      <c r="PW74" s="16"/>
      <c r="PX74" s="16"/>
      <c r="PY74" s="16"/>
      <c r="PZ74" s="16"/>
      <c r="QA74" s="16"/>
      <c r="QB74" s="16"/>
      <c r="QC74" s="16"/>
      <c r="QD74" s="16"/>
      <c r="QE74" s="16"/>
      <c r="QF74" s="16"/>
      <c r="QG74" s="16"/>
      <c r="QH74" s="16"/>
      <c r="QI74" s="16"/>
      <c r="QJ74" s="16"/>
      <c r="QK74" s="16"/>
      <c r="QL74" s="16"/>
      <c r="QM74" s="16"/>
      <c r="QN74" s="16"/>
      <c r="QO74" s="16"/>
      <c r="QP74" s="16"/>
      <c r="QQ74" s="16"/>
      <c r="QR74" s="16"/>
      <c r="QS74" s="16"/>
      <c r="QT74" s="16"/>
      <c r="QU74" s="16"/>
      <c r="QV74" s="16"/>
      <c r="QW74" s="16"/>
      <c r="QX74" s="16"/>
      <c r="QY74" s="16"/>
      <c r="QZ74" s="16"/>
      <c r="RA74" s="16"/>
      <c r="RB74" s="16"/>
      <c r="RC74" s="16"/>
      <c r="RD74" s="16"/>
      <c r="RE74" s="16"/>
      <c r="RF74" s="16"/>
      <c r="RG74" s="16"/>
      <c r="RH74" s="16"/>
      <c r="RI74" s="16"/>
      <c r="RJ74" s="16"/>
      <c r="RK74" s="16"/>
      <c r="RL74" s="16"/>
      <c r="RM74" s="16"/>
      <c r="RN74" s="16"/>
      <c r="RO74" s="16"/>
      <c r="RP74" s="16"/>
      <c r="RQ74" s="16"/>
      <c r="RR74" s="16"/>
      <c r="RS74" s="16"/>
      <c r="RT74" s="16"/>
      <c r="RU74" s="16"/>
      <c r="RV74" s="16"/>
      <c r="RW74" s="16"/>
      <c r="RX74" s="16"/>
      <c r="RY74" s="16"/>
      <c r="RZ74" s="16"/>
      <c r="SA74" s="16"/>
      <c r="SB74" s="16"/>
      <c r="SC74" s="16"/>
      <c r="SD74" s="16"/>
      <c r="SE74" s="16"/>
      <c r="SF74" s="16"/>
      <c r="SG74" s="16"/>
      <c r="SH74" s="16"/>
      <c r="SI74" s="16"/>
      <c r="SJ74" s="16"/>
      <c r="SK74" s="16"/>
      <c r="SL74" s="16"/>
      <c r="SM74" s="16"/>
      <c r="SN74" s="16"/>
      <c r="SO74" s="16"/>
      <c r="SP74" s="16"/>
      <c r="SQ74" s="16"/>
      <c r="SR74" s="16"/>
      <c r="SS74" s="16"/>
      <c r="ST74" s="16"/>
      <c r="SU74" s="16"/>
      <c r="SV74" s="16"/>
      <c r="SW74" s="16"/>
      <c r="SX74" s="16"/>
      <c r="SY74" s="16"/>
      <c r="SZ74" s="16"/>
      <c r="TA74" s="16"/>
      <c r="TB74" s="16"/>
      <c r="TC74" s="16"/>
      <c r="TD74" s="16"/>
      <c r="TE74" s="16"/>
      <c r="TF74" s="16"/>
      <c r="TG74" s="16"/>
      <c r="TH74" s="16"/>
      <c r="TI74" s="16"/>
      <c r="TJ74" s="16"/>
      <c r="TK74" s="16"/>
      <c r="TL74" s="16"/>
      <c r="TM74" s="16"/>
      <c r="TN74" s="16"/>
      <c r="TO74" s="16"/>
      <c r="TP74" s="16"/>
      <c r="TQ74" s="16"/>
      <c r="TR74" s="16"/>
      <c r="TS74" s="16"/>
      <c r="TT74" s="16"/>
      <c r="TU74" s="16"/>
      <c r="TV74" s="16"/>
      <c r="TW74" s="16"/>
      <c r="TX74" s="16"/>
      <c r="TY74" s="16"/>
      <c r="TZ74" s="16"/>
      <c r="UA74" s="16"/>
      <c r="UB74" s="16"/>
      <c r="UC74" s="16"/>
      <c r="UD74" s="16"/>
      <c r="UE74" s="16"/>
      <c r="UF74" s="16"/>
      <c r="UG74" s="16"/>
      <c r="UH74" s="16"/>
      <c r="UI74" s="16"/>
      <c r="UJ74" s="16"/>
      <c r="UK74" s="16"/>
      <c r="UL74" s="16"/>
      <c r="UM74" s="16"/>
      <c r="UN74" s="16"/>
      <c r="UO74" s="16"/>
      <c r="UP74" s="16"/>
      <c r="UQ74" s="16"/>
      <c r="UR74" s="16"/>
      <c r="US74" s="16"/>
      <c r="UT74" s="16"/>
      <c r="UU74" s="16"/>
      <c r="UV74" s="16"/>
      <c r="UW74" s="16"/>
      <c r="UX74" s="16"/>
      <c r="UY74" s="16"/>
      <c r="UZ74" s="16"/>
      <c r="VA74" s="16"/>
      <c r="VB74" s="16"/>
      <c r="VC74" s="16"/>
      <c r="VD74" s="16"/>
      <c r="VE74" s="16"/>
      <c r="VF74" s="16"/>
      <c r="VG74" s="16"/>
      <c r="VH74" s="16"/>
      <c r="VI74" s="16"/>
      <c r="VJ74" s="16"/>
      <c r="VK74" s="16"/>
      <c r="VL74" s="16"/>
      <c r="VM74" s="16"/>
      <c r="VN74" s="16"/>
      <c r="VO74" s="16"/>
      <c r="VP74" s="16"/>
      <c r="VQ74" s="16"/>
      <c r="VR74" s="16"/>
      <c r="VS74" s="16"/>
      <c r="VT74" s="16"/>
      <c r="VU74" s="16"/>
      <c r="VV74" s="16"/>
      <c r="VW74" s="16"/>
      <c r="VX74" s="16"/>
      <c r="VY74" s="16"/>
      <c r="VZ74" s="16"/>
      <c r="WA74" s="16"/>
      <c r="WB74" s="16"/>
      <c r="WC74" s="16"/>
      <c r="WD74" s="16"/>
      <c r="WE74" s="16"/>
      <c r="WF74" s="16"/>
      <c r="WG74" s="16"/>
      <c r="WH74" s="16"/>
      <c r="WI74" s="16"/>
      <c r="WJ74" s="16"/>
      <c r="WK74" s="16"/>
      <c r="WL74" s="16"/>
      <c r="WM74" s="16"/>
      <c r="WN74" s="16"/>
      <c r="WO74" s="16"/>
      <c r="WP74" s="16"/>
      <c r="WQ74" s="16"/>
      <c r="WR74" s="16"/>
      <c r="WS74" s="16"/>
      <c r="WT74" s="16"/>
      <c r="WU74" s="16"/>
      <c r="WV74" s="16"/>
      <c r="WW74" s="16"/>
      <c r="WX74" s="16"/>
      <c r="WY74" s="16"/>
      <c r="WZ74" s="16"/>
      <c r="XA74" s="16"/>
      <c r="XB74" s="16"/>
      <c r="XC74" s="16"/>
      <c r="XD74" s="16"/>
      <c r="XE74" s="16"/>
      <c r="XF74" s="16"/>
      <c r="XG74" s="16"/>
      <c r="XH74" s="16"/>
      <c r="XI74" s="16"/>
      <c r="XJ74" s="16"/>
      <c r="XK74" s="16"/>
      <c r="XL74" s="16"/>
      <c r="XM74" s="16"/>
      <c r="XN74" s="16"/>
      <c r="XO74" s="16"/>
      <c r="XP74" s="16"/>
      <c r="XQ74" s="16"/>
      <c r="XR74" s="16"/>
      <c r="XS74" s="16"/>
      <c r="XT74" s="16"/>
      <c r="XU74" s="16"/>
      <c r="XV74" s="16"/>
      <c r="XW74" s="16"/>
      <c r="XX74" s="16"/>
      <c r="XY74" s="16"/>
      <c r="XZ74" s="16"/>
      <c r="YA74" s="16"/>
      <c r="YB74" s="16"/>
      <c r="YC74" s="16"/>
      <c r="YD74" s="16"/>
      <c r="YE74" s="16"/>
      <c r="YF74" s="16"/>
      <c r="YG74" s="16"/>
      <c r="YH74" s="16"/>
      <c r="YI74" s="16"/>
      <c r="YJ74" s="16"/>
      <c r="YK74" s="16"/>
      <c r="YL74" s="16"/>
      <c r="YM74" s="16"/>
      <c r="YN74" s="16"/>
      <c r="YO74" s="16"/>
      <c r="YP74" s="16"/>
      <c r="YQ74" s="16"/>
      <c r="YR74" s="16"/>
      <c r="YS74" s="16"/>
      <c r="YT74" s="16"/>
      <c r="YU74" s="16"/>
      <c r="YV74" s="16"/>
      <c r="YW74" s="16"/>
      <c r="YX74" s="16"/>
      <c r="YY74" s="16"/>
      <c r="YZ74" s="16"/>
      <c r="ZA74" s="16"/>
      <c r="ZB74" s="16"/>
      <c r="ZC74" s="16"/>
      <c r="ZD74" s="16"/>
      <c r="ZE74" s="16"/>
      <c r="ZF74" s="16"/>
      <c r="ZG74" s="16"/>
      <c r="ZH74" s="16"/>
      <c r="ZI74" s="16"/>
      <c r="ZJ74" s="16"/>
      <c r="ZK74" s="16"/>
      <c r="ZL74" s="16"/>
      <c r="ZM74" s="16"/>
      <c r="ZN74" s="16"/>
      <c r="ZO74" s="16"/>
      <c r="ZP74" s="16"/>
      <c r="ZQ74" s="16"/>
      <c r="ZR74" s="16"/>
      <c r="ZS74" s="16"/>
      <c r="ZT74" s="16"/>
      <c r="ZU74" s="16"/>
      <c r="ZV74" s="16"/>
      <c r="ZW74" s="16"/>
      <c r="ZX74" s="16"/>
      <c r="ZY74" s="16"/>
      <c r="ZZ74" s="16"/>
      <c r="AAA74" s="16"/>
      <c r="AAB74" s="16"/>
      <c r="AAC74" s="16"/>
      <c r="AAD74" s="16"/>
      <c r="AAE74" s="16"/>
      <c r="AAF74" s="16"/>
      <c r="AAG74" s="16"/>
      <c r="AAH74" s="16"/>
      <c r="AAI74" s="16"/>
      <c r="AAJ74" s="16"/>
      <c r="AAK74" s="16"/>
      <c r="AAL74" s="16"/>
      <c r="AAM74" s="16"/>
      <c r="AAN74" s="16"/>
      <c r="AAO74" s="16"/>
      <c r="AAP74" s="16"/>
      <c r="AAQ74" s="16"/>
      <c r="AAR74" s="16"/>
      <c r="AAS74" s="16"/>
      <c r="AAT74" s="16"/>
      <c r="AAU74" s="16"/>
      <c r="AAV74" s="16"/>
      <c r="AAW74" s="16"/>
      <c r="AAX74" s="16"/>
      <c r="AAY74" s="16"/>
      <c r="AAZ74" s="16"/>
      <c r="ABA74" s="16"/>
      <c r="ABB74" s="16"/>
      <c r="ABC74" s="16"/>
      <c r="ABD74" s="16"/>
      <c r="ABE74" s="16"/>
      <c r="ABF74" s="16"/>
      <c r="ABG74" s="16"/>
      <c r="ABH74" s="16"/>
      <c r="ABI74" s="16"/>
      <c r="ABJ74" s="16"/>
      <c r="ABK74" s="16"/>
      <c r="ABL74" s="16"/>
      <c r="ABM74" s="16"/>
      <c r="ABN74" s="16"/>
      <c r="ABO74" s="16"/>
      <c r="ABP74" s="16"/>
      <c r="ABQ74" s="16"/>
      <c r="ABR74" s="16"/>
      <c r="ABS74" s="16"/>
      <c r="ABT74" s="16"/>
      <c r="ABU74" s="16"/>
      <c r="ABV74" s="16"/>
      <c r="ABW74" s="16"/>
      <c r="ABX74" s="16"/>
      <c r="ABY74" s="16"/>
      <c r="ABZ74" s="16"/>
      <c r="ACA74" s="16"/>
      <c r="ACB74" s="16"/>
      <c r="ACC74" s="16"/>
      <c r="ACD74" s="16"/>
      <c r="ACE74" s="16"/>
      <c r="ACF74" s="16"/>
      <c r="ACG74" s="16"/>
      <c r="ACH74" s="16"/>
      <c r="ACI74" s="16"/>
      <c r="ACJ74" s="16"/>
      <c r="ACK74" s="16"/>
      <c r="ACL74" s="16"/>
      <c r="ACM74" s="16"/>
      <c r="ACN74" s="16"/>
      <c r="ACO74" s="16"/>
      <c r="ACP74" s="16"/>
      <c r="ACQ74" s="16"/>
      <c r="ACR74" s="16"/>
      <c r="ACS74" s="16"/>
      <c r="ACT74" s="16"/>
      <c r="ACU74" s="16"/>
      <c r="ACV74" s="16"/>
      <c r="ACW74" s="16"/>
      <c r="ACX74" s="16"/>
      <c r="ACY74" s="16"/>
      <c r="ACZ74" s="16"/>
      <c r="ADA74" s="16"/>
      <c r="ADB74" s="16"/>
      <c r="ADC74" s="16"/>
      <c r="ADD74" s="16"/>
      <c r="ADE74" s="16"/>
      <c r="ADF74" s="16"/>
      <c r="ADG74" s="16"/>
      <c r="ADH74" s="16"/>
      <c r="ADI74" s="16"/>
      <c r="ADJ74" s="16"/>
      <c r="ADK74" s="16"/>
      <c r="ADL74" s="16"/>
      <c r="ADM74" s="16"/>
      <c r="ADN74" s="16"/>
      <c r="ADO74" s="16"/>
      <c r="ADP74" s="16"/>
      <c r="ADQ74" s="16"/>
      <c r="ADR74" s="16"/>
      <c r="ADS74" s="16"/>
      <c r="ADT74" s="16"/>
      <c r="ADU74" s="16"/>
      <c r="ADV74" s="16"/>
      <c r="ADW74" s="16"/>
      <c r="ADX74" s="16"/>
      <c r="ADY74" s="16"/>
      <c r="ADZ74" s="16"/>
      <c r="AEA74" s="16"/>
      <c r="AEB74" s="16"/>
      <c r="AEC74" s="16"/>
      <c r="AED74" s="16"/>
      <c r="AEE74" s="16"/>
      <c r="AEF74" s="16"/>
      <c r="AEG74" s="16"/>
      <c r="AEH74" s="16"/>
      <c r="AEI74" s="16"/>
      <c r="AEJ74" s="16"/>
      <c r="AEK74" s="16"/>
      <c r="AEL74" s="16"/>
      <c r="AEM74" s="16"/>
      <c r="AEN74" s="16"/>
      <c r="AEO74" s="16"/>
      <c r="AEP74" s="16"/>
      <c r="AEQ74" s="16"/>
      <c r="AER74" s="16"/>
      <c r="AES74" s="16"/>
      <c r="AET74" s="16"/>
      <c r="AEU74" s="16"/>
      <c r="AEV74" s="16"/>
      <c r="AEW74" s="16"/>
      <c r="AEX74" s="16"/>
      <c r="AEY74" s="16"/>
      <c r="AEZ74" s="16"/>
      <c r="AFA74" s="16"/>
      <c r="AFB74" s="16"/>
      <c r="AFC74" s="16"/>
      <c r="AFD74" s="16"/>
      <c r="AFE74" s="16"/>
      <c r="AFF74" s="16"/>
      <c r="AFG74" s="16"/>
      <c r="AFH74" s="16"/>
      <c r="AFI74" s="16"/>
      <c r="AFJ74" s="16"/>
      <c r="AFK74" s="16"/>
      <c r="AFL74" s="16"/>
      <c r="AFM74" s="16"/>
      <c r="AFN74" s="16"/>
      <c r="AFO74" s="16"/>
      <c r="AFP74" s="16"/>
      <c r="AFQ74" s="16"/>
      <c r="AFR74" s="16"/>
      <c r="AFS74" s="16"/>
      <c r="AFT74" s="16"/>
      <c r="AFU74" s="16"/>
      <c r="AFV74" s="16"/>
      <c r="AFW74" s="16"/>
      <c r="AFX74" s="16"/>
      <c r="AFY74" s="16"/>
      <c r="AFZ74" s="16"/>
      <c r="AGA74" s="16"/>
      <c r="AGB74" s="16"/>
      <c r="AGC74" s="16"/>
      <c r="AGD74" s="16"/>
      <c r="AGE74" s="16"/>
      <c r="AGF74" s="16"/>
      <c r="AGG74" s="16"/>
      <c r="AGH74" s="16"/>
      <c r="AGI74" s="16"/>
      <c r="AGJ74" s="16"/>
      <c r="AGK74" s="16"/>
      <c r="AGL74" s="16"/>
      <c r="AGM74" s="16"/>
      <c r="AGN74" s="16"/>
      <c r="AGO74" s="16"/>
      <c r="AGP74" s="16"/>
      <c r="AGQ74" s="16"/>
      <c r="AGR74" s="16"/>
      <c r="AGS74" s="16"/>
      <c r="AGT74" s="16"/>
      <c r="AGU74" s="16"/>
      <c r="AGV74" s="16"/>
      <c r="AGW74" s="16"/>
      <c r="AGX74" s="16"/>
      <c r="AGY74" s="16"/>
      <c r="AGZ74" s="16"/>
      <c r="AHA74" s="16"/>
      <c r="AHB74" s="16"/>
      <c r="AHC74" s="16"/>
      <c r="AHD74" s="16"/>
      <c r="AHE74" s="16"/>
      <c r="AHF74" s="16"/>
      <c r="AHG74" s="16"/>
      <c r="AHH74" s="16"/>
      <c r="AHI74" s="16"/>
      <c r="AHJ74" s="16"/>
      <c r="AHK74" s="16"/>
      <c r="AHL74" s="16"/>
      <c r="AHM74" s="16"/>
      <c r="AHN74" s="16"/>
      <c r="AHO74" s="16"/>
      <c r="AHP74" s="16"/>
      <c r="AHQ74" s="16"/>
      <c r="AHR74" s="16"/>
      <c r="AHS74" s="16"/>
      <c r="AHT74" s="16"/>
      <c r="AHU74" s="16"/>
      <c r="AHV74" s="16"/>
      <c r="AHW74" s="16"/>
      <c r="AHX74" s="16"/>
      <c r="AHY74" s="16"/>
      <c r="AHZ74" s="16"/>
      <c r="AIA74" s="16"/>
      <c r="AIB74" s="16"/>
      <c r="AIC74" s="16"/>
      <c r="AID74" s="16"/>
      <c r="AIE74" s="16"/>
      <c r="AIF74" s="16"/>
      <c r="AIG74" s="16"/>
      <c r="AIH74" s="16"/>
      <c r="AII74" s="16"/>
      <c r="AIJ74" s="16"/>
      <c r="AIK74" s="16"/>
      <c r="AIL74" s="16"/>
      <c r="AIM74" s="16"/>
      <c r="AIN74" s="16"/>
      <c r="AIO74" s="16"/>
      <c r="AIP74" s="16"/>
      <c r="AIQ74" s="16"/>
      <c r="AIR74" s="16"/>
      <c r="AIS74" s="16"/>
      <c r="AIT74" s="16"/>
      <c r="AIU74" s="16"/>
      <c r="AIV74" s="16"/>
      <c r="AIW74" s="16"/>
      <c r="AIX74" s="16"/>
      <c r="AIY74" s="16"/>
      <c r="AIZ74" s="16"/>
      <c r="AJA74" s="16"/>
      <c r="AJB74" s="16"/>
      <c r="AJC74" s="16"/>
      <c r="AJD74" s="16"/>
      <c r="AJE74" s="16"/>
      <c r="AJF74" s="16"/>
      <c r="AJG74" s="16"/>
      <c r="AJH74" s="16"/>
      <c r="AJI74" s="16"/>
      <c r="AJJ74" s="16"/>
      <c r="AJK74" s="16"/>
      <c r="AJL74" s="16"/>
      <c r="AJM74" s="16"/>
      <c r="AJN74" s="16"/>
      <c r="AJO74" s="16"/>
      <c r="AJP74" s="16"/>
      <c r="AJQ74" s="16"/>
      <c r="AJR74" s="16"/>
      <c r="AJS74" s="16"/>
      <c r="AJT74" s="16"/>
      <c r="AJU74" s="16"/>
      <c r="AJV74" s="16"/>
      <c r="AJW74" s="16"/>
      <c r="AJX74" s="16"/>
      <c r="AJY74" s="16"/>
      <c r="AJZ74" s="16"/>
      <c r="AKA74" s="16"/>
      <c r="AKB74" s="16"/>
      <c r="AKC74" s="16"/>
      <c r="AKD74" s="16"/>
      <c r="AKE74" s="16"/>
      <c r="AKF74" s="16"/>
      <c r="AKG74" s="16"/>
      <c r="AKH74" s="16"/>
      <c r="AKI74" s="16"/>
      <c r="AKJ74" s="16"/>
      <c r="AKK74" s="16"/>
      <c r="AKL74" s="16"/>
      <c r="AKM74" s="16"/>
      <c r="AKN74" s="16"/>
      <c r="AKO74" s="16"/>
      <c r="AKP74" s="16"/>
      <c r="AKQ74" s="16"/>
      <c r="AKR74" s="16"/>
      <c r="AKS74" s="16"/>
      <c r="AKT74" s="16"/>
      <c r="AKU74" s="16"/>
      <c r="AKV74" s="16"/>
      <c r="AKW74" s="16"/>
      <c r="AKX74" s="16"/>
      <c r="AKY74" s="16"/>
      <c r="AKZ74" s="16"/>
      <c r="ALA74" s="16"/>
      <c r="ALB74" s="16"/>
      <c r="ALC74" s="16"/>
      <c r="ALD74" s="16"/>
      <c r="ALE74" s="16"/>
      <c r="ALF74" s="16"/>
      <c r="ALG74" s="16"/>
      <c r="ALH74" s="16"/>
      <c r="ALI74" s="16"/>
      <c r="ALJ74" s="16"/>
      <c r="ALK74" s="16"/>
      <c r="ALL74" s="16"/>
      <c r="ALM74" s="16"/>
      <c r="ALN74" s="16"/>
      <c r="ALO74" s="16"/>
      <c r="ALP74" s="16"/>
      <c r="ALQ74" s="16"/>
      <c r="ALR74" s="16"/>
      <c r="ALS74" s="16"/>
      <c r="ALT74" s="16"/>
      <c r="ALU74" s="16"/>
      <c r="ALV74" s="16"/>
      <c r="ALW74" s="16"/>
      <c r="ALX74" s="16"/>
      <c r="ALY74" s="16"/>
      <c r="ALZ74" s="16"/>
      <c r="AMA74" s="16"/>
      <c r="AMB74" s="16"/>
      <c r="AMC74" s="16"/>
      <c r="AMD74" s="16"/>
      <c r="AME74" s="16"/>
      <c r="AMF74" s="16"/>
      <c r="AMG74" s="16"/>
      <c r="AMH74" s="16"/>
      <c r="AMI74" s="16"/>
      <c r="AMJ74" s="16"/>
      <c r="AMK74" s="16"/>
      <c r="AML74" s="16"/>
      <c r="AMM74" s="16"/>
      <c r="AMN74" s="16"/>
      <c r="AMO74" s="16"/>
      <c r="AMP74" s="16"/>
      <c r="AMQ74" s="16"/>
      <c r="AMR74" s="16"/>
      <c r="AMS74" s="16"/>
      <c r="AMT74" s="16"/>
      <c r="AMU74" s="16"/>
      <c r="AMV74" s="16"/>
      <c r="AMW74" s="16"/>
      <c r="AMX74" s="16"/>
      <c r="AMY74" s="16"/>
      <c r="AMZ74" s="16"/>
      <c r="ANA74" s="16"/>
      <c r="ANB74" s="16"/>
      <c r="ANC74" s="16"/>
      <c r="AND74" s="16"/>
      <c r="ANE74" s="16"/>
      <c r="ANF74" s="16"/>
      <c r="ANG74" s="16"/>
      <c r="ANH74" s="16"/>
      <c r="ANI74" s="16"/>
      <c r="ANJ74" s="16"/>
      <c r="ANK74" s="16"/>
      <c r="ANL74" s="16"/>
      <c r="ANM74" s="16"/>
      <c r="ANN74" s="16"/>
      <c r="ANO74" s="16"/>
      <c r="ANP74" s="16"/>
      <c r="ANQ74" s="16"/>
      <c r="ANR74" s="16"/>
      <c r="ANS74" s="16"/>
      <c r="ANT74" s="16"/>
      <c r="ANU74" s="16"/>
      <c r="ANV74" s="16"/>
      <c r="ANW74" s="16"/>
      <c r="ANX74" s="16"/>
      <c r="ANY74" s="16"/>
      <c r="ANZ74" s="16"/>
      <c r="AOA74" s="16"/>
      <c r="AOB74" s="16"/>
      <c r="AOC74" s="16"/>
      <c r="AOD74" s="16"/>
      <c r="AOE74" s="16"/>
      <c r="AOF74" s="16"/>
      <c r="AOG74" s="16"/>
      <c r="AOH74" s="16"/>
      <c r="AOI74" s="16"/>
      <c r="AOJ74" s="16"/>
      <c r="AOK74" s="16"/>
      <c r="AOL74" s="16"/>
      <c r="AOM74" s="16"/>
      <c r="AON74" s="16"/>
      <c r="AOO74" s="16"/>
      <c r="AOP74" s="16"/>
      <c r="AOQ74" s="16"/>
      <c r="AOR74" s="16"/>
      <c r="AOS74" s="16"/>
      <c r="AOT74" s="16"/>
      <c r="AOU74" s="16"/>
      <c r="AOV74" s="16"/>
      <c r="AOW74" s="16"/>
      <c r="AOX74" s="16"/>
      <c r="AOY74" s="16"/>
      <c r="AOZ74" s="16"/>
      <c r="APA74" s="16"/>
      <c r="APB74" s="16"/>
      <c r="APC74" s="16"/>
      <c r="APD74" s="16"/>
      <c r="APE74" s="16"/>
      <c r="APF74" s="16"/>
      <c r="APG74" s="16"/>
      <c r="APH74" s="16"/>
      <c r="API74" s="16"/>
      <c r="APJ74" s="16"/>
      <c r="APK74" s="16"/>
      <c r="APL74" s="16"/>
      <c r="APM74" s="16"/>
      <c r="APN74" s="16"/>
      <c r="APO74" s="16"/>
      <c r="APP74" s="16"/>
      <c r="APQ74" s="16"/>
      <c r="APR74" s="16"/>
      <c r="APS74" s="16"/>
      <c r="APT74" s="16"/>
      <c r="APU74" s="16"/>
      <c r="APV74" s="16"/>
      <c r="APW74" s="16"/>
      <c r="APX74" s="16"/>
      <c r="APY74" s="16"/>
      <c r="APZ74" s="16"/>
      <c r="AQA74" s="16"/>
      <c r="AQB74" s="16"/>
      <c r="AQC74" s="16"/>
      <c r="AQD74" s="16"/>
      <c r="AQE74" s="16"/>
      <c r="AQF74" s="16"/>
      <c r="AQG74" s="16"/>
      <c r="AQH74" s="16"/>
      <c r="AQI74" s="16"/>
      <c r="AQJ74" s="16"/>
      <c r="AQK74" s="16"/>
      <c r="AQL74" s="16"/>
      <c r="AQM74" s="16"/>
      <c r="AQN74" s="16"/>
      <c r="AQO74" s="16"/>
      <c r="AQP74" s="16"/>
      <c r="AQQ74" s="16"/>
      <c r="AQR74" s="16"/>
      <c r="AQS74" s="16"/>
      <c r="AQT74" s="16"/>
      <c r="AQU74" s="16"/>
      <c r="AQV74" s="16"/>
      <c r="AQW74" s="16"/>
      <c r="AQX74" s="16"/>
      <c r="AQY74" s="16"/>
      <c r="AQZ74" s="16"/>
      <c r="ARA74" s="16"/>
      <c r="ARB74" s="16"/>
      <c r="ARC74" s="16"/>
      <c r="ARD74" s="16"/>
      <c r="ARE74" s="16"/>
      <c r="ARF74" s="16"/>
      <c r="ARG74" s="16"/>
      <c r="ARH74" s="16"/>
      <c r="ARI74" s="16"/>
      <c r="ARJ74" s="16"/>
      <c r="ARK74" s="16"/>
      <c r="ARL74" s="16"/>
      <c r="ARM74" s="16"/>
      <c r="ARN74" s="16"/>
      <c r="ARO74" s="16"/>
      <c r="ARP74" s="16"/>
      <c r="ARQ74" s="16"/>
      <c r="ARR74" s="16"/>
      <c r="ARS74" s="16"/>
      <c r="ART74" s="16"/>
      <c r="ARU74" s="16"/>
      <c r="ARV74" s="16"/>
      <c r="ARW74" s="16"/>
      <c r="ARX74" s="16"/>
      <c r="ARY74" s="16"/>
      <c r="ARZ74" s="16"/>
      <c r="ASA74" s="16"/>
      <c r="ASB74" s="16"/>
      <c r="ASC74" s="16"/>
      <c r="ASD74" s="16"/>
      <c r="ASE74" s="16"/>
      <c r="ASF74" s="16"/>
      <c r="ASG74" s="16"/>
      <c r="ASH74" s="16"/>
      <c r="ASI74" s="16"/>
      <c r="ASJ74" s="16"/>
      <c r="ASK74" s="16"/>
      <c r="ASL74" s="16"/>
      <c r="ASM74" s="16"/>
      <c r="ASN74" s="16"/>
      <c r="ASO74" s="16"/>
      <c r="ASP74" s="16"/>
      <c r="ASQ74" s="16"/>
      <c r="ASR74" s="16"/>
      <c r="ASS74" s="16"/>
      <c r="AST74" s="16"/>
      <c r="ASU74" s="16"/>
      <c r="ASV74" s="16"/>
      <c r="ASW74" s="16"/>
      <c r="ASX74" s="16"/>
      <c r="ASY74" s="16"/>
      <c r="ASZ74" s="16"/>
      <c r="ATA74" s="16"/>
      <c r="ATB74" s="16"/>
      <c r="ATC74" s="16"/>
      <c r="ATD74" s="16"/>
      <c r="ATE74" s="16"/>
      <c r="ATF74" s="16"/>
      <c r="ATG74" s="16"/>
      <c r="ATH74" s="16"/>
      <c r="ATI74" s="16"/>
      <c r="ATJ74" s="16"/>
      <c r="ATK74" s="16"/>
      <c r="ATL74" s="16"/>
      <c r="ATM74" s="16"/>
      <c r="ATN74" s="16"/>
      <c r="ATO74" s="16"/>
      <c r="ATP74" s="16"/>
      <c r="ATQ74" s="16"/>
      <c r="ATR74" s="16"/>
      <c r="ATS74" s="16"/>
      <c r="ATT74" s="16"/>
      <c r="ATU74" s="16"/>
      <c r="ATV74" s="16"/>
      <c r="ATW74" s="16"/>
      <c r="ATX74" s="16"/>
      <c r="ATY74" s="16"/>
      <c r="ATZ74" s="16"/>
      <c r="AUA74" s="16"/>
      <c r="AUB74" s="16"/>
      <c r="AUC74" s="16"/>
      <c r="AUD74" s="16"/>
      <c r="AUE74" s="16"/>
      <c r="AUF74" s="16"/>
      <c r="AUG74" s="16"/>
      <c r="AUH74" s="16"/>
      <c r="AUI74" s="16"/>
      <c r="AUJ74" s="16"/>
      <c r="AUK74" s="16"/>
      <c r="AUL74" s="16"/>
      <c r="AUM74" s="16"/>
      <c r="AUN74" s="16"/>
      <c r="AUO74" s="16"/>
      <c r="AUP74" s="16"/>
      <c r="AUQ74" s="16"/>
      <c r="AUR74" s="16"/>
      <c r="AUS74" s="16"/>
      <c r="AUT74" s="16"/>
      <c r="AUU74" s="16"/>
      <c r="AUV74" s="16"/>
      <c r="AUW74" s="16"/>
      <c r="AUX74" s="16"/>
      <c r="AUY74" s="16"/>
      <c r="AUZ74" s="16"/>
      <c r="AVA74" s="16"/>
      <c r="AVB74" s="16"/>
      <c r="AVC74" s="16"/>
      <c r="AVD74" s="16"/>
      <c r="AVE74" s="16"/>
      <c r="AVF74" s="16"/>
      <c r="AVG74" s="16"/>
      <c r="AVH74" s="16"/>
      <c r="AVI74" s="16"/>
      <c r="AVJ74" s="16"/>
      <c r="AVK74" s="16"/>
      <c r="AVL74" s="16"/>
      <c r="AVM74" s="16"/>
      <c r="AVN74" s="16"/>
      <c r="AVO74" s="16"/>
      <c r="AVP74" s="16"/>
      <c r="AVQ74" s="16"/>
      <c r="AVR74" s="16"/>
      <c r="AVS74" s="16"/>
      <c r="AVT74" s="16"/>
      <c r="AVU74" s="16"/>
      <c r="AVV74" s="16"/>
      <c r="AVW74" s="16"/>
      <c r="AVX74" s="16"/>
      <c r="AVY74" s="16"/>
      <c r="AVZ74" s="16"/>
      <c r="AWA74" s="16"/>
      <c r="AWB74" s="16"/>
      <c r="AWC74" s="16"/>
      <c r="AWD74" s="16"/>
      <c r="AWE74" s="16"/>
      <c r="AWF74" s="16"/>
      <c r="AWG74" s="16"/>
      <c r="AWH74" s="16"/>
      <c r="AWI74" s="16"/>
      <c r="AWJ74" s="16"/>
      <c r="AWK74" s="16"/>
      <c r="AWL74" s="16"/>
      <c r="AWM74" s="16"/>
      <c r="AWN74" s="16"/>
      <c r="AWO74" s="16"/>
      <c r="AWP74" s="16"/>
      <c r="AWQ74" s="16"/>
      <c r="AWR74" s="16"/>
      <c r="AWS74" s="16"/>
      <c r="AWT74" s="16"/>
      <c r="AWU74" s="16"/>
      <c r="AWV74" s="16"/>
      <c r="AWW74" s="16"/>
      <c r="AWX74" s="16"/>
      <c r="AWY74" s="16"/>
      <c r="AWZ74" s="16"/>
      <c r="AXA74" s="16"/>
      <c r="AXB74" s="16"/>
      <c r="AXC74" s="16"/>
      <c r="AXD74" s="16"/>
      <c r="AXE74" s="16"/>
      <c r="AXF74" s="16"/>
      <c r="AXG74" s="16"/>
      <c r="AXH74" s="16"/>
      <c r="AXI74" s="16"/>
      <c r="AXJ74" s="16"/>
      <c r="AXK74" s="16"/>
      <c r="AXL74" s="16"/>
      <c r="AXM74" s="16"/>
      <c r="AXN74" s="16"/>
      <c r="AXO74" s="16"/>
      <c r="AXP74" s="16"/>
      <c r="AXQ74" s="16"/>
      <c r="AXR74" s="16"/>
      <c r="AXS74" s="16"/>
      <c r="AXT74" s="16"/>
      <c r="AXU74" s="16"/>
      <c r="AXV74" s="16"/>
      <c r="AXW74" s="16"/>
      <c r="AXX74" s="16"/>
      <c r="AXY74" s="16"/>
      <c r="AXZ74" s="16"/>
      <c r="AYA74" s="16"/>
      <c r="AYB74" s="16"/>
      <c r="AYC74" s="16"/>
      <c r="AYD74" s="16"/>
      <c r="AYE74" s="16"/>
      <c r="AYF74" s="16"/>
      <c r="AYG74" s="16"/>
      <c r="AYH74" s="16"/>
      <c r="AYI74" s="16"/>
      <c r="AYJ74" s="16"/>
      <c r="AYK74" s="16"/>
      <c r="AYL74" s="16"/>
      <c r="AYM74" s="16"/>
      <c r="AYN74" s="16"/>
      <c r="AYO74" s="16"/>
      <c r="AYP74" s="16"/>
      <c r="AYQ74" s="16"/>
      <c r="AYR74" s="16"/>
      <c r="AYS74" s="16"/>
      <c r="AYT74" s="16"/>
      <c r="AYU74" s="16"/>
      <c r="AYV74" s="16"/>
      <c r="AYW74" s="16"/>
      <c r="AYX74" s="16"/>
      <c r="AYY74" s="16"/>
      <c r="AYZ74" s="16"/>
      <c r="AZA74" s="16"/>
      <c r="AZB74" s="16"/>
      <c r="AZC74" s="16"/>
      <c r="AZD74" s="16"/>
      <c r="AZE74" s="16"/>
      <c r="AZF74" s="16"/>
      <c r="AZG74" s="16"/>
      <c r="AZH74" s="16"/>
      <c r="AZI74" s="16"/>
      <c r="AZJ74" s="16"/>
      <c r="AZK74" s="16"/>
      <c r="AZL74" s="16"/>
      <c r="AZM74" s="16"/>
      <c r="AZN74" s="16"/>
      <c r="AZO74" s="16"/>
      <c r="AZP74" s="16"/>
      <c r="AZQ74" s="16"/>
      <c r="AZR74" s="16"/>
      <c r="AZS74" s="16"/>
      <c r="AZT74" s="16"/>
      <c r="AZU74" s="16"/>
      <c r="AZV74" s="16"/>
      <c r="AZW74" s="16"/>
      <c r="AZX74" s="16"/>
      <c r="AZY74" s="16"/>
      <c r="AZZ74" s="16"/>
      <c r="BAA74" s="16"/>
      <c r="BAB74" s="16"/>
      <c r="BAC74" s="16"/>
      <c r="BAD74" s="16"/>
      <c r="BAE74" s="16"/>
      <c r="BAF74" s="16"/>
      <c r="BAG74" s="16"/>
      <c r="BAH74" s="16"/>
      <c r="BAI74" s="16"/>
      <c r="BAJ74" s="16"/>
      <c r="BAK74" s="16"/>
      <c r="BAL74" s="16"/>
      <c r="BAM74" s="16"/>
      <c r="BAN74" s="16"/>
      <c r="BAO74" s="16"/>
      <c r="BAP74" s="16"/>
      <c r="BAQ74" s="16"/>
      <c r="BAR74" s="16"/>
      <c r="BAS74" s="16"/>
      <c r="BAT74" s="16"/>
      <c r="BAU74" s="16"/>
      <c r="BAV74" s="16"/>
      <c r="BAW74" s="16"/>
      <c r="BAX74" s="16"/>
      <c r="BAY74" s="16"/>
      <c r="BAZ74" s="16"/>
      <c r="BBA74" s="16"/>
      <c r="BBB74" s="16"/>
      <c r="BBC74" s="16"/>
      <c r="BBD74" s="16"/>
      <c r="BBE74" s="16"/>
      <c r="BBF74" s="16"/>
      <c r="BBG74" s="16"/>
      <c r="BBH74" s="16"/>
      <c r="BBI74" s="16"/>
      <c r="BBJ74" s="16"/>
      <c r="BBK74" s="16"/>
      <c r="BBL74" s="16"/>
      <c r="BBM74" s="16"/>
      <c r="BBN74" s="16"/>
      <c r="BBO74" s="16"/>
      <c r="BBP74" s="16"/>
      <c r="BBQ74" s="16"/>
      <c r="BBR74" s="16"/>
      <c r="BBS74" s="16"/>
      <c r="BBT74" s="16"/>
      <c r="BBU74" s="16"/>
      <c r="BBV74" s="16"/>
      <c r="BBW74" s="16"/>
      <c r="BBX74" s="16"/>
      <c r="BBY74" s="16"/>
      <c r="BBZ74" s="16"/>
      <c r="BCA74" s="16"/>
      <c r="BCB74" s="16"/>
      <c r="BCC74" s="16"/>
      <c r="BCD74" s="16"/>
      <c r="BCE74" s="16"/>
      <c r="BCF74" s="16"/>
      <c r="BCG74" s="16"/>
      <c r="BCH74" s="16"/>
      <c r="BCI74" s="16"/>
      <c r="BCJ74" s="16"/>
      <c r="BCK74" s="16"/>
      <c r="BCL74" s="16"/>
      <c r="BCM74" s="16"/>
      <c r="BCN74" s="16"/>
      <c r="BCO74" s="16"/>
      <c r="BCP74" s="16"/>
      <c r="BCQ74" s="16"/>
      <c r="BCR74" s="16"/>
      <c r="BCS74" s="16"/>
      <c r="BCT74" s="16"/>
      <c r="BCU74" s="16"/>
      <c r="BCV74" s="16"/>
      <c r="BCW74" s="16"/>
      <c r="BCX74" s="16"/>
      <c r="BCY74" s="16"/>
      <c r="BCZ74" s="16"/>
      <c r="BDA74" s="16"/>
      <c r="BDB74" s="16"/>
      <c r="BDC74" s="16"/>
      <c r="BDD74" s="16"/>
      <c r="BDE74" s="16"/>
      <c r="BDF74" s="16"/>
      <c r="BDG74" s="16"/>
      <c r="BDH74" s="16"/>
      <c r="BDI74" s="16"/>
      <c r="BDJ74" s="16"/>
      <c r="BDK74" s="16"/>
      <c r="BDL74" s="16"/>
      <c r="BDM74" s="16"/>
      <c r="BDN74" s="16"/>
      <c r="BDO74" s="16"/>
      <c r="BDP74" s="16"/>
      <c r="BDQ74" s="16"/>
      <c r="BDR74" s="16"/>
      <c r="BDS74" s="16"/>
      <c r="BDT74" s="16"/>
      <c r="BDU74" s="16"/>
      <c r="BDV74" s="16"/>
      <c r="BDW74" s="16"/>
      <c r="BDX74" s="16"/>
      <c r="BDY74" s="16"/>
      <c r="BDZ74" s="16"/>
      <c r="BEA74" s="16"/>
      <c r="BEB74" s="16"/>
      <c r="BEC74" s="16"/>
      <c r="BED74" s="16"/>
      <c r="BEE74" s="16"/>
      <c r="BEF74" s="16"/>
      <c r="BEG74" s="16"/>
      <c r="BEH74" s="16"/>
      <c r="BEI74" s="16"/>
      <c r="BEJ74" s="16"/>
      <c r="BEK74" s="16"/>
      <c r="BEL74" s="16"/>
      <c r="BEM74" s="16"/>
      <c r="BEN74" s="16"/>
      <c r="BEO74" s="16"/>
      <c r="BEP74" s="16"/>
      <c r="BEQ74" s="16"/>
      <c r="BER74" s="16"/>
      <c r="BES74" s="16"/>
      <c r="BET74" s="16"/>
      <c r="BEU74" s="16"/>
      <c r="BEV74" s="16"/>
      <c r="BEW74" s="16"/>
      <c r="BEX74" s="16"/>
      <c r="BEY74" s="16"/>
      <c r="BEZ74" s="16"/>
      <c r="BFA74" s="16"/>
      <c r="BFB74" s="16"/>
      <c r="BFC74" s="16"/>
      <c r="BFD74" s="16"/>
      <c r="BFE74" s="16"/>
      <c r="BFF74" s="16"/>
      <c r="BFG74" s="16"/>
      <c r="BFH74" s="16"/>
      <c r="BFI74" s="16"/>
      <c r="BFJ74" s="16"/>
      <c r="BFK74" s="16"/>
      <c r="BFL74" s="16"/>
      <c r="BFM74" s="16"/>
      <c r="BFN74" s="16"/>
      <c r="BFO74" s="16"/>
      <c r="BFP74" s="16"/>
      <c r="BFQ74" s="16"/>
      <c r="BFR74" s="16"/>
      <c r="BFS74" s="16"/>
      <c r="BFT74" s="16"/>
      <c r="BFU74" s="16"/>
      <c r="BFV74" s="16"/>
      <c r="BFW74" s="16"/>
      <c r="BFX74" s="16"/>
      <c r="BFY74" s="16"/>
      <c r="BFZ74" s="16"/>
      <c r="BGA74" s="16"/>
      <c r="BGB74" s="16"/>
      <c r="BGC74" s="16"/>
      <c r="BGD74" s="16"/>
      <c r="BGE74" s="16"/>
      <c r="BGF74" s="16"/>
      <c r="BGG74" s="16"/>
      <c r="BGH74" s="16"/>
      <c r="BGI74" s="16"/>
      <c r="BGJ74" s="16"/>
      <c r="BGK74" s="16"/>
      <c r="BGL74" s="16"/>
      <c r="BGM74" s="16"/>
      <c r="BGN74" s="16"/>
      <c r="BGO74" s="16"/>
      <c r="BGP74" s="16"/>
      <c r="BGQ74" s="16"/>
      <c r="BGR74" s="16"/>
      <c r="BGS74" s="16"/>
      <c r="BGT74" s="16"/>
      <c r="BGU74" s="16"/>
      <c r="BGV74" s="16"/>
      <c r="BGW74" s="16"/>
      <c r="BGX74" s="16"/>
      <c r="BGY74" s="16"/>
      <c r="BGZ74" s="16"/>
      <c r="BHA74" s="16"/>
      <c r="BHB74" s="16"/>
      <c r="BHC74" s="16"/>
      <c r="BHD74" s="16"/>
      <c r="BHE74" s="16"/>
      <c r="BHF74" s="16"/>
      <c r="BHG74" s="16"/>
      <c r="BHH74" s="16"/>
      <c r="BHI74" s="16"/>
      <c r="BHJ74" s="16"/>
      <c r="BHK74" s="16"/>
      <c r="BHL74" s="16"/>
      <c r="BHM74" s="16"/>
      <c r="BHN74" s="16"/>
      <c r="BHO74" s="16"/>
      <c r="BHP74" s="16"/>
      <c r="BHQ74" s="16"/>
      <c r="BHR74" s="16"/>
      <c r="BHS74" s="16"/>
      <c r="BHT74" s="16"/>
      <c r="BHU74" s="16"/>
      <c r="BHV74" s="16"/>
      <c r="BHW74" s="16"/>
      <c r="BHX74" s="16"/>
      <c r="BHY74" s="16"/>
      <c r="BHZ74" s="16"/>
      <c r="BIA74" s="16"/>
      <c r="BIB74" s="16"/>
      <c r="BIC74" s="16"/>
      <c r="BID74" s="16"/>
      <c r="BIE74" s="16"/>
      <c r="BIF74" s="16"/>
      <c r="BIG74" s="16"/>
      <c r="BIH74" s="16"/>
      <c r="BII74" s="16"/>
      <c r="BIJ74" s="16"/>
      <c r="BIK74" s="16"/>
      <c r="BIL74" s="16"/>
      <c r="BIM74" s="16"/>
      <c r="BIN74" s="16"/>
      <c r="BIO74" s="16"/>
      <c r="BIP74" s="16"/>
      <c r="BIQ74" s="16"/>
      <c r="BIR74" s="16"/>
      <c r="BIS74" s="16"/>
      <c r="BIT74" s="16"/>
      <c r="BIU74" s="16"/>
      <c r="BIV74" s="16"/>
      <c r="BIW74" s="16"/>
      <c r="BIX74" s="16"/>
      <c r="BIY74" s="16"/>
      <c r="BIZ74" s="16"/>
      <c r="BJA74" s="16"/>
      <c r="BJB74" s="16"/>
      <c r="BJC74" s="16"/>
      <c r="BJD74" s="16"/>
      <c r="BJE74" s="16"/>
      <c r="BJF74" s="16"/>
      <c r="BJG74" s="16"/>
      <c r="BJH74" s="16"/>
      <c r="BJI74" s="16"/>
      <c r="BJJ74" s="16"/>
      <c r="BJK74" s="16"/>
      <c r="BJL74" s="16"/>
      <c r="BJM74" s="16"/>
      <c r="BJN74" s="16"/>
      <c r="BJO74" s="16"/>
      <c r="BJP74" s="16"/>
      <c r="BJQ74" s="16"/>
      <c r="BJR74" s="16"/>
      <c r="BJS74" s="16"/>
      <c r="BJT74" s="16"/>
      <c r="BJU74" s="16"/>
      <c r="BJV74" s="16"/>
      <c r="BJW74" s="16"/>
      <c r="BJX74" s="16"/>
      <c r="BJY74" s="16"/>
      <c r="BJZ74" s="16"/>
      <c r="BKA74" s="16"/>
      <c r="BKB74" s="16"/>
      <c r="BKC74" s="16"/>
      <c r="BKD74" s="16"/>
      <c r="BKE74" s="16"/>
      <c r="BKF74" s="16"/>
      <c r="BKG74" s="16"/>
      <c r="BKH74" s="16"/>
      <c r="BKI74" s="16"/>
      <c r="BKJ74" s="16"/>
      <c r="BKK74" s="16"/>
      <c r="BKL74" s="16"/>
      <c r="BKM74" s="16"/>
      <c r="BKN74" s="16"/>
      <c r="BKO74" s="16"/>
      <c r="BKP74" s="16"/>
      <c r="BKQ74" s="16"/>
      <c r="BKR74" s="16"/>
      <c r="BKS74" s="16"/>
      <c r="BKT74" s="16"/>
      <c r="BKU74" s="16"/>
      <c r="BKV74" s="16"/>
      <c r="BKW74" s="16"/>
      <c r="BKX74" s="16"/>
      <c r="BKY74" s="16"/>
      <c r="BKZ74" s="16"/>
      <c r="BLA74" s="16"/>
      <c r="BLB74" s="16"/>
      <c r="BLC74" s="16"/>
      <c r="BLD74" s="16"/>
      <c r="BLE74" s="16"/>
      <c r="BLF74" s="16"/>
      <c r="BLG74" s="16"/>
      <c r="BLH74" s="16"/>
      <c r="BLI74" s="16"/>
      <c r="BLJ74" s="16"/>
      <c r="BLK74" s="16"/>
      <c r="BLL74" s="16"/>
      <c r="BLM74" s="16"/>
      <c r="BLN74" s="16"/>
      <c r="BLO74" s="16"/>
      <c r="BLP74" s="16"/>
      <c r="BLQ74" s="16"/>
      <c r="BLR74" s="16"/>
      <c r="BLS74" s="16"/>
      <c r="BLT74" s="16"/>
      <c r="BLU74" s="16"/>
      <c r="BLV74" s="16"/>
      <c r="BLW74" s="16"/>
      <c r="BLX74" s="16"/>
      <c r="BLY74" s="16"/>
      <c r="BLZ74" s="16"/>
      <c r="BMA74" s="16"/>
      <c r="BMB74" s="16"/>
      <c r="BMC74" s="16"/>
      <c r="BMD74" s="16"/>
      <c r="BME74" s="16"/>
      <c r="BMF74" s="16"/>
      <c r="BMG74" s="16"/>
      <c r="BMH74" s="16"/>
      <c r="BMI74" s="16"/>
      <c r="BMJ74" s="16"/>
      <c r="BMK74" s="16"/>
      <c r="BML74" s="16"/>
      <c r="BMM74" s="16"/>
      <c r="BMN74" s="16"/>
      <c r="BMO74" s="16"/>
      <c r="BMP74" s="16"/>
      <c r="BMQ74" s="16"/>
      <c r="BMR74" s="16"/>
      <c r="BMS74" s="16"/>
      <c r="BMT74" s="16"/>
      <c r="BMU74" s="16"/>
      <c r="BMV74" s="16"/>
      <c r="BMW74" s="16"/>
      <c r="BMX74" s="16"/>
      <c r="BMY74" s="16"/>
      <c r="BMZ74" s="16"/>
      <c r="BNA74" s="16"/>
      <c r="BNB74" s="16"/>
      <c r="BNC74" s="16"/>
      <c r="BND74" s="16"/>
      <c r="BNE74" s="16"/>
      <c r="BNF74" s="16"/>
      <c r="BNG74" s="16"/>
      <c r="BNH74" s="16"/>
      <c r="BNI74" s="16"/>
      <c r="BNJ74" s="16"/>
      <c r="BNK74" s="16"/>
      <c r="BNL74" s="16"/>
      <c r="BNM74" s="16"/>
      <c r="BNN74" s="16"/>
      <c r="BNO74" s="16"/>
      <c r="BNP74" s="16"/>
      <c r="BNQ74" s="16"/>
      <c r="BNR74" s="16"/>
      <c r="BNS74" s="16"/>
      <c r="BNT74" s="16"/>
      <c r="BNU74" s="16"/>
      <c r="BNV74" s="16"/>
      <c r="BNW74" s="16"/>
      <c r="BNX74" s="16"/>
      <c r="BNY74" s="16"/>
      <c r="BNZ74" s="16"/>
      <c r="BOA74" s="16"/>
      <c r="BOB74" s="16"/>
      <c r="BOC74" s="16"/>
      <c r="BOD74" s="16"/>
      <c r="BOE74" s="16"/>
      <c r="BOF74" s="16"/>
      <c r="BOG74" s="16"/>
      <c r="BOH74" s="16"/>
      <c r="BOI74" s="16"/>
      <c r="BOJ74" s="16"/>
      <c r="BOK74" s="16"/>
      <c r="BOL74" s="16"/>
      <c r="BOM74" s="16"/>
      <c r="BON74" s="16"/>
      <c r="BOO74" s="16"/>
      <c r="BOP74" s="16"/>
      <c r="BOQ74" s="16"/>
      <c r="BOR74" s="16"/>
      <c r="BOS74" s="16"/>
      <c r="BOT74" s="16"/>
      <c r="BOU74" s="16"/>
      <c r="BOV74" s="16"/>
      <c r="BOW74" s="16"/>
      <c r="BOX74" s="16"/>
      <c r="BOY74" s="16"/>
      <c r="BOZ74" s="16"/>
      <c r="BPA74" s="16"/>
      <c r="BPB74" s="16"/>
      <c r="BPC74" s="16"/>
      <c r="BPD74" s="16"/>
      <c r="BPE74" s="16"/>
      <c r="BPF74" s="16"/>
      <c r="BPG74" s="16"/>
      <c r="BPH74" s="16"/>
      <c r="BPI74" s="16"/>
      <c r="BPJ74" s="16"/>
      <c r="BPK74" s="16"/>
      <c r="BPL74" s="16"/>
      <c r="BPM74" s="16"/>
      <c r="BPN74" s="16"/>
      <c r="BPO74" s="16"/>
      <c r="BPP74" s="16"/>
      <c r="BPQ74" s="16"/>
      <c r="BPR74" s="16"/>
      <c r="BPS74" s="16"/>
      <c r="BPT74" s="16"/>
      <c r="BPU74" s="16"/>
      <c r="BPV74" s="16"/>
      <c r="BPW74" s="16"/>
      <c r="BPX74" s="16"/>
      <c r="BPY74" s="16"/>
      <c r="BPZ74" s="16"/>
      <c r="BQA74" s="16"/>
      <c r="BQB74" s="16"/>
      <c r="BQC74" s="16"/>
      <c r="BQD74" s="16"/>
      <c r="BQE74" s="16"/>
      <c r="BQF74" s="16"/>
      <c r="BQG74" s="16"/>
      <c r="BQH74" s="16"/>
      <c r="BQI74" s="16"/>
      <c r="BQJ74" s="16"/>
      <c r="BQK74" s="16"/>
      <c r="BQL74" s="16"/>
      <c r="BQM74" s="16"/>
      <c r="BQN74" s="16"/>
      <c r="BQO74" s="16"/>
      <c r="BQP74" s="16"/>
      <c r="BQQ74" s="16"/>
      <c r="BQR74" s="16"/>
      <c r="BQS74" s="16"/>
      <c r="BQT74" s="16"/>
      <c r="BQU74" s="16"/>
      <c r="BQV74" s="16"/>
      <c r="BQW74" s="16"/>
      <c r="BQX74" s="16"/>
      <c r="BQY74" s="16"/>
      <c r="BQZ74" s="16"/>
      <c r="BRA74" s="16"/>
      <c r="BRB74" s="16"/>
      <c r="BRC74" s="16"/>
      <c r="BRD74" s="16"/>
      <c r="BRE74" s="16"/>
      <c r="BRF74" s="16"/>
      <c r="BRG74" s="16"/>
      <c r="BRH74" s="16"/>
      <c r="BRI74" s="16"/>
      <c r="BRJ74" s="16"/>
      <c r="BRK74" s="16"/>
      <c r="BRL74" s="16"/>
      <c r="BRM74" s="16"/>
      <c r="BRN74" s="16"/>
      <c r="BRO74" s="16"/>
      <c r="BRP74" s="16"/>
      <c r="BRQ74" s="16"/>
      <c r="BRR74" s="16"/>
      <c r="BRS74" s="16"/>
      <c r="BRT74" s="16"/>
      <c r="BRU74" s="16"/>
      <c r="BRV74" s="16"/>
      <c r="BRW74" s="16"/>
      <c r="BRX74" s="16"/>
      <c r="BRY74" s="16"/>
      <c r="BRZ74" s="16"/>
      <c r="BSA74" s="16"/>
      <c r="BSB74" s="16"/>
      <c r="BSC74" s="16"/>
      <c r="BSD74" s="16"/>
      <c r="BSE74" s="16"/>
      <c r="BSF74" s="16"/>
      <c r="BSG74" s="16"/>
      <c r="BSH74" s="16"/>
      <c r="BSI74" s="16"/>
      <c r="BSJ74" s="16"/>
      <c r="BSK74" s="16"/>
      <c r="BSL74" s="16"/>
      <c r="BSM74" s="16"/>
      <c r="BSN74" s="16"/>
      <c r="BSO74" s="16"/>
      <c r="BSP74" s="16"/>
      <c r="BSQ74" s="16"/>
      <c r="BSR74" s="16"/>
      <c r="BSS74" s="16"/>
      <c r="BST74" s="16"/>
      <c r="BSU74" s="16"/>
      <c r="BSV74" s="16"/>
      <c r="BSW74" s="16"/>
      <c r="BSX74" s="16"/>
      <c r="BSY74" s="16"/>
      <c r="BSZ74" s="16"/>
      <c r="BTA74" s="16"/>
      <c r="BTB74" s="16"/>
      <c r="BTC74" s="16"/>
      <c r="BTD74" s="16"/>
      <c r="BTE74" s="16"/>
      <c r="BTF74" s="16"/>
      <c r="BTG74" s="16"/>
      <c r="BTH74" s="16"/>
    </row>
    <row r="75" spans="1:1880" s="322" customFormat="1" ht="180" customHeight="1" x14ac:dyDescent="0.3">
      <c r="A75" s="68">
        <v>547</v>
      </c>
      <c r="B75" s="280"/>
      <c r="C75" s="280" t="s">
        <v>81</v>
      </c>
      <c r="D75" s="278" t="s">
        <v>1416</v>
      </c>
      <c r="E75" s="279" t="e">
        <f>INDEX('Unit Data'!$A$1:$CZ$258,MATCH('Unit Data from Audit Worksheet'!$A75,'Unit Data'!$A$1:$A$258,0),MATCH('Unit Data from Audit Worksheet'!$D$2,'Unit Data'!$A$1:$CZ$1,0))</f>
        <v>#N/A</v>
      </c>
      <c r="F75" s="138"/>
      <c r="G75" s="323" t="str">
        <f>IF(F75&lt;1,"Please answer this question","")</f>
        <v>Please answer this question</v>
      </c>
      <c r="H75" s="310"/>
      <c r="I75" s="51"/>
      <c r="J75" s="133"/>
      <c r="K75" s="417"/>
      <c r="L75"/>
      <c r="M75" s="16"/>
      <c r="N75" s="139"/>
      <c r="O75" s="16"/>
      <c r="P75" s="16"/>
      <c r="Q75" s="16"/>
      <c r="R75" s="16"/>
      <c r="S75" s="16"/>
      <c r="T75" s="16"/>
      <c r="U75" s="16"/>
      <c r="V75" s="16"/>
      <c r="W75" s="16"/>
      <c r="X75" s="16"/>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c r="TQ75" s="16"/>
      <c r="TR75" s="16"/>
      <c r="TS75" s="16"/>
      <c r="TT75" s="16"/>
      <c r="TU75" s="16"/>
      <c r="TV75" s="16"/>
      <c r="TW75" s="16"/>
      <c r="TX75" s="16"/>
      <c r="TY75" s="16"/>
      <c r="TZ75" s="16"/>
      <c r="UA75" s="16"/>
      <c r="UB75" s="16"/>
      <c r="UC75" s="16"/>
      <c r="UD75" s="16"/>
      <c r="UE75" s="16"/>
      <c r="UF75" s="16"/>
      <c r="UG75" s="16"/>
      <c r="UH75" s="16"/>
      <c r="UI75" s="16"/>
      <c r="UJ75" s="16"/>
      <c r="UK75" s="16"/>
      <c r="UL75" s="16"/>
      <c r="UM75" s="16"/>
      <c r="UN75" s="16"/>
      <c r="UO75" s="16"/>
      <c r="UP75" s="16"/>
      <c r="UQ75" s="16"/>
      <c r="UR75" s="16"/>
      <c r="US75" s="16"/>
      <c r="UT75" s="16"/>
      <c r="UU75" s="16"/>
      <c r="UV75" s="16"/>
      <c r="UW75" s="16"/>
      <c r="UX75" s="16"/>
      <c r="UY75" s="16"/>
      <c r="UZ75" s="16"/>
      <c r="VA75" s="16"/>
      <c r="VB75" s="16"/>
      <c r="VC75" s="16"/>
      <c r="VD75" s="16"/>
      <c r="VE75" s="16"/>
      <c r="VF75" s="16"/>
      <c r="VG75" s="16"/>
      <c r="VH75" s="16"/>
      <c r="VI75" s="16"/>
      <c r="VJ75" s="16"/>
      <c r="VK75" s="16"/>
      <c r="VL75" s="16"/>
      <c r="VM75" s="16"/>
      <c r="VN75" s="16"/>
      <c r="VO75" s="16"/>
      <c r="VP75" s="16"/>
      <c r="VQ75" s="16"/>
      <c r="VR75" s="16"/>
      <c r="VS75" s="16"/>
      <c r="VT75" s="16"/>
      <c r="VU75" s="16"/>
      <c r="VV75" s="16"/>
      <c r="VW75" s="16"/>
      <c r="VX75" s="16"/>
      <c r="VY75" s="16"/>
      <c r="VZ75" s="16"/>
      <c r="WA75" s="16"/>
      <c r="WB75" s="16"/>
      <c r="WC75" s="16"/>
      <c r="WD75" s="16"/>
      <c r="WE75" s="16"/>
      <c r="WF75" s="16"/>
      <c r="WG75" s="16"/>
      <c r="WH75" s="16"/>
      <c r="WI75" s="16"/>
      <c r="WJ75" s="16"/>
      <c r="WK75" s="16"/>
      <c r="WL75" s="16"/>
      <c r="WM75" s="16"/>
      <c r="WN75" s="16"/>
      <c r="WO75" s="16"/>
      <c r="WP75" s="16"/>
      <c r="WQ75" s="16"/>
      <c r="WR75" s="16"/>
      <c r="WS75" s="16"/>
      <c r="WT75" s="16"/>
      <c r="WU75" s="16"/>
      <c r="WV75" s="16"/>
      <c r="WW75" s="16"/>
      <c r="WX75" s="16"/>
      <c r="WY75" s="16"/>
      <c r="WZ75" s="16"/>
      <c r="XA75" s="16"/>
      <c r="XB75" s="16"/>
      <c r="XC75" s="16"/>
      <c r="XD75" s="16"/>
      <c r="XE75" s="16"/>
      <c r="XF75" s="16"/>
      <c r="XG75" s="16"/>
      <c r="XH75" s="16"/>
      <c r="XI75" s="16"/>
      <c r="XJ75" s="16"/>
      <c r="XK75" s="16"/>
      <c r="XL75" s="16"/>
      <c r="XM75" s="16"/>
      <c r="XN75" s="16"/>
      <c r="XO75" s="16"/>
      <c r="XP75" s="16"/>
      <c r="XQ75" s="16"/>
      <c r="XR75" s="16"/>
      <c r="XS75" s="16"/>
      <c r="XT75" s="16"/>
      <c r="XU75" s="16"/>
      <c r="XV75" s="16"/>
      <c r="XW75" s="16"/>
      <c r="XX75" s="16"/>
      <c r="XY75" s="16"/>
      <c r="XZ75" s="16"/>
      <c r="YA75" s="16"/>
      <c r="YB75" s="16"/>
      <c r="YC75" s="16"/>
      <c r="YD75" s="16"/>
      <c r="YE75" s="16"/>
      <c r="YF75" s="16"/>
      <c r="YG75" s="16"/>
      <c r="YH75" s="16"/>
      <c r="YI75" s="16"/>
      <c r="YJ75" s="16"/>
      <c r="YK75" s="16"/>
      <c r="YL75" s="16"/>
      <c r="YM75" s="16"/>
      <c r="YN75" s="16"/>
      <c r="YO75" s="16"/>
      <c r="YP75" s="16"/>
      <c r="YQ75" s="16"/>
      <c r="YR75" s="16"/>
      <c r="YS75" s="16"/>
      <c r="YT75" s="16"/>
      <c r="YU75" s="16"/>
      <c r="YV75" s="16"/>
      <c r="YW75" s="16"/>
      <c r="YX75" s="16"/>
      <c r="YY75" s="16"/>
      <c r="YZ75" s="16"/>
      <c r="ZA75" s="16"/>
      <c r="ZB75" s="16"/>
      <c r="ZC75" s="16"/>
      <c r="ZD75" s="16"/>
      <c r="ZE75" s="16"/>
      <c r="ZF75" s="16"/>
      <c r="ZG75" s="16"/>
      <c r="ZH75" s="16"/>
      <c r="ZI75" s="16"/>
      <c r="ZJ75" s="16"/>
      <c r="ZK75" s="16"/>
      <c r="ZL75" s="16"/>
      <c r="ZM75" s="16"/>
      <c r="ZN75" s="16"/>
      <c r="ZO75" s="16"/>
      <c r="ZP75" s="16"/>
      <c r="ZQ75" s="16"/>
      <c r="ZR75" s="16"/>
      <c r="ZS75" s="16"/>
      <c r="ZT75" s="16"/>
      <c r="ZU75" s="16"/>
      <c r="ZV75" s="16"/>
      <c r="ZW75" s="16"/>
      <c r="ZX75" s="16"/>
      <c r="ZY75" s="16"/>
      <c r="ZZ75" s="16"/>
      <c r="AAA75" s="16"/>
      <c r="AAB75" s="16"/>
      <c r="AAC75" s="16"/>
      <c r="AAD75" s="16"/>
      <c r="AAE75" s="16"/>
      <c r="AAF75" s="16"/>
      <c r="AAG75" s="16"/>
      <c r="AAH75" s="16"/>
      <c r="AAI75" s="16"/>
      <c r="AAJ75" s="16"/>
      <c r="AAK75" s="16"/>
      <c r="AAL75" s="16"/>
      <c r="AAM75" s="16"/>
      <c r="AAN75" s="16"/>
      <c r="AAO75" s="16"/>
      <c r="AAP75" s="16"/>
      <c r="AAQ75" s="16"/>
      <c r="AAR75" s="16"/>
      <c r="AAS75" s="16"/>
      <c r="AAT75" s="16"/>
      <c r="AAU75" s="16"/>
      <c r="AAV75" s="16"/>
      <c r="AAW75" s="16"/>
      <c r="AAX75" s="16"/>
      <c r="AAY75" s="16"/>
      <c r="AAZ75" s="16"/>
      <c r="ABA75" s="16"/>
      <c r="ABB75" s="16"/>
      <c r="ABC75" s="16"/>
      <c r="ABD75" s="16"/>
      <c r="ABE75" s="16"/>
      <c r="ABF75" s="16"/>
      <c r="ABG75" s="16"/>
      <c r="ABH75" s="16"/>
      <c r="ABI75" s="16"/>
      <c r="ABJ75" s="16"/>
      <c r="ABK75" s="16"/>
      <c r="ABL75" s="16"/>
      <c r="ABM75" s="16"/>
      <c r="ABN75" s="16"/>
      <c r="ABO75" s="16"/>
      <c r="ABP75" s="16"/>
      <c r="ABQ75" s="16"/>
      <c r="ABR75" s="16"/>
      <c r="ABS75" s="16"/>
      <c r="ABT75" s="16"/>
      <c r="ABU75" s="16"/>
      <c r="ABV75" s="16"/>
      <c r="ABW75" s="16"/>
      <c r="ABX75" s="16"/>
      <c r="ABY75" s="16"/>
      <c r="ABZ75" s="16"/>
      <c r="ACA75" s="16"/>
      <c r="ACB75" s="16"/>
      <c r="ACC75" s="16"/>
      <c r="ACD75" s="16"/>
      <c r="ACE75" s="16"/>
      <c r="ACF75" s="16"/>
      <c r="ACG75" s="16"/>
      <c r="ACH75" s="16"/>
      <c r="ACI75" s="16"/>
      <c r="ACJ75" s="16"/>
      <c r="ACK75" s="16"/>
      <c r="ACL75" s="16"/>
      <c r="ACM75" s="16"/>
      <c r="ACN75" s="16"/>
      <c r="ACO75" s="16"/>
      <c r="ACP75" s="16"/>
      <c r="ACQ75" s="16"/>
      <c r="ACR75" s="16"/>
      <c r="ACS75" s="16"/>
      <c r="ACT75" s="16"/>
      <c r="ACU75" s="16"/>
      <c r="ACV75" s="16"/>
      <c r="ACW75" s="16"/>
      <c r="ACX75" s="16"/>
      <c r="ACY75" s="16"/>
      <c r="ACZ75" s="16"/>
      <c r="ADA75" s="16"/>
      <c r="ADB75" s="16"/>
      <c r="ADC75" s="16"/>
      <c r="ADD75" s="16"/>
      <c r="ADE75" s="16"/>
      <c r="ADF75" s="16"/>
      <c r="ADG75" s="16"/>
      <c r="ADH75" s="16"/>
      <c r="ADI75" s="16"/>
      <c r="ADJ75" s="16"/>
      <c r="ADK75" s="16"/>
      <c r="ADL75" s="16"/>
      <c r="ADM75" s="16"/>
      <c r="ADN75" s="16"/>
      <c r="ADO75" s="16"/>
      <c r="ADP75" s="16"/>
      <c r="ADQ75" s="16"/>
      <c r="ADR75" s="16"/>
      <c r="ADS75" s="16"/>
      <c r="ADT75" s="16"/>
      <c r="ADU75" s="16"/>
      <c r="ADV75" s="16"/>
      <c r="ADW75" s="16"/>
      <c r="ADX75" s="16"/>
      <c r="ADY75" s="16"/>
      <c r="ADZ75" s="16"/>
      <c r="AEA75" s="16"/>
      <c r="AEB75" s="16"/>
      <c r="AEC75" s="16"/>
      <c r="AED75" s="16"/>
      <c r="AEE75" s="16"/>
      <c r="AEF75" s="16"/>
      <c r="AEG75" s="16"/>
      <c r="AEH75" s="16"/>
      <c r="AEI75" s="16"/>
      <c r="AEJ75" s="16"/>
      <c r="AEK75" s="16"/>
      <c r="AEL75" s="16"/>
      <c r="AEM75" s="16"/>
      <c r="AEN75" s="16"/>
      <c r="AEO75" s="16"/>
      <c r="AEP75" s="16"/>
      <c r="AEQ75" s="16"/>
      <c r="AER75" s="16"/>
      <c r="AES75" s="16"/>
      <c r="AET75" s="16"/>
      <c r="AEU75" s="16"/>
      <c r="AEV75" s="16"/>
      <c r="AEW75" s="16"/>
      <c r="AEX75" s="16"/>
      <c r="AEY75" s="16"/>
      <c r="AEZ75" s="16"/>
      <c r="AFA75" s="16"/>
      <c r="AFB75" s="16"/>
      <c r="AFC75" s="16"/>
      <c r="AFD75" s="16"/>
      <c r="AFE75" s="16"/>
      <c r="AFF75" s="16"/>
      <c r="AFG75" s="16"/>
      <c r="AFH75" s="16"/>
      <c r="AFI75" s="16"/>
      <c r="AFJ75" s="16"/>
      <c r="AFK75" s="16"/>
      <c r="AFL75" s="16"/>
      <c r="AFM75" s="16"/>
      <c r="AFN75" s="16"/>
      <c r="AFO75" s="16"/>
      <c r="AFP75" s="16"/>
      <c r="AFQ75" s="16"/>
      <c r="AFR75" s="16"/>
      <c r="AFS75" s="16"/>
      <c r="AFT75" s="16"/>
      <c r="AFU75" s="16"/>
      <c r="AFV75" s="16"/>
      <c r="AFW75" s="16"/>
      <c r="AFX75" s="16"/>
      <c r="AFY75" s="16"/>
      <c r="AFZ75" s="16"/>
      <c r="AGA75" s="16"/>
      <c r="AGB75" s="16"/>
      <c r="AGC75" s="16"/>
      <c r="AGD75" s="16"/>
      <c r="AGE75" s="16"/>
      <c r="AGF75" s="16"/>
      <c r="AGG75" s="16"/>
      <c r="AGH75" s="16"/>
      <c r="AGI75" s="16"/>
      <c r="AGJ75" s="16"/>
      <c r="AGK75" s="16"/>
      <c r="AGL75" s="16"/>
      <c r="AGM75" s="16"/>
      <c r="AGN75" s="16"/>
      <c r="AGO75" s="16"/>
      <c r="AGP75" s="16"/>
      <c r="AGQ75" s="16"/>
      <c r="AGR75" s="16"/>
      <c r="AGS75" s="16"/>
      <c r="AGT75" s="16"/>
      <c r="AGU75" s="16"/>
      <c r="AGV75" s="16"/>
      <c r="AGW75" s="16"/>
      <c r="AGX75" s="16"/>
      <c r="AGY75" s="16"/>
      <c r="AGZ75" s="16"/>
      <c r="AHA75" s="16"/>
      <c r="AHB75" s="16"/>
      <c r="AHC75" s="16"/>
      <c r="AHD75" s="16"/>
      <c r="AHE75" s="16"/>
      <c r="AHF75" s="16"/>
      <c r="AHG75" s="16"/>
      <c r="AHH75" s="16"/>
      <c r="AHI75" s="16"/>
      <c r="AHJ75" s="16"/>
      <c r="AHK75" s="16"/>
      <c r="AHL75" s="16"/>
      <c r="AHM75" s="16"/>
      <c r="AHN75" s="16"/>
      <c r="AHO75" s="16"/>
      <c r="AHP75" s="16"/>
      <c r="AHQ75" s="16"/>
      <c r="AHR75" s="16"/>
      <c r="AHS75" s="16"/>
      <c r="AHT75" s="16"/>
      <c r="AHU75" s="16"/>
      <c r="AHV75" s="16"/>
      <c r="AHW75" s="16"/>
      <c r="AHX75" s="16"/>
      <c r="AHY75" s="16"/>
      <c r="AHZ75" s="16"/>
      <c r="AIA75" s="16"/>
      <c r="AIB75" s="16"/>
      <c r="AIC75" s="16"/>
      <c r="AID75" s="16"/>
      <c r="AIE75" s="16"/>
      <c r="AIF75" s="16"/>
      <c r="AIG75" s="16"/>
      <c r="AIH75" s="16"/>
      <c r="AII75" s="16"/>
      <c r="AIJ75" s="16"/>
      <c r="AIK75" s="16"/>
      <c r="AIL75" s="16"/>
      <c r="AIM75" s="16"/>
      <c r="AIN75" s="16"/>
      <c r="AIO75" s="16"/>
      <c r="AIP75" s="16"/>
      <c r="AIQ75" s="16"/>
      <c r="AIR75" s="16"/>
      <c r="AIS75" s="16"/>
      <c r="AIT75" s="16"/>
      <c r="AIU75" s="16"/>
      <c r="AIV75" s="16"/>
      <c r="AIW75" s="16"/>
      <c r="AIX75" s="16"/>
      <c r="AIY75" s="16"/>
      <c r="AIZ75" s="16"/>
      <c r="AJA75" s="16"/>
      <c r="AJB75" s="16"/>
      <c r="AJC75" s="16"/>
      <c r="AJD75" s="16"/>
      <c r="AJE75" s="16"/>
      <c r="AJF75" s="16"/>
      <c r="AJG75" s="16"/>
      <c r="AJH75" s="16"/>
      <c r="AJI75" s="16"/>
      <c r="AJJ75" s="16"/>
      <c r="AJK75" s="16"/>
      <c r="AJL75" s="16"/>
      <c r="AJM75" s="16"/>
      <c r="AJN75" s="16"/>
      <c r="AJO75" s="16"/>
      <c r="AJP75" s="16"/>
      <c r="AJQ75" s="16"/>
      <c r="AJR75" s="16"/>
      <c r="AJS75" s="16"/>
      <c r="AJT75" s="16"/>
      <c r="AJU75" s="16"/>
      <c r="AJV75" s="16"/>
      <c r="AJW75" s="16"/>
      <c r="AJX75" s="16"/>
      <c r="AJY75" s="16"/>
      <c r="AJZ75" s="16"/>
      <c r="AKA75" s="16"/>
      <c r="AKB75" s="16"/>
      <c r="AKC75" s="16"/>
      <c r="AKD75" s="16"/>
      <c r="AKE75" s="16"/>
      <c r="AKF75" s="16"/>
      <c r="AKG75" s="16"/>
      <c r="AKH75" s="16"/>
      <c r="AKI75" s="16"/>
      <c r="AKJ75" s="16"/>
      <c r="AKK75" s="16"/>
      <c r="AKL75" s="16"/>
      <c r="AKM75" s="16"/>
      <c r="AKN75" s="16"/>
      <c r="AKO75" s="16"/>
      <c r="AKP75" s="16"/>
      <c r="AKQ75" s="16"/>
      <c r="AKR75" s="16"/>
      <c r="AKS75" s="16"/>
      <c r="AKT75" s="16"/>
      <c r="AKU75" s="16"/>
      <c r="AKV75" s="16"/>
      <c r="AKW75" s="16"/>
      <c r="AKX75" s="16"/>
      <c r="AKY75" s="16"/>
      <c r="AKZ75" s="16"/>
      <c r="ALA75" s="16"/>
      <c r="ALB75" s="16"/>
      <c r="ALC75" s="16"/>
      <c r="ALD75" s="16"/>
      <c r="ALE75" s="16"/>
      <c r="ALF75" s="16"/>
      <c r="ALG75" s="16"/>
      <c r="ALH75" s="16"/>
      <c r="ALI75" s="16"/>
      <c r="ALJ75" s="16"/>
      <c r="ALK75" s="16"/>
      <c r="ALL75" s="16"/>
      <c r="ALM75" s="16"/>
      <c r="ALN75" s="16"/>
      <c r="ALO75" s="16"/>
      <c r="ALP75" s="16"/>
      <c r="ALQ75" s="16"/>
      <c r="ALR75" s="16"/>
      <c r="ALS75" s="16"/>
      <c r="ALT75" s="16"/>
      <c r="ALU75" s="16"/>
      <c r="ALV75" s="16"/>
      <c r="ALW75" s="16"/>
      <c r="ALX75" s="16"/>
      <c r="ALY75" s="16"/>
      <c r="ALZ75" s="16"/>
      <c r="AMA75" s="16"/>
      <c r="AMB75" s="16"/>
      <c r="AMC75" s="16"/>
      <c r="AMD75" s="16"/>
      <c r="AME75" s="16"/>
      <c r="AMF75" s="16"/>
      <c r="AMG75" s="16"/>
      <c r="AMH75" s="16"/>
      <c r="AMI75" s="16"/>
      <c r="AMJ75" s="16"/>
      <c r="AMK75" s="16"/>
      <c r="AML75" s="16"/>
      <c r="AMM75" s="16"/>
      <c r="AMN75" s="16"/>
      <c r="AMO75" s="16"/>
      <c r="AMP75" s="16"/>
      <c r="AMQ75" s="16"/>
      <c r="AMR75" s="16"/>
      <c r="AMS75" s="16"/>
      <c r="AMT75" s="16"/>
      <c r="AMU75" s="16"/>
      <c r="AMV75" s="16"/>
      <c r="AMW75" s="16"/>
      <c r="AMX75" s="16"/>
      <c r="AMY75" s="16"/>
      <c r="AMZ75" s="16"/>
      <c r="ANA75" s="16"/>
      <c r="ANB75" s="16"/>
      <c r="ANC75" s="16"/>
      <c r="AND75" s="16"/>
      <c r="ANE75" s="16"/>
      <c r="ANF75" s="16"/>
      <c r="ANG75" s="16"/>
      <c r="ANH75" s="16"/>
      <c r="ANI75" s="16"/>
      <c r="ANJ75" s="16"/>
      <c r="ANK75" s="16"/>
      <c r="ANL75" s="16"/>
      <c r="ANM75" s="16"/>
      <c r="ANN75" s="16"/>
      <c r="ANO75" s="16"/>
      <c r="ANP75" s="16"/>
      <c r="ANQ75" s="16"/>
      <c r="ANR75" s="16"/>
      <c r="ANS75" s="16"/>
      <c r="ANT75" s="16"/>
      <c r="ANU75" s="16"/>
      <c r="ANV75" s="16"/>
      <c r="ANW75" s="16"/>
      <c r="ANX75" s="16"/>
      <c r="ANY75" s="16"/>
      <c r="ANZ75" s="16"/>
      <c r="AOA75" s="16"/>
      <c r="AOB75" s="16"/>
      <c r="AOC75" s="16"/>
      <c r="AOD75" s="16"/>
      <c r="AOE75" s="16"/>
      <c r="AOF75" s="16"/>
      <c r="AOG75" s="16"/>
      <c r="AOH75" s="16"/>
      <c r="AOI75" s="16"/>
      <c r="AOJ75" s="16"/>
      <c r="AOK75" s="16"/>
      <c r="AOL75" s="16"/>
      <c r="AOM75" s="16"/>
      <c r="AON75" s="16"/>
      <c r="AOO75" s="16"/>
      <c r="AOP75" s="16"/>
      <c r="AOQ75" s="16"/>
      <c r="AOR75" s="16"/>
      <c r="AOS75" s="16"/>
      <c r="AOT75" s="16"/>
      <c r="AOU75" s="16"/>
      <c r="AOV75" s="16"/>
      <c r="AOW75" s="16"/>
      <c r="AOX75" s="16"/>
      <c r="AOY75" s="16"/>
      <c r="AOZ75" s="16"/>
      <c r="APA75" s="16"/>
      <c r="APB75" s="16"/>
      <c r="APC75" s="16"/>
      <c r="APD75" s="16"/>
      <c r="APE75" s="16"/>
      <c r="APF75" s="16"/>
      <c r="APG75" s="16"/>
      <c r="APH75" s="16"/>
      <c r="API75" s="16"/>
      <c r="APJ75" s="16"/>
      <c r="APK75" s="16"/>
      <c r="APL75" s="16"/>
      <c r="APM75" s="16"/>
      <c r="APN75" s="16"/>
      <c r="APO75" s="16"/>
      <c r="APP75" s="16"/>
      <c r="APQ75" s="16"/>
      <c r="APR75" s="16"/>
      <c r="APS75" s="16"/>
      <c r="APT75" s="16"/>
      <c r="APU75" s="16"/>
      <c r="APV75" s="16"/>
      <c r="APW75" s="16"/>
      <c r="APX75" s="16"/>
      <c r="APY75" s="16"/>
      <c r="APZ75" s="16"/>
      <c r="AQA75" s="16"/>
      <c r="AQB75" s="16"/>
      <c r="AQC75" s="16"/>
      <c r="AQD75" s="16"/>
      <c r="AQE75" s="16"/>
      <c r="AQF75" s="16"/>
      <c r="AQG75" s="16"/>
      <c r="AQH75" s="16"/>
      <c r="AQI75" s="16"/>
      <c r="AQJ75" s="16"/>
      <c r="AQK75" s="16"/>
      <c r="AQL75" s="16"/>
      <c r="AQM75" s="16"/>
      <c r="AQN75" s="16"/>
      <c r="AQO75" s="16"/>
      <c r="AQP75" s="16"/>
      <c r="AQQ75" s="16"/>
      <c r="AQR75" s="16"/>
      <c r="AQS75" s="16"/>
      <c r="AQT75" s="16"/>
      <c r="AQU75" s="16"/>
      <c r="AQV75" s="16"/>
      <c r="AQW75" s="16"/>
      <c r="AQX75" s="16"/>
      <c r="AQY75" s="16"/>
      <c r="AQZ75" s="16"/>
      <c r="ARA75" s="16"/>
      <c r="ARB75" s="16"/>
      <c r="ARC75" s="16"/>
      <c r="ARD75" s="16"/>
      <c r="ARE75" s="16"/>
      <c r="ARF75" s="16"/>
      <c r="ARG75" s="16"/>
      <c r="ARH75" s="16"/>
      <c r="ARI75" s="16"/>
      <c r="ARJ75" s="16"/>
      <c r="ARK75" s="16"/>
      <c r="ARL75" s="16"/>
      <c r="ARM75" s="16"/>
      <c r="ARN75" s="16"/>
      <c r="ARO75" s="16"/>
      <c r="ARP75" s="16"/>
      <c r="ARQ75" s="16"/>
      <c r="ARR75" s="16"/>
      <c r="ARS75" s="16"/>
      <c r="ART75" s="16"/>
      <c r="ARU75" s="16"/>
      <c r="ARV75" s="16"/>
      <c r="ARW75" s="16"/>
      <c r="ARX75" s="16"/>
      <c r="ARY75" s="16"/>
      <c r="ARZ75" s="16"/>
      <c r="ASA75" s="16"/>
      <c r="ASB75" s="16"/>
      <c r="ASC75" s="16"/>
      <c r="ASD75" s="16"/>
      <c r="ASE75" s="16"/>
      <c r="ASF75" s="16"/>
      <c r="ASG75" s="16"/>
      <c r="ASH75" s="16"/>
      <c r="ASI75" s="16"/>
      <c r="ASJ75" s="16"/>
      <c r="ASK75" s="16"/>
      <c r="ASL75" s="16"/>
      <c r="ASM75" s="16"/>
      <c r="ASN75" s="16"/>
      <c r="ASO75" s="16"/>
      <c r="ASP75" s="16"/>
      <c r="ASQ75" s="16"/>
      <c r="ASR75" s="16"/>
      <c r="ASS75" s="16"/>
      <c r="AST75" s="16"/>
      <c r="ASU75" s="16"/>
      <c r="ASV75" s="16"/>
      <c r="ASW75" s="16"/>
      <c r="ASX75" s="16"/>
      <c r="ASY75" s="16"/>
      <c r="ASZ75" s="16"/>
      <c r="ATA75" s="16"/>
      <c r="ATB75" s="16"/>
      <c r="ATC75" s="16"/>
      <c r="ATD75" s="16"/>
      <c r="ATE75" s="16"/>
      <c r="ATF75" s="16"/>
      <c r="ATG75" s="16"/>
      <c r="ATH75" s="16"/>
      <c r="ATI75" s="16"/>
      <c r="ATJ75" s="16"/>
      <c r="ATK75" s="16"/>
      <c r="ATL75" s="16"/>
      <c r="ATM75" s="16"/>
      <c r="ATN75" s="16"/>
      <c r="ATO75" s="16"/>
      <c r="ATP75" s="16"/>
      <c r="ATQ75" s="16"/>
      <c r="ATR75" s="16"/>
      <c r="ATS75" s="16"/>
      <c r="ATT75" s="16"/>
      <c r="ATU75" s="16"/>
      <c r="ATV75" s="16"/>
      <c r="ATW75" s="16"/>
      <c r="ATX75" s="16"/>
      <c r="ATY75" s="16"/>
      <c r="ATZ75" s="16"/>
      <c r="AUA75" s="16"/>
      <c r="AUB75" s="16"/>
      <c r="AUC75" s="16"/>
      <c r="AUD75" s="16"/>
      <c r="AUE75" s="16"/>
      <c r="AUF75" s="16"/>
      <c r="AUG75" s="16"/>
      <c r="AUH75" s="16"/>
      <c r="AUI75" s="16"/>
      <c r="AUJ75" s="16"/>
      <c r="AUK75" s="16"/>
      <c r="AUL75" s="16"/>
      <c r="AUM75" s="16"/>
      <c r="AUN75" s="16"/>
      <c r="AUO75" s="16"/>
      <c r="AUP75" s="16"/>
      <c r="AUQ75" s="16"/>
      <c r="AUR75" s="16"/>
      <c r="AUS75" s="16"/>
      <c r="AUT75" s="16"/>
      <c r="AUU75" s="16"/>
      <c r="AUV75" s="16"/>
      <c r="AUW75" s="16"/>
      <c r="AUX75" s="16"/>
      <c r="AUY75" s="16"/>
      <c r="AUZ75" s="16"/>
      <c r="AVA75" s="16"/>
      <c r="AVB75" s="16"/>
      <c r="AVC75" s="16"/>
      <c r="AVD75" s="16"/>
      <c r="AVE75" s="16"/>
      <c r="AVF75" s="16"/>
      <c r="AVG75" s="16"/>
      <c r="AVH75" s="16"/>
      <c r="AVI75" s="16"/>
      <c r="AVJ75" s="16"/>
      <c r="AVK75" s="16"/>
      <c r="AVL75" s="16"/>
      <c r="AVM75" s="16"/>
      <c r="AVN75" s="16"/>
      <c r="AVO75" s="16"/>
      <c r="AVP75" s="16"/>
      <c r="AVQ75" s="16"/>
      <c r="AVR75" s="16"/>
      <c r="AVS75" s="16"/>
      <c r="AVT75" s="16"/>
      <c r="AVU75" s="16"/>
      <c r="AVV75" s="16"/>
      <c r="AVW75" s="16"/>
      <c r="AVX75" s="16"/>
      <c r="AVY75" s="16"/>
      <c r="AVZ75" s="16"/>
      <c r="AWA75" s="16"/>
      <c r="AWB75" s="16"/>
      <c r="AWC75" s="16"/>
      <c r="AWD75" s="16"/>
      <c r="AWE75" s="16"/>
      <c r="AWF75" s="16"/>
      <c r="AWG75" s="16"/>
      <c r="AWH75" s="16"/>
      <c r="AWI75" s="16"/>
      <c r="AWJ75" s="16"/>
      <c r="AWK75" s="16"/>
      <c r="AWL75" s="16"/>
      <c r="AWM75" s="16"/>
      <c r="AWN75" s="16"/>
      <c r="AWO75" s="16"/>
      <c r="AWP75" s="16"/>
      <c r="AWQ75" s="16"/>
      <c r="AWR75" s="16"/>
      <c r="AWS75" s="16"/>
      <c r="AWT75" s="16"/>
      <c r="AWU75" s="16"/>
      <c r="AWV75" s="16"/>
      <c r="AWW75" s="16"/>
      <c r="AWX75" s="16"/>
      <c r="AWY75" s="16"/>
      <c r="AWZ75" s="16"/>
      <c r="AXA75" s="16"/>
      <c r="AXB75" s="16"/>
      <c r="AXC75" s="16"/>
      <c r="AXD75" s="16"/>
      <c r="AXE75" s="16"/>
      <c r="AXF75" s="16"/>
      <c r="AXG75" s="16"/>
      <c r="AXH75" s="16"/>
      <c r="AXI75" s="16"/>
      <c r="AXJ75" s="16"/>
      <c r="AXK75" s="16"/>
      <c r="AXL75" s="16"/>
      <c r="AXM75" s="16"/>
      <c r="AXN75" s="16"/>
      <c r="AXO75" s="16"/>
      <c r="AXP75" s="16"/>
      <c r="AXQ75" s="16"/>
      <c r="AXR75" s="16"/>
      <c r="AXS75" s="16"/>
      <c r="AXT75" s="16"/>
      <c r="AXU75" s="16"/>
      <c r="AXV75" s="16"/>
      <c r="AXW75" s="16"/>
      <c r="AXX75" s="16"/>
      <c r="AXY75" s="16"/>
      <c r="AXZ75" s="16"/>
      <c r="AYA75" s="16"/>
      <c r="AYB75" s="16"/>
      <c r="AYC75" s="16"/>
      <c r="AYD75" s="16"/>
      <c r="AYE75" s="16"/>
      <c r="AYF75" s="16"/>
      <c r="AYG75" s="16"/>
      <c r="AYH75" s="16"/>
      <c r="AYI75" s="16"/>
      <c r="AYJ75" s="16"/>
      <c r="AYK75" s="16"/>
      <c r="AYL75" s="16"/>
      <c r="AYM75" s="16"/>
      <c r="AYN75" s="16"/>
      <c r="AYO75" s="16"/>
      <c r="AYP75" s="16"/>
      <c r="AYQ75" s="16"/>
      <c r="AYR75" s="16"/>
      <c r="AYS75" s="16"/>
      <c r="AYT75" s="16"/>
      <c r="AYU75" s="16"/>
      <c r="AYV75" s="16"/>
      <c r="AYW75" s="16"/>
      <c r="AYX75" s="16"/>
      <c r="AYY75" s="16"/>
      <c r="AYZ75" s="16"/>
      <c r="AZA75" s="16"/>
      <c r="AZB75" s="16"/>
      <c r="AZC75" s="16"/>
      <c r="AZD75" s="16"/>
      <c r="AZE75" s="16"/>
      <c r="AZF75" s="16"/>
      <c r="AZG75" s="16"/>
      <c r="AZH75" s="16"/>
      <c r="AZI75" s="16"/>
      <c r="AZJ75" s="16"/>
      <c r="AZK75" s="16"/>
      <c r="AZL75" s="16"/>
      <c r="AZM75" s="16"/>
      <c r="AZN75" s="16"/>
      <c r="AZO75" s="16"/>
      <c r="AZP75" s="16"/>
      <c r="AZQ75" s="16"/>
      <c r="AZR75" s="16"/>
      <c r="AZS75" s="16"/>
      <c r="AZT75" s="16"/>
      <c r="AZU75" s="16"/>
      <c r="AZV75" s="16"/>
      <c r="AZW75" s="16"/>
      <c r="AZX75" s="16"/>
      <c r="AZY75" s="16"/>
      <c r="AZZ75" s="16"/>
      <c r="BAA75" s="16"/>
      <c r="BAB75" s="16"/>
      <c r="BAC75" s="16"/>
      <c r="BAD75" s="16"/>
      <c r="BAE75" s="16"/>
      <c r="BAF75" s="16"/>
      <c r="BAG75" s="16"/>
      <c r="BAH75" s="16"/>
      <c r="BAI75" s="16"/>
      <c r="BAJ75" s="16"/>
      <c r="BAK75" s="16"/>
      <c r="BAL75" s="16"/>
      <c r="BAM75" s="16"/>
      <c r="BAN75" s="16"/>
      <c r="BAO75" s="16"/>
      <c r="BAP75" s="16"/>
      <c r="BAQ75" s="16"/>
      <c r="BAR75" s="16"/>
      <c r="BAS75" s="16"/>
      <c r="BAT75" s="16"/>
      <c r="BAU75" s="16"/>
      <c r="BAV75" s="16"/>
      <c r="BAW75" s="16"/>
      <c r="BAX75" s="16"/>
      <c r="BAY75" s="16"/>
      <c r="BAZ75" s="16"/>
      <c r="BBA75" s="16"/>
      <c r="BBB75" s="16"/>
      <c r="BBC75" s="16"/>
      <c r="BBD75" s="16"/>
      <c r="BBE75" s="16"/>
      <c r="BBF75" s="16"/>
      <c r="BBG75" s="16"/>
      <c r="BBH75" s="16"/>
      <c r="BBI75" s="16"/>
      <c r="BBJ75" s="16"/>
      <c r="BBK75" s="16"/>
      <c r="BBL75" s="16"/>
      <c r="BBM75" s="16"/>
      <c r="BBN75" s="16"/>
      <c r="BBO75" s="16"/>
      <c r="BBP75" s="16"/>
      <c r="BBQ75" s="16"/>
      <c r="BBR75" s="16"/>
      <c r="BBS75" s="16"/>
      <c r="BBT75" s="16"/>
      <c r="BBU75" s="16"/>
      <c r="BBV75" s="16"/>
      <c r="BBW75" s="16"/>
      <c r="BBX75" s="16"/>
      <c r="BBY75" s="16"/>
      <c r="BBZ75" s="16"/>
      <c r="BCA75" s="16"/>
      <c r="BCB75" s="16"/>
      <c r="BCC75" s="16"/>
      <c r="BCD75" s="16"/>
      <c r="BCE75" s="16"/>
      <c r="BCF75" s="16"/>
      <c r="BCG75" s="16"/>
      <c r="BCH75" s="16"/>
      <c r="BCI75" s="16"/>
      <c r="BCJ75" s="16"/>
      <c r="BCK75" s="16"/>
      <c r="BCL75" s="16"/>
      <c r="BCM75" s="16"/>
      <c r="BCN75" s="16"/>
      <c r="BCO75" s="16"/>
      <c r="BCP75" s="16"/>
      <c r="BCQ75" s="16"/>
      <c r="BCR75" s="16"/>
      <c r="BCS75" s="16"/>
      <c r="BCT75" s="16"/>
      <c r="BCU75" s="16"/>
      <c r="BCV75" s="16"/>
      <c r="BCW75" s="16"/>
      <c r="BCX75" s="16"/>
      <c r="BCY75" s="16"/>
      <c r="BCZ75" s="16"/>
      <c r="BDA75" s="16"/>
      <c r="BDB75" s="16"/>
      <c r="BDC75" s="16"/>
      <c r="BDD75" s="16"/>
      <c r="BDE75" s="16"/>
      <c r="BDF75" s="16"/>
      <c r="BDG75" s="16"/>
      <c r="BDH75" s="16"/>
      <c r="BDI75" s="16"/>
      <c r="BDJ75" s="16"/>
      <c r="BDK75" s="16"/>
      <c r="BDL75" s="16"/>
      <c r="BDM75" s="16"/>
      <c r="BDN75" s="16"/>
      <c r="BDO75" s="16"/>
      <c r="BDP75" s="16"/>
      <c r="BDQ75" s="16"/>
      <c r="BDR75" s="16"/>
      <c r="BDS75" s="16"/>
      <c r="BDT75" s="16"/>
      <c r="BDU75" s="16"/>
      <c r="BDV75" s="16"/>
      <c r="BDW75" s="16"/>
      <c r="BDX75" s="16"/>
      <c r="BDY75" s="16"/>
      <c r="BDZ75" s="16"/>
      <c r="BEA75" s="16"/>
      <c r="BEB75" s="16"/>
      <c r="BEC75" s="16"/>
      <c r="BED75" s="16"/>
      <c r="BEE75" s="16"/>
      <c r="BEF75" s="16"/>
      <c r="BEG75" s="16"/>
      <c r="BEH75" s="16"/>
      <c r="BEI75" s="16"/>
      <c r="BEJ75" s="16"/>
      <c r="BEK75" s="16"/>
      <c r="BEL75" s="16"/>
      <c r="BEM75" s="16"/>
      <c r="BEN75" s="16"/>
      <c r="BEO75" s="16"/>
      <c r="BEP75" s="16"/>
      <c r="BEQ75" s="16"/>
      <c r="BER75" s="16"/>
      <c r="BES75" s="16"/>
      <c r="BET75" s="16"/>
      <c r="BEU75" s="16"/>
      <c r="BEV75" s="16"/>
      <c r="BEW75" s="16"/>
      <c r="BEX75" s="16"/>
      <c r="BEY75" s="16"/>
      <c r="BEZ75" s="16"/>
      <c r="BFA75" s="16"/>
      <c r="BFB75" s="16"/>
      <c r="BFC75" s="16"/>
      <c r="BFD75" s="16"/>
      <c r="BFE75" s="16"/>
      <c r="BFF75" s="16"/>
      <c r="BFG75" s="16"/>
      <c r="BFH75" s="16"/>
      <c r="BFI75" s="16"/>
      <c r="BFJ75" s="16"/>
      <c r="BFK75" s="16"/>
      <c r="BFL75" s="16"/>
      <c r="BFM75" s="16"/>
      <c r="BFN75" s="16"/>
      <c r="BFO75" s="16"/>
      <c r="BFP75" s="16"/>
      <c r="BFQ75" s="16"/>
      <c r="BFR75" s="16"/>
      <c r="BFS75" s="16"/>
      <c r="BFT75" s="16"/>
      <c r="BFU75" s="16"/>
      <c r="BFV75" s="16"/>
      <c r="BFW75" s="16"/>
      <c r="BFX75" s="16"/>
      <c r="BFY75" s="16"/>
      <c r="BFZ75" s="16"/>
      <c r="BGA75" s="16"/>
      <c r="BGB75" s="16"/>
      <c r="BGC75" s="16"/>
      <c r="BGD75" s="16"/>
      <c r="BGE75" s="16"/>
      <c r="BGF75" s="16"/>
      <c r="BGG75" s="16"/>
      <c r="BGH75" s="16"/>
      <c r="BGI75" s="16"/>
      <c r="BGJ75" s="16"/>
      <c r="BGK75" s="16"/>
      <c r="BGL75" s="16"/>
      <c r="BGM75" s="16"/>
      <c r="BGN75" s="16"/>
      <c r="BGO75" s="16"/>
      <c r="BGP75" s="16"/>
      <c r="BGQ75" s="16"/>
      <c r="BGR75" s="16"/>
      <c r="BGS75" s="16"/>
      <c r="BGT75" s="16"/>
      <c r="BGU75" s="16"/>
      <c r="BGV75" s="16"/>
      <c r="BGW75" s="16"/>
      <c r="BGX75" s="16"/>
      <c r="BGY75" s="16"/>
      <c r="BGZ75" s="16"/>
      <c r="BHA75" s="16"/>
      <c r="BHB75" s="16"/>
      <c r="BHC75" s="16"/>
      <c r="BHD75" s="16"/>
      <c r="BHE75" s="16"/>
      <c r="BHF75" s="16"/>
      <c r="BHG75" s="16"/>
      <c r="BHH75" s="16"/>
      <c r="BHI75" s="16"/>
      <c r="BHJ75" s="16"/>
      <c r="BHK75" s="16"/>
      <c r="BHL75" s="16"/>
      <c r="BHM75" s="16"/>
      <c r="BHN75" s="16"/>
      <c r="BHO75" s="16"/>
      <c r="BHP75" s="16"/>
      <c r="BHQ75" s="16"/>
      <c r="BHR75" s="16"/>
      <c r="BHS75" s="16"/>
      <c r="BHT75" s="16"/>
      <c r="BHU75" s="16"/>
      <c r="BHV75" s="16"/>
      <c r="BHW75" s="16"/>
      <c r="BHX75" s="16"/>
      <c r="BHY75" s="16"/>
      <c r="BHZ75" s="16"/>
      <c r="BIA75" s="16"/>
      <c r="BIB75" s="16"/>
      <c r="BIC75" s="16"/>
      <c r="BID75" s="16"/>
      <c r="BIE75" s="16"/>
      <c r="BIF75" s="16"/>
      <c r="BIG75" s="16"/>
      <c r="BIH75" s="16"/>
      <c r="BII75" s="16"/>
      <c r="BIJ75" s="16"/>
      <c r="BIK75" s="16"/>
      <c r="BIL75" s="16"/>
      <c r="BIM75" s="16"/>
      <c r="BIN75" s="16"/>
      <c r="BIO75" s="16"/>
      <c r="BIP75" s="16"/>
      <c r="BIQ75" s="16"/>
      <c r="BIR75" s="16"/>
      <c r="BIS75" s="16"/>
      <c r="BIT75" s="16"/>
      <c r="BIU75" s="16"/>
      <c r="BIV75" s="16"/>
      <c r="BIW75" s="16"/>
      <c r="BIX75" s="16"/>
      <c r="BIY75" s="16"/>
      <c r="BIZ75" s="16"/>
      <c r="BJA75" s="16"/>
      <c r="BJB75" s="16"/>
      <c r="BJC75" s="16"/>
      <c r="BJD75" s="16"/>
      <c r="BJE75" s="16"/>
      <c r="BJF75" s="16"/>
      <c r="BJG75" s="16"/>
      <c r="BJH75" s="16"/>
      <c r="BJI75" s="16"/>
      <c r="BJJ75" s="16"/>
      <c r="BJK75" s="16"/>
      <c r="BJL75" s="16"/>
      <c r="BJM75" s="16"/>
      <c r="BJN75" s="16"/>
      <c r="BJO75" s="16"/>
      <c r="BJP75" s="16"/>
      <c r="BJQ75" s="16"/>
      <c r="BJR75" s="16"/>
      <c r="BJS75" s="16"/>
      <c r="BJT75" s="16"/>
      <c r="BJU75" s="16"/>
      <c r="BJV75" s="16"/>
      <c r="BJW75" s="16"/>
      <c r="BJX75" s="16"/>
      <c r="BJY75" s="16"/>
      <c r="BJZ75" s="16"/>
      <c r="BKA75" s="16"/>
      <c r="BKB75" s="16"/>
      <c r="BKC75" s="16"/>
      <c r="BKD75" s="16"/>
      <c r="BKE75" s="16"/>
      <c r="BKF75" s="16"/>
      <c r="BKG75" s="16"/>
      <c r="BKH75" s="16"/>
      <c r="BKI75" s="16"/>
      <c r="BKJ75" s="16"/>
      <c r="BKK75" s="16"/>
      <c r="BKL75" s="16"/>
      <c r="BKM75" s="16"/>
      <c r="BKN75" s="16"/>
      <c r="BKO75" s="16"/>
      <c r="BKP75" s="16"/>
      <c r="BKQ75" s="16"/>
      <c r="BKR75" s="16"/>
      <c r="BKS75" s="16"/>
      <c r="BKT75" s="16"/>
      <c r="BKU75" s="16"/>
      <c r="BKV75" s="16"/>
      <c r="BKW75" s="16"/>
      <c r="BKX75" s="16"/>
      <c r="BKY75" s="16"/>
      <c r="BKZ75" s="16"/>
      <c r="BLA75" s="16"/>
      <c r="BLB75" s="16"/>
      <c r="BLC75" s="16"/>
      <c r="BLD75" s="16"/>
      <c r="BLE75" s="16"/>
      <c r="BLF75" s="16"/>
      <c r="BLG75" s="16"/>
      <c r="BLH75" s="16"/>
      <c r="BLI75" s="16"/>
      <c r="BLJ75" s="16"/>
      <c r="BLK75" s="16"/>
      <c r="BLL75" s="16"/>
      <c r="BLM75" s="16"/>
      <c r="BLN75" s="16"/>
      <c r="BLO75" s="16"/>
      <c r="BLP75" s="16"/>
      <c r="BLQ75" s="16"/>
      <c r="BLR75" s="16"/>
      <c r="BLS75" s="16"/>
      <c r="BLT75" s="16"/>
      <c r="BLU75" s="16"/>
      <c r="BLV75" s="16"/>
      <c r="BLW75" s="16"/>
      <c r="BLX75" s="16"/>
      <c r="BLY75" s="16"/>
      <c r="BLZ75" s="16"/>
      <c r="BMA75" s="16"/>
      <c r="BMB75" s="16"/>
      <c r="BMC75" s="16"/>
      <c r="BMD75" s="16"/>
      <c r="BME75" s="16"/>
      <c r="BMF75" s="16"/>
      <c r="BMG75" s="16"/>
      <c r="BMH75" s="16"/>
      <c r="BMI75" s="16"/>
      <c r="BMJ75" s="16"/>
      <c r="BMK75" s="16"/>
      <c r="BML75" s="16"/>
      <c r="BMM75" s="16"/>
      <c r="BMN75" s="16"/>
      <c r="BMO75" s="16"/>
      <c r="BMP75" s="16"/>
      <c r="BMQ75" s="16"/>
      <c r="BMR75" s="16"/>
      <c r="BMS75" s="16"/>
      <c r="BMT75" s="16"/>
      <c r="BMU75" s="16"/>
      <c r="BMV75" s="16"/>
      <c r="BMW75" s="16"/>
      <c r="BMX75" s="16"/>
      <c r="BMY75" s="16"/>
      <c r="BMZ75" s="16"/>
      <c r="BNA75" s="16"/>
      <c r="BNB75" s="16"/>
      <c r="BNC75" s="16"/>
      <c r="BND75" s="16"/>
      <c r="BNE75" s="16"/>
      <c r="BNF75" s="16"/>
      <c r="BNG75" s="16"/>
      <c r="BNH75" s="16"/>
      <c r="BNI75" s="16"/>
      <c r="BNJ75" s="16"/>
      <c r="BNK75" s="16"/>
      <c r="BNL75" s="16"/>
      <c r="BNM75" s="16"/>
      <c r="BNN75" s="16"/>
      <c r="BNO75" s="16"/>
      <c r="BNP75" s="16"/>
      <c r="BNQ75" s="16"/>
      <c r="BNR75" s="16"/>
      <c r="BNS75" s="16"/>
      <c r="BNT75" s="16"/>
      <c r="BNU75" s="16"/>
      <c r="BNV75" s="16"/>
      <c r="BNW75" s="16"/>
      <c r="BNX75" s="16"/>
      <c r="BNY75" s="16"/>
      <c r="BNZ75" s="16"/>
      <c r="BOA75" s="16"/>
      <c r="BOB75" s="16"/>
      <c r="BOC75" s="16"/>
      <c r="BOD75" s="16"/>
      <c r="BOE75" s="16"/>
      <c r="BOF75" s="16"/>
      <c r="BOG75" s="16"/>
      <c r="BOH75" s="16"/>
      <c r="BOI75" s="16"/>
      <c r="BOJ75" s="16"/>
      <c r="BOK75" s="16"/>
      <c r="BOL75" s="16"/>
      <c r="BOM75" s="16"/>
      <c r="BON75" s="16"/>
      <c r="BOO75" s="16"/>
      <c r="BOP75" s="16"/>
      <c r="BOQ75" s="16"/>
      <c r="BOR75" s="16"/>
      <c r="BOS75" s="16"/>
      <c r="BOT75" s="16"/>
      <c r="BOU75" s="16"/>
      <c r="BOV75" s="16"/>
      <c r="BOW75" s="16"/>
      <c r="BOX75" s="16"/>
      <c r="BOY75" s="16"/>
      <c r="BOZ75" s="16"/>
      <c r="BPA75" s="16"/>
      <c r="BPB75" s="16"/>
      <c r="BPC75" s="16"/>
      <c r="BPD75" s="16"/>
      <c r="BPE75" s="16"/>
      <c r="BPF75" s="16"/>
      <c r="BPG75" s="16"/>
      <c r="BPH75" s="16"/>
      <c r="BPI75" s="16"/>
      <c r="BPJ75" s="16"/>
      <c r="BPK75" s="16"/>
      <c r="BPL75" s="16"/>
      <c r="BPM75" s="16"/>
      <c r="BPN75" s="16"/>
      <c r="BPO75" s="16"/>
      <c r="BPP75" s="16"/>
      <c r="BPQ75" s="16"/>
      <c r="BPR75" s="16"/>
      <c r="BPS75" s="16"/>
      <c r="BPT75" s="16"/>
      <c r="BPU75" s="16"/>
      <c r="BPV75" s="16"/>
      <c r="BPW75" s="16"/>
      <c r="BPX75" s="16"/>
      <c r="BPY75" s="16"/>
      <c r="BPZ75" s="16"/>
      <c r="BQA75" s="16"/>
      <c r="BQB75" s="16"/>
      <c r="BQC75" s="16"/>
      <c r="BQD75" s="16"/>
      <c r="BQE75" s="16"/>
      <c r="BQF75" s="16"/>
      <c r="BQG75" s="16"/>
      <c r="BQH75" s="16"/>
      <c r="BQI75" s="16"/>
      <c r="BQJ75" s="16"/>
      <c r="BQK75" s="16"/>
      <c r="BQL75" s="16"/>
      <c r="BQM75" s="16"/>
      <c r="BQN75" s="16"/>
      <c r="BQO75" s="16"/>
      <c r="BQP75" s="16"/>
      <c r="BQQ75" s="16"/>
      <c r="BQR75" s="16"/>
      <c r="BQS75" s="16"/>
      <c r="BQT75" s="16"/>
      <c r="BQU75" s="16"/>
      <c r="BQV75" s="16"/>
      <c r="BQW75" s="16"/>
      <c r="BQX75" s="16"/>
      <c r="BQY75" s="16"/>
      <c r="BQZ75" s="16"/>
      <c r="BRA75" s="16"/>
      <c r="BRB75" s="16"/>
      <c r="BRC75" s="16"/>
      <c r="BRD75" s="16"/>
      <c r="BRE75" s="16"/>
      <c r="BRF75" s="16"/>
      <c r="BRG75" s="16"/>
      <c r="BRH75" s="16"/>
      <c r="BRI75" s="16"/>
      <c r="BRJ75" s="16"/>
      <c r="BRK75" s="16"/>
      <c r="BRL75" s="16"/>
      <c r="BRM75" s="16"/>
      <c r="BRN75" s="16"/>
      <c r="BRO75" s="16"/>
      <c r="BRP75" s="16"/>
      <c r="BRQ75" s="16"/>
      <c r="BRR75" s="16"/>
      <c r="BRS75" s="16"/>
      <c r="BRT75" s="16"/>
      <c r="BRU75" s="16"/>
      <c r="BRV75" s="16"/>
      <c r="BRW75" s="16"/>
      <c r="BRX75" s="16"/>
      <c r="BRY75" s="16"/>
      <c r="BRZ75" s="16"/>
      <c r="BSA75" s="16"/>
      <c r="BSB75" s="16"/>
      <c r="BSC75" s="16"/>
      <c r="BSD75" s="16"/>
      <c r="BSE75" s="16"/>
      <c r="BSF75" s="16"/>
      <c r="BSG75" s="16"/>
      <c r="BSH75" s="16"/>
      <c r="BSI75" s="16"/>
      <c r="BSJ75" s="16"/>
      <c r="BSK75" s="16"/>
      <c r="BSL75" s="16"/>
      <c r="BSM75" s="16"/>
      <c r="BSN75" s="16"/>
      <c r="BSO75" s="16"/>
      <c r="BSP75" s="16"/>
      <c r="BSQ75" s="16"/>
      <c r="BSR75" s="16"/>
      <c r="BSS75" s="16"/>
      <c r="BST75" s="16"/>
      <c r="BSU75" s="16"/>
      <c r="BSV75" s="16"/>
      <c r="BSW75" s="16"/>
      <c r="BSX75" s="16"/>
      <c r="BSY75" s="16"/>
      <c r="BSZ75" s="16"/>
      <c r="BTA75" s="16"/>
      <c r="BTB75" s="16"/>
      <c r="BTC75" s="16"/>
      <c r="BTD75" s="16"/>
      <c r="BTE75" s="16"/>
      <c r="BTF75" s="16"/>
      <c r="BTG75" s="16"/>
      <c r="BTH75" s="16"/>
    </row>
    <row r="76" spans="1:1880" s="322" customFormat="1" ht="120.6" customHeight="1" x14ac:dyDescent="0.3">
      <c r="A76" s="142">
        <v>659</v>
      </c>
      <c r="B76" s="352" t="s">
        <v>23</v>
      </c>
      <c r="C76" s="352" t="s">
        <v>226</v>
      </c>
      <c r="D76" s="144" t="s">
        <v>336</v>
      </c>
      <c r="E76" s="279" t="e">
        <f>INDEX('Unit Data'!$A$1:$CZ$258,MATCH('Unit Data from Audit Worksheet'!$A76,'Unit Data'!$A$1:$A$258,0),MATCH('Unit Data from Audit Worksheet'!$D$2,'Unit Data'!$A$1:$CZ$1,0))</f>
        <v>#N/A</v>
      </c>
      <c r="F76" s="138">
        <v>0</v>
      </c>
      <c r="G76" s="324" t="s">
        <v>337</v>
      </c>
      <c r="H76" s="309">
        <f>IF(F73&lt;0,"Error: Enter as positive.",)</f>
        <v>0</v>
      </c>
      <c r="I76" s="51"/>
      <c r="J76" s="133"/>
      <c r="K76" s="417"/>
      <c r="L76"/>
      <c r="M76" s="16"/>
      <c r="N76" s="139"/>
      <c r="O76" s="16"/>
      <c r="P76" s="16"/>
      <c r="Q76" s="16"/>
      <c r="R76" s="16"/>
      <c r="S76" s="16"/>
      <c r="T76" s="16"/>
      <c r="U76" s="16"/>
      <c r="V76" s="16"/>
      <c r="W76" s="16"/>
      <c r="X76" s="1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6"/>
      <c r="IU76" s="16"/>
      <c r="IV76" s="16"/>
      <c r="IW76" s="16"/>
      <c r="IX76" s="16"/>
      <c r="IY76" s="16"/>
      <c r="IZ76" s="16"/>
      <c r="JA76" s="16"/>
      <c r="JB76" s="16"/>
      <c r="JC76" s="16"/>
      <c r="JD76" s="16"/>
      <c r="JE76" s="16"/>
      <c r="JF76" s="16"/>
      <c r="JG76" s="16"/>
      <c r="JH76" s="16"/>
      <c r="JI76" s="16"/>
      <c r="JJ76" s="16"/>
      <c r="JK76" s="16"/>
      <c r="JL76" s="16"/>
      <c r="JM76" s="16"/>
      <c r="JN76" s="16"/>
      <c r="JO76" s="16"/>
      <c r="JP76" s="16"/>
      <c r="JQ76" s="16"/>
      <c r="JR76" s="16"/>
      <c r="JS76" s="16"/>
      <c r="JT76" s="16"/>
      <c r="JU76" s="16"/>
      <c r="JV76" s="16"/>
      <c r="JW76" s="16"/>
      <c r="JX76" s="16"/>
      <c r="JY76" s="16"/>
      <c r="JZ76" s="16"/>
      <c r="KA76" s="16"/>
      <c r="KB76" s="16"/>
      <c r="KC76" s="16"/>
      <c r="KD76" s="16"/>
      <c r="KE76" s="16"/>
      <c r="KF76" s="16"/>
      <c r="KG76" s="16"/>
      <c r="KH76" s="16"/>
      <c r="KI76" s="16"/>
      <c r="KJ76" s="16"/>
      <c r="KK76" s="16"/>
      <c r="KL76" s="16"/>
      <c r="KM76" s="16"/>
      <c r="KN76" s="16"/>
      <c r="KO76" s="16"/>
      <c r="KP76" s="16"/>
      <c r="KQ76" s="16"/>
      <c r="KR76" s="16"/>
      <c r="KS76" s="16"/>
      <c r="KT76" s="16"/>
      <c r="KU76" s="16"/>
      <c r="KV76" s="16"/>
      <c r="KW76" s="16"/>
      <c r="KX76" s="16"/>
      <c r="KY76" s="16"/>
      <c r="KZ76" s="16"/>
      <c r="LA76" s="16"/>
      <c r="LB76" s="16"/>
      <c r="LC76" s="16"/>
      <c r="LD76" s="16"/>
      <c r="LE76" s="16"/>
      <c r="LF76" s="16"/>
      <c r="LG76" s="16"/>
      <c r="LH76" s="16"/>
      <c r="LI76" s="16"/>
      <c r="LJ76" s="16"/>
      <c r="LK76" s="16"/>
      <c r="LL76" s="16"/>
      <c r="LM76" s="16"/>
      <c r="LN76" s="16"/>
      <c r="LO76" s="16"/>
      <c r="LP76" s="16"/>
      <c r="LQ76" s="16"/>
      <c r="LR76" s="16"/>
      <c r="LS76" s="16"/>
      <c r="LT76" s="16"/>
      <c r="LU76" s="16"/>
      <c r="LV76" s="16"/>
      <c r="LW76" s="16"/>
      <c r="LX76" s="16"/>
      <c r="LY76" s="16"/>
      <c r="LZ76" s="16"/>
      <c r="MA76" s="16"/>
      <c r="MB76" s="16"/>
      <c r="MC76" s="16"/>
      <c r="MD76" s="16"/>
      <c r="ME76" s="16"/>
      <c r="MF76" s="16"/>
      <c r="MG76" s="16"/>
      <c r="MH76" s="16"/>
      <c r="MI76" s="16"/>
      <c r="MJ76" s="16"/>
      <c r="MK76" s="16"/>
      <c r="ML76" s="16"/>
      <c r="MM76" s="16"/>
      <c r="MN76" s="16"/>
      <c r="MO76" s="16"/>
      <c r="MP76" s="16"/>
      <c r="MQ76" s="16"/>
      <c r="MR76" s="16"/>
      <c r="MS76" s="16"/>
      <c r="MT76" s="16"/>
      <c r="MU76" s="16"/>
      <c r="MV76" s="16"/>
      <c r="MW76" s="16"/>
      <c r="MX76" s="16"/>
      <c r="MY76" s="16"/>
      <c r="MZ76" s="16"/>
      <c r="NA76" s="16"/>
      <c r="NB76" s="16"/>
      <c r="NC76" s="16"/>
      <c r="ND76" s="16"/>
      <c r="NE76" s="16"/>
      <c r="NF76" s="16"/>
      <c r="NG76" s="16"/>
      <c r="NH76" s="16"/>
      <c r="NI76" s="16"/>
      <c r="NJ76" s="16"/>
      <c r="NK76" s="16"/>
      <c r="NL76" s="16"/>
      <c r="NM76" s="16"/>
      <c r="NN76" s="16"/>
      <c r="NO76" s="16"/>
      <c r="NP76" s="16"/>
      <c r="NQ76" s="16"/>
      <c r="NR76" s="16"/>
      <c r="NS76" s="16"/>
      <c r="NT76" s="16"/>
      <c r="NU76" s="16"/>
      <c r="NV76" s="16"/>
      <c r="NW76" s="16"/>
      <c r="NX76" s="16"/>
      <c r="NY76" s="16"/>
      <c r="NZ76" s="16"/>
      <c r="OA76" s="16"/>
      <c r="OB76" s="16"/>
      <c r="OC76" s="16"/>
      <c r="OD76" s="16"/>
      <c r="OE76" s="16"/>
      <c r="OF76" s="16"/>
      <c r="OG76" s="16"/>
      <c r="OH76" s="16"/>
      <c r="OI76" s="16"/>
      <c r="OJ76" s="16"/>
      <c r="OK76" s="16"/>
      <c r="OL76" s="16"/>
      <c r="OM76" s="16"/>
      <c r="ON76" s="16"/>
      <c r="OO76" s="16"/>
      <c r="OP76" s="16"/>
      <c r="OQ76" s="16"/>
      <c r="OR76" s="16"/>
      <c r="OS76" s="16"/>
      <c r="OT76" s="16"/>
      <c r="OU76" s="16"/>
      <c r="OV76" s="16"/>
      <c r="OW76" s="16"/>
      <c r="OX76" s="16"/>
      <c r="OY76" s="16"/>
      <c r="OZ76" s="16"/>
      <c r="PA76" s="16"/>
      <c r="PB76" s="16"/>
      <c r="PC76" s="16"/>
      <c r="PD76" s="16"/>
      <c r="PE76" s="16"/>
      <c r="PF76" s="16"/>
      <c r="PG76" s="16"/>
      <c r="PH76" s="16"/>
      <c r="PI76" s="16"/>
      <c r="PJ76" s="16"/>
      <c r="PK76" s="16"/>
      <c r="PL76" s="16"/>
      <c r="PM76" s="16"/>
      <c r="PN76" s="16"/>
      <c r="PO76" s="16"/>
      <c r="PP76" s="16"/>
      <c r="PQ76" s="16"/>
      <c r="PR76" s="16"/>
      <c r="PS76" s="16"/>
      <c r="PT76" s="16"/>
      <c r="PU76" s="16"/>
      <c r="PV76" s="16"/>
      <c r="PW76" s="16"/>
      <c r="PX76" s="16"/>
      <c r="PY76" s="16"/>
      <c r="PZ76" s="16"/>
      <c r="QA76" s="16"/>
      <c r="QB76" s="16"/>
      <c r="QC76" s="16"/>
      <c r="QD76" s="16"/>
      <c r="QE76" s="16"/>
      <c r="QF76" s="16"/>
      <c r="QG76" s="16"/>
      <c r="QH76" s="16"/>
      <c r="QI76" s="16"/>
      <c r="QJ76" s="16"/>
      <c r="QK76" s="16"/>
      <c r="QL76" s="16"/>
      <c r="QM76" s="16"/>
      <c r="QN76" s="16"/>
      <c r="QO76" s="16"/>
      <c r="QP76" s="16"/>
      <c r="QQ76" s="16"/>
      <c r="QR76" s="16"/>
      <c r="QS76" s="16"/>
      <c r="QT76" s="16"/>
      <c r="QU76" s="16"/>
      <c r="QV76" s="16"/>
      <c r="QW76" s="16"/>
      <c r="QX76" s="16"/>
      <c r="QY76" s="16"/>
      <c r="QZ76" s="16"/>
      <c r="RA76" s="16"/>
      <c r="RB76" s="16"/>
      <c r="RC76" s="16"/>
      <c r="RD76" s="16"/>
      <c r="RE76" s="16"/>
      <c r="RF76" s="16"/>
      <c r="RG76" s="16"/>
      <c r="RH76" s="16"/>
      <c r="RI76" s="16"/>
      <c r="RJ76" s="16"/>
      <c r="RK76" s="16"/>
      <c r="RL76" s="16"/>
      <c r="RM76" s="16"/>
      <c r="RN76" s="16"/>
      <c r="RO76" s="16"/>
      <c r="RP76" s="16"/>
      <c r="RQ76" s="16"/>
      <c r="RR76" s="16"/>
      <c r="RS76" s="16"/>
      <c r="RT76" s="16"/>
      <c r="RU76" s="16"/>
      <c r="RV76" s="16"/>
      <c r="RW76" s="16"/>
      <c r="RX76" s="16"/>
      <c r="RY76" s="16"/>
      <c r="RZ76" s="16"/>
      <c r="SA76" s="16"/>
      <c r="SB76" s="16"/>
      <c r="SC76" s="16"/>
      <c r="SD76" s="16"/>
      <c r="SE76" s="16"/>
      <c r="SF76" s="16"/>
      <c r="SG76" s="16"/>
      <c r="SH76" s="16"/>
      <c r="SI76" s="16"/>
      <c r="SJ76" s="16"/>
      <c r="SK76" s="16"/>
      <c r="SL76" s="16"/>
      <c r="SM76" s="16"/>
      <c r="SN76" s="16"/>
      <c r="SO76" s="16"/>
      <c r="SP76" s="16"/>
      <c r="SQ76" s="16"/>
      <c r="SR76" s="16"/>
      <c r="SS76" s="16"/>
      <c r="ST76" s="16"/>
      <c r="SU76" s="16"/>
      <c r="SV76" s="16"/>
      <c r="SW76" s="16"/>
      <c r="SX76" s="16"/>
      <c r="SY76" s="16"/>
      <c r="SZ76" s="16"/>
      <c r="TA76" s="16"/>
      <c r="TB76" s="16"/>
      <c r="TC76" s="16"/>
      <c r="TD76" s="16"/>
      <c r="TE76" s="16"/>
      <c r="TF76" s="16"/>
      <c r="TG76" s="16"/>
      <c r="TH76" s="16"/>
      <c r="TI76" s="16"/>
      <c r="TJ76" s="16"/>
      <c r="TK76" s="16"/>
      <c r="TL76" s="16"/>
      <c r="TM76" s="16"/>
      <c r="TN76" s="16"/>
      <c r="TO76" s="16"/>
      <c r="TP76" s="16"/>
      <c r="TQ76" s="16"/>
      <c r="TR76" s="16"/>
      <c r="TS76" s="16"/>
      <c r="TT76" s="16"/>
      <c r="TU76" s="16"/>
      <c r="TV76" s="16"/>
      <c r="TW76" s="16"/>
      <c r="TX76" s="16"/>
      <c r="TY76" s="16"/>
      <c r="TZ76" s="16"/>
      <c r="UA76" s="16"/>
      <c r="UB76" s="16"/>
      <c r="UC76" s="16"/>
      <c r="UD76" s="16"/>
      <c r="UE76" s="16"/>
      <c r="UF76" s="16"/>
      <c r="UG76" s="16"/>
      <c r="UH76" s="16"/>
      <c r="UI76" s="16"/>
      <c r="UJ76" s="16"/>
      <c r="UK76" s="16"/>
      <c r="UL76" s="16"/>
      <c r="UM76" s="16"/>
      <c r="UN76" s="16"/>
      <c r="UO76" s="16"/>
      <c r="UP76" s="16"/>
      <c r="UQ76" s="16"/>
      <c r="UR76" s="16"/>
      <c r="US76" s="16"/>
      <c r="UT76" s="16"/>
      <c r="UU76" s="16"/>
      <c r="UV76" s="16"/>
      <c r="UW76" s="16"/>
      <c r="UX76" s="16"/>
      <c r="UY76" s="16"/>
      <c r="UZ76" s="16"/>
      <c r="VA76" s="16"/>
      <c r="VB76" s="16"/>
      <c r="VC76" s="16"/>
      <c r="VD76" s="16"/>
      <c r="VE76" s="16"/>
      <c r="VF76" s="16"/>
      <c r="VG76" s="16"/>
      <c r="VH76" s="16"/>
      <c r="VI76" s="16"/>
      <c r="VJ76" s="16"/>
      <c r="VK76" s="16"/>
      <c r="VL76" s="16"/>
      <c r="VM76" s="16"/>
      <c r="VN76" s="16"/>
      <c r="VO76" s="16"/>
      <c r="VP76" s="16"/>
      <c r="VQ76" s="16"/>
      <c r="VR76" s="16"/>
      <c r="VS76" s="16"/>
      <c r="VT76" s="16"/>
      <c r="VU76" s="16"/>
      <c r="VV76" s="16"/>
      <c r="VW76" s="16"/>
      <c r="VX76" s="16"/>
      <c r="VY76" s="16"/>
      <c r="VZ76" s="16"/>
      <c r="WA76" s="16"/>
      <c r="WB76" s="16"/>
      <c r="WC76" s="16"/>
      <c r="WD76" s="16"/>
      <c r="WE76" s="16"/>
      <c r="WF76" s="16"/>
      <c r="WG76" s="16"/>
      <c r="WH76" s="16"/>
      <c r="WI76" s="16"/>
      <c r="WJ76" s="16"/>
      <c r="WK76" s="16"/>
      <c r="WL76" s="16"/>
      <c r="WM76" s="16"/>
      <c r="WN76" s="16"/>
      <c r="WO76" s="16"/>
      <c r="WP76" s="16"/>
      <c r="WQ76" s="16"/>
      <c r="WR76" s="16"/>
      <c r="WS76" s="16"/>
      <c r="WT76" s="16"/>
      <c r="WU76" s="16"/>
      <c r="WV76" s="16"/>
      <c r="WW76" s="16"/>
      <c r="WX76" s="16"/>
      <c r="WY76" s="16"/>
      <c r="WZ76" s="16"/>
      <c r="XA76" s="16"/>
      <c r="XB76" s="16"/>
      <c r="XC76" s="16"/>
      <c r="XD76" s="16"/>
      <c r="XE76" s="16"/>
      <c r="XF76" s="16"/>
      <c r="XG76" s="16"/>
      <c r="XH76" s="16"/>
      <c r="XI76" s="16"/>
      <c r="XJ76" s="16"/>
      <c r="XK76" s="16"/>
      <c r="XL76" s="16"/>
      <c r="XM76" s="16"/>
      <c r="XN76" s="16"/>
      <c r="XO76" s="16"/>
      <c r="XP76" s="16"/>
      <c r="XQ76" s="16"/>
      <c r="XR76" s="16"/>
      <c r="XS76" s="16"/>
      <c r="XT76" s="16"/>
      <c r="XU76" s="16"/>
      <c r="XV76" s="16"/>
      <c r="XW76" s="16"/>
      <c r="XX76" s="16"/>
      <c r="XY76" s="16"/>
      <c r="XZ76" s="16"/>
      <c r="YA76" s="16"/>
      <c r="YB76" s="16"/>
      <c r="YC76" s="16"/>
      <c r="YD76" s="16"/>
      <c r="YE76" s="16"/>
      <c r="YF76" s="16"/>
      <c r="YG76" s="16"/>
      <c r="YH76" s="16"/>
      <c r="YI76" s="16"/>
      <c r="YJ76" s="16"/>
      <c r="YK76" s="16"/>
      <c r="YL76" s="16"/>
      <c r="YM76" s="16"/>
      <c r="YN76" s="16"/>
      <c r="YO76" s="16"/>
      <c r="YP76" s="16"/>
      <c r="YQ76" s="16"/>
      <c r="YR76" s="16"/>
      <c r="YS76" s="16"/>
      <c r="YT76" s="16"/>
      <c r="YU76" s="16"/>
      <c r="YV76" s="16"/>
      <c r="YW76" s="16"/>
      <c r="YX76" s="16"/>
      <c r="YY76" s="16"/>
      <c r="YZ76" s="16"/>
      <c r="ZA76" s="16"/>
      <c r="ZB76" s="16"/>
      <c r="ZC76" s="16"/>
      <c r="ZD76" s="16"/>
      <c r="ZE76" s="16"/>
      <c r="ZF76" s="16"/>
      <c r="ZG76" s="16"/>
      <c r="ZH76" s="16"/>
      <c r="ZI76" s="16"/>
      <c r="ZJ76" s="16"/>
      <c r="ZK76" s="16"/>
      <c r="ZL76" s="16"/>
      <c r="ZM76" s="16"/>
      <c r="ZN76" s="16"/>
      <c r="ZO76" s="16"/>
      <c r="ZP76" s="16"/>
      <c r="ZQ76" s="16"/>
      <c r="ZR76" s="16"/>
      <c r="ZS76" s="16"/>
      <c r="ZT76" s="16"/>
      <c r="ZU76" s="16"/>
      <c r="ZV76" s="16"/>
      <c r="ZW76" s="16"/>
      <c r="ZX76" s="16"/>
      <c r="ZY76" s="16"/>
      <c r="ZZ76" s="16"/>
      <c r="AAA76" s="16"/>
      <c r="AAB76" s="16"/>
      <c r="AAC76" s="16"/>
      <c r="AAD76" s="16"/>
      <c r="AAE76" s="16"/>
      <c r="AAF76" s="16"/>
      <c r="AAG76" s="16"/>
      <c r="AAH76" s="16"/>
      <c r="AAI76" s="16"/>
      <c r="AAJ76" s="16"/>
      <c r="AAK76" s="16"/>
      <c r="AAL76" s="16"/>
      <c r="AAM76" s="16"/>
      <c r="AAN76" s="16"/>
      <c r="AAO76" s="16"/>
      <c r="AAP76" s="16"/>
      <c r="AAQ76" s="16"/>
      <c r="AAR76" s="16"/>
      <c r="AAS76" s="16"/>
      <c r="AAT76" s="16"/>
      <c r="AAU76" s="16"/>
      <c r="AAV76" s="16"/>
      <c r="AAW76" s="16"/>
      <c r="AAX76" s="16"/>
      <c r="AAY76" s="16"/>
      <c r="AAZ76" s="16"/>
      <c r="ABA76" s="16"/>
      <c r="ABB76" s="16"/>
      <c r="ABC76" s="16"/>
      <c r="ABD76" s="16"/>
      <c r="ABE76" s="16"/>
      <c r="ABF76" s="16"/>
      <c r="ABG76" s="16"/>
      <c r="ABH76" s="16"/>
      <c r="ABI76" s="16"/>
      <c r="ABJ76" s="16"/>
      <c r="ABK76" s="16"/>
      <c r="ABL76" s="16"/>
      <c r="ABM76" s="16"/>
      <c r="ABN76" s="16"/>
      <c r="ABO76" s="16"/>
      <c r="ABP76" s="16"/>
      <c r="ABQ76" s="16"/>
      <c r="ABR76" s="16"/>
      <c r="ABS76" s="16"/>
      <c r="ABT76" s="16"/>
      <c r="ABU76" s="16"/>
      <c r="ABV76" s="16"/>
      <c r="ABW76" s="16"/>
      <c r="ABX76" s="16"/>
      <c r="ABY76" s="16"/>
      <c r="ABZ76" s="16"/>
      <c r="ACA76" s="16"/>
      <c r="ACB76" s="16"/>
      <c r="ACC76" s="16"/>
      <c r="ACD76" s="16"/>
      <c r="ACE76" s="16"/>
      <c r="ACF76" s="16"/>
      <c r="ACG76" s="16"/>
      <c r="ACH76" s="16"/>
      <c r="ACI76" s="16"/>
      <c r="ACJ76" s="16"/>
      <c r="ACK76" s="16"/>
      <c r="ACL76" s="16"/>
      <c r="ACM76" s="16"/>
      <c r="ACN76" s="16"/>
      <c r="ACO76" s="16"/>
      <c r="ACP76" s="16"/>
      <c r="ACQ76" s="16"/>
      <c r="ACR76" s="16"/>
      <c r="ACS76" s="16"/>
      <c r="ACT76" s="16"/>
      <c r="ACU76" s="16"/>
      <c r="ACV76" s="16"/>
      <c r="ACW76" s="16"/>
      <c r="ACX76" s="16"/>
      <c r="ACY76" s="16"/>
      <c r="ACZ76" s="16"/>
      <c r="ADA76" s="16"/>
      <c r="ADB76" s="16"/>
      <c r="ADC76" s="16"/>
      <c r="ADD76" s="16"/>
      <c r="ADE76" s="16"/>
      <c r="ADF76" s="16"/>
      <c r="ADG76" s="16"/>
      <c r="ADH76" s="16"/>
      <c r="ADI76" s="16"/>
      <c r="ADJ76" s="16"/>
      <c r="ADK76" s="16"/>
      <c r="ADL76" s="16"/>
      <c r="ADM76" s="16"/>
      <c r="ADN76" s="16"/>
      <c r="ADO76" s="16"/>
      <c r="ADP76" s="16"/>
      <c r="ADQ76" s="16"/>
      <c r="ADR76" s="16"/>
      <c r="ADS76" s="16"/>
      <c r="ADT76" s="16"/>
      <c r="ADU76" s="16"/>
      <c r="ADV76" s="16"/>
      <c r="ADW76" s="16"/>
      <c r="ADX76" s="16"/>
      <c r="ADY76" s="16"/>
      <c r="ADZ76" s="16"/>
      <c r="AEA76" s="16"/>
      <c r="AEB76" s="16"/>
      <c r="AEC76" s="16"/>
      <c r="AED76" s="16"/>
      <c r="AEE76" s="16"/>
      <c r="AEF76" s="16"/>
      <c r="AEG76" s="16"/>
      <c r="AEH76" s="16"/>
      <c r="AEI76" s="16"/>
      <c r="AEJ76" s="16"/>
      <c r="AEK76" s="16"/>
      <c r="AEL76" s="16"/>
      <c r="AEM76" s="16"/>
      <c r="AEN76" s="16"/>
      <c r="AEO76" s="16"/>
      <c r="AEP76" s="16"/>
      <c r="AEQ76" s="16"/>
      <c r="AER76" s="16"/>
      <c r="AES76" s="16"/>
      <c r="AET76" s="16"/>
      <c r="AEU76" s="16"/>
      <c r="AEV76" s="16"/>
      <c r="AEW76" s="16"/>
      <c r="AEX76" s="16"/>
      <c r="AEY76" s="16"/>
      <c r="AEZ76" s="16"/>
      <c r="AFA76" s="16"/>
      <c r="AFB76" s="16"/>
      <c r="AFC76" s="16"/>
      <c r="AFD76" s="16"/>
      <c r="AFE76" s="16"/>
      <c r="AFF76" s="16"/>
      <c r="AFG76" s="16"/>
      <c r="AFH76" s="16"/>
      <c r="AFI76" s="16"/>
      <c r="AFJ76" s="16"/>
      <c r="AFK76" s="16"/>
      <c r="AFL76" s="16"/>
      <c r="AFM76" s="16"/>
      <c r="AFN76" s="16"/>
      <c r="AFO76" s="16"/>
      <c r="AFP76" s="16"/>
      <c r="AFQ76" s="16"/>
      <c r="AFR76" s="16"/>
      <c r="AFS76" s="16"/>
      <c r="AFT76" s="16"/>
      <c r="AFU76" s="16"/>
      <c r="AFV76" s="16"/>
      <c r="AFW76" s="16"/>
      <c r="AFX76" s="16"/>
      <c r="AFY76" s="16"/>
      <c r="AFZ76" s="16"/>
      <c r="AGA76" s="16"/>
      <c r="AGB76" s="16"/>
      <c r="AGC76" s="16"/>
      <c r="AGD76" s="16"/>
      <c r="AGE76" s="16"/>
      <c r="AGF76" s="16"/>
      <c r="AGG76" s="16"/>
      <c r="AGH76" s="16"/>
      <c r="AGI76" s="16"/>
      <c r="AGJ76" s="16"/>
      <c r="AGK76" s="16"/>
      <c r="AGL76" s="16"/>
      <c r="AGM76" s="16"/>
      <c r="AGN76" s="16"/>
      <c r="AGO76" s="16"/>
      <c r="AGP76" s="16"/>
      <c r="AGQ76" s="16"/>
      <c r="AGR76" s="16"/>
      <c r="AGS76" s="16"/>
      <c r="AGT76" s="16"/>
      <c r="AGU76" s="16"/>
      <c r="AGV76" s="16"/>
      <c r="AGW76" s="16"/>
      <c r="AGX76" s="16"/>
      <c r="AGY76" s="16"/>
      <c r="AGZ76" s="16"/>
      <c r="AHA76" s="16"/>
      <c r="AHB76" s="16"/>
      <c r="AHC76" s="16"/>
      <c r="AHD76" s="16"/>
      <c r="AHE76" s="16"/>
      <c r="AHF76" s="16"/>
      <c r="AHG76" s="16"/>
      <c r="AHH76" s="16"/>
      <c r="AHI76" s="16"/>
      <c r="AHJ76" s="16"/>
      <c r="AHK76" s="16"/>
      <c r="AHL76" s="16"/>
      <c r="AHM76" s="16"/>
      <c r="AHN76" s="16"/>
      <c r="AHO76" s="16"/>
      <c r="AHP76" s="16"/>
      <c r="AHQ76" s="16"/>
      <c r="AHR76" s="16"/>
      <c r="AHS76" s="16"/>
      <c r="AHT76" s="16"/>
      <c r="AHU76" s="16"/>
      <c r="AHV76" s="16"/>
      <c r="AHW76" s="16"/>
      <c r="AHX76" s="16"/>
      <c r="AHY76" s="16"/>
      <c r="AHZ76" s="16"/>
      <c r="AIA76" s="16"/>
      <c r="AIB76" s="16"/>
      <c r="AIC76" s="16"/>
      <c r="AID76" s="16"/>
      <c r="AIE76" s="16"/>
      <c r="AIF76" s="16"/>
      <c r="AIG76" s="16"/>
      <c r="AIH76" s="16"/>
      <c r="AII76" s="16"/>
      <c r="AIJ76" s="16"/>
      <c r="AIK76" s="16"/>
      <c r="AIL76" s="16"/>
      <c r="AIM76" s="16"/>
      <c r="AIN76" s="16"/>
      <c r="AIO76" s="16"/>
      <c r="AIP76" s="16"/>
      <c r="AIQ76" s="16"/>
      <c r="AIR76" s="16"/>
      <c r="AIS76" s="16"/>
      <c r="AIT76" s="16"/>
      <c r="AIU76" s="16"/>
      <c r="AIV76" s="16"/>
      <c r="AIW76" s="16"/>
      <c r="AIX76" s="16"/>
      <c r="AIY76" s="16"/>
      <c r="AIZ76" s="16"/>
      <c r="AJA76" s="16"/>
      <c r="AJB76" s="16"/>
      <c r="AJC76" s="16"/>
      <c r="AJD76" s="16"/>
      <c r="AJE76" s="16"/>
      <c r="AJF76" s="16"/>
      <c r="AJG76" s="16"/>
      <c r="AJH76" s="16"/>
      <c r="AJI76" s="16"/>
      <c r="AJJ76" s="16"/>
      <c r="AJK76" s="16"/>
      <c r="AJL76" s="16"/>
      <c r="AJM76" s="16"/>
      <c r="AJN76" s="16"/>
      <c r="AJO76" s="16"/>
      <c r="AJP76" s="16"/>
      <c r="AJQ76" s="16"/>
      <c r="AJR76" s="16"/>
      <c r="AJS76" s="16"/>
      <c r="AJT76" s="16"/>
      <c r="AJU76" s="16"/>
      <c r="AJV76" s="16"/>
      <c r="AJW76" s="16"/>
      <c r="AJX76" s="16"/>
      <c r="AJY76" s="16"/>
      <c r="AJZ76" s="16"/>
      <c r="AKA76" s="16"/>
      <c r="AKB76" s="16"/>
      <c r="AKC76" s="16"/>
      <c r="AKD76" s="16"/>
      <c r="AKE76" s="16"/>
      <c r="AKF76" s="16"/>
      <c r="AKG76" s="16"/>
      <c r="AKH76" s="16"/>
      <c r="AKI76" s="16"/>
      <c r="AKJ76" s="16"/>
      <c r="AKK76" s="16"/>
      <c r="AKL76" s="16"/>
      <c r="AKM76" s="16"/>
      <c r="AKN76" s="16"/>
      <c r="AKO76" s="16"/>
      <c r="AKP76" s="16"/>
      <c r="AKQ76" s="16"/>
      <c r="AKR76" s="16"/>
      <c r="AKS76" s="16"/>
      <c r="AKT76" s="16"/>
      <c r="AKU76" s="16"/>
      <c r="AKV76" s="16"/>
      <c r="AKW76" s="16"/>
      <c r="AKX76" s="16"/>
      <c r="AKY76" s="16"/>
      <c r="AKZ76" s="16"/>
      <c r="ALA76" s="16"/>
      <c r="ALB76" s="16"/>
      <c r="ALC76" s="16"/>
      <c r="ALD76" s="16"/>
      <c r="ALE76" s="16"/>
      <c r="ALF76" s="16"/>
      <c r="ALG76" s="16"/>
      <c r="ALH76" s="16"/>
      <c r="ALI76" s="16"/>
      <c r="ALJ76" s="16"/>
      <c r="ALK76" s="16"/>
      <c r="ALL76" s="16"/>
      <c r="ALM76" s="16"/>
      <c r="ALN76" s="16"/>
      <c r="ALO76" s="16"/>
      <c r="ALP76" s="16"/>
      <c r="ALQ76" s="16"/>
      <c r="ALR76" s="16"/>
      <c r="ALS76" s="16"/>
      <c r="ALT76" s="16"/>
      <c r="ALU76" s="16"/>
      <c r="ALV76" s="16"/>
      <c r="ALW76" s="16"/>
      <c r="ALX76" s="16"/>
      <c r="ALY76" s="16"/>
      <c r="ALZ76" s="16"/>
      <c r="AMA76" s="16"/>
      <c r="AMB76" s="16"/>
      <c r="AMC76" s="16"/>
      <c r="AMD76" s="16"/>
      <c r="AME76" s="16"/>
      <c r="AMF76" s="16"/>
      <c r="AMG76" s="16"/>
      <c r="AMH76" s="16"/>
      <c r="AMI76" s="16"/>
      <c r="AMJ76" s="16"/>
      <c r="AMK76" s="16"/>
      <c r="AML76" s="16"/>
      <c r="AMM76" s="16"/>
      <c r="AMN76" s="16"/>
      <c r="AMO76" s="16"/>
      <c r="AMP76" s="16"/>
      <c r="AMQ76" s="16"/>
      <c r="AMR76" s="16"/>
      <c r="AMS76" s="16"/>
      <c r="AMT76" s="16"/>
      <c r="AMU76" s="16"/>
      <c r="AMV76" s="16"/>
      <c r="AMW76" s="16"/>
      <c r="AMX76" s="16"/>
      <c r="AMY76" s="16"/>
      <c r="AMZ76" s="16"/>
      <c r="ANA76" s="16"/>
      <c r="ANB76" s="16"/>
      <c r="ANC76" s="16"/>
      <c r="AND76" s="16"/>
      <c r="ANE76" s="16"/>
      <c r="ANF76" s="16"/>
      <c r="ANG76" s="16"/>
      <c r="ANH76" s="16"/>
      <c r="ANI76" s="16"/>
      <c r="ANJ76" s="16"/>
      <c r="ANK76" s="16"/>
      <c r="ANL76" s="16"/>
      <c r="ANM76" s="16"/>
      <c r="ANN76" s="16"/>
      <c r="ANO76" s="16"/>
      <c r="ANP76" s="16"/>
      <c r="ANQ76" s="16"/>
      <c r="ANR76" s="16"/>
      <c r="ANS76" s="16"/>
      <c r="ANT76" s="16"/>
      <c r="ANU76" s="16"/>
      <c r="ANV76" s="16"/>
      <c r="ANW76" s="16"/>
      <c r="ANX76" s="16"/>
      <c r="ANY76" s="16"/>
      <c r="ANZ76" s="16"/>
      <c r="AOA76" s="16"/>
      <c r="AOB76" s="16"/>
      <c r="AOC76" s="16"/>
      <c r="AOD76" s="16"/>
      <c r="AOE76" s="16"/>
      <c r="AOF76" s="16"/>
      <c r="AOG76" s="16"/>
      <c r="AOH76" s="16"/>
      <c r="AOI76" s="16"/>
      <c r="AOJ76" s="16"/>
      <c r="AOK76" s="16"/>
      <c r="AOL76" s="16"/>
      <c r="AOM76" s="16"/>
      <c r="AON76" s="16"/>
      <c r="AOO76" s="16"/>
      <c r="AOP76" s="16"/>
      <c r="AOQ76" s="16"/>
      <c r="AOR76" s="16"/>
      <c r="AOS76" s="16"/>
      <c r="AOT76" s="16"/>
      <c r="AOU76" s="16"/>
      <c r="AOV76" s="16"/>
      <c r="AOW76" s="16"/>
      <c r="AOX76" s="16"/>
      <c r="AOY76" s="16"/>
      <c r="AOZ76" s="16"/>
      <c r="APA76" s="16"/>
      <c r="APB76" s="16"/>
      <c r="APC76" s="16"/>
      <c r="APD76" s="16"/>
      <c r="APE76" s="16"/>
      <c r="APF76" s="16"/>
      <c r="APG76" s="16"/>
      <c r="APH76" s="16"/>
      <c r="API76" s="16"/>
      <c r="APJ76" s="16"/>
      <c r="APK76" s="16"/>
      <c r="APL76" s="16"/>
      <c r="APM76" s="16"/>
      <c r="APN76" s="16"/>
      <c r="APO76" s="16"/>
      <c r="APP76" s="16"/>
      <c r="APQ76" s="16"/>
      <c r="APR76" s="16"/>
      <c r="APS76" s="16"/>
      <c r="APT76" s="16"/>
      <c r="APU76" s="16"/>
      <c r="APV76" s="16"/>
      <c r="APW76" s="16"/>
      <c r="APX76" s="16"/>
      <c r="APY76" s="16"/>
      <c r="APZ76" s="16"/>
      <c r="AQA76" s="16"/>
      <c r="AQB76" s="16"/>
      <c r="AQC76" s="16"/>
      <c r="AQD76" s="16"/>
      <c r="AQE76" s="16"/>
      <c r="AQF76" s="16"/>
      <c r="AQG76" s="16"/>
      <c r="AQH76" s="16"/>
      <c r="AQI76" s="16"/>
      <c r="AQJ76" s="16"/>
      <c r="AQK76" s="16"/>
      <c r="AQL76" s="16"/>
      <c r="AQM76" s="16"/>
      <c r="AQN76" s="16"/>
      <c r="AQO76" s="16"/>
      <c r="AQP76" s="16"/>
      <c r="AQQ76" s="16"/>
      <c r="AQR76" s="16"/>
      <c r="AQS76" s="16"/>
      <c r="AQT76" s="16"/>
      <c r="AQU76" s="16"/>
      <c r="AQV76" s="16"/>
      <c r="AQW76" s="16"/>
      <c r="AQX76" s="16"/>
      <c r="AQY76" s="16"/>
      <c r="AQZ76" s="16"/>
      <c r="ARA76" s="16"/>
      <c r="ARB76" s="16"/>
      <c r="ARC76" s="16"/>
      <c r="ARD76" s="16"/>
      <c r="ARE76" s="16"/>
      <c r="ARF76" s="16"/>
      <c r="ARG76" s="16"/>
      <c r="ARH76" s="16"/>
      <c r="ARI76" s="16"/>
      <c r="ARJ76" s="16"/>
      <c r="ARK76" s="16"/>
      <c r="ARL76" s="16"/>
      <c r="ARM76" s="16"/>
      <c r="ARN76" s="16"/>
      <c r="ARO76" s="16"/>
      <c r="ARP76" s="16"/>
      <c r="ARQ76" s="16"/>
      <c r="ARR76" s="16"/>
      <c r="ARS76" s="16"/>
      <c r="ART76" s="16"/>
      <c r="ARU76" s="16"/>
      <c r="ARV76" s="16"/>
      <c r="ARW76" s="16"/>
      <c r="ARX76" s="16"/>
      <c r="ARY76" s="16"/>
      <c r="ARZ76" s="16"/>
      <c r="ASA76" s="16"/>
      <c r="ASB76" s="16"/>
      <c r="ASC76" s="16"/>
      <c r="ASD76" s="16"/>
      <c r="ASE76" s="16"/>
      <c r="ASF76" s="16"/>
      <c r="ASG76" s="16"/>
      <c r="ASH76" s="16"/>
      <c r="ASI76" s="16"/>
      <c r="ASJ76" s="16"/>
      <c r="ASK76" s="16"/>
      <c r="ASL76" s="16"/>
      <c r="ASM76" s="16"/>
      <c r="ASN76" s="16"/>
      <c r="ASO76" s="16"/>
      <c r="ASP76" s="16"/>
      <c r="ASQ76" s="16"/>
      <c r="ASR76" s="16"/>
      <c r="ASS76" s="16"/>
      <c r="AST76" s="16"/>
      <c r="ASU76" s="16"/>
      <c r="ASV76" s="16"/>
      <c r="ASW76" s="16"/>
      <c r="ASX76" s="16"/>
      <c r="ASY76" s="16"/>
      <c r="ASZ76" s="16"/>
      <c r="ATA76" s="16"/>
      <c r="ATB76" s="16"/>
      <c r="ATC76" s="16"/>
      <c r="ATD76" s="16"/>
      <c r="ATE76" s="16"/>
      <c r="ATF76" s="16"/>
      <c r="ATG76" s="16"/>
      <c r="ATH76" s="16"/>
      <c r="ATI76" s="16"/>
      <c r="ATJ76" s="16"/>
      <c r="ATK76" s="16"/>
      <c r="ATL76" s="16"/>
      <c r="ATM76" s="16"/>
      <c r="ATN76" s="16"/>
      <c r="ATO76" s="16"/>
      <c r="ATP76" s="16"/>
      <c r="ATQ76" s="16"/>
      <c r="ATR76" s="16"/>
      <c r="ATS76" s="16"/>
      <c r="ATT76" s="16"/>
      <c r="ATU76" s="16"/>
      <c r="ATV76" s="16"/>
      <c r="ATW76" s="16"/>
      <c r="ATX76" s="16"/>
      <c r="ATY76" s="16"/>
      <c r="ATZ76" s="16"/>
      <c r="AUA76" s="16"/>
      <c r="AUB76" s="16"/>
      <c r="AUC76" s="16"/>
      <c r="AUD76" s="16"/>
      <c r="AUE76" s="16"/>
      <c r="AUF76" s="16"/>
      <c r="AUG76" s="16"/>
      <c r="AUH76" s="16"/>
      <c r="AUI76" s="16"/>
      <c r="AUJ76" s="16"/>
      <c r="AUK76" s="16"/>
      <c r="AUL76" s="16"/>
      <c r="AUM76" s="16"/>
      <c r="AUN76" s="16"/>
      <c r="AUO76" s="16"/>
      <c r="AUP76" s="16"/>
      <c r="AUQ76" s="16"/>
      <c r="AUR76" s="16"/>
      <c r="AUS76" s="16"/>
      <c r="AUT76" s="16"/>
      <c r="AUU76" s="16"/>
      <c r="AUV76" s="16"/>
      <c r="AUW76" s="16"/>
      <c r="AUX76" s="16"/>
      <c r="AUY76" s="16"/>
      <c r="AUZ76" s="16"/>
      <c r="AVA76" s="16"/>
      <c r="AVB76" s="16"/>
      <c r="AVC76" s="16"/>
      <c r="AVD76" s="16"/>
      <c r="AVE76" s="16"/>
      <c r="AVF76" s="16"/>
      <c r="AVG76" s="16"/>
      <c r="AVH76" s="16"/>
      <c r="AVI76" s="16"/>
      <c r="AVJ76" s="16"/>
      <c r="AVK76" s="16"/>
      <c r="AVL76" s="16"/>
      <c r="AVM76" s="16"/>
      <c r="AVN76" s="16"/>
      <c r="AVO76" s="16"/>
      <c r="AVP76" s="16"/>
      <c r="AVQ76" s="16"/>
      <c r="AVR76" s="16"/>
      <c r="AVS76" s="16"/>
      <c r="AVT76" s="16"/>
      <c r="AVU76" s="16"/>
      <c r="AVV76" s="16"/>
      <c r="AVW76" s="16"/>
      <c r="AVX76" s="16"/>
      <c r="AVY76" s="16"/>
      <c r="AVZ76" s="16"/>
      <c r="AWA76" s="16"/>
      <c r="AWB76" s="16"/>
      <c r="AWC76" s="16"/>
      <c r="AWD76" s="16"/>
      <c r="AWE76" s="16"/>
      <c r="AWF76" s="16"/>
      <c r="AWG76" s="16"/>
      <c r="AWH76" s="16"/>
      <c r="AWI76" s="16"/>
      <c r="AWJ76" s="16"/>
      <c r="AWK76" s="16"/>
      <c r="AWL76" s="16"/>
      <c r="AWM76" s="16"/>
      <c r="AWN76" s="16"/>
      <c r="AWO76" s="16"/>
      <c r="AWP76" s="16"/>
      <c r="AWQ76" s="16"/>
      <c r="AWR76" s="16"/>
      <c r="AWS76" s="16"/>
      <c r="AWT76" s="16"/>
      <c r="AWU76" s="16"/>
      <c r="AWV76" s="16"/>
      <c r="AWW76" s="16"/>
      <c r="AWX76" s="16"/>
      <c r="AWY76" s="16"/>
      <c r="AWZ76" s="16"/>
      <c r="AXA76" s="16"/>
      <c r="AXB76" s="16"/>
      <c r="AXC76" s="16"/>
      <c r="AXD76" s="16"/>
      <c r="AXE76" s="16"/>
      <c r="AXF76" s="16"/>
      <c r="AXG76" s="16"/>
      <c r="AXH76" s="16"/>
      <c r="AXI76" s="16"/>
      <c r="AXJ76" s="16"/>
      <c r="AXK76" s="16"/>
      <c r="AXL76" s="16"/>
      <c r="AXM76" s="16"/>
      <c r="AXN76" s="16"/>
      <c r="AXO76" s="16"/>
      <c r="AXP76" s="16"/>
      <c r="AXQ76" s="16"/>
      <c r="AXR76" s="16"/>
      <c r="AXS76" s="16"/>
      <c r="AXT76" s="16"/>
      <c r="AXU76" s="16"/>
      <c r="AXV76" s="16"/>
      <c r="AXW76" s="16"/>
      <c r="AXX76" s="16"/>
      <c r="AXY76" s="16"/>
      <c r="AXZ76" s="16"/>
      <c r="AYA76" s="16"/>
      <c r="AYB76" s="16"/>
      <c r="AYC76" s="16"/>
      <c r="AYD76" s="16"/>
      <c r="AYE76" s="16"/>
      <c r="AYF76" s="16"/>
      <c r="AYG76" s="16"/>
      <c r="AYH76" s="16"/>
      <c r="AYI76" s="16"/>
      <c r="AYJ76" s="16"/>
      <c r="AYK76" s="16"/>
      <c r="AYL76" s="16"/>
      <c r="AYM76" s="16"/>
      <c r="AYN76" s="16"/>
      <c r="AYO76" s="16"/>
      <c r="AYP76" s="16"/>
      <c r="AYQ76" s="16"/>
      <c r="AYR76" s="16"/>
      <c r="AYS76" s="16"/>
      <c r="AYT76" s="16"/>
      <c r="AYU76" s="16"/>
      <c r="AYV76" s="16"/>
      <c r="AYW76" s="16"/>
      <c r="AYX76" s="16"/>
      <c r="AYY76" s="16"/>
      <c r="AYZ76" s="16"/>
      <c r="AZA76" s="16"/>
      <c r="AZB76" s="16"/>
      <c r="AZC76" s="16"/>
      <c r="AZD76" s="16"/>
      <c r="AZE76" s="16"/>
      <c r="AZF76" s="16"/>
      <c r="AZG76" s="16"/>
      <c r="AZH76" s="16"/>
      <c r="AZI76" s="16"/>
      <c r="AZJ76" s="16"/>
      <c r="AZK76" s="16"/>
      <c r="AZL76" s="16"/>
      <c r="AZM76" s="16"/>
      <c r="AZN76" s="16"/>
      <c r="AZO76" s="16"/>
      <c r="AZP76" s="16"/>
      <c r="AZQ76" s="16"/>
      <c r="AZR76" s="16"/>
      <c r="AZS76" s="16"/>
      <c r="AZT76" s="16"/>
      <c r="AZU76" s="16"/>
      <c r="AZV76" s="16"/>
      <c r="AZW76" s="16"/>
      <c r="AZX76" s="16"/>
      <c r="AZY76" s="16"/>
      <c r="AZZ76" s="16"/>
      <c r="BAA76" s="16"/>
      <c r="BAB76" s="16"/>
      <c r="BAC76" s="16"/>
      <c r="BAD76" s="16"/>
      <c r="BAE76" s="16"/>
      <c r="BAF76" s="16"/>
      <c r="BAG76" s="16"/>
      <c r="BAH76" s="16"/>
      <c r="BAI76" s="16"/>
      <c r="BAJ76" s="16"/>
      <c r="BAK76" s="16"/>
      <c r="BAL76" s="16"/>
      <c r="BAM76" s="16"/>
      <c r="BAN76" s="16"/>
      <c r="BAO76" s="16"/>
      <c r="BAP76" s="16"/>
      <c r="BAQ76" s="16"/>
      <c r="BAR76" s="16"/>
      <c r="BAS76" s="16"/>
      <c r="BAT76" s="16"/>
      <c r="BAU76" s="16"/>
      <c r="BAV76" s="16"/>
      <c r="BAW76" s="16"/>
      <c r="BAX76" s="16"/>
      <c r="BAY76" s="16"/>
      <c r="BAZ76" s="16"/>
      <c r="BBA76" s="16"/>
      <c r="BBB76" s="16"/>
      <c r="BBC76" s="16"/>
      <c r="BBD76" s="16"/>
      <c r="BBE76" s="16"/>
      <c r="BBF76" s="16"/>
      <c r="BBG76" s="16"/>
      <c r="BBH76" s="16"/>
      <c r="BBI76" s="16"/>
      <c r="BBJ76" s="16"/>
      <c r="BBK76" s="16"/>
      <c r="BBL76" s="16"/>
      <c r="BBM76" s="16"/>
      <c r="BBN76" s="16"/>
      <c r="BBO76" s="16"/>
      <c r="BBP76" s="16"/>
      <c r="BBQ76" s="16"/>
      <c r="BBR76" s="16"/>
      <c r="BBS76" s="16"/>
      <c r="BBT76" s="16"/>
      <c r="BBU76" s="16"/>
      <c r="BBV76" s="16"/>
      <c r="BBW76" s="16"/>
      <c r="BBX76" s="16"/>
      <c r="BBY76" s="16"/>
      <c r="BBZ76" s="16"/>
      <c r="BCA76" s="16"/>
      <c r="BCB76" s="16"/>
      <c r="BCC76" s="16"/>
      <c r="BCD76" s="16"/>
      <c r="BCE76" s="16"/>
      <c r="BCF76" s="16"/>
      <c r="BCG76" s="16"/>
      <c r="BCH76" s="16"/>
      <c r="BCI76" s="16"/>
      <c r="BCJ76" s="16"/>
      <c r="BCK76" s="16"/>
      <c r="BCL76" s="16"/>
      <c r="BCM76" s="16"/>
      <c r="BCN76" s="16"/>
      <c r="BCO76" s="16"/>
      <c r="BCP76" s="16"/>
      <c r="BCQ76" s="16"/>
      <c r="BCR76" s="16"/>
      <c r="BCS76" s="16"/>
      <c r="BCT76" s="16"/>
      <c r="BCU76" s="16"/>
      <c r="BCV76" s="16"/>
      <c r="BCW76" s="16"/>
      <c r="BCX76" s="16"/>
      <c r="BCY76" s="16"/>
      <c r="BCZ76" s="16"/>
      <c r="BDA76" s="16"/>
      <c r="BDB76" s="16"/>
      <c r="BDC76" s="16"/>
      <c r="BDD76" s="16"/>
      <c r="BDE76" s="16"/>
      <c r="BDF76" s="16"/>
      <c r="BDG76" s="16"/>
      <c r="BDH76" s="16"/>
      <c r="BDI76" s="16"/>
      <c r="BDJ76" s="16"/>
      <c r="BDK76" s="16"/>
      <c r="BDL76" s="16"/>
      <c r="BDM76" s="16"/>
      <c r="BDN76" s="16"/>
      <c r="BDO76" s="16"/>
      <c r="BDP76" s="16"/>
      <c r="BDQ76" s="16"/>
      <c r="BDR76" s="16"/>
      <c r="BDS76" s="16"/>
      <c r="BDT76" s="16"/>
      <c r="BDU76" s="16"/>
      <c r="BDV76" s="16"/>
      <c r="BDW76" s="16"/>
      <c r="BDX76" s="16"/>
      <c r="BDY76" s="16"/>
      <c r="BDZ76" s="16"/>
      <c r="BEA76" s="16"/>
      <c r="BEB76" s="16"/>
      <c r="BEC76" s="16"/>
      <c r="BED76" s="16"/>
      <c r="BEE76" s="16"/>
      <c r="BEF76" s="16"/>
      <c r="BEG76" s="16"/>
      <c r="BEH76" s="16"/>
      <c r="BEI76" s="16"/>
      <c r="BEJ76" s="16"/>
      <c r="BEK76" s="16"/>
      <c r="BEL76" s="16"/>
      <c r="BEM76" s="16"/>
      <c r="BEN76" s="16"/>
      <c r="BEO76" s="16"/>
      <c r="BEP76" s="16"/>
      <c r="BEQ76" s="16"/>
      <c r="BER76" s="16"/>
      <c r="BES76" s="16"/>
      <c r="BET76" s="16"/>
      <c r="BEU76" s="16"/>
      <c r="BEV76" s="16"/>
      <c r="BEW76" s="16"/>
      <c r="BEX76" s="16"/>
      <c r="BEY76" s="16"/>
      <c r="BEZ76" s="16"/>
      <c r="BFA76" s="16"/>
      <c r="BFB76" s="16"/>
      <c r="BFC76" s="16"/>
      <c r="BFD76" s="16"/>
      <c r="BFE76" s="16"/>
      <c r="BFF76" s="16"/>
      <c r="BFG76" s="16"/>
      <c r="BFH76" s="16"/>
      <c r="BFI76" s="16"/>
      <c r="BFJ76" s="16"/>
      <c r="BFK76" s="16"/>
      <c r="BFL76" s="16"/>
      <c r="BFM76" s="16"/>
      <c r="BFN76" s="16"/>
      <c r="BFO76" s="16"/>
      <c r="BFP76" s="16"/>
      <c r="BFQ76" s="16"/>
      <c r="BFR76" s="16"/>
      <c r="BFS76" s="16"/>
      <c r="BFT76" s="16"/>
      <c r="BFU76" s="16"/>
      <c r="BFV76" s="16"/>
      <c r="BFW76" s="16"/>
      <c r="BFX76" s="16"/>
      <c r="BFY76" s="16"/>
      <c r="BFZ76" s="16"/>
      <c r="BGA76" s="16"/>
      <c r="BGB76" s="16"/>
      <c r="BGC76" s="16"/>
      <c r="BGD76" s="16"/>
      <c r="BGE76" s="16"/>
      <c r="BGF76" s="16"/>
      <c r="BGG76" s="16"/>
      <c r="BGH76" s="16"/>
      <c r="BGI76" s="16"/>
      <c r="BGJ76" s="16"/>
      <c r="BGK76" s="16"/>
      <c r="BGL76" s="16"/>
      <c r="BGM76" s="16"/>
      <c r="BGN76" s="16"/>
      <c r="BGO76" s="16"/>
      <c r="BGP76" s="16"/>
      <c r="BGQ76" s="16"/>
      <c r="BGR76" s="16"/>
      <c r="BGS76" s="16"/>
      <c r="BGT76" s="16"/>
      <c r="BGU76" s="16"/>
      <c r="BGV76" s="16"/>
      <c r="BGW76" s="16"/>
      <c r="BGX76" s="16"/>
      <c r="BGY76" s="16"/>
      <c r="BGZ76" s="16"/>
      <c r="BHA76" s="16"/>
      <c r="BHB76" s="16"/>
      <c r="BHC76" s="16"/>
      <c r="BHD76" s="16"/>
      <c r="BHE76" s="16"/>
      <c r="BHF76" s="16"/>
      <c r="BHG76" s="16"/>
      <c r="BHH76" s="16"/>
      <c r="BHI76" s="16"/>
      <c r="BHJ76" s="16"/>
      <c r="BHK76" s="16"/>
      <c r="BHL76" s="16"/>
      <c r="BHM76" s="16"/>
      <c r="BHN76" s="16"/>
      <c r="BHO76" s="16"/>
      <c r="BHP76" s="16"/>
      <c r="BHQ76" s="16"/>
      <c r="BHR76" s="16"/>
      <c r="BHS76" s="16"/>
      <c r="BHT76" s="16"/>
      <c r="BHU76" s="16"/>
      <c r="BHV76" s="16"/>
      <c r="BHW76" s="16"/>
      <c r="BHX76" s="16"/>
      <c r="BHY76" s="16"/>
      <c r="BHZ76" s="16"/>
      <c r="BIA76" s="16"/>
      <c r="BIB76" s="16"/>
      <c r="BIC76" s="16"/>
      <c r="BID76" s="16"/>
      <c r="BIE76" s="16"/>
      <c r="BIF76" s="16"/>
      <c r="BIG76" s="16"/>
      <c r="BIH76" s="16"/>
      <c r="BII76" s="16"/>
      <c r="BIJ76" s="16"/>
      <c r="BIK76" s="16"/>
      <c r="BIL76" s="16"/>
      <c r="BIM76" s="16"/>
      <c r="BIN76" s="16"/>
      <c r="BIO76" s="16"/>
      <c r="BIP76" s="16"/>
      <c r="BIQ76" s="16"/>
      <c r="BIR76" s="16"/>
      <c r="BIS76" s="16"/>
      <c r="BIT76" s="16"/>
      <c r="BIU76" s="16"/>
      <c r="BIV76" s="16"/>
      <c r="BIW76" s="16"/>
      <c r="BIX76" s="16"/>
      <c r="BIY76" s="16"/>
      <c r="BIZ76" s="16"/>
      <c r="BJA76" s="16"/>
      <c r="BJB76" s="16"/>
      <c r="BJC76" s="16"/>
      <c r="BJD76" s="16"/>
      <c r="BJE76" s="16"/>
      <c r="BJF76" s="16"/>
      <c r="BJG76" s="16"/>
      <c r="BJH76" s="16"/>
      <c r="BJI76" s="16"/>
      <c r="BJJ76" s="16"/>
      <c r="BJK76" s="16"/>
      <c r="BJL76" s="16"/>
      <c r="BJM76" s="16"/>
      <c r="BJN76" s="16"/>
      <c r="BJO76" s="16"/>
      <c r="BJP76" s="16"/>
      <c r="BJQ76" s="16"/>
      <c r="BJR76" s="16"/>
      <c r="BJS76" s="16"/>
      <c r="BJT76" s="16"/>
      <c r="BJU76" s="16"/>
      <c r="BJV76" s="16"/>
      <c r="BJW76" s="16"/>
      <c r="BJX76" s="16"/>
      <c r="BJY76" s="16"/>
      <c r="BJZ76" s="16"/>
      <c r="BKA76" s="16"/>
      <c r="BKB76" s="16"/>
      <c r="BKC76" s="16"/>
      <c r="BKD76" s="16"/>
      <c r="BKE76" s="16"/>
      <c r="BKF76" s="16"/>
      <c r="BKG76" s="16"/>
      <c r="BKH76" s="16"/>
      <c r="BKI76" s="16"/>
      <c r="BKJ76" s="16"/>
      <c r="BKK76" s="16"/>
      <c r="BKL76" s="16"/>
      <c r="BKM76" s="16"/>
      <c r="BKN76" s="16"/>
      <c r="BKO76" s="16"/>
      <c r="BKP76" s="16"/>
      <c r="BKQ76" s="16"/>
      <c r="BKR76" s="16"/>
      <c r="BKS76" s="16"/>
      <c r="BKT76" s="16"/>
      <c r="BKU76" s="16"/>
      <c r="BKV76" s="16"/>
      <c r="BKW76" s="16"/>
      <c r="BKX76" s="16"/>
      <c r="BKY76" s="16"/>
      <c r="BKZ76" s="16"/>
      <c r="BLA76" s="16"/>
      <c r="BLB76" s="16"/>
      <c r="BLC76" s="16"/>
      <c r="BLD76" s="16"/>
      <c r="BLE76" s="16"/>
      <c r="BLF76" s="16"/>
      <c r="BLG76" s="16"/>
      <c r="BLH76" s="16"/>
      <c r="BLI76" s="16"/>
      <c r="BLJ76" s="16"/>
      <c r="BLK76" s="16"/>
      <c r="BLL76" s="16"/>
      <c r="BLM76" s="16"/>
      <c r="BLN76" s="16"/>
      <c r="BLO76" s="16"/>
      <c r="BLP76" s="16"/>
      <c r="BLQ76" s="16"/>
      <c r="BLR76" s="16"/>
      <c r="BLS76" s="16"/>
      <c r="BLT76" s="16"/>
      <c r="BLU76" s="16"/>
      <c r="BLV76" s="16"/>
      <c r="BLW76" s="16"/>
      <c r="BLX76" s="16"/>
      <c r="BLY76" s="16"/>
      <c r="BLZ76" s="16"/>
      <c r="BMA76" s="16"/>
      <c r="BMB76" s="16"/>
      <c r="BMC76" s="16"/>
      <c r="BMD76" s="16"/>
      <c r="BME76" s="16"/>
      <c r="BMF76" s="16"/>
      <c r="BMG76" s="16"/>
      <c r="BMH76" s="16"/>
      <c r="BMI76" s="16"/>
      <c r="BMJ76" s="16"/>
      <c r="BMK76" s="16"/>
      <c r="BML76" s="16"/>
      <c r="BMM76" s="16"/>
      <c r="BMN76" s="16"/>
      <c r="BMO76" s="16"/>
      <c r="BMP76" s="16"/>
      <c r="BMQ76" s="16"/>
      <c r="BMR76" s="16"/>
      <c r="BMS76" s="16"/>
      <c r="BMT76" s="16"/>
      <c r="BMU76" s="16"/>
      <c r="BMV76" s="16"/>
      <c r="BMW76" s="16"/>
      <c r="BMX76" s="16"/>
      <c r="BMY76" s="16"/>
      <c r="BMZ76" s="16"/>
      <c r="BNA76" s="16"/>
      <c r="BNB76" s="16"/>
      <c r="BNC76" s="16"/>
      <c r="BND76" s="16"/>
      <c r="BNE76" s="16"/>
      <c r="BNF76" s="16"/>
      <c r="BNG76" s="16"/>
      <c r="BNH76" s="16"/>
      <c r="BNI76" s="16"/>
      <c r="BNJ76" s="16"/>
      <c r="BNK76" s="16"/>
      <c r="BNL76" s="16"/>
      <c r="BNM76" s="16"/>
      <c r="BNN76" s="16"/>
      <c r="BNO76" s="16"/>
      <c r="BNP76" s="16"/>
      <c r="BNQ76" s="16"/>
      <c r="BNR76" s="16"/>
      <c r="BNS76" s="16"/>
      <c r="BNT76" s="16"/>
      <c r="BNU76" s="16"/>
      <c r="BNV76" s="16"/>
      <c r="BNW76" s="16"/>
      <c r="BNX76" s="16"/>
      <c r="BNY76" s="16"/>
      <c r="BNZ76" s="16"/>
      <c r="BOA76" s="16"/>
      <c r="BOB76" s="16"/>
      <c r="BOC76" s="16"/>
      <c r="BOD76" s="16"/>
      <c r="BOE76" s="16"/>
      <c r="BOF76" s="16"/>
      <c r="BOG76" s="16"/>
      <c r="BOH76" s="16"/>
      <c r="BOI76" s="16"/>
      <c r="BOJ76" s="16"/>
      <c r="BOK76" s="16"/>
      <c r="BOL76" s="16"/>
      <c r="BOM76" s="16"/>
      <c r="BON76" s="16"/>
      <c r="BOO76" s="16"/>
      <c r="BOP76" s="16"/>
      <c r="BOQ76" s="16"/>
      <c r="BOR76" s="16"/>
      <c r="BOS76" s="16"/>
      <c r="BOT76" s="16"/>
      <c r="BOU76" s="16"/>
      <c r="BOV76" s="16"/>
      <c r="BOW76" s="16"/>
      <c r="BOX76" s="16"/>
      <c r="BOY76" s="16"/>
      <c r="BOZ76" s="16"/>
      <c r="BPA76" s="16"/>
      <c r="BPB76" s="16"/>
      <c r="BPC76" s="16"/>
      <c r="BPD76" s="16"/>
      <c r="BPE76" s="16"/>
      <c r="BPF76" s="16"/>
      <c r="BPG76" s="16"/>
      <c r="BPH76" s="16"/>
      <c r="BPI76" s="16"/>
      <c r="BPJ76" s="16"/>
      <c r="BPK76" s="16"/>
      <c r="BPL76" s="16"/>
      <c r="BPM76" s="16"/>
      <c r="BPN76" s="16"/>
      <c r="BPO76" s="16"/>
      <c r="BPP76" s="16"/>
      <c r="BPQ76" s="16"/>
      <c r="BPR76" s="16"/>
      <c r="BPS76" s="16"/>
      <c r="BPT76" s="16"/>
      <c r="BPU76" s="16"/>
      <c r="BPV76" s="16"/>
      <c r="BPW76" s="16"/>
      <c r="BPX76" s="16"/>
      <c r="BPY76" s="16"/>
      <c r="BPZ76" s="16"/>
      <c r="BQA76" s="16"/>
      <c r="BQB76" s="16"/>
      <c r="BQC76" s="16"/>
      <c r="BQD76" s="16"/>
      <c r="BQE76" s="16"/>
      <c r="BQF76" s="16"/>
      <c r="BQG76" s="16"/>
      <c r="BQH76" s="16"/>
      <c r="BQI76" s="16"/>
      <c r="BQJ76" s="16"/>
      <c r="BQK76" s="16"/>
      <c r="BQL76" s="16"/>
      <c r="BQM76" s="16"/>
      <c r="BQN76" s="16"/>
      <c r="BQO76" s="16"/>
      <c r="BQP76" s="16"/>
      <c r="BQQ76" s="16"/>
      <c r="BQR76" s="16"/>
      <c r="BQS76" s="16"/>
      <c r="BQT76" s="16"/>
      <c r="BQU76" s="16"/>
      <c r="BQV76" s="16"/>
      <c r="BQW76" s="16"/>
      <c r="BQX76" s="16"/>
      <c r="BQY76" s="16"/>
      <c r="BQZ76" s="16"/>
      <c r="BRA76" s="16"/>
      <c r="BRB76" s="16"/>
      <c r="BRC76" s="16"/>
      <c r="BRD76" s="16"/>
      <c r="BRE76" s="16"/>
      <c r="BRF76" s="16"/>
      <c r="BRG76" s="16"/>
      <c r="BRH76" s="16"/>
      <c r="BRI76" s="16"/>
      <c r="BRJ76" s="16"/>
      <c r="BRK76" s="16"/>
      <c r="BRL76" s="16"/>
      <c r="BRM76" s="16"/>
      <c r="BRN76" s="16"/>
      <c r="BRO76" s="16"/>
      <c r="BRP76" s="16"/>
      <c r="BRQ76" s="16"/>
      <c r="BRR76" s="16"/>
      <c r="BRS76" s="16"/>
      <c r="BRT76" s="16"/>
      <c r="BRU76" s="16"/>
      <c r="BRV76" s="16"/>
      <c r="BRW76" s="16"/>
      <c r="BRX76" s="16"/>
      <c r="BRY76" s="16"/>
      <c r="BRZ76" s="16"/>
      <c r="BSA76" s="16"/>
      <c r="BSB76" s="16"/>
      <c r="BSC76" s="16"/>
      <c r="BSD76" s="16"/>
      <c r="BSE76" s="16"/>
      <c r="BSF76" s="16"/>
      <c r="BSG76" s="16"/>
      <c r="BSH76" s="16"/>
      <c r="BSI76" s="16"/>
      <c r="BSJ76" s="16"/>
      <c r="BSK76" s="16"/>
      <c r="BSL76" s="16"/>
      <c r="BSM76" s="16"/>
      <c r="BSN76" s="16"/>
      <c r="BSO76" s="16"/>
      <c r="BSP76" s="16"/>
      <c r="BSQ76" s="16"/>
      <c r="BSR76" s="16"/>
      <c r="BSS76" s="16"/>
      <c r="BST76" s="16"/>
      <c r="BSU76" s="16"/>
      <c r="BSV76" s="16"/>
      <c r="BSW76" s="16"/>
      <c r="BSX76" s="16"/>
      <c r="BSY76" s="16"/>
      <c r="BSZ76" s="16"/>
      <c r="BTA76" s="16"/>
      <c r="BTB76" s="16"/>
      <c r="BTC76" s="16"/>
      <c r="BTD76" s="16"/>
      <c r="BTE76" s="16"/>
      <c r="BTF76" s="16"/>
      <c r="BTG76" s="16"/>
      <c r="BTH76" s="16"/>
    </row>
    <row r="77" spans="1:1880" s="322" customFormat="1" ht="90" customHeight="1" x14ac:dyDescent="0.3">
      <c r="A77" s="142">
        <v>660</v>
      </c>
      <c r="B77" s="352" t="s">
        <v>23</v>
      </c>
      <c r="C77" s="352" t="s">
        <v>226</v>
      </c>
      <c r="D77" s="144" t="s">
        <v>338</v>
      </c>
      <c r="E77" s="279" t="e">
        <f>INDEX('Unit Data'!$A$1:$CZ$258,MATCH('Unit Data from Audit Worksheet'!$A77,'Unit Data'!$A$1:$A$258,0),MATCH('Unit Data from Audit Worksheet'!$D$2,'Unit Data'!$A$1:$CZ$1,0))</f>
        <v>#N/A</v>
      </c>
      <c r="F77" s="138">
        <v>0</v>
      </c>
      <c r="G77" s="324" t="str">
        <f>IF(ISBLANK(F77),"Please do not leave blank","")</f>
        <v/>
      </c>
      <c r="H77" s="309"/>
      <c r="I77" s="139"/>
      <c r="J77" s="428"/>
      <c r="K77" s="417"/>
      <c r="L77"/>
      <c r="M77" s="16"/>
      <c r="N77" s="139"/>
      <c r="O77" s="16"/>
      <c r="P77" s="16"/>
      <c r="Q77" s="16"/>
      <c r="R77" s="16"/>
      <c r="S77" s="16"/>
      <c r="T77" s="16"/>
      <c r="U77" s="16"/>
      <c r="V77" s="16"/>
      <c r="W77" s="16"/>
      <c r="X77" s="16"/>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6"/>
      <c r="IU77" s="16"/>
      <c r="IV77" s="16"/>
      <c r="IW77" s="16"/>
      <c r="IX77" s="16"/>
      <c r="IY77" s="16"/>
      <c r="IZ77" s="16"/>
      <c r="JA77" s="16"/>
      <c r="JB77" s="16"/>
      <c r="JC77" s="16"/>
      <c r="JD77" s="16"/>
      <c r="JE77" s="16"/>
      <c r="JF77" s="16"/>
      <c r="JG77" s="16"/>
      <c r="JH77" s="16"/>
      <c r="JI77" s="16"/>
      <c r="JJ77" s="16"/>
      <c r="JK77" s="16"/>
      <c r="JL77" s="16"/>
      <c r="JM77" s="16"/>
      <c r="JN77" s="16"/>
      <c r="JO77" s="16"/>
      <c r="JP77" s="16"/>
      <c r="JQ77" s="16"/>
      <c r="JR77" s="16"/>
      <c r="JS77" s="16"/>
      <c r="JT77" s="16"/>
      <c r="JU77" s="16"/>
      <c r="JV77" s="16"/>
      <c r="JW77" s="16"/>
      <c r="JX77" s="16"/>
      <c r="JY77" s="16"/>
      <c r="JZ77" s="16"/>
      <c r="KA77" s="16"/>
      <c r="KB77" s="16"/>
      <c r="KC77" s="16"/>
      <c r="KD77" s="16"/>
      <c r="KE77" s="16"/>
      <c r="KF77" s="16"/>
      <c r="KG77" s="16"/>
      <c r="KH77" s="16"/>
      <c r="KI77" s="16"/>
      <c r="KJ77" s="16"/>
      <c r="KK77" s="16"/>
      <c r="KL77" s="16"/>
      <c r="KM77" s="16"/>
      <c r="KN77" s="16"/>
      <c r="KO77" s="16"/>
      <c r="KP77" s="16"/>
      <c r="KQ77" s="16"/>
      <c r="KR77" s="16"/>
      <c r="KS77" s="16"/>
      <c r="KT77" s="16"/>
      <c r="KU77" s="16"/>
      <c r="KV77" s="16"/>
      <c r="KW77" s="16"/>
      <c r="KX77" s="16"/>
      <c r="KY77" s="16"/>
      <c r="KZ77" s="16"/>
      <c r="LA77" s="16"/>
      <c r="LB77" s="16"/>
      <c r="LC77" s="16"/>
      <c r="LD77" s="16"/>
      <c r="LE77" s="16"/>
      <c r="LF77" s="16"/>
      <c r="LG77" s="16"/>
      <c r="LH77" s="16"/>
      <c r="LI77" s="16"/>
      <c r="LJ77" s="16"/>
      <c r="LK77" s="16"/>
      <c r="LL77" s="16"/>
      <c r="LM77" s="16"/>
      <c r="LN77" s="16"/>
      <c r="LO77" s="16"/>
      <c r="LP77" s="16"/>
      <c r="LQ77" s="16"/>
      <c r="LR77" s="16"/>
      <c r="LS77" s="16"/>
      <c r="LT77" s="16"/>
      <c r="LU77" s="16"/>
      <c r="LV77" s="16"/>
      <c r="LW77" s="16"/>
      <c r="LX77" s="16"/>
      <c r="LY77" s="16"/>
      <c r="LZ77" s="16"/>
      <c r="MA77" s="16"/>
      <c r="MB77" s="16"/>
      <c r="MC77" s="16"/>
      <c r="MD77" s="16"/>
      <c r="ME77" s="16"/>
      <c r="MF77" s="16"/>
      <c r="MG77" s="16"/>
      <c r="MH77" s="16"/>
      <c r="MI77" s="16"/>
      <c r="MJ77" s="16"/>
      <c r="MK77" s="16"/>
      <c r="ML77" s="16"/>
      <c r="MM77" s="16"/>
      <c r="MN77" s="16"/>
      <c r="MO77" s="16"/>
      <c r="MP77" s="16"/>
      <c r="MQ77" s="16"/>
      <c r="MR77" s="16"/>
      <c r="MS77" s="16"/>
      <c r="MT77" s="16"/>
      <c r="MU77" s="16"/>
      <c r="MV77" s="16"/>
      <c r="MW77" s="16"/>
      <c r="MX77" s="16"/>
      <c r="MY77" s="16"/>
      <c r="MZ77" s="16"/>
      <c r="NA77" s="16"/>
      <c r="NB77" s="16"/>
      <c r="NC77" s="16"/>
      <c r="ND77" s="16"/>
      <c r="NE77" s="16"/>
      <c r="NF77" s="16"/>
      <c r="NG77" s="16"/>
      <c r="NH77" s="16"/>
      <c r="NI77" s="16"/>
      <c r="NJ77" s="16"/>
      <c r="NK77" s="16"/>
      <c r="NL77" s="16"/>
      <c r="NM77" s="16"/>
      <c r="NN77" s="16"/>
      <c r="NO77" s="16"/>
      <c r="NP77" s="16"/>
      <c r="NQ77" s="16"/>
      <c r="NR77" s="16"/>
      <c r="NS77" s="16"/>
      <c r="NT77" s="16"/>
      <c r="NU77" s="16"/>
      <c r="NV77" s="16"/>
      <c r="NW77" s="16"/>
      <c r="NX77" s="16"/>
      <c r="NY77" s="16"/>
      <c r="NZ77" s="16"/>
      <c r="OA77" s="16"/>
      <c r="OB77" s="16"/>
      <c r="OC77" s="16"/>
      <c r="OD77" s="16"/>
      <c r="OE77" s="16"/>
      <c r="OF77" s="16"/>
      <c r="OG77" s="16"/>
      <c r="OH77" s="16"/>
      <c r="OI77" s="16"/>
      <c r="OJ77" s="16"/>
      <c r="OK77" s="16"/>
      <c r="OL77" s="16"/>
      <c r="OM77" s="16"/>
      <c r="ON77" s="16"/>
      <c r="OO77" s="16"/>
      <c r="OP77" s="16"/>
      <c r="OQ77" s="16"/>
      <c r="OR77" s="16"/>
      <c r="OS77" s="16"/>
      <c r="OT77" s="16"/>
      <c r="OU77" s="16"/>
      <c r="OV77" s="16"/>
      <c r="OW77" s="16"/>
      <c r="OX77" s="16"/>
      <c r="OY77" s="16"/>
      <c r="OZ77" s="16"/>
      <c r="PA77" s="16"/>
      <c r="PB77" s="16"/>
      <c r="PC77" s="16"/>
      <c r="PD77" s="16"/>
      <c r="PE77" s="16"/>
      <c r="PF77" s="16"/>
      <c r="PG77" s="16"/>
      <c r="PH77" s="16"/>
      <c r="PI77" s="16"/>
      <c r="PJ77" s="16"/>
      <c r="PK77" s="16"/>
      <c r="PL77" s="16"/>
      <c r="PM77" s="16"/>
      <c r="PN77" s="16"/>
      <c r="PO77" s="16"/>
      <c r="PP77" s="16"/>
      <c r="PQ77" s="16"/>
      <c r="PR77" s="16"/>
      <c r="PS77" s="16"/>
      <c r="PT77" s="16"/>
      <c r="PU77" s="16"/>
      <c r="PV77" s="16"/>
      <c r="PW77" s="16"/>
      <c r="PX77" s="16"/>
      <c r="PY77" s="16"/>
      <c r="PZ77" s="16"/>
      <c r="QA77" s="16"/>
      <c r="QB77" s="16"/>
      <c r="QC77" s="16"/>
      <c r="QD77" s="16"/>
      <c r="QE77" s="16"/>
      <c r="QF77" s="16"/>
      <c r="QG77" s="16"/>
      <c r="QH77" s="16"/>
      <c r="QI77" s="16"/>
      <c r="QJ77" s="16"/>
      <c r="QK77" s="16"/>
      <c r="QL77" s="16"/>
      <c r="QM77" s="16"/>
      <c r="QN77" s="16"/>
      <c r="QO77" s="16"/>
      <c r="QP77" s="16"/>
      <c r="QQ77" s="16"/>
      <c r="QR77" s="16"/>
      <c r="QS77" s="16"/>
      <c r="QT77" s="16"/>
      <c r="QU77" s="16"/>
      <c r="QV77" s="16"/>
      <c r="QW77" s="16"/>
      <c r="QX77" s="16"/>
      <c r="QY77" s="16"/>
      <c r="QZ77" s="16"/>
      <c r="RA77" s="16"/>
      <c r="RB77" s="16"/>
      <c r="RC77" s="16"/>
      <c r="RD77" s="16"/>
      <c r="RE77" s="16"/>
      <c r="RF77" s="16"/>
      <c r="RG77" s="16"/>
      <c r="RH77" s="16"/>
      <c r="RI77" s="16"/>
      <c r="RJ77" s="16"/>
      <c r="RK77" s="16"/>
      <c r="RL77" s="16"/>
      <c r="RM77" s="16"/>
      <c r="RN77" s="16"/>
      <c r="RO77" s="16"/>
      <c r="RP77" s="16"/>
      <c r="RQ77" s="16"/>
      <c r="RR77" s="16"/>
      <c r="RS77" s="16"/>
      <c r="RT77" s="16"/>
      <c r="RU77" s="16"/>
      <c r="RV77" s="16"/>
      <c r="RW77" s="16"/>
      <c r="RX77" s="16"/>
      <c r="RY77" s="16"/>
      <c r="RZ77" s="16"/>
      <c r="SA77" s="16"/>
      <c r="SB77" s="16"/>
      <c r="SC77" s="16"/>
      <c r="SD77" s="16"/>
      <c r="SE77" s="16"/>
      <c r="SF77" s="16"/>
      <c r="SG77" s="16"/>
      <c r="SH77" s="16"/>
      <c r="SI77" s="16"/>
      <c r="SJ77" s="16"/>
      <c r="SK77" s="16"/>
      <c r="SL77" s="16"/>
      <c r="SM77" s="16"/>
      <c r="SN77" s="16"/>
      <c r="SO77" s="16"/>
      <c r="SP77" s="16"/>
      <c r="SQ77" s="16"/>
      <c r="SR77" s="16"/>
      <c r="SS77" s="16"/>
      <c r="ST77" s="16"/>
      <c r="SU77" s="16"/>
      <c r="SV77" s="16"/>
      <c r="SW77" s="16"/>
      <c r="SX77" s="16"/>
      <c r="SY77" s="16"/>
      <c r="SZ77" s="16"/>
      <c r="TA77" s="16"/>
      <c r="TB77" s="16"/>
      <c r="TC77" s="16"/>
      <c r="TD77" s="16"/>
      <c r="TE77" s="16"/>
      <c r="TF77" s="16"/>
      <c r="TG77" s="16"/>
      <c r="TH77" s="16"/>
      <c r="TI77" s="16"/>
      <c r="TJ77" s="16"/>
      <c r="TK77" s="16"/>
      <c r="TL77" s="16"/>
      <c r="TM77" s="16"/>
      <c r="TN77" s="16"/>
      <c r="TO77" s="16"/>
      <c r="TP77" s="16"/>
      <c r="TQ77" s="16"/>
      <c r="TR77" s="16"/>
      <c r="TS77" s="16"/>
      <c r="TT77" s="16"/>
      <c r="TU77" s="16"/>
      <c r="TV77" s="16"/>
      <c r="TW77" s="16"/>
      <c r="TX77" s="16"/>
      <c r="TY77" s="16"/>
      <c r="TZ77" s="16"/>
      <c r="UA77" s="16"/>
      <c r="UB77" s="16"/>
      <c r="UC77" s="16"/>
      <c r="UD77" s="16"/>
      <c r="UE77" s="16"/>
      <c r="UF77" s="16"/>
      <c r="UG77" s="16"/>
      <c r="UH77" s="16"/>
      <c r="UI77" s="16"/>
      <c r="UJ77" s="16"/>
      <c r="UK77" s="16"/>
      <c r="UL77" s="16"/>
      <c r="UM77" s="16"/>
      <c r="UN77" s="16"/>
      <c r="UO77" s="16"/>
      <c r="UP77" s="16"/>
      <c r="UQ77" s="16"/>
      <c r="UR77" s="16"/>
      <c r="US77" s="16"/>
      <c r="UT77" s="16"/>
      <c r="UU77" s="16"/>
      <c r="UV77" s="16"/>
      <c r="UW77" s="16"/>
      <c r="UX77" s="16"/>
      <c r="UY77" s="16"/>
      <c r="UZ77" s="16"/>
      <c r="VA77" s="16"/>
      <c r="VB77" s="16"/>
      <c r="VC77" s="16"/>
      <c r="VD77" s="16"/>
      <c r="VE77" s="16"/>
      <c r="VF77" s="16"/>
      <c r="VG77" s="16"/>
      <c r="VH77" s="16"/>
      <c r="VI77" s="16"/>
      <c r="VJ77" s="16"/>
      <c r="VK77" s="16"/>
      <c r="VL77" s="16"/>
      <c r="VM77" s="16"/>
      <c r="VN77" s="16"/>
      <c r="VO77" s="16"/>
      <c r="VP77" s="16"/>
      <c r="VQ77" s="16"/>
      <c r="VR77" s="16"/>
      <c r="VS77" s="16"/>
      <c r="VT77" s="16"/>
      <c r="VU77" s="16"/>
      <c r="VV77" s="16"/>
      <c r="VW77" s="16"/>
      <c r="VX77" s="16"/>
      <c r="VY77" s="16"/>
      <c r="VZ77" s="16"/>
      <c r="WA77" s="16"/>
      <c r="WB77" s="16"/>
      <c r="WC77" s="16"/>
      <c r="WD77" s="16"/>
      <c r="WE77" s="16"/>
      <c r="WF77" s="16"/>
      <c r="WG77" s="16"/>
      <c r="WH77" s="16"/>
      <c r="WI77" s="16"/>
      <c r="WJ77" s="16"/>
      <c r="WK77" s="16"/>
      <c r="WL77" s="16"/>
      <c r="WM77" s="16"/>
      <c r="WN77" s="16"/>
      <c r="WO77" s="16"/>
      <c r="WP77" s="16"/>
      <c r="WQ77" s="16"/>
      <c r="WR77" s="16"/>
      <c r="WS77" s="16"/>
      <c r="WT77" s="16"/>
      <c r="WU77" s="16"/>
      <c r="WV77" s="16"/>
      <c r="WW77" s="16"/>
      <c r="WX77" s="16"/>
      <c r="WY77" s="16"/>
      <c r="WZ77" s="16"/>
      <c r="XA77" s="16"/>
      <c r="XB77" s="16"/>
      <c r="XC77" s="16"/>
      <c r="XD77" s="16"/>
      <c r="XE77" s="16"/>
      <c r="XF77" s="16"/>
      <c r="XG77" s="16"/>
      <c r="XH77" s="16"/>
      <c r="XI77" s="16"/>
      <c r="XJ77" s="16"/>
      <c r="XK77" s="16"/>
      <c r="XL77" s="16"/>
      <c r="XM77" s="16"/>
      <c r="XN77" s="16"/>
      <c r="XO77" s="16"/>
      <c r="XP77" s="16"/>
      <c r="XQ77" s="16"/>
      <c r="XR77" s="16"/>
      <c r="XS77" s="16"/>
      <c r="XT77" s="16"/>
      <c r="XU77" s="16"/>
      <c r="XV77" s="16"/>
      <c r="XW77" s="16"/>
      <c r="XX77" s="16"/>
      <c r="XY77" s="16"/>
      <c r="XZ77" s="16"/>
      <c r="YA77" s="16"/>
      <c r="YB77" s="16"/>
      <c r="YC77" s="16"/>
      <c r="YD77" s="16"/>
      <c r="YE77" s="16"/>
      <c r="YF77" s="16"/>
      <c r="YG77" s="16"/>
      <c r="YH77" s="16"/>
      <c r="YI77" s="16"/>
      <c r="YJ77" s="16"/>
      <c r="YK77" s="16"/>
      <c r="YL77" s="16"/>
      <c r="YM77" s="16"/>
      <c r="YN77" s="16"/>
      <c r="YO77" s="16"/>
      <c r="YP77" s="16"/>
      <c r="YQ77" s="16"/>
      <c r="YR77" s="16"/>
      <c r="YS77" s="16"/>
      <c r="YT77" s="16"/>
      <c r="YU77" s="16"/>
      <c r="YV77" s="16"/>
      <c r="YW77" s="16"/>
      <c r="YX77" s="16"/>
      <c r="YY77" s="16"/>
      <c r="YZ77" s="16"/>
      <c r="ZA77" s="16"/>
      <c r="ZB77" s="16"/>
      <c r="ZC77" s="16"/>
      <c r="ZD77" s="16"/>
      <c r="ZE77" s="16"/>
      <c r="ZF77" s="16"/>
      <c r="ZG77" s="16"/>
      <c r="ZH77" s="16"/>
      <c r="ZI77" s="16"/>
      <c r="ZJ77" s="16"/>
      <c r="ZK77" s="16"/>
      <c r="ZL77" s="16"/>
      <c r="ZM77" s="16"/>
      <c r="ZN77" s="16"/>
      <c r="ZO77" s="16"/>
      <c r="ZP77" s="16"/>
      <c r="ZQ77" s="16"/>
      <c r="ZR77" s="16"/>
      <c r="ZS77" s="16"/>
      <c r="ZT77" s="16"/>
      <c r="ZU77" s="16"/>
      <c r="ZV77" s="16"/>
      <c r="ZW77" s="16"/>
      <c r="ZX77" s="16"/>
      <c r="ZY77" s="16"/>
      <c r="ZZ77" s="16"/>
      <c r="AAA77" s="16"/>
      <c r="AAB77" s="16"/>
      <c r="AAC77" s="16"/>
      <c r="AAD77" s="16"/>
      <c r="AAE77" s="16"/>
      <c r="AAF77" s="16"/>
      <c r="AAG77" s="16"/>
      <c r="AAH77" s="16"/>
      <c r="AAI77" s="16"/>
      <c r="AAJ77" s="16"/>
      <c r="AAK77" s="16"/>
      <c r="AAL77" s="16"/>
      <c r="AAM77" s="16"/>
      <c r="AAN77" s="16"/>
      <c r="AAO77" s="16"/>
      <c r="AAP77" s="16"/>
      <c r="AAQ77" s="16"/>
      <c r="AAR77" s="16"/>
      <c r="AAS77" s="16"/>
      <c r="AAT77" s="16"/>
      <c r="AAU77" s="16"/>
      <c r="AAV77" s="16"/>
      <c r="AAW77" s="16"/>
      <c r="AAX77" s="16"/>
      <c r="AAY77" s="16"/>
      <c r="AAZ77" s="16"/>
      <c r="ABA77" s="16"/>
      <c r="ABB77" s="16"/>
      <c r="ABC77" s="16"/>
      <c r="ABD77" s="16"/>
      <c r="ABE77" s="16"/>
      <c r="ABF77" s="16"/>
      <c r="ABG77" s="16"/>
      <c r="ABH77" s="16"/>
      <c r="ABI77" s="16"/>
      <c r="ABJ77" s="16"/>
      <c r="ABK77" s="16"/>
      <c r="ABL77" s="16"/>
      <c r="ABM77" s="16"/>
      <c r="ABN77" s="16"/>
      <c r="ABO77" s="16"/>
      <c r="ABP77" s="16"/>
      <c r="ABQ77" s="16"/>
      <c r="ABR77" s="16"/>
      <c r="ABS77" s="16"/>
      <c r="ABT77" s="16"/>
      <c r="ABU77" s="16"/>
      <c r="ABV77" s="16"/>
      <c r="ABW77" s="16"/>
      <c r="ABX77" s="16"/>
      <c r="ABY77" s="16"/>
      <c r="ABZ77" s="16"/>
      <c r="ACA77" s="16"/>
      <c r="ACB77" s="16"/>
      <c r="ACC77" s="16"/>
      <c r="ACD77" s="16"/>
      <c r="ACE77" s="16"/>
      <c r="ACF77" s="16"/>
      <c r="ACG77" s="16"/>
      <c r="ACH77" s="16"/>
      <c r="ACI77" s="16"/>
      <c r="ACJ77" s="16"/>
      <c r="ACK77" s="16"/>
      <c r="ACL77" s="16"/>
      <c r="ACM77" s="16"/>
      <c r="ACN77" s="16"/>
      <c r="ACO77" s="16"/>
      <c r="ACP77" s="16"/>
      <c r="ACQ77" s="16"/>
      <c r="ACR77" s="16"/>
      <c r="ACS77" s="16"/>
      <c r="ACT77" s="16"/>
      <c r="ACU77" s="16"/>
      <c r="ACV77" s="16"/>
      <c r="ACW77" s="16"/>
      <c r="ACX77" s="16"/>
      <c r="ACY77" s="16"/>
      <c r="ACZ77" s="16"/>
      <c r="ADA77" s="16"/>
      <c r="ADB77" s="16"/>
      <c r="ADC77" s="16"/>
      <c r="ADD77" s="16"/>
      <c r="ADE77" s="16"/>
      <c r="ADF77" s="16"/>
      <c r="ADG77" s="16"/>
      <c r="ADH77" s="16"/>
      <c r="ADI77" s="16"/>
      <c r="ADJ77" s="16"/>
      <c r="ADK77" s="16"/>
      <c r="ADL77" s="16"/>
      <c r="ADM77" s="16"/>
      <c r="ADN77" s="16"/>
      <c r="ADO77" s="16"/>
      <c r="ADP77" s="16"/>
      <c r="ADQ77" s="16"/>
      <c r="ADR77" s="16"/>
      <c r="ADS77" s="16"/>
      <c r="ADT77" s="16"/>
      <c r="ADU77" s="16"/>
      <c r="ADV77" s="16"/>
      <c r="ADW77" s="16"/>
      <c r="ADX77" s="16"/>
      <c r="ADY77" s="16"/>
      <c r="ADZ77" s="16"/>
      <c r="AEA77" s="16"/>
      <c r="AEB77" s="16"/>
      <c r="AEC77" s="16"/>
      <c r="AED77" s="16"/>
      <c r="AEE77" s="16"/>
      <c r="AEF77" s="16"/>
      <c r="AEG77" s="16"/>
      <c r="AEH77" s="16"/>
      <c r="AEI77" s="16"/>
      <c r="AEJ77" s="16"/>
      <c r="AEK77" s="16"/>
      <c r="AEL77" s="16"/>
      <c r="AEM77" s="16"/>
      <c r="AEN77" s="16"/>
      <c r="AEO77" s="16"/>
      <c r="AEP77" s="16"/>
      <c r="AEQ77" s="16"/>
      <c r="AER77" s="16"/>
      <c r="AES77" s="16"/>
      <c r="AET77" s="16"/>
      <c r="AEU77" s="16"/>
      <c r="AEV77" s="16"/>
      <c r="AEW77" s="16"/>
      <c r="AEX77" s="16"/>
      <c r="AEY77" s="16"/>
      <c r="AEZ77" s="16"/>
      <c r="AFA77" s="16"/>
      <c r="AFB77" s="16"/>
      <c r="AFC77" s="16"/>
      <c r="AFD77" s="16"/>
      <c r="AFE77" s="16"/>
      <c r="AFF77" s="16"/>
      <c r="AFG77" s="16"/>
      <c r="AFH77" s="16"/>
      <c r="AFI77" s="16"/>
      <c r="AFJ77" s="16"/>
      <c r="AFK77" s="16"/>
      <c r="AFL77" s="16"/>
      <c r="AFM77" s="16"/>
      <c r="AFN77" s="16"/>
      <c r="AFO77" s="16"/>
      <c r="AFP77" s="16"/>
      <c r="AFQ77" s="16"/>
      <c r="AFR77" s="16"/>
      <c r="AFS77" s="16"/>
      <c r="AFT77" s="16"/>
      <c r="AFU77" s="16"/>
      <c r="AFV77" s="16"/>
      <c r="AFW77" s="16"/>
      <c r="AFX77" s="16"/>
      <c r="AFY77" s="16"/>
      <c r="AFZ77" s="16"/>
      <c r="AGA77" s="16"/>
      <c r="AGB77" s="16"/>
      <c r="AGC77" s="16"/>
      <c r="AGD77" s="16"/>
      <c r="AGE77" s="16"/>
      <c r="AGF77" s="16"/>
      <c r="AGG77" s="16"/>
      <c r="AGH77" s="16"/>
      <c r="AGI77" s="16"/>
      <c r="AGJ77" s="16"/>
      <c r="AGK77" s="16"/>
      <c r="AGL77" s="16"/>
      <c r="AGM77" s="16"/>
      <c r="AGN77" s="16"/>
      <c r="AGO77" s="16"/>
      <c r="AGP77" s="16"/>
      <c r="AGQ77" s="16"/>
      <c r="AGR77" s="16"/>
      <c r="AGS77" s="16"/>
      <c r="AGT77" s="16"/>
      <c r="AGU77" s="16"/>
      <c r="AGV77" s="16"/>
      <c r="AGW77" s="16"/>
      <c r="AGX77" s="16"/>
      <c r="AGY77" s="16"/>
      <c r="AGZ77" s="16"/>
      <c r="AHA77" s="16"/>
      <c r="AHB77" s="16"/>
      <c r="AHC77" s="16"/>
      <c r="AHD77" s="16"/>
      <c r="AHE77" s="16"/>
      <c r="AHF77" s="16"/>
      <c r="AHG77" s="16"/>
      <c r="AHH77" s="16"/>
      <c r="AHI77" s="16"/>
      <c r="AHJ77" s="16"/>
      <c r="AHK77" s="16"/>
      <c r="AHL77" s="16"/>
      <c r="AHM77" s="16"/>
      <c r="AHN77" s="16"/>
      <c r="AHO77" s="16"/>
      <c r="AHP77" s="16"/>
      <c r="AHQ77" s="16"/>
      <c r="AHR77" s="16"/>
      <c r="AHS77" s="16"/>
      <c r="AHT77" s="16"/>
      <c r="AHU77" s="16"/>
      <c r="AHV77" s="16"/>
      <c r="AHW77" s="16"/>
      <c r="AHX77" s="16"/>
      <c r="AHY77" s="16"/>
      <c r="AHZ77" s="16"/>
      <c r="AIA77" s="16"/>
      <c r="AIB77" s="16"/>
      <c r="AIC77" s="16"/>
      <c r="AID77" s="16"/>
      <c r="AIE77" s="16"/>
      <c r="AIF77" s="16"/>
      <c r="AIG77" s="16"/>
      <c r="AIH77" s="16"/>
      <c r="AII77" s="16"/>
      <c r="AIJ77" s="16"/>
      <c r="AIK77" s="16"/>
      <c r="AIL77" s="16"/>
      <c r="AIM77" s="16"/>
      <c r="AIN77" s="16"/>
      <c r="AIO77" s="16"/>
      <c r="AIP77" s="16"/>
      <c r="AIQ77" s="16"/>
      <c r="AIR77" s="16"/>
      <c r="AIS77" s="16"/>
      <c r="AIT77" s="16"/>
      <c r="AIU77" s="16"/>
      <c r="AIV77" s="16"/>
      <c r="AIW77" s="16"/>
      <c r="AIX77" s="16"/>
      <c r="AIY77" s="16"/>
      <c r="AIZ77" s="16"/>
      <c r="AJA77" s="16"/>
      <c r="AJB77" s="16"/>
      <c r="AJC77" s="16"/>
      <c r="AJD77" s="16"/>
      <c r="AJE77" s="16"/>
      <c r="AJF77" s="16"/>
      <c r="AJG77" s="16"/>
      <c r="AJH77" s="16"/>
      <c r="AJI77" s="16"/>
      <c r="AJJ77" s="16"/>
      <c r="AJK77" s="16"/>
      <c r="AJL77" s="16"/>
      <c r="AJM77" s="16"/>
      <c r="AJN77" s="16"/>
      <c r="AJO77" s="16"/>
      <c r="AJP77" s="16"/>
      <c r="AJQ77" s="16"/>
      <c r="AJR77" s="16"/>
      <c r="AJS77" s="16"/>
      <c r="AJT77" s="16"/>
      <c r="AJU77" s="16"/>
      <c r="AJV77" s="16"/>
      <c r="AJW77" s="16"/>
      <c r="AJX77" s="16"/>
      <c r="AJY77" s="16"/>
      <c r="AJZ77" s="16"/>
      <c r="AKA77" s="16"/>
      <c r="AKB77" s="16"/>
      <c r="AKC77" s="16"/>
      <c r="AKD77" s="16"/>
      <c r="AKE77" s="16"/>
      <c r="AKF77" s="16"/>
      <c r="AKG77" s="16"/>
      <c r="AKH77" s="16"/>
      <c r="AKI77" s="16"/>
      <c r="AKJ77" s="16"/>
      <c r="AKK77" s="16"/>
      <c r="AKL77" s="16"/>
      <c r="AKM77" s="16"/>
      <c r="AKN77" s="16"/>
      <c r="AKO77" s="16"/>
      <c r="AKP77" s="16"/>
      <c r="AKQ77" s="16"/>
      <c r="AKR77" s="16"/>
      <c r="AKS77" s="16"/>
      <c r="AKT77" s="16"/>
      <c r="AKU77" s="16"/>
      <c r="AKV77" s="16"/>
      <c r="AKW77" s="16"/>
      <c r="AKX77" s="16"/>
      <c r="AKY77" s="16"/>
      <c r="AKZ77" s="16"/>
      <c r="ALA77" s="16"/>
      <c r="ALB77" s="16"/>
      <c r="ALC77" s="16"/>
      <c r="ALD77" s="16"/>
      <c r="ALE77" s="16"/>
      <c r="ALF77" s="16"/>
      <c r="ALG77" s="16"/>
      <c r="ALH77" s="16"/>
      <c r="ALI77" s="16"/>
      <c r="ALJ77" s="16"/>
      <c r="ALK77" s="16"/>
      <c r="ALL77" s="16"/>
      <c r="ALM77" s="16"/>
      <c r="ALN77" s="16"/>
      <c r="ALO77" s="16"/>
      <c r="ALP77" s="16"/>
      <c r="ALQ77" s="16"/>
      <c r="ALR77" s="16"/>
      <c r="ALS77" s="16"/>
      <c r="ALT77" s="16"/>
      <c r="ALU77" s="16"/>
      <c r="ALV77" s="16"/>
      <c r="ALW77" s="16"/>
      <c r="ALX77" s="16"/>
      <c r="ALY77" s="16"/>
      <c r="ALZ77" s="16"/>
      <c r="AMA77" s="16"/>
      <c r="AMB77" s="16"/>
      <c r="AMC77" s="16"/>
      <c r="AMD77" s="16"/>
      <c r="AME77" s="16"/>
      <c r="AMF77" s="16"/>
      <c r="AMG77" s="16"/>
      <c r="AMH77" s="16"/>
      <c r="AMI77" s="16"/>
      <c r="AMJ77" s="16"/>
      <c r="AMK77" s="16"/>
      <c r="AML77" s="16"/>
      <c r="AMM77" s="16"/>
      <c r="AMN77" s="16"/>
      <c r="AMO77" s="16"/>
      <c r="AMP77" s="16"/>
      <c r="AMQ77" s="16"/>
      <c r="AMR77" s="16"/>
      <c r="AMS77" s="16"/>
      <c r="AMT77" s="16"/>
      <c r="AMU77" s="16"/>
      <c r="AMV77" s="16"/>
      <c r="AMW77" s="16"/>
      <c r="AMX77" s="16"/>
      <c r="AMY77" s="16"/>
      <c r="AMZ77" s="16"/>
      <c r="ANA77" s="16"/>
      <c r="ANB77" s="16"/>
      <c r="ANC77" s="16"/>
      <c r="AND77" s="16"/>
      <c r="ANE77" s="16"/>
      <c r="ANF77" s="16"/>
      <c r="ANG77" s="16"/>
      <c r="ANH77" s="16"/>
      <c r="ANI77" s="16"/>
      <c r="ANJ77" s="16"/>
      <c r="ANK77" s="16"/>
      <c r="ANL77" s="16"/>
      <c r="ANM77" s="16"/>
      <c r="ANN77" s="16"/>
      <c r="ANO77" s="16"/>
      <c r="ANP77" s="16"/>
      <c r="ANQ77" s="16"/>
      <c r="ANR77" s="16"/>
      <c r="ANS77" s="16"/>
      <c r="ANT77" s="16"/>
      <c r="ANU77" s="16"/>
      <c r="ANV77" s="16"/>
      <c r="ANW77" s="16"/>
      <c r="ANX77" s="16"/>
      <c r="ANY77" s="16"/>
      <c r="ANZ77" s="16"/>
      <c r="AOA77" s="16"/>
      <c r="AOB77" s="16"/>
      <c r="AOC77" s="16"/>
      <c r="AOD77" s="16"/>
      <c r="AOE77" s="16"/>
      <c r="AOF77" s="16"/>
      <c r="AOG77" s="16"/>
      <c r="AOH77" s="16"/>
      <c r="AOI77" s="16"/>
      <c r="AOJ77" s="16"/>
      <c r="AOK77" s="16"/>
      <c r="AOL77" s="16"/>
      <c r="AOM77" s="16"/>
      <c r="AON77" s="16"/>
      <c r="AOO77" s="16"/>
      <c r="AOP77" s="16"/>
      <c r="AOQ77" s="16"/>
      <c r="AOR77" s="16"/>
      <c r="AOS77" s="16"/>
      <c r="AOT77" s="16"/>
      <c r="AOU77" s="16"/>
      <c r="AOV77" s="16"/>
      <c r="AOW77" s="16"/>
      <c r="AOX77" s="16"/>
      <c r="AOY77" s="16"/>
      <c r="AOZ77" s="16"/>
      <c r="APA77" s="16"/>
      <c r="APB77" s="16"/>
      <c r="APC77" s="16"/>
      <c r="APD77" s="16"/>
      <c r="APE77" s="16"/>
      <c r="APF77" s="16"/>
      <c r="APG77" s="16"/>
      <c r="APH77" s="16"/>
      <c r="API77" s="16"/>
      <c r="APJ77" s="16"/>
      <c r="APK77" s="16"/>
      <c r="APL77" s="16"/>
      <c r="APM77" s="16"/>
      <c r="APN77" s="16"/>
      <c r="APO77" s="16"/>
      <c r="APP77" s="16"/>
      <c r="APQ77" s="16"/>
      <c r="APR77" s="16"/>
      <c r="APS77" s="16"/>
      <c r="APT77" s="16"/>
      <c r="APU77" s="16"/>
      <c r="APV77" s="16"/>
      <c r="APW77" s="16"/>
      <c r="APX77" s="16"/>
      <c r="APY77" s="16"/>
      <c r="APZ77" s="16"/>
      <c r="AQA77" s="16"/>
      <c r="AQB77" s="16"/>
      <c r="AQC77" s="16"/>
      <c r="AQD77" s="16"/>
      <c r="AQE77" s="16"/>
      <c r="AQF77" s="16"/>
      <c r="AQG77" s="16"/>
      <c r="AQH77" s="16"/>
      <c r="AQI77" s="16"/>
      <c r="AQJ77" s="16"/>
      <c r="AQK77" s="16"/>
      <c r="AQL77" s="16"/>
      <c r="AQM77" s="16"/>
      <c r="AQN77" s="16"/>
      <c r="AQO77" s="16"/>
      <c r="AQP77" s="16"/>
      <c r="AQQ77" s="16"/>
      <c r="AQR77" s="16"/>
      <c r="AQS77" s="16"/>
      <c r="AQT77" s="16"/>
      <c r="AQU77" s="16"/>
      <c r="AQV77" s="16"/>
      <c r="AQW77" s="16"/>
      <c r="AQX77" s="16"/>
      <c r="AQY77" s="16"/>
      <c r="AQZ77" s="16"/>
      <c r="ARA77" s="16"/>
      <c r="ARB77" s="16"/>
      <c r="ARC77" s="16"/>
      <c r="ARD77" s="16"/>
      <c r="ARE77" s="16"/>
      <c r="ARF77" s="16"/>
      <c r="ARG77" s="16"/>
      <c r="ARH77" s="16"/>
      <c r="ARI77" s="16"/>
      <c r="ARJ77" s="16"/>
      <c r="ARK77" s="16"/>
      <c r="ARL77" s="16"/>
      <c r="ARM77" s="16"/>
      <c r="ARN77" s="16"/>
      <c r="ARO77" s="16"/>
      <c r="ARP77" s="16"/>
      <c r="ARQ77" s="16"/>
      <c r="ARR77" s="16"/>
      <c r="ARS77" s="16"/>
      <c r="ART77" s="16"/>
      <c r="ARU77" s="16"/>
      <c r="ARV77" s="16"/>
      <c r="ARW77" s="16"/>
      <c r="ARX77" s="16"/>
      <c r="ARY77" s="16"/>
      <c r="ARZ77" s="16"/>
      <c r="ASA77" s="16"/>
      <c r="ASB77" s="16"/>
      <c r="ASC77" s="16"/>
      <c r="ASD77" s="16"/>
      <c r="ASE77" s="16"/>
      <c r="ASF77" s="16"/>
      <c r="ASG77" s="16"/>
      <c r="ASH77" s="16"/>
      <c r="ASI77" s="16"/>
      <c r="ASJ77" s="16"/>
      <c r="ASK77" s="16"/>
      <c r="ASL77" s="16"/>
      <c r="ASM77" s="16"/>
      <c r="ASN77" s="16"/>
      <c r="ASO77" s="16"/>
      <c r="ASP77" s="16"/>
      <c r="ASQ77" s="16"/>
      <c r="ASR77" s="16"/>
      <c r="ASS77" s="16"/>
      <c r="AST77" s="16"/>
      <c r="ASU77" s="16"/>
      <c r="ASV77" s="16"/>
      <c r="ASW77" s="16"/>
      <c r="ASX77" s="16"/>
      <c r="ASY77" s="16"/>
      <c r="ASZ77" s="16"/>
      <c r="ATA77" s="16"/>
      <c r="ATB77" s="16"/>
      <c r="ATC77" s="16"/>
      <c r="ATD77" s="16"/>
      <c r="ATE77" s="16"/>
      <c r="ATF77" s="16"/>
      <c r="ATG77" s="16"/>
      <c r="ATH77" s="16"/>
      <c r="ATI77" s="16"/>
      <c r="ATJ77" s="16"/>
      <c r="ATK77" s="16"/>
      <c r="ATL77" s="16"/>
      <c r="ATM77" s="16"/>
      <c r="ATN77" s="16"/>
      <c r="ATO77" s="16"/>
      <c r="ATP77" s="16"/>
      <c r="ATQ77" s="16"/>
      <c r="ATR77" s="16"/>
      <c r="ATS77" s="16"/>
      <c r="ATT77" s="16"/>
      <c r="ATU77" s="16"/>
      <c r="ATV77" s="16"/>
      <c r="ATW77" s="16"/>
      <c r="ATX77" s="16"/>
      <c r="ATY77" s="16"/>
      <c r="ATZ77" s="16"/>
      <c r="AUA77" s="16"/>
      <c r="AUB77" s="16"/>
      <c r="AUC77" s="16"/>
      <c r="AUD77" s="16"/>
      <c r="AUE77" s="16"/>
      <c r="AUF77" s="16"/>
      <c r="AUG77" s="16"/>
      <c r="AUH77" s="16"/>
      <c r="AUI77" s="16"/>
      <c r="AUJ77" s="16"/>
      <c r="AUK77" s="16"/>
      <c r="AUL77" s="16"/>
      <c r="AUM77" s="16"/>
      <c r="AUN77" s="16"/>
      <c r="AUO77" s="16"/>
      <c r="AUP77" s="16"/>
      <c r="AUQ77" s="16"/>
      <c r="AUR77" s="16"/>
      <c r="AUS77" s="16"/>
      <c r="AUT77" s="16"/>
      <c r="AUU77" s="16"/>
      <c r="AUV77" s="16"/>
      <c r="AUW77" s="16"/>
      <c r="AUX77" s="16"/>
      <c r="AUY77" s="16"/>
      <c r="AUZ77" s="16"/>
      <c r="AVA77" s="16"/>
      <c r="AVB77" s="16"/>
      <c r="AVC77" s="16"/>
      <c r="AVD77" s="16"/>
      <c r="AVE77" s="16"/>
      <c r="AVF77" s="16"/>
      <c r="AVG77" s="16"/>
      <c r="AVH77" s="16"/>
      <c r="AVI77" s="16"/>
      <c r="AVJ77" s="16"/>
      <c r="AVK77" s="16"/>
      <c r="AVL77" s="16"/>
      <c r="AVM77" s="16"/>
      <c r="AVN77" s="16"/>
      <c r="AVO77" s="16"/>
      <c r="AVP77" s="16"/>
      <c r="AVQ77" s="16"/>
      <c r="AVR77" s="16"/>
      <c r="AVS77" s="16"/>
      <c r="AVT77" s="16"/>
      <c r="AVU77" s="16"/>
      <c r="AVV77" s="16"/>
      <c r="AVW77" s="16"/>
      <c r="AVX77" s="16"/>
      <c r="AVY77" s="16"/>
      <c r="AVZ77" s="16"/>
      <c r="AWA77" s="16"/>
      <c r="AWB77" s="16"/>
      <c r="AWC77" s="16"/>
      <c r="AWD77" s="16"/>
      <c r="AWE77" s="16"/>
      <c r="AWF77" s="16"/>
      <c r="AWG77" s="16"/>
      <c r="AWH77" s="16"/>
      <c r="AWI77" s="16"/>
      <c r="AWJ77" s="16"/>
      <c r="AWK77" s="16"/>
      <c r="AWL77" s="16"/>
      <c r="AWM77" s="16"/>
      <c r="AWN77" s="16"/>
      <c r="AWO77" s="16"/>
      <c r="AWP77" s="16"/>
      <c r="AWQ77" s="16"/>
      <c r="AWR77" s="16"/>
      <c r="AWS77" s="16"/>
      <c r="AWT77" s="16"/>
      <c r="AWU77" s="16"/>
      <c r="AWV77" s="16"/>
      <c r="AWW77" s="16"/>
      <c r="AWX77" s="16"/>
      <c r="AWY77" s="16"/>
      <c r="AWZ77" s="16"/>
      <c r="AXA77" s="16"/>
      <c r="AXB77" s="16"/>
      <c r="AXC77" s="16"/>
      <c r="AXD77" s="16"/>
      <c r="AXE77" s="16"/>
      <c r="AXF77" s="16"/>
      <c r="AXG77" s="16"/>
      <c r="AXH77" s="16"/>
      <c r="AXI77" s="16"/>
      <c r="AXJ77" s="16"/>
      <c r="AXK77" s="16"/>
      <c r="AXL77" s="16"/>
      <c r="AXM77" s="16"/>
      <c r="AXN77" s="16"/>
      <c r="AXO77" s="16"/>
      <c r="AXP77" s="16"/>
      <c r="AXQ77" s="16"/>
      <c r="AXR77" s="16"/>
      <c r="AXS77" s="16"/>
      <c r="AXT77" s="16"/>
      <c r="AXU77" s="16"/>
      <c r="AXV77" s="16"/>
      <c r="AXW77" s="16"/>
      <c r="AXX77" s="16"/>
      <c r="AXY77" s="16"/>
      <c r="AXZ77" s="16"/>
      <c r="AYA77" s="16"/>
      <c r="AYB77" s="16"/>
      <c r="AYC77" s="16"/>
      <c r="AYD77" s="16"/>
      <c r="AYE77" s="16"/>
      <c r="AYF77" s="16"/>
      <c r="AYG77" s="16"/>
      <c r="AYH77" s="16"/>
      <c r="AYI77" s="16"/>
      <c r="AYJ77" s="16"/>
      <c r="AYK77" s="16"/>
      <c r="AYL77" s="16"/>
      <c r="AYM77" s="16"/>
      <c r="AYN77" s="16"/>
      <c r="AYO77" s="16"/>
      <c r="AYP77" s="16"/>
      <c r="AYQ77" s="16"/>
      <c r="AYR77" s="16"/>
      <c r="AYS77" s="16"/>
      <c r="AYT77" s="16"/>
      <c r="AYU77" s="16"/>
      <c r="AYV77" s="16"/>
      <c r="AYW77" s="16"/>
      <c r="AYX77" s="16"/>
      <c r="AYY77" s="16"/>
      <c r="AYZ77" s="16"/>
      <c r="AZA77" s="16"/>
      <c r="AZB77" s="16"/>
      <c r="AZC77" s="16"/>
      <c r="AZD77" s="16"/>
      <c r="AZE77" s="16"/>
      <c r="AZF77" s="16"/>
      <c r="AZG77" s="16"/>
      <c r="AZH77" s="16"/>
      <c r="AZI77" s="16"/>
      <c r="AZJ77" s="16"/>
      <c r="AZK77" s="16"/>
      <c r="AZL77" s="16"/>
      <c r="AZM77" s="16"/>
      <c r="AZN77" s="16"/>
      <c r="AZO77" s="16"/>
      <c r="AZP77" s="16"/>
      <c r="AZQ77" s="16"/>
      <c r="AZR77" s="16"/>
      <c r="AZS77" s="16"/>
      <c r="AZT77" s="16"/>
      <c r="AZU77" s="16"/>
      <c r="AZV77" s="16"/>
      <c r="AZW77" s="16"/>
      <c r="AZX77" s="16"/>
      <c r="AZY77" s="16"/>
      <c r="AZZ77" s="16"/>
      <c r="BAA77" s="16"/>
      <c r="BAB77" s="16"/>
      <c r="BAC77" s="16"/>
      <c r="BAD77" s="16"/>
      <c r="BAE77" s="16"/>
      <c r="BAF77" s="16"/>
      <c r="BAG77" s="16"/>
      <c r="BAH77" s="16"/>
      <c r="BAI77" s="16"/>
      <c r="BAJ77" s="16"/>
      <c r="BAK77" s="16"/>
      <c r="BAL77" s="16"/>
      <c r="BAM77" s="16"/>
      <c r="BAN77" s="16"/>
      <c r="BAO77" s="16"/>
      <c r="BAP77" s="16"/>
      <c r="BAQ77" s="16"/>
      <c r="BAR77" s="16"/>
      <c r="BAS77" s="16"/>
      <c r="BAT77" s="16"/>
      <c r="BAU77" s="16"/>
      <c r="BAV77" s="16"/>
      <c r="BAW77" s="16"/>
      <c r="BAX77" s="16"/>
      <c r="BAY77" s="16"/>
      <c r="BAZ77" s="16"/>
      <c r="BBA77" s="16"/>
      <c r="BBB77" s="16"/>
      <c r="BBC77" s="16"/>
      <c r="BBD77" s="16"/>
      <c r="BBE77" s="16"/>
      <c r="BBF77" s="16"/>
      <c r="BBG77" s="16"/>
      <c r="BBH77" s="16"/>
      <c r="BBI77" s="16"/>
      <c r="BBJ77" s="16"/>
      <c r="BBK77" s="16"/>
      <c r="BBL77" s="16"/>
      <c r="BBM77" s="16"/>
      <c r="BBN77" s="16"/>
      <c r="BBO77" s="16"/>
      <c r="BBP77" s="16"/>
      <c r="BBQ77" s="16"/>
      <c r="BBR77" s="16"/>
      <c r="BBS77" s="16"/>
      <c r="BBT77" s="16"/>
      <c r="BBU77" s="16"/>
      <c r="BBV77" s="16"/>
      <c r="BBW77" s="16"/>
      <c r="BBX77" s="16"/>
      <c r="BBY77" s="16"/>
      <c r="BBZ77" s="16"/>
      <c r="BCA77" s="16"/>
      <c r="BCB77" s="16"/>
      <c r="BCC77" s="16"/>
      <c r="BCD77" s="16"/>
      <c r="BCE77" s="16"/>
      <c r="BCF77" s="16"/>
      <c r="BCG77" s="16"/>
      <c r="BCH77" s="16"/>
      <c r="BCI77" s="16"/>
      <c r="BCJ77" s="16"/>
      <c r="BCK77" s="16"/>
      <c r="BCL77" s="16"/>
      <c r="BCM77" s="16"/>
      <c r="BCN77" s="16"/>
      <c r="BCO77" s="16"/>
      <c r="BCP77" s="16"/>
      <c r="BCQ77" s="16"/>
      <c r="BCR77" s="16"/>
      <c r="BCS77" s="16"/>
      <c r="BCT77" s="16"/>
      <c r="BCU77" s="16"/>
      <c r="BCV77" s="16"/>
      <c r="BCW77" s="16"/>
      <c r="BCX77" s="16"/>
      <c r="BCY77" s="16"/>
      <c r="BCZ77" s="16"/>
      <c r="BDA77" s="16"/>
      <c r="BDB77" s="16"/>
      <c r="BDC77" s="16"/>
      <c r="BDD77" s="16"/>
      <c r="BDE77" s="16"/>
      <c r="BDF77" s="16"/>
      <c r="BDG77" s="16"/>
      <c r="BDH77" s="16"/>
      <c r="BDI77" s="16"/>
      <c r="BDJ77" s="16"/>
      <c r="BDK77" s="16"/>
      <c r="BDL77" s="16"/>
      <c r="BDM77" s="16"/>
      <c r="BDN77" s="16"/>
      <c r="BDO77" s="16"/>
      <c r="BDP77" s="16"/>
      <c r="BDQ77" s="16"/>
      <c r="BDR77" s="16"/>
      <c r="BDS77" s="16"/>
      <c r="BDT77" s="16"/>
      <c r="BDU77" s="16"/>
      <c r="BDV77" s="16"/>
      <c r="BDW77" s="16"/>
      <c r="BDX77" s="16"/>
      <c r="BDY77" s="16"/>
      <c r="BDZ77" s="16"/>
      <c r="BEA77" s="16"/>
      <c r="BEB77" s="16"/>
      <c r="BEC77" s="16"/>
      <c r="BED77" s="16"/>
      <c r="BEE77" s="16"/>
      <c r="BEF77" s="16"/>
      <c r="BEG77" s="16"/>
      <c r="BEH77" s="16"/>
      <c r="BEI77" s="16"/>
      <c r="BEJ77" s="16"/>
      <c r="BEK77" s="16"/>
      <c r="BEL77" s="16"/>
      <c r="BEM77" s="16"/>
      <c r="BEN77" s="16"/>
      <c r="BEO77" s="16"/>
      <c r="BEP77" s="16"/>
      <c r="BEQ77" s="16"/>
      <c r="BER77" s="16"/>
      <c r="BES77" s="16"/>
      <c r="BET77" s="16"/>
      <c r="BEU77" s="16"/>
      <c r="BEV77" s="16"/>
      <c r="BEW77" s="16"/>
      <c r="BEX77" s="16"/>
      <c r="BEY77" s="16"/>
      <c r="BEZ77" s="16"/>
      <c r="BFA77" s="16"/>
      <c r="BFB77" s="16"/>
      <c r="BFC77" s="16"/>
      <c r="BFD77" s="16"/>
      <c r="BFE77" s="16"/>
      <c r="BFF77" s="16"/>
      <c r="BFG77" s="16"/>
      <c r="BFH77" s="16"/>
      <c r="BFI77" s="16"/>
      <c r="BFJ77" s="16"/>
      <c r="BFK77" s="16"/>
      <c r="BFL77" s="16"/>
      <c r="BFM77" s="16"/>
      <c r="BFN77" s="16"/>
      <c r="BFO77" s="16"/>
      <c r="BFP77" s="16"/>
      <c r="BFQ77" s="16"/>
      <c r="BFR77" s="16"/>
      <c r="BFS77" s="16"/>
      <c r="BFT77" s="16"/>
      <c r="BFU77" s="16"/>
      <c r="BFV77" s="16"/>
      <c r="BFW77" s="16"/>
      <c r="BFX77" s="16"/>
      <c r="BFY77" s="16"/>
      <c r="BFZ77" s="16"/>
      <c r="BGA77" s="16"/>
      <c r="BGB77" s="16"/>
      <c r="BGC77" s="16"/>
      <c r="BGD77" s="16"/>
      <c r="BGE77" s="16"/>
      <c r="BGF77" s="16"/>
      <c r="BGG77" s="16"/>
      <c r="BGH77" s="16"/>
      <c r="BGI77" s="16"/>
      <c r="BGJ77" s="16"/>
      <c r="BGK77" s="16"/>
      <c r="BGL77" s="16"/>
      <c r="BGM77" s="16"/>
      <c r="BGN77" s="16"/>
      <c r="BGO77" s="16"/>
      <c r="BGP77" s="16"/>
      <c r="BGQ77" s="16"/>
      <c r="BGR77" s="16"/>
      <c r="BGS77" s="16"/>
      <c r="BGT77" s="16"/>
      <c r="BGU77" s="16"/>
      <c r="BGV77" s="16"/>
      <c r="BGW77" s="16"/>
      <c r="BGX77" s="16"/>
      <c r="BGY77" s="16"/>
      <c r="BGZ77" s="16"/>
      <c r="BHA77" s="16"/>
      <c r="BHB77" s="16"/>
      <c r="BHC77" s="16"/>
      <c r="BHD77" s="16"/>
      <c r="BHE77" s="16"/>
      <c r="BHF77" s="16"/>
      <c r="BHG77" s="16"/>
      <c r="BHH77" s="16"/>
      <c r="BHI77" s="16"/>
      <c r="BHJ77" s="16"/>
      <c r="BHK77" s="16"/>
      <c r="BHL77" s="16"/>
      <c r="BHM77" s="16"/>
      <c r="BHN77" s="16"/>
      <c r="BHO77" s="16"/>
      <c r="BHP77" s="16"/>
      <c r="BHQ77" s="16"/>
      <c r="BHR77" s="16"/>
      <c r="BHS77" s="16"/>
      <c r="BHT77" s="16"/>
      <c r="BHU77" s="16"/>
      <c r="BHV77" s="16"/>
      <c r="BHW77" s="16"/>
      <c r="BHX77" s="16"/>
      <c r="BHY77" s="16"/>
      <c r="BHZ77" s="16"/>
      <c r="BIA77" s="16"/>
      <c r="BIB77" s="16"/>
      <c r="BIC77" s="16"/>
      <c r="BID77" s="16"/>
      <c r="BIE77" s="16"/>
      <c r="BIF77" s="16"/>
      <c r="BIG77" s="16"/>
      <c r="BIH77" s="16"/>
      <c r="BII77" s="16"/>
      <c r="BIJ77" s="16"/>
      <c r="BIK77" s="16"/>
      <c r="BIL77" s="16"/>
      <c r="BIM77" s="16"/>
      <c r="BIN77" s="16"/>
      <c r="BIO77" s="16"/>
      <c r="BIP77" s="16"/>
      <c r="BIQ77" s="16"/>
      <c r="BIR77" s="16"/>
      <c r="BIS77" s="16"/>
      <c r="BIT77" s="16"/>
      <c r="BIU77" s="16"/>
      <c r="BIV77" s="16"/>
      <c r="BIW77" s="16"/>
      <c r="BIX77" s="16"/>
      <c r="BIY77" s="16"/>
      <c r="BIZ77" s="16"/>
      <c r="BJA77" s="16"/>
      <c r="BJB77" s="16"/>
      <c r="BJC77" s="16"/>
      <c r="BJD77" s="16"/>
      <c r="BJE77" s="16"/>
      <c r="BJF77" s="16"/>
      <c r="BJG77" s="16"/>
      <c r="BJH77" s="16"/>
      <c r="BJI77" s="16"/>
      <c r="BJJ77" s="16"/>
      <c r="BJK77" s="16"/>
      <c r="BJL77" s="16"/>
      <c r="BJM77" s="16"/>
      <c r="BJN77" s="16"/>
      <c r="BJO77" s="16"/>
      <c r="BJP77" s="16"/>
      <c r="BJQ77" s="16"/>
      <c r="BJR77" s="16"/>
      <c r="BJS77" s="16"/>
      <c r="BJT77" s="16"/>
      <c r="BJU77" s="16"/>
      <c r="BJV77" s="16"/>
      <c r="BJW77" s="16"/>
      <c r="BJX77" s="16"/>
      <c r="BJY77" s="16"/>
      <c r="BJZ77" s="16"/>
      <c r="BKA77" s="16"/>
      <c r="BKB77" s="16"/>
      <c r="BKC77" s="16"/>
      <c r="BKD77" s="16"/>
      <c r="BKE77" s="16"/>
      <c r="BKF77" s="16"/>
      <c r="BKG77" s="16"/>
      <c r="BKH77" s="16"/>
      <c r="BKI77" s="16"/>
      <c r="BKJ77" s="16"/>
      <c r="BKK77" s="16"/>
      <c r="BKL77" s="16"/>
      <c r="BKM77" s="16"/>
      <c r="BKN77" s="16"/>
      <c r="BKO77" s="16"/>
      <c r="BKP77" s="16"/>
      <c r="BKQ77" s="16"/>
      <c r="BKR77" s="16"/>
      <c r="BKS77" s="16"/>
      <c r="BKT77" s="16"/>
      <c r="BKU77" s="16"/>
      <c r="BKV77" s="16"/>
      <c r="BKW77" s="16"/>
      <c r="BKX77" s="16"/>
      <c r="BKY77" s="16"/>
      <c r="BKZ77" s="16"/>
      <c r="BLA77" s="16"/>
      <c r="BLB77" s="16"/>
      <c r="BLC77" s="16"/>
      <c r="BLD77" s="16"/>
      <c r="BLE77" s="16"/>
      <c r="BLF77" s="16"/>
      <c r="BLG77" s="16"/>
      <c r="BLH77" s="16"/>
      <c r="BLI77" s="16"/>
      <c r="BLJ77" s="16"/>
      <c r="BLK77" s="16"/>
      <c r="BLL77" s="16"/>
      <c r="BLM77" s="16"/>
      <c r="BLN77" s="16"/>
      <c r="BLO77" s="16"/>
      <c r="BLP77" s="16"/>
      <c r="BLQ77" s="16"/>
      <c r="BLR77" s="16"/>
      <c r="BLS77" s="16"/>
      <c r="BLT77" s="16"/>
      <c r="BLU77" s="16"/>
      <c r="BLV77" s="16"/>
      <c r="BLW77" s="16"/>
      <c r="BLX77" s="16"/>
      <c r="BLY77" s="16"/>
      <c r="BLZ77" s="16"/>
      <c r="BMA77" s="16"/>
      <c r="BMB77" s="16"/>
      <c r="BMC77" s="16"/>
      <c r="BMD77" s="16"/>
      <c r="BME77" s="16"/>
      <c r="BMF77" s="16"/>
      <c r="BMG77" s="16"/>
      <c r="BMH77" s="16"/>
      <c r="BMI77" s="16"/>
      <c r="BMJ77" s="16"/>
      <c r="BMK77" s="16"/>
      <c r="BML77" s="16"/>
      <c r="BMM77" s="16"/>
      <c r="BMN77" s="16"/>
      <c r="BMO77" s="16"/>
      <c r="BMP77" s="16"/>
      <c r="BMQ77" s="16"/>
      <c r="BMR77" s="16"/>
      <c r="BMS77" s="16"/>
      <c r="BMT77" s="16"/>
      <c r="BMU77" s="16"/>
      <c r="BMV77" s="16"/>
      <c r="BMW77" s="16"/>
      <c r="BMX77" s="16"/>
      <c r="BMY77" s="16"/>
      <c r="BMZ77" s="16"/>
      <c r="BNA77" s="16"/>
      <c r="BNB77" s="16"/>
      <c r="BNC77" s="16"/>
      <c r="BND77" s="16"/>
      <c r="BNE77" s="16"/>
      <c r="BNF77" s="16"/>
      <c r="BNG77" s="16"/>
      <c r="BNH77" s="16"/>
      <c r="BNI77" s="16"/>
      <c r="BNJ77" s="16"/>
      <c r="BNK77" s="16"/>
      <c r="BNL77" s="16"/>
      <c r="BNM77" s="16"/>
      <c r="BNN77" s="16"/>
      <c r="BNO77" s="16"/>
      <c r="BNP77" s="16"/>
      <c r="BNQ77" s="16"/>
      <c r="BNR77" s="16"/>
      <c r="BNS77" s="16"/>
      <c r="BNT77" s="16"/>
      <c r="BNU77" s="16"/>
      <c r="BNV77" s="16"/>
      <c r="BNW77" s="16"/>
      <c r="BNX77" s="16"/>
      <c r="BNY77" s="16"/>
      <c r="BNZ77" s="16"/>
      <c r="BOA77" s="16"/>
      <c r="BOB77" s="16"/>
      <c r="BOC77" s="16"/>
      <c r="BOD77" s="16"/>
      <c r="BOE77" s="16"/>
      <c r="BOF77" s="16"/>
      <c r="BOG77" s="16"/>
      <c r="BOH77" s="16"/>
      <c r="BOI77" s="16"/>
      <c r="BOJ77" s="16"/>
      <c r="BOK77" s="16"/>
      <c r="BOL77" s="16"/>
      <c r="BOM77" s="16"/>
      <c r="BON77" s="16"/>
      <c r="BOO77" s="16"/>
      <c r="BOP77" s="16"/>
      <c r="BOQ77" s="16"/>
      <c r="BOR77" s="16"/>
      <c r="BOS77" s="16"/>
      <c r="BOT77" s="16"/>
      <c r="BOU77" s="16"/>
      <c r="BOV77" s="16"/>
      <c r="BOW77" s="16"/>
      <c r="BOX77" s="16"/>
      <c r="BOY77" s="16"/>
      <c r="BOZ77" s="16"/>
      <c r="BPA77" s="16"/>
      <c r="BPB77" s="16"/>
      <c r="BPC77" s="16"/>
      <c r="BPD77" s="16"/>
      <c r="BPE77" s="16"/>
      <c r="BPF77" s="16"/>
      <c r="BPG77" s="16"/>
      <c r="BPH77" s="16"/>
      <c r="BPI77" s="16"/>
      <c r="BPJ77" s="16"/>
      <c r="BPK77" s="16"/>
      <c r="BPL77" s="16"/>
      <c r="BPM77" s="16"/>
      <c r="BPN77" s="16"/>
      <c r="BPO77" s="16"/>
      <c r="BPP77" s="16"/>
      <c r="BPQ77" s="16"/>
      <c r="BPR77" s="16"/>
      <c r="BPS77" s="16"/>
      <c r="BPT77" s="16"/>
      <c r="BPU77" s="16"/>
      <c r="BPV77" s="16"/>
      <c r="BPW77" s="16"/>
      <c r="BPX77" s="16"/>
      <c r="BPY77" s="16"/>
      <c r="BPZ77" s="16"/>
      <c r="BQA77" s="16"/>
      <c r="BQB77" s="16"/>
      <c r="BQC77" s="16"/>
      <c r="BQD77" s="16"/>
      <c r="BQE77" s="16"/>
      <c r="BQF77" s="16"/>
      <c r="BQG77" s="16"/>
      <c r="BQH77" s="16"/>
      <c r="BQI77" s="16"/>
      <c r="BQJ77" s="16"/>
      <c r="BQK77" s="16"/>
      <c r="BQL77" s="16"/>
      <c r="BQM77" s="16"/>
      <c r="BQN77" s="16"/>
      <c r="BQO77" s="16"/>
      <c r="BQP77" s="16"/>
      <c r="BQQ77" s="16"/>
      <c r="BQR77" s="16"/>
      <c r="BQS77" s="16"/>
      <c r="BQT77" s="16"/>
      <c r="BQU77" s="16"/>
      <c r="BQV77" s="16"/>
      <c r="BQW77" s="16"/>
      <c r="BQX77" s="16"/>
      <c r="BQY77" s="16"/>
      <c r="BQZ77" s="16"/>
      <c r="BRA77" s="16"/>
      <c r="BRB77" s="16"/>
      <c r="BRC77" s="16"/>
      <c r="BRD77" s="16"/>
      <c r="BRE77" s="16"/>
      <c r="BRF77" s="16"/>
      <c r="BRG77" s="16"/>
      <c r="BRH77" s="16"/>
      <c r="BRI77" s="16"/>
      <c r="BRJ77" s="16"/>
      <c r="BRK77" s="16"/>
      <c r="BRL77" s="16"/>
      <c r="BRM77" s="16"/>
      <c r="BRN77" s="16"/>
      <c r="BRO77" s="16"/>
      <c r="BRP77" s="16"/>
      <c r="BRQ77" s="16"/>
      <c r="BRR77" s="16"/>
      <c r="BRS77" s="16"/>
      <c r="BRT77" s="16"/>
      <c r="BRU77" s="16"/>
      <c r="BRV77" s="16"/>
      <c r="BRW77" s="16"/>
      <c r="BRX77" s="16"/>
      <c r="BRY77" s="16"/>
      <c r="BRZ77" s="16"/>
      <c r="BSA77" s="16"/>
      <c r="BSB77" s="16"/>
      <c r="BSC77" s="16"/>
      <c r="BSD77" s="16"/>
      <c r="BSE77" s="16"/>
      <c r="BSF77" s="16"/>
      <c r="BSG77" s="16"/>
      <c r="BSH77" s="16"/>
      <c r="BSI77" s="16"/>
      <c r="BSJ77" s="16"/>
      <c r="BSK77" s="16"/>
      <c r="BSL77" s="16"/>
      <c r="BSM77" s="16"/>
      <c r="BSN77" s="16"/>
      <c r="BSO77" s="16"/>
      <c r="BSP77" s="16"/>
      <c r="BSQ77" s="16"/>
      <c r="BSR77" s="16"/>
      <c r="BSS77" s="16"/>
      <c r="BST77" s="16"/>
      <c r="BSU77" s="16"/>
      <c r="BSV77" s="16"/>
      <c r="BSW77" s="16"/>
      <c r="BSX77" s="16"/>
      <c r="BSY77" s="16"/>
      <c r="BSZ77" s="16"/>
      <c r="BTA77" s="16"/>
      <c r="BTB77" s="16"/>
      <c r="BTC77" s="16"/>
      <c r="BTD77" s="16"/>
      <c r="BTE77" s="16"/>
      <c r="BTF77" s="16"/>
      <c r="BTG77" s="16"/>
      <c r="BTH77" s="16"/>
    </row>
    <row r="78" spans="1:1880" ht="143.4" customHeight="1" x14ac:dyDescent="0.3">
      <c r="A78" s="142">
        <v>661</v>
      </c>
      <c r="B78" s="352" t="s">
        <v>23</v>
      </c>
      <c r="C78" s="352" t="s">
        <v>228</v>
      </c>
      <c r="D78" s="251" t="s">
        <v>339</v>
      </c>
      <c r="E78" s="279" t="e">
        <f>INDEX('Unit Data'!$A$1:$CZ$258,MATCH('Unit Data from Audit Worksheet'!$A78,'Unit Data'!$A$1:$A$258,0),MATCH('Unit Data from Audit Worksheet'!$D$2,'Unit Data'!$A$1:$CZ$1,0))</f>
        <v>#N/A</v>
      </c>
      <c r="F78" s="134">
        <v>0</v>
      </c>
      <c r="G78" s="324" t="s">
        <v>773</v>
      </c>
      <c r="H78" s="512">
        <f>ROUND(IFERROR((F77/F76)*100,0),1)</f>
        <v>0</v>
      </c>
      <c r="I78" s="51"/>
      <c r="J78" s="133"/>
      <c r="K78" s="417"/>
    </row>
    <row r="79" spans="1:1880" ht="87.6" customHeight="1" x14ac:dyDescent="0.3">
      <c r="A79" s="68"/>
      <c r="B79" s="280"/>
      <c r="C79" s="280"/>
      <c r="D79" s="19" t="s">
        <v>4</v>
      </c>
      <c r="E79" s="282"/>
      <c r="F79" s="282"/>
      <c r="G79" s="324"/>
      <c r="H79" s="325"/>
      <c r="I79" s="311"/>
      <c r="J79" s="133"/>
      <c r="K79" s="417"/>
    </row>
    <row r="80" spans="1:1880" s="16" customFormat="1" ht="40.200000000000003" customHeight="1" x14ac:dyDescent="0.3">
      <c r="A80" s="68"/>
      <c r="B80" s="372" t="s">
        <v>5</v>
      </c>
      <c r="C80" s="373"/>
      <c r="D80" s="374"/>
      <c r="E80" s="377"/>
      <c r="F80" s="361"/>
      <c r="G80" s="361"/>
      <c r="H80" s="15"/>
      <c r="I80" s="188"/>
      <c r="J80" s="133"/>
      <c r="K80" s="417"/>
      <c r="L80"/>
      <c r="N80" s="139"/>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row>
    <row r="81" spans="1:15" ht="76.8" customHeight="1" x14ac:dyDescent="0.3">
      <c r="A81" s="68">
        <v>6</v>
      </c>
      <c r="B81" s="3" t="s">
        <v>21</v>
      </c>
      <c r="C81" s="3" t="s">
        <v>82</v>
      </c>
      <c r="D81" s="17" t="s">
        <v>372</v>
      </c>
      <c r="E81" s="279" t="e">
        <f>INDEX('Unit Data'!$A$1:$CZ$258,MATCH('Unit Data from Audit Worksheet'!$A81,'Unit Data'!$A$1:$A$258,0),MATCH('Unit Data from Audit Worksheet'!$D$2,'Unit Data'!$A$1:$CZ$1,0))</f>
        <v>#N/A</v>
      </c>
      <c r="F81" s="138">
        <v>0</v>
      </c>
      <c r="G81" s="309">
        <f>IF(F81&lt;0,"Error: Enter as positive.",)</f>
        <v>0</v>
      </c>
      <c r="H81" s="15"/>
      <c r="I81" s="15"/>
      <c r="J81" s="133"/>
      <c r="K81" s="417"/>
    </row>
    <row r="82" spans="1:15" ht="103.8" customHeight="1" x14ac:dyDescent="0.3">
      <c r="A82" s="355"/>
      <c r="B82" s="559" t="s">
        <v>295</v>
      </c>
      <c r="C82" s="559"/>
      <c r="D82" s="559"/>
      <c r="E82" s="388"/>
      <c r="F82" s="388"/>
      <c r="G82" s="388"/>
      <c r="H82" s="15"/>
      <c r="I82" s="51"/>
      <c r="J82"/>
    </row>
    <row r="83" spans="1:15" ht="103.8" customHeight="1" x14ac:dyDescent="0.3">
      <c r="A83" s="142">
        <v>947</v>
      </c>
      <c r="B83" s="352"/>
      <c r="C83" s="352"/>
      <c r="D83" s="251" t="s">
        <v>268</v>
      </c>
      <c r="E83" s="435"/>
      <c r="F83" s="326"/>
      <c r="G83" s="323" t="str">
        <f>IF(ISBLANK(F83),"Please do not leave blank","")</f>
        <v>Please do not leave blank</v>
      </c>
      <c r="H83" s="15"/>
      <c r="I83" s="51"/>
    </row>
    <row r="84" spans="1:15" ht="63.6" customHeight="1" x14ac:dyDescent="0.3">
      <c r="A84" s="142">
        <v>948</v>
      </c>
      <c r="B84" s="352"/>
      <c r="C84" s="352"/>
      <c r="D84" s="251" t="s">
        <v>269</v>
      </c>
      <c r="E84" s="435"/>
      <c r="F84" s="326"/>
      <c r="G84" s="323" t="str">
        <f t="shared" ref="G84:G90" si="2">IF(ISBLANK(F84),"Please do not leave blank","")</f>
        <v>Please do not leave blank</v>
      </c>
      <c r="H84" s="15"/>
      <c r="I84" s="68"/>
      <c r="M84" s="16" t="s">
        <v>310</v>
      </c>
    </row>
    <row r="85" spans="1:15" ht="68.25" customHeight="1" x14ac:dyDescent="0.3">
      <c r="A85" s="142">
        <v>949</v>
      </c>
      <c r="B85" s="352"/>
      <c r="C85" s="352"/>
      <c r="D85" s="251" t="s">
        <v>270</v>
      </c>
      <c r="E85" s="435"/>
      <c r="F85" s="326"/>
      <c r="G85" s="323" t="str">
        <f t="shared" si="2"/>
        <v>Please do not leave blank</v>
      </c>
      <c r="H85" s="15"/>
      <c r="I85" s="68"/>
      <c r="J85"/>
      <c r="M85" s="16" t="s">
        <v>311</v>
      </c>
    </row>
    <row r="86" spans="1:15" ht="123.75" customHeight="1" x14ac:dyDescent="0.3">
      <c r="A86" s="142">
        <v>950</v>
      </c>
      <c r="B86" s="352"/>
      <c r="C86" s="352"/>
      <c r="D86" s="251" t="s">
        <v>257</v>
      </c>
      <c r="E86" s="435"/>
      <c r="F86" s="326"/>
      <c r="G86" s="323" t="str">
        <f t="shared" si="2"/>
        <v>Please do not leave blank</v>
      </c>
      <c r="H86" s="15"/>
      <c r="I86" s="68"/>
      <c r="J86"/>
      <c r="M86" s="16" t="s">
        <v>298</v>
      </c>
    </row>
    <row r="87" spans="1:15" ht="89.4" customHeight="1" x14ac:dyDescent="0.3">
      <c r="A87" s="142">
        <v>952</v>
      </c>
      <c r="B87" s="352"/>
      <c r="C87" s="352"/>
      <c r="D87" s="319" t="s">
        <v>1415</v>
      </c>
      <c r="E87" s="435"/>
      <c r="F87" s="327"/>
      <c r="G87" s="323" t="s">
        <v>375</v>
      </c>
      <c r="H87" s="15"/>
      <c r="I87" s="139"/>
      <c r="J87"/>
      <c r="K87" s="139"/>
      <c r="M87" s="139"/>
      <c r="O87" s="139"/>
    </row>
    <row r="88" spans="1:15" ht="93.6" customHeight="1" x14ac:dyDescent="0.3">
      <c r="A88" s="142">
        <v>954</v>
      </c>
      <c r="B88" s="352"/>
      <c r="C88" s="352"/>
      <c r="D88" s="319" t="s">
        <v>258</v>
      </c>
      <c r="E88" s="435"/>
      <c r="F88" s="326"/>
      <c r="G88" s="323" t="str">
        <f t="shared" si="2"/>
        <v>Please do not leave blank</v>
      </c>
      <c r="H88" s="15"/>
      <c r="I88" s="139"/>
      <c r="J88"/>
      <c r="K88" s="139"/>
      <c r="M88" s="139"/>
      <c r="O88" s="139"/>
    </row>
    <row r="89" spans="1:15" ht="112.2" customHeight="1" x14ac:dyDescent="0.3">
      <c r="A89" s="142">
        <v>956</v>
      </c>
      <c r="B89" s="352"/>
      <c r="C89" s="352"/>
      <c r="D89" s="319" t="s">
        <v>259</v>
      </c>
      <c r="E89" s="435"/>
      <c r="F89" s="326"/>
      <c r="G89" s="323" t="str">
        <f t="shared" si="2"/>
        <v>Please do not leave blank</v>
      </c>
      <c r="H89" s="15"/>
      <c r="I89" s="139"/>
      <c r="J89"/>
      <c r="K89" s="139"/>
      <c r="M89" s="139"/>
      <c r="O89" s="139"/>
    </row>
    <row r="90" spans="1:15" ht="200.4" customHeight="1" x14ac:dyDescent="0.3">
      <c r="A90" s="142">
        <v>958</v>
      </c>
      <c r="B90" s="352"/>
      <c r="C90" s="352"/>
      <c r="D90" s="60" t="s">
        <v>1410</v>
      </c>
      <c r="E90" s="435"/>
      <c r="F90" s="326"/>
      <c r="G90" s="323" t="str">
        <f t="shared" si="2"/>
        <v>Please do not leave blank</v>
      </c>
      <c r="H90" s="15"/>
      <c r="I90" s="139"/>
      <c r="J90"/>
      <c r="K90" s="139"/>
      <c r="M90" s="139"/>
      <c r="O90" s="139"/>
    </row>
    <row r="91" spans="1:15" ht="15" thickBot="1" x14ac:dyDescent="0.35">
      <c r="A91" s="68"/>
      <c r="B91" s="379"/>
      <c r="C91" s="380"/>
      <c r="D91" s="381" t="s">
        <v>261</v>
      </c>
      <c r="E91" s="376"/>
      <c r="F91" s="382"/>
      <c r="G91" s="383"/>
      <c r="H91" s="384"/>
      <c r="I91" s="328"/>
      <c r="J91"/>
      <c r="K91" s="139"/>
      <c r="M91" s="139"/>
      <c r="O91" s="139"/>
    </row>
    <row r="92" spans="1:15" ht="39" customHeight="1" thickBot="1" x14ac:dyDescent="0.35">
      <c r="B92" s="556" t="s">
        <v>296</v>
      </c>
      <c r="C92" s="557"/>
      <c r="D92" s="557"/>
      <c r="E92" s="558"/>
      <c r="F92" s="51"/>
      <c r="G92" s="323"/>
      <c r="H92" s="15"/>
      <c r="I92" s="139"/>
      <c r="J92"/>
      <c r="K92" s="139"/>
      <c r="M92" s="139"/>
      <c r="O92" s="139"/>
    </row>
    <row r="93" spans="1:15" ht="82.2" customHeight="1" x14ac:dyDescent="0.3">
      <c r="B93" s="560" t="s">
        <v>297</v>
      </c>
      <c r="C93" s="560"/>
      <c r="D93" s="560"/>
      <c r="E93" s="560"/>
      <c r="F93" s="51"/>
      <c r="G93" s="323"/>
      <c r="H93" s="15"/>
      <c r="I93" s="139"/>
      <c r="J93"/>
      <c r="K93" s="139"/>
      <c r="M93" s="139"/>
      <c r="O93" s="139"/>
    </row>
    <row r="94" spans="1:15" ht="13.8" customHeight="1" thickBot="1" x14ac:dyDescent="0.35">
      <c r="A94" s="329"/>
      <c r="B94" s="330"/>
      <c r="C94" s="330"/>
      <c r="D94" s="331"/>
      <c r="E94" s="279"/>
      <c r="F94" s="51"/>
      <c r="G94" s="323"/>
      <c r="H94" s="15"/>
      <c r="I94" s="139"/>
      <c r="J94"/>
      <c r="K94" s="139"/>
      <c r="M94" s="139"/>
      <c r="O94" s="139"/>
    </row>
    <row r="95" spans="1:15" ht="24" customHeight="1" thickBot="1" x14ac:dyDescent="0.35">
      <c r="B95" s="104" t="s">
        <v>250</v>
      </c>
      <c r="C95" s="105" t="s">
        <v>251</v>
      </c>
      <c r="D95" s="332"/>
      <c r="E95" s="333"/>
      <c r="F95" s="64"/>
      <c r="G95" s="323"/>
      <c r="H95" s="15"/>
      <c r="I95" s="139"/>
      <c r="J95"/>
      <c r="K95" s="139"/>
      <c r="M95" s="139"/>
      <c r="O95" s="139"/>
    </row>
    <row r="96" spans="1:15" ht="26.4" customHeight="1" thickBot="1" x14ac:dyDescent="0.35">
      <c r="B96" s="108" t="s">
        <v>272</v>
      </c>
      <c r="C96" s="107"/>
      <c r="D96" s="106"/>
      <c r="E96" s="281"/>
      <c r="F96" s="334"/>
      <c r="G96" s="323"/>
      <c r="H96" s="15"/>
      <c r="I96" s="68"/>
      <c r="J96"/>
    </row>
    <row r="97" spans="1:10" ht="75.75" customHeight="1" thickBot="1" x14ac:dyDescent="0.35">
      <c r="B97" s="108"/>
      <c r="C97" s="113"/>
      <c r="D97" s="335" t="s">
        <v>287</v>
      </c>
      <c r="E97" s="336"/>
      <c r="F97" s="337"/>
      <c r="G97" s="337"/>
      <c r="H97" s="15"/>
      <c r="I97" s="68"/>
      <c r="J97" s="290"/>
    </row>
    <row r="98" spans="1:10" ht="30.6" customHeight="1" thickBot="1" x14ac:dyDescent="0.35">
      <c r="A98" s="196">
        <v>960</v>
      </c>
      <c r="B98" s="550" t="s">
        <v>273</v>
      </c>
      <c r="C98" s="551"/>
      <c r="D98" s="338"/>
      <c r="E98" s="463" t="str">
        <f>IF(ISBLANK($D98),"&lt;&lt;&lt;&lt;&lt;&lt;&lt;&lt;&lt;&lt;&lt;&lt;&lt;&lt;&lt;","")</f>
        <v>&lt;&lt;&lt;&lt;&lt;&lt;&lt;&lt;&lt;&lt;&lt;&lt;&lt;&lt;&lt;</v>
      </c>
      <c r="F98" s="464" t="str">
        <f>IF(ISBLANK($D98),"Required","")</f>
        <v>Required</v>
      </c>
      <c r="G98" s="389"/>
      <c r="H98" s="310"/>
      <c r="I98" s="68"/>
      <c r="J98" s="290"/>
    </row>
    <row r="99" spans="1:10" ht="35.4" customHeight="1" thickBot="1" x14ac:dyDescent="0.35">
      <c r="A99" s="196">
        <v>962</v>
      </c>
      <c r="B99" s="548" t="s">
        <v>252</v>
      </c>
      <c r="C99" s="549"/>
      <c r="D99" s="338"/>
      <c r="E99" s="463" t="str">
        <f>IF(ISBLANK($D99),"&lt;&lt;&lt;&lt;&lt;&lt;&lt;&lt;&lt;&lt;&lt;&lt;&lt;&lt;&lt;","")</f>
        <v>&lt;&lt;&lt;&lt;&lt;&lt;&lt;&lt;&lt;&lt;&lt;&lt;&lt;&lt;&lt;</v>
      </c>
      <c r="F99" s="464" t="str">
        <f>IF(ISBLANK($D99),"Required","")</f>
        <v>Required</v>
      </c>
      <c r="H99" s="15"/>
      <c r="I99" s="68"/>
      <c r="J99"/>
    </row>
    <row r="100" spans="1:10" ht="44.25" customHeight="1" thickBot="1" x14ac:dyDescent="0.35">
      <c r="A100" s="196">
        <v>964</v>
      </c>
      <c r="B100" s="548" t="s">
        <v>1414</v>
      </c>
      <c r="C100" s="549"/>
      <c r="D100" s="339"/>
      <c r="E100" s="463" t="str">
        <f>IF(ISBLANK($D100),"&lt;&lt;&lt;&lt;&lt;&lt;&lt;&lt;&lt;&lt;&lt;&lt;&lt;&lt;&lt;","")</f>
        <v>&lt;&lt;&lt;&lt;&lt;&lt;&lt;&lt;&lt;&lt;&lt;&lt;&lt;&lt;&lt;</v>
      </c>
      <c r="F100" s="464" t="str">
        <f>IF(ISBLANK($D100),"Required","")</f>
        <v>Required</v>
      </c>
      <c r="H100" s="15"/>
      <c r="I100" s="68"/>
      <c r="J100"/>
    </row>
    <row r="101" spans="1:10" ht="44.25" customHeight="1" thickBot="1" x14ac:dyDescent="0.35">
      <c r="A101" s="462">
        <v>966</v>
      </c>
      <c r="B101" s="544" t="s">
        <v>1412</v>
      </c>
      <c r="C101" s="545"/>
      <c r="D101" s="440"/>
      <c r="E101" s="463" t="str">
        <f>IF(ISBLANK($D101),"&lt;&lt;&lt;&lt;&lt;&lt;&lt;&lt;&lt;&lt;&lt;&lt;&lt;&lt;&lt;","")</f>
        <v>&lt;&lt;&lt;&lt;&lt;&lt;&lt;&lt;&lt;&lt;&lt;&lt;&lt;&lt;&lt;</v>
      </c>
      <c r="F101" s="464" t="str">
        <f>IF(ISBLANK($D101),"Required","")</f>
        <v>Required</v>
      </c>
      <c r="G101"/>
      <c r="H101" s="15"/>
      <c r="I101" s="68"/>
      <c r="J101"/>
    </row>
    <row r="102" spans="1:10" ht="33.6" customHeight="1" thickBot="1" x14ac:dyDescent="0.35">
      <c r="A102" s="462"/>
      <c r="B102" s="544" t="s">
        <v>1413</v>
      </c>
      <c r="C102" s="545"/>
      <c r="D102" s="338"/>
      <c r="E102" s="465"/>
      <c r="F102" s="464"/>
      <c r="G102"/>
      <c r="H102" s="15"/>
      <c r="I102" s="68"/>
      <c r="J102"/>
    </row>
    <row r="103" spans="1:10" ht="30.75" customHeight="1" thickBot="1" x14ac:dyDescent="0.35">
      <c r="A103" s="196">
        <v>968</v>
      </c>
      <c r="B103" s="546" t="s">
        <v>254</v>
      </c>
      <c r="C103" s="547"/>
      <c r="D103" s="437"/>
      <c r="E103" s="466" t="str">
        <f>IF(ISBLANK($D103),"&lt;&lt;&lt;&lt;&lt;&lt;&lt;&lt;&lt;&lt;&lt;&lt;&lt;&lt;&lt;","")</f>
        <v>&lt;&lt;&lt;&lt;&lt;&lt;&lt;&lt;&lt;&lt;&lt;&lt;&lt;&lt;&lt;</v>
      </c>
      <c r="F103" s="464" t="str">
        <f>IF(ISBLANK($D103),"Required","")</f>
        <v>Required</v>
      </c>
      <c r="H103" s="15"/>
      <c r="I103" s="68"/>
      <c r="J103" s="290"/>
    </row>
    <row r="104" spans="1:10" ht="30.75" customHeight="1" x14ac:dyDescent="0.3">
      <c r="A104" s="68"/>
      <c r="B104" s="385"/>
      <c r="C104" s="385"/>
      <c r="D104" s="390" t="s">
        <v>14</v>
      </c>
      <c r="E104" s="386"/>
      <c r="F104" s="386"/>
      <c r="G104" s="386"/>
      <c r="H104" s="387"/>
      <c r="I104" s="182"/>
      <c r="J104"/>
    </row>
    <row r="105" spans="1:10" ht="30.75" customHeight="1" x14ac:dyDescent="0.3">
      <c r="A105" s="68"/>
      <c r="B105" s="280"/>
      <c r="C105" s="280"/>
      <c r="D105" s="111"/>
      <c r="E105" s="140"/>
      <c r="F105" s="340"/>
      <c r="G105" s="340"/>
      <c r="H105" s="15"/>
      <c r="I105" s="68"/>
      <c r="J105"/>
    </row>
    <row r="106" spans="1:10" ht="30.75" customHeight="1" x14ac:dyDescent="0.3">
      <c r="A106" s="68"/>
      <c r="B106" s="280"/>
      <c r="C106" s="280"/>
      <c r="D106" s="17"/>
      <c r="E106" s="279"/>
      <c r="F106" s="340"/>
      <c r="G106" s="340"/>
      <c r="H106" s="15"/>
      <c r="I106" s="68"/>
      <c r="J106"/>
    </row>
    <row r="107" spans="1:10" ht="30.75" customHeight="1" x14ac:dyDescent="0.3">
      <c r="A107" s="397">
        <f>SUBTOTAL(109,A7:A103)</f>
        <v>39774</v>
      </c>
      <c r="E107" s="417"/>
      <c r="I107" s="68"/>
      <c r="J107"/>
    </row>
    <row r="108" spans="1:10" x14ac:dyDescent="0.3">
      <c r="A108" s="68"/>
      <c r="B108" s="356"/>
      <c r="C108" s="356"/>
      <c r="D108" s="341"/>
      <c r="E108" s="192"/>
      <c r="F108" s="16"/>
      <c r="G108" s="342"/>
      <c r="H108" s="15"/>
      <c r="I108" s="68"/>
      <c r="J108"/>
    </row>
    <row r="109" spans="1:10" x14ac:dyDescent="0.3">
      <c r="A109" s="196"/>
      <c r="B109" s="196"/>
      <c r="C109" s="196"/>
      <c r="D109" s="341"/>
      <c r="E109" s="192"/>
      <c r="F109" s="139"/>
      <c r="G109" s="342"/>
      <c r="H109" s="15"/>
      <c r="I109" s="68"/>
      <c r="J109"/>
    </row>
    <row r="110" spans="1:10" x14ac:dyDescent="0.3">
      <c r="A110" s="196"/>
      <c r="B110" s="196"/>
      <c r="C110" s="196"/>
      <c r="D110" s="343"/>
      <c r="E110" s="192"/>
      <c r="F110" s="139"/>
      <c r="G110" s="342"/>
      <c r="H110" s="15"/>
      <c r="I110" s="68"/>
      <c r="J110"/>
    </row>
    <row r="111" spans="1:10" x14ac:dyDescent="0.3">
      <c r="A111" s="196"/>
      <c r="B111" s="196"/>
      <c r="C111" s="196"/>
      <c r="D111" s="343"/>
      <c r="E111" s="192"/>
      <c r="F111" s="139"/>
      <c r="G111" s="342"/>
      <c r="H111" s="15"/>
      <c r="J111"/>
    </row>
    <row r="112" spans="1:10" x14ac:dyDescent="0.3">
      <c r="A112" s="196"/>
      <c r="B112" s="196"/>
      <c r="C112" s="196"/>
      <c r="D112" s="343"/>
      <c r="E112" s="192"/>
      <c r="F112" s="139"/>
      <c r="G112" s="342"/>
      <c r="H112" s="15"/>
      <c r="I112" s="68"/>
      <c r="J112"/>
    </row>
    <row r="113" spans="1:10" x14ac:dyDescent="0.3">
      <c r="A113" s="196"/>
      <c r="B113" s="196"/>
      <c r="C113" s="196"/>
      <c r="D113" s="343"/>
      <c r="E113" s="192"/>
      <c r="F113" s="139"/>
      <c r="G113" s="342"/>
      <c r="H113" s="15"/>
      <c r="I113" s="68"/>
      <c r="J113"/>
    </row>
    <row r="114" spans="1:10" x14ac:dyDescent="0.3">
      <c r="A114" s="196"/>
      <c r="D114" s="229"/>
      <c r="E114" s="192"/>
      <c r="F114" s="139"/>
      <c r="H114" s="15"/>
      <c r="I114" s="68"/>
      <c r="J114"/>
    </row>
    <row r="115" spans="1:10" x14ac:dyDescent="0.3">
      <c r="D115" s="229"/>
      <c r="E115" s="193"/>
      <c r="F115" s="139"/>
      <c r="H115" s="15"/>
      <c r="I115" s="68"/>
      <c r="J115"/>
    </row>
    <row r="116" spans="1:10" x14ac:dyDescent="0.3">
      <c r="D116" s="229"/>
      <c r="E116" s="192"/>
      <c r="F116" s="139"/>
      <c r="H116" s="15"/>
      <c r="I116" s="68"/>
    </row>
    <row r="117" spans="1:10" x14ac:dyDescent="0.3">
      <c r="D117" s="229"/>
      <c r="E117" s="140"/>
      <c r="F117" s="139"/>
      <c r="I117" s="68"/>
    </row>
    <row r="118" spans="1:10" x14ac:dyDescent="0.3">
      <c r="E118" s="191"/>
      <c r="F118" s="139"/>
      <c r="G118" s="345"/>
      <c r="I118" s="68"/>
    </row>
    <row r="119" spans="1:10" x14ac:dyDescent="0.3">
      <c r="E119" s="140"/>
      <c r="F119" s="139"/>
      <c r="I119" s="68"/>
    </row>
    <row r="120" spans="1:10" x14ac:dyDescent="0.3">
      <c r="E120" s="140"/>
      <c r="F120" s="139"/>
      <c r="I120" s="68"/>
    </row>
    <row r="121" spans="1:10" x14ac:dyDescent="0.3">
      <c r="E121" s="140"/>
      <c r="F121" s="139"/>
      <c r="I121" s="68"/>
    </row>
    <row r="122" spans="1:10" x14ac:dyDescent="0.3">
      <c r="I122" s="68"/>
    </row>
    <row r="123" spans="1:10" x14ac:dyDescent="0.3">
      <c r="I123" s="68"/>
    </row>
    <row r="124" spans="1:10" x14ac:dyDescent="0.3">
      <c r="I124" s="68"/>
    </row>
    <row r="125" spans="1:10" x14ac:dyDescent="0.3">
      <c r="I125" s="68"/>
    </row>
    <row r="126" spans="1:10" x14ac:dyDescent="0.3">
      <c r="I126" s="68"/>
    </row>
    <row r="127" spans="1:10" x14ac:dyDescent="0.3">
      <c r="I127" s="68"/>
    </row>
    <row r="128" spans="1:10" x14ac:dyDescent="0.3">
      <c r="I128" s="68"/>
    </row>
    <row r="129" spans="9:11" x14ac:dyDescent="0.3">
      <c r="I129" s="68"/>
    </row>
    <row r="130" spans="9:11" x14ac:dyDescent="0.3">
      <c r="I130" s="68"/>
    </row>
    <row r="131" spans="9:11" x14ac:dyDescent="0.3">
      <c r="I131" s="68"/>
    </row>
    <row r="132" spans="9:11" x14ac:dyDescent="0.3">
      <c r="I132" s="68"/>
    </row>
    <row r="133" spans="9:11" x14ac:dyDescent="0.3">
      <c r="I133" s="139"/>
    </row>
    <row r="134" spans="9:11" x14ac:dyDescent="0.3">
      <c r="I134" s="139"/>
      <c r="K134" s="140"/>
    </row>
    <row r="135" spans="9:11" x14ac:dyDescent="0.3">
      <c r="I135" s="139"/>
      <c r="K135" s="140"/>
    </row>
    <row r="136" spans="9:11" x14ac:dyDescent="0.3">
      <c r="I136" s="139"/>
      <c r="K136" s="140"/>
    </row>
    <row r="137" spans="9:11" x14ac:dyDescent="0.3">
      <c r="I137" s="139"/>
      <c r="K137" s="140"/>
    </row>
    <row r="138" spans="9:11" x14ac:dyDescent="0.3">
      <c r="I138" s="139"/>
      <c r="K138" s="140"/>
    </row>
    <row r="139" spans="9:11" x14ac:dyDescent="0.3">
      <c r="I139" s="139"/>
      <c r="K139" s="140"/>
    </row>
    <row r="140" spans="9:11" x14ac:dyDescent="0.3">
      <c r="I140" s="68"/>
      <c r="K140" s="140"/>
    </row>
    <row r="141" spans="9:11" x14ac:dyDescent="0.3">
      <c r="I141" s="68"/>
      <c r="K141" s="140"/>
    </row>
    <row r="142" spans="9:11" x14ac:dyDescent="0.3">
      <c r="I142" s="68"/>
      <c r="K142" s="140"/>
    </row>
    <row r="143" spans="9:11" x14ac:dyDescent="0.3">
      <c r="I143" s="68"/>
      <c r="K143" s="140"/>
    </row>
    <row r="144" spans="9:11" x14ac:dyDescent="0.3">
      <c r="I144" s="68"/>
      <c r="K144" s="140"/>
    </row>
    <row r="145" spans="9:11" x14ac:dyDescent="0.3">
      <c r="I145" s="68"/>
      <c r="K145" s="140"/>
    </row>
    <row r="146" spans="9:11" x14ac:dyDescent="0.3">
      <c r="I146" s="68"/>
      <c r="K146" s="140"/>
    </row>
    <row r="147" spans="9:11" x14ac:dyDescent="0.3">
      <c r="I147" s="68"/>
      <c r="K147" s="140"/>
    </row>
    <row r="148" spans="9:11" x14ac:dyDescent="0.3">
      <c r="I148" s="68"/>
      <c r="K148" s="140"/>
    </row>
    <row r="149" spans="9:11" x14ac:dyDescent="0.3">
      <c r="I149" s="139"/>
      <c r="K149" s="140"/>
    </row>
    <row r="150" spans="9:11" x14ac:dyDescent="0.3">
      <c r="I150" s="139"/>
      <c r="K150" s="140"/>
    </row>
    <row r="151" spans="9:11" x14ac:dyDescent="0.3">
      <c r="I151" s="139"/>
      <c r="K151" s="140"/>
    </row>
    <row r="152" spans="9:11" x14ac:dyDescent="0.3">
      <c r="I152" s="139"/>
      <c r="K152" s="140"/>
    </row>
    <row r="153" spans="9:11" x14ac:dyDescent="0.3">
      <c r="I153" s="139"/>
      <c r="K153" s="140"/>
    </row>
    <row r="154" spans="9:11" x14ac:dyDescent="0.3">
      <c r="I154" s="139"/>
      <c r="K154" s="140"/>
    </row>
    <row r="155" spans="9:11" x14ac:dyDescent="0.3">
      <c r="I155" s="139"/>
      <c r="K155" s="140"/>
    </row>
    <row r="156" spans="9:11" x14ac:dyDescent="0.3">
      <c r="I156" s="139"/>
      <c r="J156" s="140"/>
      <c r="K156" s="140"/>
    </row>
    <row r="157" spans="9:11" x14ac:dyDescent="0.3">
      <c r="I157" s="139"/>
      <c r="J157" s="140"/>
      <c r="K157" s="140"/>
    </row>
    <row r="158" spans="9:11" x14ac:dyDescent="0.3">
      <c r="I158" s="139"/>
      <c r="J158" s="140"/>
      <c r="K158" s="140"/>
    </row>
    <row r="159" spans="9:11" x14ac:dyDescent="0.3">
      <c r="I159" s="139"/>
      <c r="J159" s="140"/>
      <c r="K159" s="140"/>
    </row>
    <row r="160" spans="9:11" x14ac:dyDescent="0.3">
      <c r="I160" s="139"/>
      <c r="J160" s="140"/>
      <c r="K160" s="140"/>
    </row>
    <row r="161" spans="9:11" x14ac:dyDescent="0.3">
      <c r="I161" s="139"/>
      <c r="J161" s="140"/>
      <c r="K161" s="140"/>
    </row>
    <row r="162" spans="9:11" x14ac:dyDescent="0.3">
      <c r="I162" s="139"/>
      <c r="J162" s="140"/>
      <c r="K162" s="140"/>
    </row>
    <row r="163" spans="9:11" x14ac:dyDescent="0.3">
      <c r="I163" s="139"/>
      <c r="J163" s="140"/>
      <c r="K163" s="140"/>
    </row>
    <row r="164" spans="9:11" x14ac:dyDescent="0.3">
      <c r="I164" s="139"/>
      <c r="J164" s="140"/>
      <c r="K164" s="140"/>
    </row>
    <row r="165" spans="9:11" x14ac:dyDescent="0.3">
      <c r="I165" s="139"/>
      <c r="J165" s="140"/>
      <c r="K165" s="140"/>
    </row>
    <row r="166" spans="9:11" x14ac:dyDescent="0.3">
      <c r="I166" s="139"/>
      <c r="J166" s="140"/>
      <c r="K166" s="140"/>
    </row>
    <row r="167" spans="9:11" x14ac:dyDescent="0.3">
      <c r="I167" s="139"/>
      <c r="J167" s="140"/>
      <c r="K167" s="140"/>
    </row>
    <row r="168" spans="9:11" x14ac:dyDescent="0.3">
      <c r="I168" s="139"/>
      <c r="J168" s="140"/>
      <c r="K168" s="140"/>
    </row>
    <row r="169" spans="9:11" x14ac:dyDescent="0.3">
      <c r="I169" s="139"/>
      <c r="J169" s="140"/>
      <c r="K169" s="140"/>
    </row>
    <row r="170" spans="9:11" x14ac:dyDescent="0.3">
      <c r="I170" s="139"/>
      <c r="J170" s="140"/>
      <c r="K170" s="140"/>
    </row>
    <row r="171" spans="9:11" x14ac:dyDescent="0.3">
      <c r="I171" s="139"/>
      <c r="J171" s="140"/>
      <c r="K171" s="140"/>
    </row>
    <row r="172" spans="9:11" x14ac:dyDescent="0.3">
      <c r="I172" s="139"/>
      <c r="J172" s="140"/>
      <c r="K172" s="140"/>
    </row>
    <row r="173" spans="9:11" x14ac:dyDescent="0.3">
      <c r="I173" s="139"/>
      <c r="J173" s="140"/>
      <c r="K173" s="140"/>
    </row>
    <row r="174" spans="9:11" x14ac:dyDescent="0.3">
      <c r="I174" s="139"/>
      <c r="J174" s="140"/>
      <c r="K174" s="140"/>
    </row>
    <row r="175" spans="9:11" x14ac:dyDescent="0.3">
      <c r="I175" s="139"/>
      <c r="J175" s="140"/>
      <c r="K175" s="140"/>
    </row>
    <row r="176" spans="9:11" x14ac:dyDescent="0.3">
      <c r="I176" s="139"/>
      <c r="J176" s="140"/>
      <c r="K176" s="140"/>
    </row>
    <row r="177" spans="9:11" x14ac:dyDescent="0.3">
      <c r="I177" s="139"/>
      <c r="J177" s="140"/>
      <c r="K177" s="140"/>
    </row>
    <row r="178" spans="9:11" x14ac:dyDescent="0.3">
      <c r="I178" s="139"/>
      <c r="J178" s="140"/>
      <c r="K178" s="140"/>
    </row>
    <row r="179" spans="9:11" x14ac:dyDescent="0.3">
      <c r="I179" s="139"/>
      <c r="J179" s="140"/>
      <c r="K179" s="140"/>
    </row>
    <row r="180" spans="9:11" x14ac:dyDescent="0.3">
      <c r="I180" s="139"/>
      <c r="J180" s="140"/>
      <c r="K180" s="140"/>
    </row>
    <row r="181" spans="9:11" x14ac:dyDescent="0.3">
      <c r="I181" s="139"/>
      <c r="J181" s="140"/>
      <c r="K181" s="140"/>
    </row>
    <row r="182" spans="9:11" x14ac:dyDescent="0.3">
      <c r="I182" s="139"/>
      <c r="J182" s="140"/>
      <c r="K182" s="140"/>
    </row>
    <row r="183" spans="9:11" x14ac:dyDescent="0.3">
      <c r="I183" s="139"/>
      <c r="J183" s="140"/>
      <c r="K183" s="140"/>
    </row>
    <row r="184" spans="9:11" x14ac:dyDescent="0.3">
      <c r="I184" s="139"/>
      <c r="J184" s="140"/>
      <c r="K184" s="140"/>
    </row>
    <row r="185" spans="9:11" x14ac:dyDescent="0.3">
      <c r="I185" s="139"/>
      <c r="J185" s="140"/>
      <c r="K185" s="140"/>
    </row>
    <row r="186" spans="9:11" x14ac:dyDescent="0.3">
      <c r="I186" s="139"/>
      <c r="J186" s="140"/>
      <c r="K186" s="140"/>
    </row>
    <row r="187" spans="9:11" x14ac:dyDescent="0.3">
      <c r="I187" s="139"/>
      <c r="J187" s="140"/>
      <c r="K187" s="140"/>
    </row>
    <row r="188" spans="9:11" x14ac:dyDescent="0.3">
      <c r="I188" s="139"/>
      <c r="J188" s="140"/>
      <c r="K188" s="140"/>
    </row>
    <row r="189" spans="9:11" x14ac:dyDescent="0.3">
      <c r="I189" s="139"/>
      <c r="J189" s="140"/>
      <c r="K189" s="140"/>
    </row>
    <row r="190" spans="9:11" x14ac:dyDescent="0.3">
      <c r="I190" s="139"/>
      <c r="J190" s="140"/>
      <c r="K190" s="140"/>
    </row>
    <row r="191" spans="9:11" x14ac:dyDescent="0.3">
      <c r="I191" s="139"/>
      <c r="J191" s="140"/>
      <c r="K191" s="140"/>
    </row>
    <row r="192" spans="9:11" x14ac:dyDescent="0.3">
      <c r="I192" s="139"/>
      <c r="J192" s="140"/>
      <c r="K192" s="140"/>
    </row>
    <row r="193" spans="9:11" x14ac:dyDescent="0.3">
      <c r="I193" s="139"/>
      <c r="J193" s="140"/>
      <c r="K193" s="140"/>
    </row>
    <row r="194" spans="9:11" x14ac:dyDescent="0.3">
      <c r="I194" s="139"/>
      <c r="J194" s="140"/>
      <c r="K194" s="140"/>
    </row>
    <row r="195" spans="9:11" x14ac:dyDescent="0.3">
      <c r="I195" s="139"/>
      <c r="J195" s="140"/>
      <c r="K195" s="140"/>
    </row>
    <row r="196" spans="9:11" x14ac:dyDescent="0.3">
      <c r="I196" s="139"/>
      <c r="J196" s="140"/>
      <c r="K196" s="140"/>
    </row>
    <row r="197" spans="9:11" x14ac:dyDescent="0.3">
      <c r="I197" s="139"/>
      <c r="J197" s="140"/>
      <c r="K197" s="140"/>
    </row>
    <row r="198" spans="9:11" x14ac:dyDescent="0.3">
      <c r="I198" s="139"/>
      <c r="J198" s="140"/>
      <c r="K198" s="140"/>
    </row>
    <row r="199" spans="9:11" x14ac:dyDescent="0.3">
      <c r="I199" s="139"/>
      <c r="J199" s="140"/>
      <c r="K199" s="140"/>
    </row>
    <row r="200" spans="9:11" x14ac:dyDescent="0.3">
      <c r="I200" s="139"/>
      <c r="J200" s="140"/>
      <c r="K200" s="140"/>
    </row>
    <row r="201" spans="9:11" x14ac:dyDescent="0.3">
      <c r="I201" s="139"/>
      <c r="J201" s="140"/>
      <c r="K201" s="140"/>
    </row>
    <row r="202" spans="9:11" x14ac:dyDescent="0.3">
      <c r="I202" s="139"/>
      <c r="J202" s="140"/>
      <c r="K202" s="140"/>
    </row>
    <row r="203" spans="9:11" x14ac:dyDescent="0.3">
      <c r="I203" s="139"/>
      <c r="J203" s="140"/>
    </row>
    <row r="204" spans="9:11" x14ac:dyDescent="0.3">
      <c r="I204" s="139"/>
      <c r="J204" s="140"/>
    </row>
    <row r="205" spans="9:11" x14ac:dyDescent="0.3">
      <c r="I205" s="139"/>
      <c r="J205" s="140"/>
    </row>
    <row r="206" spans="9:11" x14ac:dyDescent="0.3">
      <c r="I206" s="139"/>
      <c r="J206" s="140"/>
    </row>
    <row r="207" spans="9:11" x14ac:dyDescent="0.3">
      <c r="I207" s="139"/>
      <c r="J207" s="140"/>
    </row>
    <row r="208" spans="9:11" x14ac:dyDescent="0.3">
      <c r="I208" s="139"/>
      <c r="J208" s="140"/>
    </row>
    <row r="209" spans="9:10" x14ac:dyDescent="0.3">
      <c r="I209" s="139"/>
      <c r="J209" s="140"/>
    </row>
    <row r="210" spans="9:10" x14ac:dyDescent="0.3">
      <c r="I210" s="139"/>
      <c r="J210" s="140"/>
    </row>
    <row r="211" spans="9:10" x14ac:dyDescent="0.3">
      <c r="I211" s="139"/>
      <c r="J211" s="140"/>
    </row>
    <row r="212" spans="9:10" x14ac:dyDescent="0.3">
      <c r="I212" s="139"/>
      <c r="J212" s="140"/>
    </row>
    <row r="213" spans="9:10" x14ac:dyDescent="0.3">
      <c r="I213" s="139"/>
      <c r="J213" s="140"/>
    </row>
    <row r="214" spans="9:10" x14ac:dyDescent="0.3">
      <c r="I214" s="139"/>
      <c r="J214" s="140"/>
    </row>
    <row r="215" spans="9:10" x14ac:dyDescent="0.3">
      <c r="I215" s="139"/>
      <c r="J215" s="140"/>
    </row>
    <row r="216" spans="9:10" x14ac:dyDescent="0.3">
      <c r="I216" s="139"/>
      <c r="J216" s="140"/>
    </row>
    <row r="217" spans="9:10" x14ac:dyDescent="0.3">
      <c r="I217" s="139"/>
      <c r="J217" s="140"/>
    </row>
    <row r="218" spans="9:10" x14ac:dyDescent="0.3">
      <c r="I218" s="68"/>
      <c r="J218" s="140"/>
    </row>
    <row r="219" spans="9:10" x14ac:dyDescent="0.3">
      <c r="I219" s="68"/>
      <c r="J219" s="140"/>
    </row>
    <row r="220" spans="9:10" x14ac:dyDescent="0.3">
      <c r="I220" s="68"/>
      <c r="J220" s="140"/>
    </row>
    <row r="221" spans="9:10" x14ac:dyDescent="0.3">
      <c r="I221" s="68"/>
      <c r="J221" s="140"/>
    </row>
    <row r="222" spans="9:10" x14ac:dyDescent="0.3">
      <c r="I222" s="68"/>
      <c r="J222" s="140"/>
    </row>
    <row r="223" spans="9:10" x14ac:dyDescent="0.3">
      <c r="I223" s="68"/>
      <c r="J223" s="140"/>
    </row>
    <row r="224" spans="9:10" x14ac:dyDescent="0.3">
      <c r="I224" s="68"/>
      <c r="J224" s="140"/>
    </row>
    <row r="225" spans="9:9" x14ac:dyDescent="0.3">
      <c r="I225" s="68"/>
    </row>
    <row r="226" spans="9:9" x14ac:dyDescent="0.3">
      <c r="I226" s="68"/>
    </row>
    <row r="227" spans="9:9" x14ac:dyDescent="0.3">
      <c r="I227" s="68"/>
    </row>
  </sheetData>
  <sheetProtection formatCells="0"/>
  <dataConsolidate link="1"/>
  <mergeCells count="11">
    <mergeCell ref="E2:G2"/>
    <mergeCell ref="B2:C2"/>
    <mergeCell ref="B92:E92"/>
    <mergeCell ref="B82:D82"/>
    <mergeCell ref="B93:E93"/>
    <mergeCell ref="B101:C101"/>
    <mergeCell ref="B103:C103"/>
    <mergeCell ref="B100:C100"/>
    <mergeCell ref="B98:C98"/>
    <mergeCell ref="B99:C99"/>
    <mergeCell ref="B102:C102"/>
  </mergeCells>
  <phoneticPr fontId="53" type="noConversion"/>
  <conditionalFormatting sqref="H60:H67">
    <cfRule type="cellIs" dxfId="21" priority="113" stopIfTrue="1" operator="notEqual">
      <formula>0</formula>
    </cfRule>
  </conditionalFormatting>
  <conditionalFormatting sqref="H22">
    <cfRule type="cellIs" dxfId="20" priority="109" stopIfTrue="1" operator="notEqual">
      <formula>0</formula>
    </cfRule>
  </conditionalFormatting>
  <conditionalFormatting sqref="H35:H36">
    <cfRule type="cellIs" dxfId="19" priority="108" stopIfTrue="1" operator="notEqual">
      <formula>0</formula>
    </cfRule>
  </conditionalFormatting>
  <conditionalFormatting sqref="H52">
    <cfRule type="cellIs" dxfId="18" priority="107" stopIfTrue="1" operator="notEqual">
      <formula>0</formula>
    </cfRule>
  </conditionalFormatting>
  <conditionalFormatting sqref="G79">
    <cfRule type="cellIs" priority="74" stopIfTrue="1" operator="equal">
      <formula>";;;"</formula>
    </cfRule>
  </conditionalFormatting>
  <conditionalFormatting sqref="G79">
    <cfRule type="cellIs" dxfId="17" priority="73" stopIfTrue="1" operator="equal">
      <formula>0</formula>
    </cfRule>
  </conditionalFormatting>
  <conditionalFormatting sqref="G77">
    <cfRule type="cellIs" priority="59" stopIfTrue="1" operator="equal">
      <formula>";;;"</formula>
    </cfRule>
  </conditionalFormatting>
  <conditionalFormatting sqref="G77">
    <cfRule type="cellIs" dxfId="16" priority="58" stopIfTrue="1" operator="equal">
      <formula>0</formula>
    </cfRule>
  </conditionalFormatting>
  <conditionalFormatting sqref="G77">
    <cfRule type="cellIs" dxfId="15" priority="57" stopIfTrue="1" operator="equal">
      <formula>0</formula>
    </cfRule>
  </conditionalFormatting>
  <conditionalFormatting sqref="G76">
    <cfRule type="cellIs" priority="9" stopIfTrue="1" operator="equal">
      <formula>";;;"</formula>
    </cfRule>
  </conditionalFormatting>
  <conditionalFormatting sqref="G76">
    <cfRule type="cellIs" dxfId="14" priority="8" stopIfTrue="1" operator="equal">
      <formula>0</formula>
    </cfRule>
  </conditionalFormatting>
  <conditionalFormatting sqref="G76">
    <cfRule type="cellIs" dxfId="13" priority="7" stopIfTrue="1" operator="equal">
      <formula>0</formula>
    </cfRule>
  </conditionalFormatting>
  <conditionalFormatting sqref="G74">
    <cfRule type="cellIs" priority="6" stopIfTrue="1" operator="equal">
      <formula>";;;"</formula>
    </cfRule>
  </conditionalFormatting>
  <conditionalFormatting sqref="G74">
    <cfRule type="cellIs" dxfId="12" priority="5" stopIfTrue="1" operator="equal">
      <formula>0</formula>
    </cfRule>
  </conditionalFormatting>
  <conditionalFormatting sqref="G74">
    <cfRule type="cellIs" dxfId="11" priority="4" stopIfTrue="1" operator="equal">
      <formula>0</formula>
    </cfRule>
  </conditionalFormatting>
  <conditionalFormatting sqref="G78">
    <cfRule type="cellIs" priority="3" stopIfTrue="1" operator="equal">
      <formula>";;;"</formula>
    </cfRule>
  </conditionalFormatting>
  <conditionalFormatting sqref="G78">
    <cfRule type="cellIs" dxfId="10" priority="2" stopIfTrue="1" operator="equal">
      <formula>0</formula>
    </cfRule>
  </conditionalFormatting>
  <conditionalFormatting sqref="G78">
    <cfRule type="cellIs" dxfId="9" priority="1" stopIfTrue="1" operator="equal">
      <formula>0</formula>
    </cfRule>
  </conditionalFormatting>
  <dataValidations xWindow="829" yWindow="690" count="9">
    <dataValidation type="list" allowBlank="1" showInputMessage="1" showErrorMessage="1" sqref="F88:F90 F86" xr:uid="{9CC5535C-800A-4D03-A86E-273A5BC3EBB6}">
      <formula1>$M$1:$M$2</formula1>
    </dataValidation>
    <dataValidation type="list" allowBlank="1" showErrorMessage="1" prompt="Please select from drop down list." sqref="F72" xr:uid="{FCE57F22-20D9-4CFA-AFE5-1751E216D3C1}">
      <formula1>$O$1:$O$2</formula1>
    </dataValidation>
    <dataValidation type="list" allowBlank="1" showErrorMessage="1" prompt="Please select from the drop down list." sqref="F75" xr:uid="{2CD3BDAD-30EF-425F-BB01-D3FF43CDAA81}">
      <formula1>$O$1:$O$4</formula1>
    </dataValidation>
    <dataValidation type="list" allowBlank="1" showInputMessage="1" showErrorMessage="1" sqref="F85"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69 F38:F39 F24:F25 F18:F22 F27:F36 F55:F61 F41:F53" xr:uid="{B5815DCD-160E-4CA9-A461-76D5F396E4F1}">
      <formula1>ISNUMBER(F18)</formula1>
    </dataValidation>
    <dataValidation type="custom" allowBlank="1" showErrorMessage="1" error="Please enter a numeric value.  If this data is not applicable to your unit of government, the cell should be populated with zero." sqref="F81 F76:F78 F74" xr:uid="{6656F482-2030-43E8-B669-24F0F4187CE8}">
      <formula1>ISNUMBER(F74)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73"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71" xr:uid="{CB641EB2-3894-4A74-BBEC-CDF7A3E8D5D8}">
      <formula1>ISNUMBER(F71)</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Names(H)'!$A$1:$A$60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D557"/>
  <sheetViews>
    <sheetView zoomScale="86" zoomScaleNormal="86" workbookViewId="0">
      <pane xSplit="3" ySplit="3" topLeftCell="D4" activePane="bottomRight" state="frozen"/>
      <selection activeCell="K179" sqref="K179"/>
      <selection pane="topRight" activeCell="K179" sqref="K179"/>
      <selection pane="bottomLeft" activeCell="K179" sqref="K179"/>
      <selection pane="bottomRight" activeCell="L106" sqref="L106"/>
    </sheetView>
  </sheetViews>
  <sheetFormatPr defaultColWidth="9.109375" defaultRowHeight="14.4" x14ac:dyDescent="0.3"/>
  <cols>
    <col min="1" max="1" width="8.88671875" style="2" customWidth="1"/>
    <col min="2" max="2" width="17.5546875" style="32" bestFit="1" customWidth="1"/>
    <col min="3" max="3" width="36.6640625" style="270" customWidth="1"/>
    <col min="4" max="4" width="20.88671875" style="2" bestFit="1" customWidth="1"/>
    <col min="5" max="5" width="17.5546875" style="2" customWidth="1"/>
    <col min="6" max="6" width="22.6640625" style="2" customWidth="1"/>
    <col min="7" max="7" width="17.44140625" style="194" customWidth="1"/>
    <col min="8" max="8" width="9.6640625" style="2" customWidth="1"/>
    <col min="9" max="9" width="1" style="225" customWidth="1"/>
    <col min="10" max="10" width="18.109375" style="4" customWidth="1"/>
    <col min="11" max="11" width="36.88671875" style="7" customWidth="1"/>
    <col min="12" max="12" width="23.44140625" style="277" customWidth="1"/>
    <col min="13" max="13" width="8.44140625" customWidth="1"/>
    <col min="14" max="14" width="18.5546875" style="2" customWidth="1"/>
    <col min="15" max="15" width="17.88671875" style="2" customWidth="1"/>
    <col min="16" max="17" width="9.109375" style="140" customWidth="1"/>
    <col min="18" max="18" width="10.33203125" style="196" customWidth="1"/>
    <col min="19" max="19" width="7.109375" style="2" customWidth="1"/>
    <col min="20" max="20" width="6" style="2" customWidth="1"/>
    <col min="21" max="21" width="6.6640625" style="2" customWidth="1"/>
    <col min="22" max="22" width="7.5546875" style="2" customWidth="1"/>
    <col min="23" max="23" width="3.44140625" style="2" customWidth="1"/>
    <col min="24" max="24" width="7.33203125" style="2" customWidth="1"/>
    <col min="25" max="25" width="10.5546875" customWidth="1"/>
    <col min="26" max="26" width="9.88671875" customWidth="1"/>
    <col min="27" max="27" width="9.109375" customWidth="1"/>
    <col min="31" max="16384" width="9.109375" style="2"/>
  </cols>
  <sheetData>
    <row r="1" spans="1:30" ht="36" x14ac:dyDescent="0.3">
      <c r="C1" s="29" t="s">
        <v>262</v>
      </c>
      <c r="D1" s="11">
        <f>L46-(L35+L36-L39-L40-L69)-L43</f>
        <v>0</v>
      </c>
      <c r="I1" s="195"/>
      <c r="J1" s="28"/>
      <c r="K1" s="12" t="s">
        <v>15</v>
      </c>
      <c r="L1" s="38"/>
      <c r="T1" s="2">
        <v>100</v>
      </c>
      <c r="U1" s="2">
        <v>1</v>
      </c>
    </row>
    <row r="2" spans="1:30" ht="21" x14ac:dyDescent="0.4">
      <c r="C2" s="46" t="str">
        <f>'Unit Data from Audit Worksheet'!D2</f>
        <v>Select Unit Name from Drop Down List</v>
      </c>
      <c r="D2" s="95">
        <v>2022</v>
      </c>
      <c r="E2" s="10">
        <v>2022</v>
      </c>
      <c r="F2" s="10"/>
      <c r="G2" s="42"/>
      <c r="H2" s="10"/>
      <c r="I2" s="195"/>
      <c r="J2" s="24" t="s">
        <v>11</v>
      </c>
      <c r="K2" s="6" t="s">
        <v>10</v>
      </c>
      <c r="L2" s="41" t="s">
        <v>6</v>
      </c>
      <c r="T2" s="2">
        <v>200</v>
      </c>
      <c r="U2" s="2">
        <v>2</v>
      </c>
    </row>
    <row r="3" spans="1:30" ht="31.2" x14ac:dyDescent="0.3">
      <c r="A3" s="197" t="s">
        <v>11</v>
      </c>
      <c r="B3" s="198"/>
      <c r="C3" s="27" t="s">
        <v>1</v>
      </c>
      <c r="D3" s="13" t="s">
        <v>12</v>
      </c>
      <c r="E3" s="13" t="s">
        <v>13</v>
      </c>
      <c r="F3" s="14" t="s">
        <v>16</v>
      </c>
      <c r="G3" s="47" t="s">
        <v>204</v>
      </c>
      <c r="H3" s="14" t="s">
        <v>227</v>
      </c>
      <c r="I3" s="195"/>
      <c r="J3" s="199"/>
      <c r="K3" s="96"/>
      <c r="L3" s="200"/>
      <c r="O3" s="2" t="s">
        <v>187</v>
      </c>
      <c r="R3" s="55" t="s">
        <v>205</v>
      </c>
      <c r="T3" s="2">
        <v>300</v>
      </c>
      <c r="U3" s="2">
        <v>3</v>
      </c>
    </row>
    <row r="4" spans="1:30" ht="34.799999999999997" customHeight="1" x14ac:dyDescent="0.35">
      <c r="A4" s="201"/>
      <c r="B4" s="202"/>
      <c r="C4" s="30"/>
      <c r="D4" s="5"/>
      <c r="E4" s="5"/>
      <c r="F4" s="5"/>
      <c r="G4" s="43"/>
      <c r="H4" s="5"/>
      <c r="I4" s="195"/>
      <c r="J4" s="26">
        <v>999</v>
      </c>
      <c r="K4" s="9" t="s">
        <v>184</v>
      </c>
      <c r="L4" s="514" t="e">
        <f>'Unit Data from Audit Worksheet'!D3</f>
        <v>#N/A</v>
      </c>
      <c r="T4" s="2">
        <v>400</v>
      </c>
      <c r="U4" s="2">
        <v>4</v>
      </c>
    </row>
    <row r="5" spans="1:30" ht="57" customHeight="1" x14ac:dyDescent="0.3">
      <c r="A5" s="204">
        <f>'Unit Data from Audit Worksheet'!A7</f>
        <v>333</v>
      </c>
      <c r="B5" s="34" t="str">
        <f>'Unit Data from Audit Worksheet'!C7</f>
        <v>Net Position-Governmental Activities</v>
      </c>
      <c r="C5" s="205" t="str">
        <f>'Unit Data from Audit Worksheet'!D7</f>
        <v xml:space="preserve"> All unrestricted Cash and investments.  
Exclude: restricted cash 
                   cash held by a third party. </v>
      </c>
      <c r="D5" s="94"/>
      <c r="E5" s="98">
        <f>'Unit Data from Audit Worksheet'!F7</f>
        <v>0</v>
      </c>
      <c r="F5" s="169">
        <f>IF(L5&lt;0,"Error: Number is normally positive.",)</f>
        <v>0</v>
      </c>
      <c r="G5" s="44"/>
      <c r="H5" s="168"/>
      <c r="I5" s="21"/>
      <c r="J5" s="23">
        <v>333</v>
      </c>
      <c r="K5" s="31" t="s">
        <v>84</v>
      </c>
      <c r="L5" s="206">
        <f>IF(D5="",E5,D5)</f>
        <v>0</v>
      </c>
      <c r="P5" s="146"/>
      <c r="Q5" s="152"/>
    </row>
    <row r="6" spans="1:30" ht="39.75" customHeight="1" x14ac:dyDescent="0.3">
      <c r="A6" s="158">
        <f>'Unit Data from Audit Worksheet'!A8</f>
        <v>500</v>
      </c>
      <c r="B6" s="170" t="str">
        <f>'Unit Data from Audit Worksheet'!C8</f>
        <v>Net Position-Governmental Activities</v>
      </c>
      <c r="C6" s="157" t="str">
        <f>'Unit Data from Audit Worksheet'!D8</f>
        <v xml:space="preserve"> All restricted Cash and investments</v>
      </c>
      <c r="D6" s="94"/>
      <c r="E6" s="176">
        <f>'Unit Data from Audit Worksheet'!F8</f>
        <v>0</v>
      </c>
      <c r="F6" s="169">
        <f>IF(L6&lt;0,"Error: Number is normally positive.",)</f>
        <v>0</v>
      </c>
      <c r="G6" s="171"/>
      <c r="H6" s="168"/>
      <c r="I6" s="21"/>
      <c r="J6" s="167">
        <v>500</v>
      </c>
      <c r="K6" s="166" t="s">
        <v>83</v>
      </c>
      <c r="L6" s="206">
        <f>IF(D6="",E6,D6)</f>
        <v>0</v>
      </c>
      <c r="P6" s="147"/>
      <c r="Q6" s="152"/>
    </row>
    <row r="7" spans="1:30" ht="43.5" customHeight="1" x14ac:dyDescent="0.3">
      <c r="A7" s="158">
        <f>'Unit Data from Audit Worksheet'!A9</f>
        <v>385</v>
      </c>
      <c r="B7" s="170" t="str">
        <f>'Unit Data from Audit Worksheet'!C9</f>
        <v>Net Position-Governmental Activities</v>
      </c>
      <c r="C7" s="157" t="str">
        <f>'Unit Data from Audit Worksheet'!D9</f>
        <v>Total Assets and deferred outflows</v>
      </c>
      <c r="D7" s="94"/>
      <c r="E7" s="176">
        <f>'Unit Data from Audit Worksheet'!F9</f>
        <v>0</v>
      </c>
      <c r="F7" s="88">
        <f>IF((L5+L6)&gt;L7,"Error: Please review accts (333 + 500) &gt; 385",)</f>
        <v>0</v>
      </c>
      <c r="G7" s="171" t="str">
        <f>IF(R7=1," Included in error count"," ")</f>
        <v xml:space="preserve"> </v>
      </c>
      <c r="H7" s="168"/>
      <c r="I7" s="21"/>
      <c r="J7" s="48">
        <v>385</v>
      </c>
      <c r="K7" s="49" t="s">
        <v>44</v>
      </c>
      <c r="L7" s="207">
        <f>IF(D7="",E7,D7)+IF(D9="",E9,D9)</f>
        <v>0</v>
      </c>
      <c r="N7" s="50" t="s">
        <v>194</v>
      </c>
      <c r="P7" s="147"/>
      <c r="Q7" s="152"/>
    </row>
    <row r="8" spans="1:30" ht="90.75" customHeight="1" x14ac:dyDescent="0.3">
      <c r="A8" s="158">
        <f>'Unit Data from Audit Worksheet'!A10</f>
        <v>575</v>
      </c>
      <c r="B8" s="170" t="str">
        <f>'Unit Data from Audit Worksheet'!C10</f>
        <v>Net Position-Governmental Activities</v>
      </c>
      <c r="C8" s="157" t="str">
        <f>'Unit Data from Audit Worksheet'!D10</f>
        <v>Record any positive Internal balances on the net position statements that appear in the Asset Section of the Net Position Statement</v>
      </c>
      <c r="D8" s="94"/>
      <c r="E8" s="176">
        <f>'Unit Data from Audit Worksheet'!F10</f>
        <v>0</v>
      </c>
      <c r="F8" s="169"/>
      <c r="G8" s="171"/>
      <c r="H8" s="168"/>
      <c r="I8" s="21"/>
      <c r="J8" s="167">
        <v>575</v>
      </c>
      <c r="K8" s="173" t="s">
        <v>196</v>
      </c>
      <c r="L8" s="206">
        <f>IF(D8="",E8,D8)</f>
        <v>0</v>
      </c>
      <c r="N8" s="39"/>
      <c r="P8" s="147"/>
      <c r="Q8" s="152"/>
    </row>
    <row r="9" spans="1:30" ht="103.5" customHeight="1" x14ac:dyDescent="0.3">
      <c r="A9" s="158">
        <f>'Unit Data from Audit Worksheet'!A11</f>
        <v>576</v>
      </c>
      <c r="B9" s="170" t="str">
        <f>'Unit Data from Audit Worksheet'!C11</f>
        <v>Net Position-Governmental Activities</v>
      </c>
      <c r="C9" s="208" t="str">
        <f>'Unit Data from Audit Worksheet'!D11</f>
        <v>Record any negative Internal balances on the net position statements that appear in the Asset Section of the Net Position Statement.
Enter as a positive</v>
      </c>
      <c r="D9" s="69"/>
      <c r="E9" s="101">
        <f>'Unit Data from Audit Worksheet'!F11</f>
        <v>0</v>
      </c>
      <c r="F9" s="165">
        <f>IF(E9&lt;0,"Error: Enter as positive.",)</f>
        <v>0</v>
      </c>
      <c r="G9" s="71"/>
      <c r="H9" s="72"/>
      <c r="I9" s="21"/>
      <c r="J9" s="66">
        <v>576</v>
      </c>
      <c r="K9" s="173" t="s">
        <v>197</v>
      </c>
      <c r="L9" s="206">
        <f>IF(D9="",E9,D9)</f>
        <v>0</v>
      </c>
      <c r="N9" s="39"/>
      <c r="P9" s="148"/>
      <c r="Q9" s="152"/>
    </row>
    <row r="10" spans="1:30" s="16" customFormat="1" ht="108" customHeight="1" x14ac:dyDescent="0.3">
      <c r="A10" s="158">
        <f>'Unit Data from Audit Worksheet'!A12</f>
        <v>626</v>
      </c>
      <c r="B10" s="162" t="str">
        <f>'Unit Data from Audit Worksheet'!C12</f>
        <v>Net Position-Governmental Activities</v>
      </c>
      <c r="C10" s="161" t="str">
        <f>'Unit Data from Audit Worksheet'!D12</f>
        <v xml:space="preserve">Total Current liabilities (as reported on Statement of Net Position)
Include:   Current liabilities including current portion of long-term debt.  Deferred inflows should not be included in Current Liabilities  </v>
      </c>
      <c r="D10" s="69"/>
      <c r="E10" s="179">
        <f>'Unit Data from Audit Worksheet'!F12</f>
        <v>0</v>
      </c>
      <c r="F10" s="164">
        <f>IF(L10&lt;0,"Error: Enter as a positive.",)</f>
        <v>0</v>
      </c>
      <c r="G10" s="154"/>
      <c r="H10" s="164"/>
      <c r="I10" s="21"/>
      <c r="J10" s="459">
        <v>626</v>
      </c>
      <c r="K10" s="460" t="s">
        <v>241</v>
      </c>
      <c r="L10" s="461">
        <f>IF(D10="",E10,D10)+IF(D9="",E9,D9)</f>
        <v>0</v>
      </c>
      <c r="M10"/>
      <c r="N10" s="121" t="s">
        <v>194</v>
      </c>
      <c r="O10" s="209"/>
      <c r="P10" s="149"/>
      <c r="Q10" s="152"/>
      <c r="R10" s="210"/>
      <c r="S10" s="2"/>
      <c r="Y10"/>
      <c r="Z10"/>
      <c r="AA10"/>
      <c r="AB10"/>
      <c r="AC10"/>
      <c r="AD10"/>
    </row>
    <row r="11" spans="1:30" s="16" customFormat="1" ht="110.4" customHeight="1" x14ac:dyDescent="0.3">
      <c r="A11" s="158">
        <f>'Unit Data from Audit Worksheet'!A13</f>
        <v>627</v>
      </c>
      <c r="B11" s="162" t="str">
        <f>'Unit Data from Audit Worksheet'!C13</f>
        <v>Net Position-Governmental Activities</v>
      </c>
      <c r="C11" s="161" t="str">
        <f>'Unit Data from Audit Worksheet'!D13</f>
        <v>Please enter any bond anticipation notes that are classified as current liabilities and included in account 626 above (amounts entered should agree to the current amount included in the changes to long-term debt note)</v>
      </c>
      <c r="D11" s="69"/>
      <c r="E11" s="179">
        <f>'Unit Data from Audit Worksheet'!F13</f>
        <v>0</v>
      </c>
      <c r="F11" s="164"/>
      <c r="G11" s="154"/>
      <c r="H11" s="164"/>
      <c r="I11" s="21"/>
      <c r="J11" s="163">
        <v>627</v>
      </c>
      <c r="K11" s="143" t="s">
        <v>236</v>
      </c>
      <c r="L11" s="212">
        <f t="shared" ref="L11:L15" si="0">IF(D11="",E11,D11)</f>
        <v>0</v>
      </c>
      <c r="M11"/>
      <c r="N11" s="120"/>
      <c r="O11" s="209"/>
      <c r="P11" s="149"/>
      <c r="Q11" s="152"/>
      <c r="R11" s="210"/>
      <c r="S11" s="2"/>
      <c r="Y11"/>
      <c r="Z11"/>
      <c r="AA11"/>
      <c r="AB11"/>
      <c r="AC11"/>
      <c r="AD11"/>
    </row>
    <row r="12" spans="1:30" s="16" customFormat="1" ht="106.8" customHeight="1" x14ac:dyDescent="0.3">
      <c r="A12" s="158">
        <f>'Unit Data from Audit Worksheet'!A14</f>
        <v>628</v>
      </c>
      <c r="B12" s="162" t="str">
        <f>'Unit Data from Audit Worksheet'!C14</f>
        <v>Net Position-Governmental Activities</v>
      </c>
      <c r="C12" s="161" t="str">
        <f>'Unit Data from Audit Worksheet'!D14</f>
        <v>Please enter any compensated absences that are classified as current liabilities and included in account 626 above (amounts entered should agree to the current amount included in the changes to long-term debt note)</v>
      </c>
      <c r="D12" s="69"/>
      <c r="E12" s="179">
        <f>'Unit Data from Audit Worksheet'!F14</f>
        <v>0</v>
      </c>
      <c r="F12" s="164"/>
      <c r="G12" s="154"/>
      <c r="H12" s="164"/>
      <c r="I12" s="21"/>
      <c r="J12" s="163">
        <v>628</v>
      </c>
      <c r="K12" s="143" t="s">
        <v>240</v>
      </c>
      <c r="L12" s="212">
        <f t="shared" si="0"/>
        <v>0</v>
      </c>
      <c r="M12"/>
      <c r="N12" s="120"/>
      <c r="O12" s="209"/>
      <c r="P12" s="149"/>
      <c r="Q12" s="152"/>
      <c r="R12" s="210"/>
      <c r="S12" s="2"/>
      <c r="Y12"/>
      <c r="Z12"/>
      <c r="AA12"/>
      <c r="AB12"/>
      <c r="AC12"/>
      <c r="AD12"/>
    </row>
    <row r="13" spans="1:30" s="16" customFormat="1" ht="116.4" customHeight="1" x14ac:dyDescent="0.3">
      <c r="A13" s="158">
        <f>'Unit Data from Audit Worksheet'!A15</f>
        <v>629</v>
      </c>
      <c r="B13" s="162" t="str">
        <f>'Unit Data from Audit Worksheet'!C15</f>
        <v>Net Position-Governmental Activities</v>
      </c>
      <c r="C13" s="161" t="str">
        <f>'Unit Data from Audit Worksheet'!D15</f>
        <v>Please enter any pension liabilities that are classified as current liabilities and included in account 626 above (amounts entered should agree to the current amount included in the changes to long-term debt note)</v>
      </c>
      <c r="D13" s="69"/>
      <c r="E13" s="179">
        <f>'Unit Data from Audit Worksheet'!F15</f>
        <v>0</v>
      </c>
      <c r="F13" s="164"/>
      <c r="G13" s="154"/>
      <c r="H13" s="164"/>
      <c r="I13" s="21"/>
      <c r="J13" s="163">
        <v>629</v>
      </c>
      <c r="K13" s="143" t="s">
        <v>239</v>
      </c>
      <c r="L13" s="212">
        <f t="shared" si="0"/>
        <v>0</v>
      </c>
      <c r="M13"/>
      <c r="N13" s="120"/>
      <c r="O13" s="209"/>
      <c r="P13" s="149"/>
      <c r="Q13" s="152"/>
      <c r="R13" s="210"/>
      <c r="S13" s="2"/>
      <c r="Y13"/>
      <c r="Z13"/>
      <c r="AA13"/>
      <c r="AB13"/>
      <c r="AC13"/>
      <c r="AD13"/>
    </row>
    <row r="14" spans="1:30" s="16" customFormat="1" ht="88.2" customHeight="1" x14ac:dyDescent="0.3">
      <c r="A14" s="158">
        <f>'Unit Data from Audit Worksheet'!A16</f>
        <v>630</v>
      </c>
      <c r="B14" s="162" t="str">
        <f>'Unit Data from Audit Worksheet'!C16</f>
        <v>Net Position-Governmental Activities</v>
      </c>
      <c r="C14" s="161" t="str">
        <f>'Unit Data from Audit Worksheet'!D16</f>
        <v>Please enter any current liabilities that are payable from restricted assets and included in account 626 above</v>
      </c>
      <c r="D14" s="69"/>
      <c r="E14" s="179">
        <f>'Unit Data from Audit Worksheet'!F16</f>
        <v>0</v>
      </c>
      <c r="F14" s="164"/>
      <c r="G14" s="154"/>
      <c r="H14" s="164"/>
      <c r="I14" s="21"/>
      <c r="J14" s="163">
        <v>630</v>
      </c>
      <c r="K14" s="143" t="s">
        <v>238</v>
      </c>
      <c r="L14" s="212">
        <f t="shared" si="0"/>
        <v>0</v>
      </c>
      <c r="M14"/>
      <c r="N14" s="120"/>
      <c r="O14" s="209"/>
      <c r="P14" s="149"/>
      <c r="Q14" s="152"/>
      <c r="R14" s="210"/>
      <c r="S14" s="2"/>
      <c r="Y14"/>
      <c r="Z14"/>
      <c r="AA14"/>
      <c r="AB14"/>
      <c r="AC14"/>
      <c r="AD14"/>
    </row>
    <row r="15" spans="1:30" s="16" customFormat="1" ht="102.75" customHeight="1" x14ac:dyDescent="0.3">
      <c r="A15" s="158">
        <f>'Unit Data from Audit Worksheet'!A17</f>
        <v>631</v>
      </c>
      <c r="B15" s="170" t="str">
        <f>'Unit Data from Audit Worksheet'!C17</f>
        <v>Net Position-Governmental Activities</v>
      </c>
      <c r="C15" s="155" t="str">
        <f>'Unit Data from Audit Worksheet'!D17</f>
        <v>Please enter any OPEB liabilities that are classified as current liabilities and included in account 626 above (amounts entered should agree to the current amount included in the changes to long-term debt note)</v>
      </c>
      <c r="D15" s="69"/>
      <c r="E15" s="179">
        <f>'Unit Data from Audit Worksheet'!F17</f>
        <v>0</v>
      </c>
      <c r="F15" s="164"/>
      <c r="G15" s="154"/>
      <c r="H15" s="164"/>
      <c r="I15" s="21"/>
      <c r="J15" s="163">
        <v>631</v>
      </c>
      <c r="K15" s="143" t="s">
        <v>237</v>
      </c>
      <c r="L15" s="212">
        <f t="shared" si="0"/>
        <v>0</v>
      </c>
      <c r="M15"/>
      <c r="N15" s="120"/>
      <c r="O15" s="209"/>
      <c r="P15" s="149"/>
      <c r="Q15" s="152"/>
      <c r="R15" s="210"/>
      <c r="S15" s="2"/>
      <c r="Y15"/>
      <c r="Z15"/>
      <c r="AA15"/>
      <c r="AB15"/>
      <c r="AC15"/>
      <c r="AD15"/>
    </row>
    <row r="16" spans="1:30" ht="60.6" customHeight="1" x14ac:dyDescent="0.3">
      <c r="A16" s="419">
        <f>'Unit Data from Audit Worksheet'!A18</f>
        <v>338</v>
      </c>
      <c r="B16" s="170" t="str">
        <f>'Unit Data from Audit Worksheet'!C18</f>
        <v>Net Position-Governmental Activities</v>
      </c>
      <c r="C16" s="157" t="str">
        <f>'Unit Data from Audit Worksheet'!D18</f>
        <v>Total Liabilities and total deferred inflows</v>
      </c>
      <c r="D16" s="69"/>
      <c r="E16" s="98">
        <f>'Unit Data from Audit Worksheet'!F18</f>
        <v>0</v>
      </c>
      <c r="F16" s="88" t="str">
        <f>IF(L10&gt;L16,"Please review accounts 626 greater than 338","")</f>
        <v/>
      </c>
      <c r="G16" s="44"/>
      <c r="H16" s="168"/>
      <c r="I16" s="21"/>
      <c r="J16" s="73">
        <v>338</v>
      </c>
      <c r="K16" s="74" t="s">
        <v>45</v>
      </c>
      <c r="L16" s="207">
        <f>IF(D16="",E16,D16)+IF(D9="",E9,D9)</f>
        <v>0</v>
      </c>
      <c r="N16" s="50" t="s">
        <v>194</v>
      </c>
      <c r="P16" s="147"/>
      <c r="Q16" s="152"/>
    </row>
    <row r="17" spans="1:24" ht="100.5" customHeight="1" x14ac:dyDescent="0.3">
      <c r="A17" s="158">
        <f>'Unit Data from Audit Worksheet'!A19</f>
        <v>335</v>
      </c>
      <c r="B17" s="170" t="str">
        <f>'Unit Data from Audit Worksheet'!C19</f>
        <v>Net Position-Governmental Activities</v>
      </c>
      <c r="C17" s="157" t="str">
        <f>'Unit Data from Audit Worksheet'!D19</f>
        <v>Unearned revenues that were included in current liabilities in your audit report or entered in acct # 626 above. 
Exclude - unearned revenues that are listed in deferred inflows.</v>
      </c>
      <c r="D17" s="69"/>
      <c r="E17" s="176">
        <f>'Unit Data from Audit Worksheet'!F19</f>
        <v>0</v>
      </c>
      <c r="F17" s="169">
        <f>IF(L17&lt;0,"Error: Enter as a positive.",)</f>
        <v>0</v>
      </c>
      <c r="G17" s="171"/>
      <c r="H17" s="168"/>
      <c r="I17" s="21"/>
      <c r="J17" s="167">
        <v>335</v>
      </c>
      <c r="K17" s="166" t="s">
        <v>46</v>
      </c>
      <c r="L17" s="206">
        <f>IF(D17="",E17,D17)</f>
        <v>0</v>
      </c>
      <c r="P17" s="147"/>
      <c r="Q17" s="152"/>
    </row>
    <row r="18" spans="1:24" ht="41.4" customHeight="1" x14ac:dyDescent="0.3">
      <c r="A18" s="158">
        <f>'Unit Data from Audit Worksheet'!A20</f>
        <v>252</v>
      </c>
      <c r="B18" s="170" t="str">
        <f>'Unit Data from Audit Worksheet'!C20</f>
        <v>Net Position-Governmental Activities</v>
      </c>
      <c r="C18" s="157" t="str">
        <f>'Unit Data from Audit Worksheet'!D20</f>
        <v xml:space="preserve"> Total Net investment in capital assets</v>
      </c>
      <c r="D18" s="69"/>
      <c r="E18" s="176">
        <f>'Unit Data from Audit Worksheet'!F20</f>
        <v>0</v>
      </c>
      <c r="F18" s="169"/>
      <c r="G18" s="171"/>
      <c r="H18" s="168"/>
      <c r="I18" s="21"/>
      <c r="J18" s="167">
        <v>252</v>
      </c>
      <c r="K18" s="166" t="s">
        <v>33</v>
      </c>
      <c r="L18" s="206">
        <f t="shared" ref="L18:L34" si="1">IF(D18="",E18,D18)</f>
        <v>0</v>
      </c>
      <c r="O18" s="213" t="e">
        <f>'Unit Data from Audit Worksheet'!E20</f>
        <v>#N/A</v>
      </c>
      <c r="P18" s="147"/>
      <c r="Q18" s="152"/>
    </row>
    <row r="19" spans="1:24" ht="37.200000000000003" customHeight="1" x14ac:dyDescent="0.3">
      <c r="A19" s="158">
        <f>'Unit Data from Audit Worksheet'!A21</f>
        <v>253</v>
      </c>
      <c r="B19" s="170" t="str">
        <f>'Unit Data from Audit Worksheet'!C21</f>
        <v>Net Position-Governmental Activities</v>
      </c>
      <c r="C19" s="157" t="str">
        <f>'Unit Data from Audit Worksheet'!D21</f>
        <v xml:space="preserve"> Total Net Position, Restricted</v>
      </c>
      <c r="D19" s="69"/>
      <c r="E19" s="176">
        <f>'Unit Data from Audit Worksheet'!F21</f>
        <v>0</v>
      </c>
      <c r="F19" s="169"/>
      <c r="G19" s="171"/>
      <c r="H19" s="168"/>
      <c r="I19" s="21"/>
      <c r="J19" s="167">
        <v>253</v>
      </c>
      <c r="K19" s="166" t="s">
        <v>34</v>
      </c>
      <c r="L19" s="206">
        <f t="shared" si="1"/>
        <v>0</v>
      </c>
      <c r="O19" s="213" t="e">
        <f>'Unit Data from Audit Worksheet'!E21</f>
        <v>#N/A</v>
      </c>
      <c r="P19" s="147"/>
      <c r="Q19" s="152"/>
    </row>
    <row r="20" spans="1:24" ht="73.5" customHeight="1" x14ac:dyDescent="0.3">
      <c r="A20" s="158">
        <f>'Unit Data from Audit Worksheet'!A22</f>
        <v>254</v>
      </c>
      <c r="B20" s="170" t="str">
        <f>'Unit Data from Audit Worksheet'!C22</f>
        <v>Net Position-Governmental Activities</v>
      </c>
      <c r="C20" s="157" t="str">
        <f>'Unit Data from Audit Worksheet'!D22</f>
        <v>Total Net Position, Unrestricted - enter negative unrestricted net position as a negative)</v>
      </c>
      <c r="D20" s="69"/>
      <c r="E20" s="176">
        <f>'Unit Data from Audit Worksheet'!F22</f>
        <v>0</v>
      </c>
      <c r="F20" s="169">
        <f>IF((L7-L16-L18-L19-L20)=0,,"Error: Total assets and deferred outflows less total liabilities and deferred inflows do not equal total net position accts 385-338-252-253-254")</f>
        <v>0</v>
      </c>
      <c r="G20" s="57">
        <f>+L7-L16-L18-L19-L20</f>
        <v>0</v>
      </c>
      <c r="H20" s="168"/>
      <c r="I20" s="21"/>
      <c r="J20" s="167">
        <v>254</v>
      </c>
      <c r="K20" s="166" t="s">
        <v>35</v>
      </c>
      <c r="L20" s="206">
        <f t="shared" si="1"/>
        <v>0</v>
      </c>
      <c r="O20" s="213" t="e">
        <f>'Unit Data from Audit Worksheet'!E22</f>
        <v>#N/A</v>
      </c>
      <c r="P20" s="147"/>
      <c r="Q20" s="152"/>
    </row>
    <row r="21" spans="1:24" ht="51.75" customHeight="1" x14ac:dyDescent="0.3">
      <c r="A21" s="158">
        <f>'Unit Data from Audit Worksheet'!A24</f>
        <v>502</v>
      </c>
      <c r="B21" s="170" t="str">
        <f>'Unit Data from Audit Worksheet'!C24</f>
        <v>Net Position-Business Activities</v>
      </c>
      <c r="C21" s="157" t="str">
        <f>'Unit Data from Audit Worksheet'!D24</f>
        <v xml:space="preserve">All unrestricted Cash and investments. 
Exclude restricted cash and cash held by a third party. </v>
      </c>
      <c r="D21" s="69"/>
      <c r="E21" s="176">
        <f>'Unit Data from Audit Worksheet'!F24</f>
        <v>0</v>
      </c>
      <c r="F21" s="169">
        <f>IF(L21&lt;0,"Error: Number is normally positive.",)</f>
        <v>0</v>
      </c>
      <c r="G21" s="171"/>
      <c r="H21" s="168"/>
      <c r="I21" s="21"/>
      <c r="J21" s="167">
        <v>502</v>
      </c>
      <c r="K21" s="166" t="s">
        <v>85</v>
      </c>
      <c r="L21" s="206">
        <f t="shared" si="1"/>
        <v>0</v>
      </c>
      <c r="P21" s="147"/>
      <c r="Q21" s="152"/>
      <c r="R21" s="2"/>
      <c r="W21" s="420">
        <v>502</v>
      </c>
      <c r="X21" s="203">
        <v>502</v>
      </c>
    </row>
    <row r="22" spans="1:24" ht="40.5" customHeight="1" x14ac:dyDescent="0.3">
      <c r="A22" s="158">
        <f>'Unit Data from Audit Worksheet'!A25</f>
        <v>503</v>
      </c>
      <c r="B22" s="170" t="str">
        <f>'Unit Data from Audit Worksheet'!C25</f>
        <v>Net Position-Business Activities</v>
      </c>
      <c r="C22" s="157" t="str">
        <f>'Unit Data from Audit Worksheet'!D25</f>
        <v>All restricted Cash and investments</v>
      </c>
      <c r="D22" s="69"/>
      <c r="E22" s="176">
        <f>'Unit Data from Audit Worksheet'!F25</f>
        <v>0</v>
      </c>
      <c r="F22" s="169">
        <f>IF(L22&lt;0,"Error: Number is normally positive.",)</f>
        <v>0</v>
      </c>
      <c r="G22" s="171"/>
      <c r="H22" s="168"/>
      <c r="I22" s="21"/>
      <c r="J22" s="167">
        <v>503</v>
      </c>
      <c r="K22" s="166" t="s">
        <v>86</v>
      </c>
      <c r="L22" s="206">
        <f t="shared" si="1"/>
        <v>0</v>
      </c>
      <c r="P22" s="147"/>
      <c r="Q22" s="152"/>
    </row>
    <row r="23" spans="1:24" ht="39" customHeight="1" x14ac:dyDescent="0.3">
      <c r="A23" s="158">
        <f>'Unit Data from Audit Worksheet'!A27</f>
        <v>388</v>
      </c>
      <c r="B23" s="170" t="str">
        <f>'Unit Data from Audit Worksheet'!C27</f>
        <v>Statement of Activities - Governmental</v>
      </c>
      <c r="C23" s="157" t="str">
        <f>'Unit Data from Audit Worksheet'!D27</f>
        <v>Total Expenses</v>
      </c>
      <c r="D23" s="69"/>
      <c r="E23" s="176">
        <f>'Unit Data from Audit Worksheet'!F27</f>
        <v>0</v>
      </c>
      <c r="F23" s="169">
        <f>IF(L23&lt;0,"Error: Enter as a positive.",)</f>
        <v>0</v>
      </c>
      <c r="G23" s="171"/>
      <c r="H23" s="168"/>
      <c r="I23" s="21"/>
      <c r="J23" s="167">
        <v>388</v>
      </c>
      <c r="K23" s="166" t="s">
        <v>88</v>
      </c>
      <c r="L23" s="206">
        <f t="shared" si="1"/>
        <v>0</v>
      </c>
      <c r="P23" s="147"/>
      <c r="Q23" s="152"/>
    </row>
    <row r="24" spans="1:24" ht="39" customHeight="1" x14ac:dyDescent="0.3">
      <c r="A24" s="158">
        <f>'Unit Data from Audit Worksheet'!A28</f>
        <v>339</v>
      </c>
      <c r="B24" s="170" t="str">
        <f>'Unit Data from Audit Worksheet'!C28</f>
        <v>Statement of Activities - Governmental</v>
      </c>
      <c r="C24" s="157" t="str">
        <f>'Unit Data from Audit Worksheet'!D28</f>
        <v xml:space="preserve">Charges for services </v>
      </c>
      <c r="D24" s="69"/>
      <c r="E24" s="176">
        <f>'Unit Data from Audit Worksheet'!F28</f>
        <v>0</v>
      </c>
      <c r="F24" s="169"/>
      <c r="G24" s="171"/>
      <c r="H24" s="168"/>
      <c r="I24" s="21"/>
      <c r="J24" s="167">
        <v>339</v>
      </c>
      <c r="K24" s="166" t="s">
        <v>89</v>
      </c>
      <c r="L24" s="206">
        <f t="shared" si="1"/>
        <v>0</v>
      </c>
      <c r="P24" s="147"/>
      <c r="Q24" s="152"/>
    </row>
    <row r="25" spans="1:24" ht="39" customHeight="1" x14ac:dyDescent="0.3">
      <c r="A25" s="158">
        <f>'Unit Data from Audit Worksheet'!A29</f>
        <v>504</v>
      </c>
      <c r="B25" s="170" t="str">
        <f>'Unit Data from Audit Worksheet'!C29</f>
        <v>Statement of Activities - Governmental</v>
      </c>
      <c r="C25" s="157" t="str">
        <f>'Unit Data from Audit Worksheet'!D29</f>
        <v>Operating grants and contributions</v>
      </c>
      <c r="D25" s="69"/>
      <c r="E25" s="176">
        <f>'Unit Data from Audit Worksheet'!F29</f>
        <v>0</v>
      </c>
      <c r="F25" s="169"/>
      <c r="G25" s="171"/>
      <c r="H25" s="168"/>
      <c r="I25" s="21"/>
      <c r="J25" s="167">
        <v>504</v>
      </c>
      <c r="K25" s="166" t="s">
        <v>90</v>
      </c>
      <c r="L25" s="206">
        <f t="shared" si="1"/>
        <v>0</v>
      </c>
      <c r="P25" s="147"/>
      <c r="Q25" s="152"/>
    </row>
    <row r="26" spans="1:24" ht="39" customHeight="1" x14ac:dyDescent="0.3">
      <c r="A26" s="158">
        <f>'Unit Data from Audit Worksheet'!A30</f>
        <v>505</v>
      </c>
      <c r="B26" s="170" t="str">
        <f>'Unit Data from Audit Worksheet'!C30</f>
        <v>Statement of Activities - Governmental</v>
      </c>
      <c r="C26" s="157" t="str">
        <f>'Unit Data from Audit Worksheet'!D30</f>
        <v>Capital grants and contributions</v>
      </c>
      <c r="D26" s="69"/>
      <c r="E26" s="176">
        <f>'Unit Data from Audit Worksheet'!F30</f>
        <v>0</v>
      </c>
      <c r="F26" s="169"/>
      <c r="G26" s="171"/>
      <c r="H26" s="168"/>
      <c r="I26" s="21"/>
      <c r="J26" s="167">
        <v>505</v>
      </c>
      <c r="K26" s="166" t="s">
        <v>91</v>
      </c>
      <c r="L26" s="206">
        <f t="shared" si="1"/>
        <v>0</v>
      </c>
      <c r="P26" s="147"/>
      <c r="Q26" s="152"/>
    </row>
    <row r="27" spans="1:24" ht="82.5" customHeight="1" x14ac:dyDescent="0.3">
      <c r="A27" s="158">
        <f>'Unit Data from Audit Worksheet'!A31</f>
        <v>341</v>
      </c>
      <c r="B27" s="170" t="str">
        <f>'Unit Data from Audit Worksheet'!C31</f>
        <v>Statement of Activities - Governmental</v>
      </c>
      <c r="C27" s="157" t="str">
        <f>'Unit Data from Audit Worksheet'!D31</f>
        <v>Total General revenues
Exclude: transfers-in or out,
                 special items,
                 extraordinary amounts</v>
      </c>
      <c r="D27" s="69"/>
      <c r="E27" s="176">
        <f>'Unit Data from Audit Worksheet'!F31</f>
        <v>0</v>
      </c>
      <c r="F27" s="169"/>
      <c r="G27" s="171"/>
      <c r="H27" s="168"/>
      <c r="I27" s="21"/>
      <c r="J27" s="167">
        <v>341</v>
      </c>
      <c r="K27" s="166" t="s">
        <v>92</v>
      </c>
      <c r="L27" s="206">
        <f t="shared" si="1"/>
        <v>0</v>
      </c>
      <c r="P27" s="147"/>
      <c r="Q27" s="152"/>
    </row>
    <row r="28" spans="1:24" ht="82.5" customHeight="1" x14ac:dyDescent="0.3">
      <c r="A28" s="158">
        <f>'Unit Data from Audit Worksheet'!A32</f>
        <v>386</v>
      </c>
      <c r="B28" s="170" t="str">
        <f>'Unit Data from Audit Worksheet'!C32</f>
        <v>Statement of Activities - Governmental</v>
      </c>
      <c r="C28" s="157" t="str">
        <f>'Unit Data from Audit Worksheet'!D32</f>
        <v>Total Transfers in    (Preference is that transfers-in  are not netted against transfers-out)</v>
      </c>
      <c r="D28" s="69"/>
      <c r="E28" s="176">
        <f>'Unit Data from Audit Worksheet'!F32</f>
        <v>0</v>
      </c>
      <c r="F28" s="169"/>
      <c r="G28" s="171"/>
      <c r="H28" s="168"/>
      <c r="I28" s="21"/>
      <c r="J28" s="167">
        <v>386</v>
      </c>
      <c r="K28" s="166" t="s">
        <v>93</v>
      </c>
      <c r="L28" s="206">
        <f t="shared" si="1"/>
        <v>0</v>
      </c>
      <c r="P28" s="147"/>
      <c r="Q28" s="152"/>
    </row>
    <row r="29" spans="1:24" ht="82.5" customHeight="1" x14ac:dyDescent="0.3">
      <c r="A29" s="158">
        <f>'Unit Data from Audit Worksheet'!A33</f>
        <v>387</v>
      </c>
      <c r="B29" s="170" t="str">
        <f>'Unit Data from Audit Worksheet'!C33</f>
        <v>Statement of Activities - Governmental</v>
      </c>
      <c r="C29" s="157" t="str">
        <f>'Unit Data from Audit Worksheet'!D33</f>
        <v>Total Transfers out    (Preference is that transfers-in  are not netted against transfers-out)</v>
      </c>
      <c r="D29" s="69"/>
      <c r="E29" s="176">
        <f>'Unit Data from Audit Worksheet'!F33</f>
        <v>0</v>
      </c>
      <c r="F29" s="169">
        <f>IF(L29&lt;0,"Error: Enter as a positive.",)</f>
        <v>0</v>
      </c>
      <c r="G29" s="171"/>
      <c r="H29" s="168"/>
      <c r="I29" s="21"/>
      <c r="J29" s="167">
        <v>387</v>
      </c>
      <c r="K29" s="166" t="s">
        <v>94</v>
      </c>
      <c r="L29" s="206">
        <f t="shared" si="1"/>
        <v>0</v>
      </c>
      <c r="P29" s="147"/>
      <c r="Q29" s="152"/>
    </row>
    <row r="30" spans="1:24" ht="82.5" customHeight="1" x14ac:dyDescent="0.3">
      <c r="A30" s="158">
        <f>'Unit Data from Audit Worksheet'!A34</f>
        <v>389</v>
      </c>
      <c r="B30" s="170" t="str">
        <f>'Unit Data from Audit Worksheet'!C34</f>
        <v>Statement of Activities - Governmental</v>
      </c>
      <c r="C30" s="157" t="str">
        <f>'Unit Data from Audit Worksheet'!D34</f>
        <v>Total Special and Extraordinary items.    (Amounts that increase net position are recorded as positive and amounts that decrease net position are recorded as negative)</v>
      </c>
      <c r="D30" s="69"/>
      <c r="E30" s="176">
        <f>'Unit Data from Audit Worksheet'!F34</f>
        <v>0</v>
      </c>
      <c r="F30" s="169"/>
      <c r="G30" s="171"/>
      <c r="H30" s="168"/>
      <c r="I30" s="21"/>
      <c r="J30" s="167">
        <v>389</v>
      </c>
      <c r="K30" s="166" t="s">
        <v>95</v>
      </c>
      <c r="L30" s="206">
        <f t="shared" si="1"/>
        <v>0</v>
      </c>
      <c r="N30" s="214"/>
      <c r="P30" s="147"/>
      <c r="Q30" s="152"/>
    </row>
    <row r="31" spans="1:24" ht="79.5" customHeight="1" x14ac:dyDescent="0.3">
      <c r="A31" s="158">
        <f>'Unit Data from Audit Worksheet'!A35</f>
        <v>255</v>
      </c>
      <c r="B31" s="170" t="str">
        <f>'Unit Data from Audit Worksheet'!C35</f>
        <v>Statement of Activities - Governmental</v>
      </c>
      <c r="C31" s="157" t="str">
        <f>'Unit Data from Audit Worksheet'!D35</f>
        <v>Total Change in net position - (Increase in net position is recorded as a positive and a decrease in net position is recorded as a negative)</v>
      </c>
      <c r="D31" s="69"/>
      <c r="E31" s="176">
        <f>'Unit Data from Audit Worksheet'!F35</f>
        <v>0</v>
      </c>
      <c r="F31" s="169">
        <f>IF((L24+L25+L26+L27+L28-L29+L30-L23-L31)=0,,"Total revenues less total expenses do not equal total change in net position. Acct 339+504+505+341+386-387+389-388-255=0")</f>
        <v>0</v>
      </c>
      <c r="G31" s="58">
        <f>L24+L25+L26+L27+L28-L29+L30-L23-L31</f>
        <v>0</v>
      </c>
      <c r="H31" s="168"/>
      <c r="I31" s="21"/>
      <c r="J31" s="167">
        <v>255</v>
      </c>
      <c r="K31" s="166" t="s">
        <v>96</v>
      </c>
      <c r="L31" s="206">
        <f t="shared" si="1"/>
        <v>0</v>
      </c>
      <c r="O31" s="213" t="e">
        <f>'Unit Data from Audit Worksheet'!E35</f>
        <v>#N/A</v>
      </c>
      <c r="P31" s="149"/>
      <c r="Q31" s="152"/>
    </row>
    <row r="32" spans="1:24" ht="89.25" customHeight="1" x14ac:dyDescent="0.3">
      <c r="A32" s="158">
        <f>'Unit Data from Audit Worksheet'!A36</f>
        <v>376</v>
      </c>
      <c r="B32" s="170" t="str">
        <f>'Unit Data from Audit Worksheet'!C36</f>
        <v>Statement of Activities - Governmental</v>
      </c>
      <c r="C32" s="157" t="str">
        <f>'Unit Data from Audit Worksheet'!D36</f>
        <v>Any adjustment to beginning net position including rounding, prior period adjustments and restatements.   (Increases to net position are positive; decreases to net position are negative)</v>
      </c>
      <c r="D32" s="69"/>
      <c r="E32" s="176">
        <f>'Unit Data from Audit Worksheet'!F36</f>
        <v>0</v>
      </c>
      <c r="F32" s="56" t="e">
        <f>IF(L18+L19+L20-L31-L32=O18+O19+O20,,"Beginning Balance does not agree with our records acct (252+253+254-255-376=PY252+PY253+PY254)")</f>
        <v>#N/A</v>
      </c>
      <c r="G32" s="59" t="e">
        <f>L18+L19+L20-L31-L32-(O18+O19+O20)</f>
        <v>#N/A</v>
      </c>
      <c r="H32" s="168" t="str">
        <f>'Unit Data from Audit Worksheet'!I36</f>
        <v>Please do not enter prior years ending balance as an adjustment in column F to balance.  Column F is only for year 2021-2022 adjustments.</v>
      </c>
      <c r="I32" s="21"/>
      <c r="J32" s="167">
        <v>376</v>
      </c>
      <c r="K32" s="166" t="s">
        <v>38</v>
      </c>
      <c r="L32" s="206">
        <f t="shared" si="1"/>
        <v>0</v>
      </c>
      <c r="O32" s="213" t="e">
        <f>'Unit Data from Audit Worksheet'!E36</f>
        <v>#N/A</v>
      </c>
      <c r="P32" s="149"/>
      <c r="Q32" s="152"/>
      <c r="S32" s="288"/>
      <c r="T32" s="288"/>
      <c r="U32" s="288"/>
      <c r="V32" s="288"/>
      <c r="W32" s="288"/>
      <c r="X32" s="288"/>
    </row>
    <row r="33" spans="1:30" ht="90" customHeight="1" x14ac:dyDescent="0.3">
      <c r="A33" s="158">
        <f>'Unit Data from Audit Worksheet'!A38</f>
        <v>592</v>
      </c>
      <c r="B33" s="170" t="str">
        <f>'Unit Data from Audit Worksheet'!C38</f>
        <v>Statement of Activities - Business Activities</v>
      </c>
      <c r="C33" s="157" t="str">
        <f>'Unit Data from Audit Worksheet'!D38</f>
        <v>Total Change in net position Business Type 
(Increase in net position is recorded as a positive and a decrease in net position is recorded as a negative)</v>
      </c>
      <c r="D33" s="69"/>
      <c r="E33" s="176">
        <f>'Unit Data from Audit Worksheet'!F38</f>
        <v>0</v>
      </c>
      <c r="F33" s="169"/>
      <c r="G33" s="171"/>
      <c r="H33" s="168"/>
      <c r="I33" s="21"/>
      <c r="J33" s="167">
        <v>592</v>
      </c>
      <c r="K33" s="166" t="s">
        <v>218</v>
      </c>
      <c r="L33" s="206">
        <f t="shared" si="1"/>
        <v>0</v>
      </c>
      <c r="O33" s="213"/>
      <c r="P33" s="147"/>
      <c r="Q33" s="152"/>
      <c r="R33" s="288"/>
      <c r="S33" s="288"/>
      <c r="T33" s="288"/>
      <c r="U33" s="288"/>
      <c r="V33" s="288"/>
      <c r="W33" s="420">
        <v>592</v>
      </c>
      <c r="X33" s="203">
        <v>592</v>
      </c>
    </row>
    <row r="34" spans="1:30" ht="66" customHeight="1" x14ac:dyDescent="0.3">
      <c r="A34" s="158">
        <f>'Unit Data from Audit Worksheet'!A39</f>
        <v>591</v>
      </c>
      <c r="B34" s="170" t="str">
        <f>'Unit Data from Audit Worksheet'!C39</f>
        <v>Statement of Activities - Business Activities</v>
      </c>
      <c r="C34" s="157" t="str">
        <f>'Unit Data from Audit Worksheet'!D39</f>
        <v>Total Expenses - Exclude Transfers</v>
      </c>
      <c r="D34" s="69"/>
      <c r="E34" s="176">
        <f>'Unit Data from Audit Worksheet'!F39</f>
        <v>0</v>
      </c>
      <c r="F34" s="169">
        <f>IF(L34&lt;0,"Error: Enter as a positive.",)</f>
        <v>0</v>
      </c>
      <c r="G34" s="171"/>
      <c r="H34" s="168"/>
      <c r="I34" s="21"/>
      <c r="J34" s="167">
        <v>591</v>
      </c>
      <c r="K34" s="166" t="s">
        <v>217</v>
      </c>
      <c r="L34" s="206">
        <f t="shared" si="1"/>
        <v>0</v>
      </c>
      <c r="O34" s="213"/>
      <c r="P34" s="147"/>
      <c r="Q34" s="152"/>
      <c r="S34" s="288"/>
      <c r="T34" s="288"/>
      <c r="U34" s="288"/>
      <c r="V34" s="288"/>
      <c r="W34" s="288"/>
      <c r="X34" s="288"/>
    </row>
    <row r="35" spans="1:30" ht="54" customHeight="1" x14ac:dyDescent="0.3">
      <c r="A35" s="158">
        <f>'Unit Data from Audit Worksheet'!A41</f>
        <v>506</v>
      </c>
      <c r="B35" s="33" t="str">
        <f>'Unit Data from Audit Worksheet'!C41</f>
        <v>General Fund-Balance Sheet</v>
      </c>
      <c r="C35" s="215" t="str">
        <f>'Unit Data from Audit Worksheet'!D41</f>
        <v xml:space="preserve">All unrestricted cash and investments.  
Exclude restricted cash and cash held by a third party. </v>
      </c>
      <c r="D35" s="69"/>
      <c r="E35" s="100">
        <f>'Unit Data from Audit Worksheet'!F41</f>
        <v>0</v>
      </c>
      <c r="F35" s="20">
        <f>IF(L35&lt;0,"Error: Number is normally positive.",)</f>
        <v>0</v>
      </c>
      <c r="G35" s="45"/>
      <c r="H35" s="168"/>
      <c r="I35" s="21"/>
      <c r="J35" s="22">
        <v>506</v>
      </c>
      <c r="K35" s="166" t="s">
        <v>97</v>
      </c>
      <c r="L35" s="216">
        <f t="shared" ref="L35:L46" si="2">IF(D35="",E35,D35)</f>
        <v>0</v>
      </c>
      <c r="P35" s="147"/>
      <c r="Q35" s="152"/>
    </row>
    <row r="36" spans="1:30" ht="45.75" customHeight="1" x14ac:dyDescent="0.3">
      <c r="A36" s="158">
        <f>'Unit Data from Audit Worksheet'!A42</f>
        <v>536</v>
      </c>
      <c r="B36" s="33" t="str">
        <f>'Unit Data from Audit Worksheet'!C42</f>
        <v>General Fund-Balance Sheet</v>
      </c>
      <c r="C36" s="215" t="str">
        <f>'Unit Data from Audit Worksheet'!D42</f>
        <v>All restricted cash and investments</v>
      </c>
      <c r="D36" s="69"/>
      <c r="E36" s="100">
        <f>'Unit Data from Audit Worksheet'!F42</f>
        <v>0</v>
      </c>
      <c r="F36" s="20">
        <f>IF(L36&lt;0,"Error: Number is normally positive.",)</f>
        <v>0</v>
      </c>
      <c r="G36" s="45"/>
      <c r="H36" s="168"/>
      <c r="I36" s="21"/>
      <c r="J36" s="22">
        <v>536</v>
      </c>
      <c r="K36" s="166" t="s">
        <v>98</v>
      </c>
      <c r="L36" s="216">
        <f t="shared" si="2"/>
        <v>0</v>
      </c>
      <c r="P36" s="147"/>
      <c r="Q36" s="152"/>
      <c r="R36" s="210"/>
      <c r="T36" s="209"/>
      <c r="U36" s="209"/>
      <c r="V36" s="209"/>
      <c r="W36" s="209"/>
      <c r="X36" s="16"/>
    </row>
    <row r="37" spans="1:30" ht="56.25" customHeight="1" x14ac:dyDescent="0.3">
      <c r="A37" s="158">
        <f>'Unit Data from Audit Worksheet'!A43</f>
        <v>586</v>
      </c>
      <c r="B37" s="170" t="str">
        <f>'Unit Data from Audit Worksheet'!C43</f>
        <v>General Fund-Balance Sheet</v>
      </c>
      <c r="C37" s="157" t="str">
        <f>'Unit Data from Audit Worksheet'!D43</f>
        <v>Advance To: Interfund loan receivable-portion of repayment plan longer than 12 months</v>
      </c>
      <c r="D37" s="94"/>
      <c r="E37" s="176">
        <f>'Unit Data from Audit Worksheet'!F43</f>
        <v>0</v>
      </c>
      <c r="F37" s="169"/>
      <c r="G37" s="171"/>
      <c r="H37" s="168"/>
      <c r="I37" s="21"/>
      <c r="J37" s="167">
        <v>586</v>
      </c>
      <c r="K37" s="157" t="s">
        <v>207</v>
      </c>
      <c r="L37" s="206">
        <f t="shared" si="2"/>
        <v>0</v>
      </c>
      <c r="P37" s="147"/>
      <c r="Q37" s="152"/>
      <c r="R37" s="210"/>
      <c r="T37" s="209"/>
      <c r="U37" s="209"/>
      <c r="V37" s="209"/>
      <c r="W37" s="209"/>
      <c r="X37" s="16"/>
    </row>
    <row r="38" spans="1:30" ht="55.2" customHeight="1" x14ac:dyDescent="0.3">
      <c r="A38" s="158">
        <f>'Unit Data from Audit Worksheet'!A44</f>
        <v>379</v>
      </c>
      <c r="B38" s="170" t="str">
        <f>'Unit Data from Audit Worksheet'!C44</f>
        <v>General Fund-Balance Sheet</v>
      </c>
      <c r="C38" s="157" t="str">
        <f>'Unit Data from Audit Worksheet'!D44</f>
        <v>Total Assets and deferred outflows</v>
      </c>
      <c r="D38" s="94"/>
      <c r="E38" s="176">
        <f>'Unit Data from Audit Worksheet'!F44</f>
        <v>0</v>
      </c>
      <c r="F38" s="53">
        <f>IF((L35+L36)&gt;L38,"Error: Please review accts (506+536)&gt;379",)</f>
        <v>0</v>
      </c>
      <c r="G38" s="171"/>
      <c r="H38" s="168"/>
      <c r="I38" s="21"/>
      <c r="J38" s="167">
        <v>379</v>
      </c>
      <c r="K38" s="166" t="s">
        <v>47</v>
      </c>
      <c r="L38" s="206">
        <f t="shared" si="2"/>
        <v>0</v>
      </c>
      <c r="P38" s="147"/>
      <c r="Q38" s="152"/>
    </row>
    <row r="39" spans="1:30" ht="90.75" customHeight="1" x14ac:dyDescent="0.3">
      <c r="A39" s="158">
        <f>'Unit Data from Audit Worksheet'!A45</f>
        <v>4</v>
      </c>
      <c r="B39" s="33" t="str">
        <f>'Unit Data from Audit Worksheet'!C45</f>
        <v>General Fund-Balance Sheet</v>
      </c>
      <c r="C39" s="215" t="str">
        <f>'Unit Data from Audit Worksheet'!D45</f>
        <v>Current Liabilities (as reported on the Balance Sheet)
Exclude all deferred inflows. 
Include advance from(long-term portion of interfund loans)</v>
      </c>
      <c r="D39" s="94"/>
      <c r="E39" s="100">
        <f>'Unit Data from Audit Worksheet'!F45</f>
        <v>0</v>
      </c>
      <c r="F39" s="20">
        <f t="shared" ref="F39:F43" si="3">IF(L39&lt;0,"Error: Enter as a positive.",)</f>
        <v>0</v>
      </c>
      <c r="G39" s="45"/>
      <c r="H39" s="168"/>
      <c r="I39" s="21"/>
      <c r="J39" s="22">
        <v>4</v>
      </c>
      <c r="K39" s="166" t="s">
        <v>48</v>
      </c>
      <c r="L39" s="216">
        <f t="shared" si="2"/>
        <v>0</v>
      </c>
      <c r="P39" s="147"/>
      <c r="Q39" s="152"/>
      <c r="T39" s="16"/>
      <c r="U39" s="16"/>
      <c r="V39" s="16"/>
      <c r="W39" s="16"/>
    </row>
    <row r="40" spans="1:30" ht="142.80000000000001" customHeight="1" x14ac:dyDescent="0.3">
      <c r="A40" s="158">
        <f>'Unit Data from Audit Worksheet'!A46</f>
        <v>5</v>
      </c>
      <c r="B40" s="33" t="str">
        <f>'Unit Data from Audit Worksheet'!C46</f>
        <v>General Fund-Balance Sheet</v>
      </c>
      <c r="C40" s="215"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94"/>
      <c r="E40" s="100">
        <f>'Unit Data from Audit Worksheet'!F46</f>
        <v>0</v>
      </c>
      <c r="F40" s="20">
        <f t="shared" si="3"/>
        <v>0</v>
      </c>
      <c r="G40" s="45"/>
      <c r="H40" s="168"/>
      <c r="I40" s="21"/>
      <c r="J40" s="22">
        <v>5</v>
      </c>
      <c r="K40" s="166" t="s">
        <v>49</v>
      </c>
      <c r="L40" s="216">
        <f t="shared" si="2"/>
        <v>0</v>
      </c>
      <c r="P40" s="147"/>
      <c r="Q40" s="152"/>
      <c r="T40" s="16"/>
      <c r="U40" s="16"/>
      <c r="V40" s="16"/>
      <c r="W40" s="16"/>
    </row>
    <row r="41" spans="1:30" ht="104.25" customHeight="1" x14ac:dyDescent="0.3">
      <c r="A41" s="158">
        <f>'Unit Data from Audit Worksheet'!A47</f>
        <v>380</v>
      </c>
      <c r="B41" s="170" t="str">
        <f>'Unit Data from Audit Worksheet'!C47</f>
        <v>General Fund-Balance Sheet</v>
      </c>
      <c r="C41" s="157" t="str">
        <f>'Unit Data from Audit Worksheet'!D47</f>
        <v>Total Deferred inflows not derived from cash receipts.  Deferred inflows on the face of the statements can include cash and non-cash.  You may have to refer to the note disclosure where the cash and non-cash is broken out.</v>
      </c>
      <c r="D41" s="94"/>
      <c r="E41" s="176">
        <f>'Unit Data from Audit Worksheet'!F47</f>
        <v>0</v>
      </c>
      <c r="F41" s="169">
        <f t="shared" si="3"/>
        <v>0</v>
      </c>
      <c r="G41" s="171"/>
      <c r="H41" s="168"/>
      <c r="I41" s="21"/>
      <c r="J41" s="167">
        <v>380</v>
      </c>
      <c r="K41" s="166" t="s">
        <v>50</v>
      </c>
      <c r="L41" s="206">
        <f t="shared" si="2"/>
        <v>0</v>
      </c>
      <c r="P41" s="152"/>
      <c r="Q41" s="152"/>
    </row>
    <row r="42" spans="1:30" ht="52.8" customHeight="1" x14ac:dyDescent="0.3">
      <c r="A42" s="158">
        <f>'Unit Data from Audit Worksheet'!A48</f>
        <v>391</v>
      </c>
      <c r="B42" s="170" t="str">
        <f>'Unit Data from Audit Worksheet'!C48</f>
        <v>General Fund-Balance Sheet</v>
      </c>
      <c r="C42" s="157" t="str">
        <f>'Unit Data from Audit Worksheet'!D48</f>
        <v xml:space="preserve">Fund balance, Restricted for Stabilization by State Statute </v>
      </c>
      <c r="D42" s="94"/>
      <c r="E42" s="176">
        <f>'Unit Data from Audit Worksheet'!F48</f>
        <v>0</v>
      </c>
      <c r="F42" s="169">
        <f t="shared" si="3"/>
        <v>0</v>
      </c>
      <c r="G42" s="171"/>
      <c r="H42" s="168"/>
      <c r="I42" s="21"/>
      <c r="J42" s="167">
        <v>391</v>
      </c>
      <c r="K42" s="166" t="s">
        <v>100</v>
      </c>
      <c r="L42" s="206">
        <f t="shared" si="2"/>
        <v>0</v>
      </c>
      <c r="P42" s="152"/>
      <c r="Q42" s="152"/>
    </row>
    <row r="43" spans="1:30" ht="46.8" customHeight="1" x14ac:dyDescent="0.3">
      <c r="A43" s="158">
        <f>'Unit Data from Audit Worksheet'!A49</f>
        <v>7</v>
      </c>
      <c r="B43" s="33" t="str">
        <f>'Unit Data from Audit Worksheet'!C49</f>
        <v>General Fund-Balance Sheet</v>
      </c>
      <c r="C43" s="215" t="str">
        <f>'Unit Data from Audit Worksheet'!D49</f>
        <v>Fund balance, Nonspendable-  inventory/prepaids/etc.</v>
      </c>
      <c r="D43" s="94"/>
      <c r="E43" s="100">
        <f>'Unit Data from Audit Worksheet'!F49</f>
        <v>0</v>
      </c>
      <c r="F43" s="20">
        <f t="shared" si="3"/>
        <v>0</v>
      </c>
      <c r="G43" s="45"/>
      <c r="H43" s="168"/>
      <c r="I43" s="21"/>
      <c r="J43" s="22">
        <v>7</v>
      </c>
      <c r="K43" s="166" t="s">
        <v>101</v>
      </c>
      <c r="L43" s="216">
        <f t="shared" si="2"/>
        <v>0</v>
      </c>
      <c r="P43" s="152"/>
      <c r="Q43" s="152"/>
    </row>
    <row r="44" spans="1:30" s="16" customFormat="1" ht="48.75" customHeight="1" x14ac:dyDescent="0.3">
      <c r="A44" s="141">
        <f>'Unit Data from Audit Worksheet'!A50</f>
        <v>645</v>
      </c>
      <c r="B44" s="180" t="str">
        <f>'Unit Data from Audit Worksheet'!C50</f>
        <v>General Fund-Balance Sheet</v>
      </c>
      <c r="C44" s="141" t="str">
        <f>'Unit Data from Audit Worksheet'!D50</f>
        <v>Fund balance, Assigned (total of all assigned components)</v>
      </c>
      <c r="D44" s="75"/>
      <c r="E44" s="179">
        <f>'Unit Data from Audit Worksheet'!F50</f>
        <v>0</v>
      </c>
      <c r="F44" s="164">
        <f>IF(L44&lt;0,"Error: Enter as a positive.",)</f>
        <v>0</v>
      </c>
      <c r="G44" s="154"/>
      <c r="H44" s="164"/>
      <c r="I44" s="218"/>
      <c r="J44" s="163">
        <v>645</v>
      </c>
      <c r="K44" s="141" t="s">
        <v>245</v>
      </c>
      <c r="L44" s="219">
        <f t="shared" si="2"/>
        <v>0</v>
      </c>
      <c r="M44"/>
      <c r="N44" s="209"/>
      <c r="O44" s="209"/>
      <c r="P44" s="152"/>
      <c r="Q44" s="152"/>
      <c r="R44" s="196"/>
      <c r="S44" s="2"/>
      <c r="T44" s="2"/>
      <c r="U44" s="2"/>
      <c r="V44" s="2"/>
      <c r="W44" s="2"/>
      <c r="X44" s="2"/>
      <c r="Y44"/>
      <c r="Z44"/>
      <c r="AA44"/>
      <c r="AB44"/>
      <c r="AC44"/>
      <c r="AD44"/>
    </row>
    <row r="45" spans="1:30" s="16" customFormat="1" ht="45.75" customHeight="1" x14ac:dyDescent="0.3">
      <c r="A45" s="141">
        <f>'Unit Data from Audit Worksheet'!A51</f>
        <v>646</v>
      </c>
      <c r="B45" s="180" t="str">
        <f>'Unit Data from Audit Worksheet'!C51</f>
        <v>General Fund-Balance Sheet</v>
      </c>
      <c r="C45" s="141" t="str">
        <f>'Unit Data from Audit Worksheet'!D51</f>
        <v>Fund Balance, Unassigned</v>
      </c>
      <c r="D45" s="75"/>
      <c r="E45" s="179">
        <f>'Unit Data from Audit Worksheet'!F51</f>
        <v>0</v>
      </c>
      <c r="F45" s="164">
        <f>IF(L45&lt;0,"Error: Enter as a positive.",)</f>
        <v>0</v>
      </c>
      <c r="G45" s="154"/>
      <c r="H45" s="164"/>
      <c r="I45" s="218"/>
      <c r="J45" s="163">
        <v>646</v>
      </c>
      <c r="K45" s="141" t="s">
        <v>246</v>
      </c>
      <c r="L45" s="219">
        <f t="shared" si="2"/>
        <v>0</v>
      </c>
      <c r="M45"/>
      <c r="N45" s="209"/>
      <c r="O45" s="209"/>
      <c r="P45" s="152"/>
      <c r="Q45" s="152"/>
      <c r="R45" s="196"/>
      <c r="S45" s="2"/>
      <c r="T45" s="2"/>
      <c r="U45" s="2"/>
      <c r="V45" s="2"/>
      <c r="W45" s="2"/>
      <c r="X45" s="2"/>
      <c r="Y45"/>
      <c r="Z45"/>
      <c r="AA45"/>
      <c r="AB45"/>
      <c r="AC45"/>
      <c r="AD45"/>
    </row>
    <row r="46" spans="1:30" ht="55.5" customHeight="1" x14ac:dyDescent="0.3">
      <c r="A46" s="204">
        <f>'Unit Data from Audit Worksheet'!A52</f>
        <v>9</v>
      </c>
      <c r="B46" s="77" t="str">
        <f>'Unit Data from Audit Worksheet'!C52</f>
        <v>General Fund-Balance Sheet</v>
      </c>
      <c r="C46" s="220" t="str">
        <f>'Unit Data from Audit Worksheet'!D52</f>
        <v>Total Fund balance (enter fund deficits as negative)</v>
      </c>
      <c r="D46" s="94"/>
      <c r="E46" s="99">
        <f>'Unit Data from Audit Worksheet'!F52</f>
        <v>0</v>
      </c>
      <c r="F46" s="78">
        <f>IF(L38-L39-L40-L41-L46=0,,"Error: Total assets less total liabilities do not equal Acct +379-4-5-380-9=0")</f>
        <v>0</v>
      </c>
      <c r="G46" s="79">
        <f>L38-L39-L40-L41-L46</f>
        <v>0</v>
      </c>
      <c r="H46" s="168"/>
      <c r="I46" s="21"/>
      <c r="J46" s="80">
        <v>9</v>
      </c>
      <c r="K46" s="31" t="s">
        <v>103</v>
      </c>
      <c r="L46" s="216">
        <f t="shared" si="2"/>
        <v>0</v>
      </c>
      <c r="O46" s="213" t="e">
        <f>'Unit Data from Audit Worksheet'!E52</f>
        <v>#N/A</v>
      </c>
      <c r="P46" s="146"/>
      <c r="Q46" s="152"/>
    </row>
    <row r="47" spans="1:30" s="16" customFormat="1" ht="73.5" customHeight="1" x14ac:dyDescent="0.3">
      <c r="A47" s="221">
        <f>'Unit Data from Audit Worksheet'!A53</f>
        <v>1052</v>
      </c>
      <c r="B47" s="174" t="str">
        <f>'Unit Data from Audit Worksheet'!C53</f>
        <v>General Fund-Rev, Exp. Change in Fund Balance</v>
      </c>
      <c r="C47" s="222" t="str">
        <f>'Unit Data from Audit Worksheet'!D53</f>
        <v>Mark to Market unrealized losses in the General Fund.  (enter as a negative number)</v>
      </c>
      <c r="D47" s="94"/>
      <c r="E47" s="177">
        <f>'Unit Data from Audit Worksheet'!F53</f>
        <v>0</v>
      </c>
      <c r="F47" s="169"/>
      <c r="G47" s="171"/>
      <c r="H47" s="168"/>
      <c r="I47" s="21"/>
      <c r="J47" s="181">
        <v>1052</v>
      </c>
      <c r="K47" s="84" t="s">
        <v>698</v>
      </c>
      <c r="L47" s="223">
        <f t="shared" ref="L47:L55" si="4">IF(D47="",E47,D47)</f>
        <v>0</v>
      </c>
      <c r="M47"/>
      <c r="P47" s="146"/>
      <c r="Q47" s="152"/>
      <c r="R47" s="196"/>
      <c r="S47" s="290"/>
      <c r="T47" s="290"/>
      <c r="U47" s="290"/>
      <c r="V47" s="290"/>
      <c r="W47" s="290"/>
      <c r="X47" s="290"/>
      <c r="Y47"/>
      <c r="Z47"/>
      <c r="AA47"/>
      <c r="AB47"/>
      <c r="AC47"/>
      <c r="AD47"/>
    </row>
    <row r="48" spans="1:30" ht="73.5" customHeight="1" x14ac:dyDescent="0.3">
      <c r="A48" s="158">
        <f>'Unit Data from Audit Worksheet'!A55</f>
        <v>16</v>
      </c>
      <c r="B48" s="170" t="str">
        <f>'Unit Data from Audit Worksheet'!C55</f>
        <v>General Fund-Rev, Exp. Change in Fund Balance</v>
      </c>
      <c r="C48" s="157" t="str">
        <f>'Unit Data from Audit Worksheet'!D55</f>
        <v>Total revenues</v>
      </c>
      <c r="D48" s="94"/>
      <c r="E48" s="176">
        <f>'Unit Data from Audit Worksheet'!F55</f>
        <v>0</v>
      </c>
      <c r="F48" s="169"/>
      <c r="G48" s="171"/>
      <c r="H48" s="168"/>
      <c r="I48" s="21"/>
      <c r="J48" s="167">
        <v>16</v>
      </c>
      <c r="K48" s="166" t="s">
        <v>105</v>
      </c>
      <c r="L48" s="206">
        <f t="shared" si="4"/>
        <v>0</v>
      </c>
      <c r="P48" s="146"/>
      <c r="Q48" s="152"/>
    </row>
    <row r="49" spans="1:30" ht="73.5" customHeight="1" x14ac:dyDescent="0.3">
      <c r="A49" s="158">
        <f>'Unit Data from Audit Worksheet'!A56</f>
        <v>532</v>
      </c>
      <c r="B49" s="170" t="str">
        <f>'Unit Data from Audit Worksheet'!C56</f>
        <v>General Fund-Rev, Exp. Change in Fund Balance</v>
      </c>
      <c r="C49" s="157" t="str">
        <f>'Unit Data from Audit Worksheet'!D56</f>
        <v xml:space="preserve">Total expenditures  
Exclude expenditures in the "other financing sources (uses)" section.
</v>
      </c>
      <c r="D49" s="94"/>
      <c r="E49" s="176">
        <f>'Unit Data from Audit Worksheet'!F56</f>
        <v>0</v>
      </c>
      <c r="F49" s="169">
        <f t="shared" ref="F49:F51" si="5">IF(L49&lt;0,"Error: Enter as a positive.",)</f>
        <v>0</v>
      </c>
      <c r="G49" s="171"/>
      <c r="H49" s="168"/>
      <c r="I49" s="21"/>
      <c r="J49" s="167">
        <v>532</v>
      </c>
      <c r="K49" s="224" t="s">
        <v>107</v>
      </c>
      <c r="L49" s="206">
        <f t="shared" si="4"/>
        <v>0</v>
      </c>
      <c r="P49" s="146"/>
      <c r="Q49" s="152"/>
    </row>
    <row r="50" spans="1:30" ht="73.5" customHeight="1" x14ac:dyDescent="0.3">
      <c r="A50" s="158">
        <f>'Unit Data from Audit Worksheet'!A57</f>
        <v>17</v>
      </c>
      <c r="B50" s="170" t="str">
        <f>'Unit Data from Audit Worksheet'!C57</f>
        <v>General Fund-Rev, Exp. Change in Fund Balance</v>
      </c>
      <c r="C50" s="157" t="str">
        <f>'Unit Data from Audit Worksheet'!D57</f>
        <v>Total Transfers in    (Preference is that transfers-in  are not netted against transfers-out)</v>
      </c>
      <c r="D50" s="94"/>
      <c r="E50" s="176">
        <f>'Unit Data from Audit Worksheet'!F57</f>
        <v>0</v>
      </c>
      <c r="F50" s="169"/>
      <c r="G50" s="171"/>
      <c r="H50" s="168"/>
      <c r="I50" s="21"/>
      <c r="J50" s="167">
        <v>17</v>
      </c>
      <c r="K50" s="166" t="s">
        <v>108</v>
      </c>
      <c r="L50" s="206">
        <f t="shared" si="4"/>
        <v>0</v>
      </c>
      <c r="P50" s="146"/>
      <c r="Q50" s="152"/>
    </row>
    <row r="51" spans="1:30" ht="54.75" customHeight="1" x14ac:dyDescent="0.3">
      <c r="A51" s="158">
        <f>'Unit Data from Audit Worksheet'!A58</f>
        <v>20</v>
      </c>
      <c r="B51" s="170" t="str">
        <f>'Unit Data from Audit Worksheet'!C58</f>
        <v>General Fund-Rev, Exp. Change in Fund Balance</v>
      </c>
      <c r="C51" s="157" t="str">
        <f>'Unit Data from Audit Worksheet'!D58</f>
        <v>Total Transfers out    (Preference is that transfers-in  are not netted against transfers-out)</v>
      </c>
      <c r="D51" s="94"/>
      <c r="E51" s="176">
        <f>'Unit Data from Audit Worksheet'!F58</f>
        <v>0</v>
      </c>
      <c r="F51" s="169">
        <f t="shared" si="5"/>
        <v>0</v>
      </c>
      <c r="G51" s="171"/>
      <c r="H51" s="168"/>
      <c r="I51" s="21"/>
      <c r="J51" s="167">
        <v>20</v>
      </c>
      <c r="K51" s="166" t="s">
        <v>109</v>
      </c>
      <c r="L51" s="206">
        <f t="shared" si="4"/>
        <v>0</v>
      </c>
      <c r="P51" s="146"/>
      <c r="Q51" s="152"/>
    </row>
    <row r="52" spans="1:30" ht="54.75" customHeight="1" x14ac:dyDescent="0.3">
      <c r="A52" s="158">
        <f>'Unit Data from Audit Worksheet'!A59</f>
        <v>533</v>
      </c>
      <c r="B52" s="170" t="str">
        <f>'Unit Data from Audit Worksheet'!C59</f>
        <v>General Fund-Rev, Exp. Change in Fund Balance</v>
      </c>
      <c r="C52" s="157" t="str">
        <f>'Unit Data from Audit Worksheet'!D59</f>
        <v>Total Proceeds from all long-term debt issuances 
Exclude proceeds from refundings</v>
      </c>
      <c r="D52" s="94"/>
      <c r="E52" s="176">
        <f>'Unit Data from Audit Worksheet'!F59</f>
        <v>0</v>
      </c>
      <c r="F52" s="169"/>
      <c r="G52" s="171"/>
      <c r="H52" s="168"/>
      <c r="I52" s="21"/>
      <c r="J52" s="167">
        <v>533</v>
      </c>
      <c r="K52" s="224" t="s">
        <v>110</v>
      </c>
      <c r="L52" s="206">
        <f t="shared" si="4"/>
        <v>0</v>
      </c>
      <c r="P52" s="146"/>
      <c r="Q52" s="152"/>
    </row>
    <row r="53" spans="1:30" ht="74.25" customHeight="1" x14ac:dyDescent="0.3">
      <c r="A53" s="158">
        <f>'Unit Data from Audit Worksheet'!A60</f>
        <v>23</v>
      </c>
      <c r="B53" s="170" t="str">
        <f>'Unit Data from Audit Worksheet'!C60</f>
        <v>General Fund-Rev, Exp. Change in Fund Balance</v>
      </c>
      <c r="C53" s="157" t="str">
        <f>'Unit Data from Audit Worksheet'!D60</f>
        <v>Change in fund balance - (Increase in Fund balance is recorded as a positive and a decrease in fund balance is recorded as a negative)</v>
      </c>
      <c r="D53" s="94"/>
      <c r="E53" s="176">
        <f>'Unit Data from Audit Worksheet'!F60</f>
        <v>0</v>
      </c>
      <c r="F53" s="169">
        <f>IF(+L48-L49+L50-L51+L52-L53=0,,"Error:Total revenues less toal Expenditures do not equal change in fund balance")</f>
        <v>0</v>
      </c>
      <c r="G53" s="58">
        <f>+L48-L49+L50-L51+L52-L53</f>
        <v>0</v>
      </c>
      <c r="H53" s="168"/>
      <c r="I53" s="21"/>
      <c r="J53" s="167">
        <v>23</v>
      </c>
      <c r="K53" s="166" t="s">
        <v>114</v>
      </c>
      <c r="L53" s="206">
        <f t="shared" si="4"/>
        <v>0</v>
      </c>
      <c r="P53" s="147"/>
      <c r="Q53" s="152"/>
    </row>
    <row r="54" spans="1:30" ht="148.80000000000001" customHeight="1" x14ac:dyDescent="0.3">
      <c r="A54" s="217">
        <f>'Unit Data from Audit Worksheet'!A61</f>
        <v>507</v>
      </c>
      <c r="B54" s="76" t="str">
        <f>'Unit Data from Audit Worksheet'!C61</f>
        <v>General Fund-Rev, Exp. Change in Fund Balance</v>
      </c>
      <c r="C54" s="153" t="str">
        <f>'Unit Data from Audit Worksheet'!D61</f>
        <v>Any adjustment to beginning fund balance including rounding, prior period adjustments and restatements.   (Amounts that increase fund balance are recorded as positive and amounts that decrease fund balance are recorded as negative)</v>
      </c>
      <c r="D54" s="69"/>
      <c r="E54" s="101">
        <f>'Unit Data from Audit Worksheet'!F61</f>
        <v>0</v>
      </c>
      <c r="F54" s="70" t="e">
        <f>IF(+L46-L53-L54=O46,,"Error: Beginning Fund Bal does not equal our records Accts 9-23-507= PY9")</f>
        <v>#N/A</v>
      </c>
      <c r="G54" s="81" t="e">
        <f>L46-L53-L54-O46</f>
        <v>#N/A</v>
      </c>
      <c r="H54" s="72" t="str">
        <f>'Unit Data from Audit Worksheet'!I61</f>
        <v>Please do not enter prior years ending balance as an adjustment in column F to balance.  Column F is only for year 2021-2022 adjustments.</v>
      </c>
      <c r="I54" s="21"/>
      <c r="J54" s="66">
        <v>507</v>
      </c>
      <c r="K54" s="25" t="s">
        <v>115</v>
      </c>
      <c r="L54" s="206">
        <f t="shared" si="4"/>
        <v>0</v>
      </c>
      <c r="N54" s="214"/>
      <c r="O54" s="213"/>
      <c r="P54" s="147"/>
      <c r="Q54" s="152"/>
      <c r="S54" s="290"/>
      <c r="T54" s="290"/>
      <c r="U54" s="290"/>
      <c r="V54" s="290"/>
      <c r="W54" s="290"/>
      <c r="X54" s="225"/>
    </row>
    <row r="55" spans="1:30" s="290" customFormat="1" ht="91.2" customHeight="1" x14ac:dyDescent="0.3">
      <c r="A55" s="217">
        <v>546</v>
      </c>
      <c r="B55" s="76" t="s">
        <v>763</v>
      </c>
      <c r="C55" s="208" t="s">
        <v>764</v>
      </c>
      <c r="D55" s="69"/>
      <c r="E55" s="101">
        <f>'Unit Data from Audit Worksheet'!F62</f>
        <v>0</v>
      </c>
      <c r="F55" s="70"/>
      <c r="G55" s="81"/>
      <c r="H55" s="72"/>
      <c r="I55" s="21"/>
      <c r="J55" s="489">
        <v>546</v>
      </c>
      <c r="K55" s="490" t="s">
        <v>432</v>
      </c>
      <c r="L55" s="206">
        <f t="shared" si="4"/>
        <v>0</v>
      </c>
      <c r="M55"/>
      <c r="N55" s="214"/>
      <c r="O55" s="213"/>
      <c r="P55" s="147"/>
      <c r="Q55" s="152"/>
      <c r="R55" s="196"/>
      <c r="X55" s="225"/>
      <c r="Y55"/>
      <c r="Z55"/>
      <c r="AA55"/>
      <c r="AB55"/>
      <c r="AC55"/>
      <c r="AD55"/>
    </row>
    <row r="56" spans="1:30" s="16" customFormat="1" ht="139.80000000000001" customHeight="1" x14ac:dyDescent="0.3">
      <c r="A56" s="474">
        <f>'Unit Data from Audit Worksheet'!A63</f>
        <v>149</v>
      </c>
      <c r="B56" s="476" t="str">
        <f>'Unit Data from Audit Worksheet'!C63</f>
        <v>General Fund-Rev, Exp. Change in Fund Balance or General Fund Budget Actual</v>
      </c>
      <c r="C56" s="538" t="str">
        <f>'Unit Data from Audit Worksheet'!D63</f>
        <v>Local Current Expense Revenue from the County (Enter as a positive) 
Exclude: supplemental taxes
Include: Timber Receipts, amounts spent on 
                  resource officers and nurses, etc.  
                  Amount must agree with the amount
                  reported in the County Audit Report</v>
      </c>
      <c r="D56" s="477"/>
      <c r="E56" s="478">
        <f>'Unit Data from Audit Worksheet'!F63</f>
        <v>0</v>
      </c>
      <c r="F56" s="172"/>
      <c r="G56" s="479"/>
      <c r="H56" s="172"/>
      <c r="I56" s="21"/>
      <c r="J56" s="489">
        <v>149</v>
      </c>
      <c r="K56" s="484" t="s">
        <v>1406</v>
      </c>
      <c r="L56" s="219">
        <f t="shared" ref="L56:L60" si="6">IF(D56="",E56,D56)</f>
        <v>0</v>
      </c>
      <c r="M56"/>
      <c r="N56" s="225"/>
      <c r="O56" s="480"/>
      <c r="P56" s="148"/>
      <c r="Q56" s="152"/>
      <c r="R56" s="196"/>
      <c r="S56" s="290"/>
      <c r="T56" s="290"/>
      <c r="U56" s="290"/>
      <c r="V56" s="290"/>
      <c r="W56" s="290"/>
      <c r="X56" s="290"/>
      <c r="Y56"/>
      <c r="Z56"/>
      <c r="AA56"/>
      <c r="AB56"/>
      <c r="AC56"/>
      <c r="AD56"/>
    </row>
    <row r="57" spans="1:30" s="16" customFormat="1" ht="144" customHeight="1" x14ac:dyDescent="0.3">
      <c r="A57" s="474">
        <f>'Unit Data from Audit Worksheet'!A64</f>
        <v>150</v>
      </c>
      <c r="B57" s="476" t="str">
        <f>'Unit Data from Audit Worksheet'!C64</f>
        <v>General Fund-Rev, Exp. Change in Fund Balance or General Fund Budget Actual</v>
      </c>
      <c r="C57" s="474" t="str">
        <f>'Unit Data from Audit Worksheet'!D64</f>
        <v xml:space="preserve">Capital Outlay revenue from the County and budgeted by the County as Capital Outlay reported in the School Capital Outlay fund or the local current expense fund.  (capitalization policies might be different between the Schools and County)
</v>
      </c>
      <c r="D57" s="477"/>
      <c r="E57" s="478">
        <f>'Unit Data from Audit Worksheet'!F64</f>
        <v>0</v>
      </c>
      <c r="F57" s="172"/>
      <c r="G57" s="479"/>
      <c r="H57" s="172"/>
      <c r="I57" s="21"/>
      <c r="J57" s="489">
        <v>150</v>
      </c>
      <c r="K57" s="484" t="s">
        <v>432</v>
      </c>
      <c r="L57" s="219">
        <f t="shared" si="6"/>
        <v>0</v>
      </c>
      <c r="M57"/>
      <c r="N57" s="225"/>
      <c r="O57" s="480"/>
      <c r="P57" s="148"/>
      <c r="Q57" s="152"/>
      <c r="R57" s="196"/>
      <c r="S57" s="290"/>
      <c r="T57" s="290"/>
      <c r="U57" s="290"/>
      <c r="V57" s="290"/>
      <c r="W57" s="290"/>
      <c r="X57" s="290"/>
      <c r="Y57"/>
      <c r="Z57"/>
      <c r="AA57"/>
      <c r="AB57"/>
      <c r="AC57"/>
      <c r="AD57"/>
    </row>
    <row r="58" spans="1:30" s="16" customFormat="1" ht="64.8" customHeight="1" x14ac:dyDescent="0.3">
      <c r="A58" s="474">
        <f>'Unit Data from Audit Worksheet'!A65</f>
        <v>587</v>
      </c>
      <c r="B58" s="476" t="str">
        <f>'Unit Data from Audit Worksheet'!C65</f>
        <v xml:space="preserve">Fund 8 Rev, Exp. Change in Fund Balance Rpt. </v>
      </c>
      <c r="C58" s="474" t="str">
        <f>'Unit Data from Audit Worksheet'!D65</f>
        <v>Amount of Local Current Expense Funds received from the County transferred to Fund 8 this year.</v>
      </c>
      <c r="D58" s="477"/>
      <c r="E58" s="478">
        <f>'Unit Data from Audit Worksheet'!F65</f>
        <v>0</v>
      </c>
      <c r="F58" s="172"/>
      <c r="G58" s="479"/>
      <c r="H58" s="172"/>
      <c r="I58" s="21"/>
      <c r="J58" s="489">
        <v>587</v>
      </c>
      <c r="K58" s="484" t="s">
        <v>453</v>
      </c>
      <c r="L58" s="219">
        <f t="shared" si="6"/>
        <v>0</v>
      </c>
      <c r="M58"/>
      <c r="N58" s="225"/>
      <c r="O58" s="480"/>
      <c r="P58" s="148"/>
      <c r="Q58" s="152"/>
      <c r="R58" s="196"/>
      <c r="S58" s="290"/>
      <c r="T58" s="290"/>
      <c r="U58" s="290"/>
      <c r="V58" s="290"/>
      <c r="W58" s="290"/>
      <c r="X58" s="290"/>
      <c r="Y58"/>
      <c r="Z58"/>
      <c r="AA58"/>
      <c r="AB58"/>
      <c r="AC58"/>
      <c r="AD58"/>
    </row>
    <row r="59" spans="1:30" s="16" customFormat="1" ht="106.8" customHeight="1" x14ac:dyDescent="0.3">
      <c r="A59" s="474">
        <f>'Unit Data from Audit Worksheet'!A66</f>
        <v>588</v>
      </c>
      <c r="B59" s="476" t="str">
        <f>'Unit Data from Audit Worksheet'!C66</f>
        <v xml:space="preserve">Fund 8 Rev, Exp. Change in Fund Balance Rpt. </v>
      </c>
      <c r="C59" s="474" t="str">
        <f>'Unit Data from Audit Worksheet'!D66</f>
        <v>Amount of Capital Outlay Funds received from the County transferred to Fund 8 this year.</v>
      </c>
      <c r="D59" s="477"/>
      <c r="E59" s="478">
        <f>'Unit Data from Audit Worksheet'!F66</f>
        <v>0</v>
      </c>
      <c r="F59" s="172"/>
      <c r="G59" s="479"/>
      <c r="H59" s="172"/>
      <c r="I59" s="21"/>
      <c r="J59" s="489">
        <v>588</v>
      </c>
      <c r="K59" s="484" t="s">
        <v>454</v>
      </c>
      <c r="L59" s="219">
        <f t="shared" si="6"/>
        <v>0</v>
      </c>
      <c r="M59"/>
      <c r="N59" s="225"/>
      <c r="O59" s="480"/>
      <c r="P59" s="148"/>
      <c r="Q59" s="152"/>
      <c r="R59" s="196"/>
      <c r="S59" s="290"/>
      <c r="T59" s="290"/>
      <c r="U59" s="290"/>
      <c r="V59" s="290"/>
      <c r="W59" s="290"/>
      <c r="X59" s="290"/>
      <c r="Y59"/>
      <c r="Z59"/>
      <c r="AA59"/>
      <c r="AB59"/>
      <c r="AC59"/>
      <c r="AD59"/>
    </row>
    <row r="60" spans="1:30" s="16" customFormat="1" ht="84" customHeight="1" x14ac:dyDescent="0.3">
      <c r="A60" s="474">
        <f>'Unit Data from Audit Worksheet'!A67</f>
        <v>31</v>
      </c>
      <c r="B60" s="476" t="str">
        <f>'Unit Data from Audit Worksheet'!C67</f>
        <v>Combined Totals of all Proprietary Funds - Revenue, Expenses, Changes in Net Position</v>
      </c>
      <c r="C60" s="474" t="str">
        <f>'Unit Data from Audit Worksheet'!D67</f>
        <v>Combined Totals of all Proprietary Funds - Change in net position - (increase in net position is recorded as a positive and a decrease in net position is recorded as a negative)</v>
      </c>
      <c r="D60" s="477"/>
      <c r="E60" s="478">
        <f>'Unit Data from Audit Worksheet'!F67</f>
        <v>0</v>
      </c>
      <c r="F60" s="172"/>
      <c r="G60" s="479"/>
      <c r="H60" s="172"/>
      <c r="I60" s="21"/>
      <c r="J60" s="489">
        <v>31</v>
      </c>
      <c r="K60" s="482" t="s">
        <v>750</v>
      </c>
      <c r="L60" s="219">
        <f t="shared" si="6"/>
        <v>0</v>
      </c>
      <c r="M60"/>
      <c r="N60" s="225"/>
      <c r="O60" s="480"/>
      <c r="P60" s="148"/>
      <c r="Q60" s="152"/>
      <c r="R60" s="196"/>
      <c r="S60" s="290"/>
      <c r="T60" s="290"/>
      <c r="U60" s="290"/>
      <c r="V60" s="290"/>
      <c r="W60" s="290"/>
      <c r="X60" s="290"/>
      <c r="Y60"/>
      <c r="Z60"/>
      <c r="AA60"/>
      <c r="AB60"/>
      <c r="AC60"/>
      <c r="AD60"/>
    </row>
    <row r="61" spans="1:30" ht="71.25" customHeight="1" x14ac:dyDescent="0.3">
      <c r="A61" s="158">
        <f>'Unit Data from Audit Worksheet'!A69</f>
        <v>512</v>
      </c>
      <c r="B61" s="170" t="str">
        <f>'Unit Data from Audit Worksheet'!C69</f>
        <v>Fiduciary Statements</v>
      </c>
      <c r="C61" s="157" t="str">
        <f>'Unit Data from Audit Worksheet'!D69</f>
        <v>Cash and investments.  
Include:  unrestricted and restricted.  
                   cash and investments held 
                   by a third party</v>
      </c>
      <c r="D61" s="175"/>
      <c r="E61" s="176">
        <f>'Unit Data from Audit Worksheet'!F69</f>
        <v>0</v>
      </c>
      <c r="F61" s="169">
        <f>IF(L61&lt;0,"Error: Number is normally positive.",)</f>
        <v>0</v>
      </c>
      <c r="G61" s="171"/>
      <c r="H61" s="168">
        <f>'Unit Data from Audit Worksheet'!I69</f>
        <v>0</v>
      </c>
      <c r="I61" s="21"/>
      <c r="J61" s="489">
        <v>512</v>
      </c>
      <c r="K61" s="166" t="s">
        <v>150</v>
      </c>
      <c r="L61" s="206">
        <f t="shared" ref="L61:L69" si="7">IF(D61="",E61,D61)</f>
        <v>0</v>
      </c>
      <c r="P61" s="146"/>
      <c r="Q61" s="152"/>
    </row>
    <row r="62" spans="1:30" ht="76.5" customHeight="1" x14ac:dyDescent="0.3">
      <c r="A62" s="158">
        <f>'Unit Data from Audit Worksheet'!A71</f>
        <v>622</v>
      </c>
      <c r="B62" s="170" t="str">
        <f>'Unit Data from Audit Worksheet'!C71</f>
        <v>FS., Pension note or RSI</v>
      </c>
      <c r="C62" s="170" t="str">
        <f>'Unit Data from Audit Worksheet'!D71</f>
        <v xml:space="preserve">Unit's Share of Net Pension Liability ($s)
- unit of government is a participating employer in the State's TSERS (Teachers' and State Employees' Retirement System) or the LGERS (Local Governmental Employees' Retirement System).  </v>
      </c>
      <c r="D62" s="175"/>
      <c r="E62" s="176">
        <f>'Unit Data from Audit Worksheet'!F71</f>
        <v>0</v>
      </c>
      <c r="F62" s="169"/>
      <c r="G62" s="171"/>
      <c r="H62" s="168"/>
      <c r="I62" s="21"/>
      <c r="J62" s="167">
        <v>622</v>
      </c>
      <c r="K62" s="173" t="s">
        <v>233</v>
      </c>
      <c r="L62" s="206">
        <f t="shared" si="7"/>
        <v>0</v>
      </c>
      <c r="P62" s="148"/>
      <c r="Q62" s="152"/>
      <c r="T62" s="16"/>
      <c r="U62" s="16"/>
      <c r="V62" s="16"/>
      <c r="W62" s="16"/>
    </row>
    <row r="63" spans="1:30" ht="138.75" customHeight="1" x14ac:dyDescent="0.3">
      <c r="A63" s="158">
        <f>'Unit Data from Audit Worksheet'!A72</f>
        <v>577</v>
      </c>
      <c r="B63" s="170" t="str">
        <f>'Unit Data from Audit Worksheet'!C72</f>
        <v>Pension Notes</v>
      </c>
      <c r="C63" s="170" t="str">
        <f>'Unit Data from Audit Worksheet'!D72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63" s="175"/>
      <c r="E63" s="176">
        <f>'Unit Data from Audit Worksheet'!F72</f>
        <v>0</v>
      </c>
      <c r="F63" s="169"/>
      <c r="G63" s="171"/>
      <c r="H63" s="168"/>
      <c r="I63" s="21"/>
      <c r="J63" s="167">
        <v>577</v>
      </c>
      <c r="K63" s="513" t="s">
        <v>219</v>
      </c>
      <c r="L63" s="206">
        <f t="shared" si="7"/>
        <v>0</v>
      </c>
      <c r="P63" s="148"/>
      <c r="Q63" s="152"/>
      <c r="T63" s="16"/>
      <c r="U63" s="16"/>
      <c r="V63" s="16"/>
      <c r="W63" s="16"/>
    </row>
    <row r="64" spans="1:30" s="290" customFormat="1" ht="102" customHeight="1" x14ac:dyDescent="0.3">
      <c r="A64" s="487">
        <v>621</v>
      </c>
      <c r="B64" s="487" t="str">
        <f>'Unit Data from Audit Worksheet'!C74</f>
        <v>FS., OPEB note or RSI</v>
      </c>
      <c r="C64" s="170" t="str">
        <f>'Unit Data from Audit Worksheet'!D74</f>
        <v xml:space="preserve">Unit's share of Retirement Health Benefit Fund Net OPEB Liability ($s)
- unit of government is a participating employer in the State's RHBF </v>
      </c>
      <c r="D64" s="175"/>
      <c r="E64" s="176">
        <f>'Unit Data from Audit Worksheet'!F74</f>
        <v>0</v>
      </c>
      <c r="F64" s="169"/>
      <c r="G64" s="171"/>
      <c r="H64" s="168"/>
      <c r="I64" s="21"/>
      <c r="J64" s="491">
        <v>621</v>
      </c>
      <c r="K64" s="492" t="s">
        <v>774</v>
      </c>
      <c r="L64" s="206">
        <f t="shared" si="7"/>
        <v>0</v>
      </c>
      <c r="M64"/>
      <c r="P64" s="148"/>
      <c r="Q64" s="152"/>
      <c r="R64" s="196"/>
      <c r="T64" s="16"/>
      <c r="U64" s="16"/>
      <c r="V64" s="16"/>
      <c r="W64" s="16"/>
      <c r="Y64"/>
      <c r="Z64"/>
      <c r="AA64"/>
      <c r="AB64"/>
      <c r="AC64"/>
      <c r="AD64"/>
    </row>
    <row r="65" spans="1:30" s="16" customFormat="1" ht="127.5" customHeight="1" x14ac:dyDescent="0.3">
      <c r="A65" s="228">
        <f>'Unit Data from Audit Worksheet'!A75</f>
        <v>547</v>
      </c>
      <c r="B65" s="170" t="str">
        <f>'Unit Data from Audit Worksheet'!C75</f>
        <v>OPEB Note</v>
      </c>
      <c r="C65" s="170" t="str">
        <f>'Unit Data from Audit Worksheet'!D75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65" s="175"/>
      <c r="E65" s="176">
        <f>'Unit Data from Audit Worksheet'!F75</f>
        <v>0</v>
      </c>
      <c r="F65" s="169"/>
      <c r="G65" s="171"/>
      <c r="H65" s="168"/>
      <c r="I65" s="21"/>
      <c r="J65" s="167">
        <v>547</v>
      </c>
      <c r="K65" s="231" t="s">
        <v>192</v>
      </c>
      <c r="L65" s="206">
        <f t="shared" si="7"/>
        <v>0</v>
      </c>
      <c r="M65"/>
      <c r="P65" s="148"/>
      <c r="Q65" s="152"/>
      <c r="R65" s="196"/>
      <c r="S65" s="2"/>
      <c r="T65" s="2"/>
      <c r="U65" s="2"/>
      <c r="V65" s="2"/>
      <c r="W65" s="2"/>
      <c r="X65" s="2"/>
      <c r="Y65"/>
      <c r="Z65"/>
      <c r="AA65"/>
      <c r="AB65"/>
      <c r="AC65"/>
      <c r="AD65"/>
    </row>
    <row r="66" spans="1:30" s="16" customFormat="1" ht="99" customHeight="1" x14ac:dyDescent="0.3">
      <c r="A66" s="158">
        <f>'Unit Data from Audit Worksheet'!A76</f>
        <v>659</v>
      </c>
      <c r="B66" s="170" t="str">
        <f>'Unit Data from Audit Worksheet'!C76</f>
        <v>OPEB
 Note or RSI</v>
      </c>
      <c r="C66" s="157" t="str">
        <f>'Unit Data from Audit Worksheet'!D76</f>
        <v>Total OPEB benefits - total OPEB liability
If you do not provide benefit, please enter 0</v>
      </c>
      <c r="D66" s="175"/>
      <c r="E66" s="176">
        <f>'Unit Data from Audit Worksheet'!F76</f>
        <v>0</v>
      </c>
      <c r="F66" s="169">
        <f>IF(L66&lt;0,"Error: Enter as a positive.",)</f>
        <v>0</v>
      </c>
      <c r="G66" s="232" t="s">
        <v>1404</v>
      </c>
      <c r="H66" s="168"/>
      <c r="I66" s="21"/>
      <c r="J66" s="160">
        <v>659</v>
      </c>
      <c r="K66" s="159" t="s">
        <v>264</v>
      </c>
      <c r="L66" s="219">
        <f t="shared" si="7"/>
        <v>0</v>
      </c>
      <c r="M66"/>
      <c r="P66" s="148"/>
      <c r="Q66" s="152"/>
      <c r="R66" s="196"/>
      <c r="S66" s="2"/>
      <c r="T66" s="2"/>
      <c r="U66" s="2"/>
      <c r="V66" s="2"/>
      <c r="W66" s="2"/>
      <c r="X66" s="2"/>
      <c r="Y66"/>
      <c r="Z66"/>
      <c r="AA66"/>
      <c r="AB66"/>
      <c r="AC66"/>
      <c r="AD66"/>
    </row>
    <row r="67" spans="1:30" s="16" customFormat="1" ht="131.25" customHeight="1" x14ac:dyDescent="0.3">
      <c r="A67" s="158">
        <f>'Unit Data from Audit Worksheet'!A77</f>
        <v>660</v>
      </c>
      <c r="B67" s="170" t="str">
        <f>'Unit Data from Audit Worksheet'!C77</f>
        <v>OPEB
 Note or RSI</v>
      </c>
      <c r="C67" s="157" t="str">
        <f>'Unit Data from Audit Worksheet'!D77</f>
        <v>Total OPEB benefits- OPEB plan fiduciary net position
If no fiduciary net position, enter 0</v>
      </c>
      <c r="D67" s="175"/>
      <c r="E67" s="176">
        <f>'Unit Data from Audit Worksheet'!F77</f>
        <v>0</v>
      </c>
      <c r="F67" s="165">
        <f>IF(L67&lt;0,"Note: Number is normally positive.",)</f>
        <v>0</v>
      </c>
      <c r="G67" s="232" t="s">
        <v>1404</v>
      </c>
      <c r="H67" s="168"/>
      <c r="I67" s="21"/>
      <c r="J67" s="160">
        <v>660</v>
      </c>
      <c r="K67" s="159" t="s">
        <v>265</v>
      </c>
      <c r="L67" s="219">
        <f t="shared" si="7"/>
        <v>0</v>
      </c>
      <c r="M67"/>
      <c r="P67" s="150"/>
      <c r="Q67" s="152"/>
      <c r="R67" s="196"/>
      <c r="S67" s="2"/>
      <c r="T67" s="2"/>
      <c r="U67" s="2"/>
      <c r="V67" s="2"/>
      <c r="W67" s="2"/>
      <c r="X67" s="2"/>
      <c r="Y67"/>
      <c r="Z67"/>
      <c r="AA67"/>
      <c r="AB67"/>
      <c r="AC67"/>
      <c r="AD67"/>
    </row>
    <row r="68" spans="1:30" ht="134.25" customHeight="1" x14ac:dyDescent="0.3">
      <c r="A68" s="158">
        <f>'Unit Data from Audit Worksheet'!A78</f>
        <v>661</v>
      </c>
      <c r="B68" s="170" t="str">
        <f>'Unit Data from Audit Worksheet'!C78</f>
        <v>OPEB
RSI</v>
      </c>
      <c r="C68" s="157" t="str">
        <f>'Unit Data from Audit Worksheet'!D78</f>
        <v>Total OPEB benefits - What is the plan’s fiduciary net position as a percentage of the total OPEB liability?  Please enter as percentage value; for example, 83.5% should be entered as 83.5.  If assets have not been set aside in a trust, please enter 0.0</v>
      </c>
      <c r="D68" s="61"/>
      <c r="E68" s="537">
        <f>'Unit Data from Audit Worksheet'!F78</f>
        <v>0</v>
      </c>
      <c r="F68" s="169" t="str">
        <f>IF(H68=L68,"","Column L does not equal Column H")</f>
        <v/>
      </c>
      <c r="G68" s="232" t="s">
        <v>1404</v>
      </c>
      <c r="H68" s="114">
        <f>ROUND(IFERROR((L67/L66)*100,0),1)</f>
        <v>0</v>
      </c>
      <c r="I68" s="21"/>
      <c r="J68" s="160">
        <v>661</v>
      </c>
      <c r="K68" s="173" t="s">
        <v>266</v>
      </c>
      <c r="L68" s="507">
        <f>IF(D68="",E68,D68)</f>
        <v>0</v>
      </c>
      <c r="P68" s="150"/>
      <c r="Q68" s="152"/>
    </row>
    <row r="69" spans="1:30" ht="84.75" customHeight="1" x14ac:dyDescent="0.3">
      <c r="A69" s="233">
        <f>'Unit Data from Audit Worksheet'!A81</f>
        <v>6</v>
      </c>
      <c r="B69" s="33" t="str">
        <f>'Unit Data from Audit Worksheet'!C81</f>
        <v>Fund Balance Note</v>
      </c>
      <c r="C69" s="215" t="str">
        <f>'Unit Data from Audit Worksheet'!D81</f>
        <v>General Fund -  Total Encumbrances.  You will probably have to refer to the note disclosure where the amount of encumbrances is listed.</v>
      </c>
      <c r="D69" s="175"/>
      <c r="E69" s="100">
        <f>'Unit Data from Audit Worksheet'!F81</f>
        <v>0</v>
      </c>
      <c r="F69" s="20">
        <f>IF(L69&lt;0,"Error: Enter as a positive.",)</f>
        <v>0</v>
      </c>
      <c r="G69" s="45"/>
      <c r="H69" s="168"/>
      <c r="I69" s="21"/>
      <c r="J69" s="22">
        <v>6</v>
      </c>
      <c r="K69" s="87" t="s">
        <v>158</v>
      </c>
      <c r="L69" s="206">
        <f t="shared" si="7"/>
        <v>0</v>
      </c>
      <c r="P69" s="150"/>
      <c r="Q69" s="152"/>
    </row>
    <row r="70" spans="1:30" ht="87.75" customHeight="1" x14ac:dyDescent="0.3">
      <c r="A70" s="158">
        <f>'TD Info Completed by Auditor'!A9</f>
        <v>906</v>
      </c>
      <c r="B70" s="86" t="s">
        <v>314</v>
      </c>
      <c r="C70" s="158" t="str">
        <f>'TD Info Completed by Auditor'!B9</f>
        <v>Is the Independent Auditor's Report Opinion Unmodified?</v>
      </c>
      <c r="D70" s="175"/>
      <c r="E70" s="160">
        <f>IF(+'TD Info Completed by Auditor'!C9="Yes",1,IF(+'TD Info Completed by Auditor'!C9="No",2,IF(+'TD Info Completed by Auditor'!C9="N/A",3,0)))</f>
        <v>0</v>
      </c>
      <c r="F70" s="169"/>
      <c r="G70" s="171"/>
      <c r="H70" s="168"/>
      <c r="I70" s="21"/>
      <c r="J70" s="135">
        <v>906</v>
      </c>
      <c r="K70" s="37" t="s">
        <v>307</v>
      </c>
      <c r="L70" s="212">
        <f t="shared" ref="L70:L77" si="8">IF(D70="",E70,D70)</f>
        <v>0</v>
      </c>
      <c r="N70" s="189" t="s">
        <v>331</v>
      </c>
      <c r="P70" s="150"/>
      <c r="Q70" s="152"/>
    </row>
    <row r="71" spans="1:30" ht="87.75" customHeight="1" x14ac:dyDescent="0.3">
      <c r="A71" s="158">
        <f>'TD Info Completed by Auditor'!A10</f>
        <v>907</v>
      </c>
      <c r="B71" s="86" t="s">
        <v>314</v>
      </c>
      <c r="C71" s="158" t="str">
        <f>'TD Info Completed by Auditor'!B10</f>
        <v xml:space="preserve">Is there a finding for lack of segregation of duties at this unit? </v>
      </c>
      <c r="D71" s="175"/>
      <c r="E71" s="160">
        <f>IF(+'TD Info Completed by Auditor'!C10="Yes",1,IF(+'TD Info Completed by Auditor'!C10="No",2,IF(+'TD Info Completed by Auditor'!C10="N/A",3,0)))</f>
        <v>0</v>
      </c>
      <c r="F71" s="169"/>
      <c r="G71" s="171"/>
      <c r="H71" s="168"/>
      <c r="I71" s="21"/>
      <c r="J71" s="135">
        <v>907</v>
      </c>
      <c r="K71" s="37" t="s">
        <v>308</v>
      </c>
      <c r="L71" s="212">
        <f t="shared" si="8"/>
        <v>0</v>
      </c>
      <c r="N71" s="189" t="s">
        <v>331</v>
      </c>
      <c r="P71" s="150"/>
      <c r="Q71" s="152"/>
    </row>
    <row r="72" spans="1:30" s="290" customFormat="1" ht="87.75" customHeight="1" x14ac:dyDescent="0.3">
      <c r="A72" s="221">
        <f>'TD Info Completed by Auditor'!A11</f>
        <v>1058</v>
      </c>
      <c r="B72" s="156"/>
      <c r="C72" s="221" t="str">
        <f>'TD Info Completed by Auditor'!B11</f>
        <v>Did your audit disclose as a finding any statutory violations? (not including budget violations) (Yes or No)</v>
      </c>
      <c r="D72" s="175"/>
      <c r="E72" s="160">
        <f>IF(+'TD Info Completed by Auditor'!C11="Yes",1,IF(+'TD Info Completed by Auditor'!C11="No",2,IF(+'TD Info Completed by Auditor'!C11="N/A",3,0)))</f>
        <v>0</v>
      </c>
      <c r="F72" s="169"/>
      <c r="G72" s="171"/>
      <c r="H72" s="168"/>
      <c r="I72" s="21"/>
      <c r="J72" s="85">
        <v>1058</v>
      </c>
      <c r="K72" s="145" t="s">
        <v>1407</v>
      </c>
      <c r="L72" s="212">
        <f t="shared" si="8"/>
        <v>0</v>
      </c>
      <c r="M72"/>
      <c r="N72" s="189"/>
      <c r="P72" s="150"/>
      <c r="Q72" s="152"/>
      <c r="R72" s="196"/>
      <c r="Y72"/>
      <c r="Z72"/>
      <c r="AA72"/>
      <c r="AB72"/>
      <c r="AC72"/>
      <c r="AD72"/>
    </row>
    <row r="73" spans="1:30" s="290" customFormat="1" ht="87.75" customHeight="1" x14ac:dyDescent="0.3">
      <c r="A73" s="221">
        <f>'TD Info Completed by Auditor'!A12</f>
        <v>1059</v>
      </c>
      <c r="B73" s="156"/>
      <c r="C73" s="221" t="str">
        <f>'TD Info Completed by Auditor'!B12</f>
        <v xml:space="preserve"> Did the unit have a board-appointed finance officer the entire fiscal year? (Yes or No)</v>
      </c>
      <c r="D73" s="175"/>
      <c r="E73" s="160">
        <f>IF(+'TD Info Completed by Auditor'!C12="Yes",1,IF(+'TD Info Completed by Auditor'!C12="No",2,IF(+'TD Info Completed by Auditor'!C12="N/A",3,0)))</f>
        <v>0</v>
      </c>
      <c r="F73" s="169"/>
      <c r="G73" s="171"/>
      <c r="H73" s="168"/>
      <c r="I73" s="21"/>
      <c r="J73" s="85">
        <v>1059</v>
      </c>
      <c r="K73" s="145" t="s">
        <v>1408</v>
      </c>
      <c r="L73" s="212">
        <f t="shared" si="8"/>
        <v>0</v>
      </c>
      <c r="M73"/>
      <c r="N73" s="189"/>
      <c r="P73" s="150"/>
      <c r="Q73" s="152"/>
      <c r="R73" s="196"/>
      <c r="Y73"/>
      <c r="Z73"/>
      <c r="AA73"/>
      <c r="AB73"/>
      <c r="AC73"/>
      <c r="AD73"/>
    </row>
    <row r="74" spans="1:30" s="290" customFormat="1" ht="87.75" customHeight="1" x14ac:dyDescent="0.3">
      <c r="A74" s="158">
        <f>'TD Info Completed by Auditor'!A13</f>
        <v>951</v>
      </c>
      <c r="B74" s="86" t="s">
        <v>314</v>
      </c>
      <c r="C74" s="158" t="str">
        <f>'TD Info Completed by Auditor'!B13</f>
        <v>Is there a finding for lack of technical skills, knowledge and experience (SKE) at this unit?</v>
      </c>
      <c r="D74" s="175"/>
      <c r="E74" s="160">
        <f>IF(+'TD Info Completed by Auditor'!C13="Yes",1,IF(+'TD Info Completed by Auditor'!C13="No",2,IF(+'TD Info Completed by Auditor'!C13="N/A",3,0)))</f>
        <v>0</v>
      </c>
      <c r="F74" s="169"/>
      <c r="G74" s="171"/>
      <c r="H74" s="168"/>
      <c r="I74" s="21"/>
      <c r="J74" s="135">
        <v>951</v>
      </c>
      <c r="K74" s="37" t="s">
        <v>309</v>
      </c>
      <c r="L74" s="212">
        <f>IF(D74="",E74,D74)</f>
        <v>0</v>
      </c>
      <c r="M74"/>
      <c r="N74" s="189"/>
      <c r="P74" s="150"/>
      <c r="Q74" s="152"/>
      <c r="R74" s="196"/>
      <c r="Y74"/>
      <c r="Z74"/>
      <c r="AA74"/>
      <c r="AB74"/>
      <c r="AC74"/>
      <c r="AD74"/>
    </row>
    <row r="75" spans="1:30" ht="87.75" customHeight="1" x14ac:dyDescent="0.3">
      <c r="A75" s="158">
        <f>'TD Info Completed by Auditor'!A14</f>
        <v>953</v>
      </c>
      <c r="B75" s="86" t="s">
        <v>314</v>
      </c>
      <c r="C75" s="158" t="str">
        <f>'TD Info Completed by Auditor'!B14</f>
        <v xml:space="preserve">Is there is a going concern finding noted in the audit report? </v>
      </c>
      <c r="D75" s="175"/>
      <c r="E75" s="160">
        <f>IF(+'TD Info Completed by Auditor'!C14="Yes",1,IF(+'TD Info Completed by Auditor'!C14="No",2,IF(+'TD Info Completed by Auditor'!C14="N/A",3,0)))</f>
        <v>0</v>
      </c>
      <c r="F75" s="169"/>
      <c r="G75" s="171"/>
      <c r="H75" s="168"/>
      <c r="I75" s="21"/>
      <c r="J75" s="135">
        <v>953</v>
      </c>
      <c r="K75" s="37" t="s">
        <v>376</v>
      </c>
      <c r="L75" s="212">
        <f t="shared" si="8"/>
        <v>0</v>
      </c>
      <c r="N75" s="189" t="s">
        <v>331</v>
      </c>
      <c r="P75" s="150"/>
      <c r="Q75" s="152"/>
    </row>
    <row r="76" spans="1:30" ht="87.75" customHeight="1" x14ac:dyDescent="0.3">
      <c r="A76" s="158">
        <f>'TD Info Completed by Auditor'!A15</f>
        <v>955</v>
      </c>
      <c r="B76" s="86" t="s">
        <v>314</v>
      </c>
      <c r="C76" s="158" t="str">
        <f>'TD Info Completed by Auditor'!B15</f>
        <v xml:space="preserve">Number of significant deficiency findings (financial statement findings only)
Exclude findings reported in questions 906, 907, 951, 953 </v>
      </c>
      <c r="D76" s="175"/>
      <c r="E76" s="481">
        <f>'TD Info Completed by Auditor'!C15</f>
        <v>0</v>
      </c>
      <c r="F76" s="169"/>
      <c r="G76" s="171"/>
      <c r="H76" s="168"/>
      <c r="I76" s="21"/>
      <c r="J76" s="135">
        <v>955</v>
      </c>
      <c r="K76" s="37" t="s">
        <v>315</v>
      </c>
      <c r="L76" s="212">
        <f t="shared" si="8"/>
        <v>0</v>
      </c>
      <c r="N76" s="189" t="s">
        <v>331</v>
      </c>
      <c r="P76" s="150"/>
      <c r="Q76" s="152"/>
    </row>
    <row r="77" spans="1:30" ht="87.75" customHeight="1" x14ac:dyDescent="0.3">
      <c r="A77" s="158">
        <f>'TD Info Completed by Auditor'!A16</f>
        <v>957</v>
      </c>
      <c r="B77" s="86" t="s">
        <v>314</v>
      </c>
      <c r="C77" s="158" t="str">
        <f>'TD Info Completed by Auditor'!B16</f>
        <v xml:space="preserve">Number of material weaknesses findings (financial statements findings only)
Exclude findings reported in questions 906, 907, 951, 953 </v>
      </c>
      <c r="D77" s="175"/>
      <c r="E77" s="481">
        <f>'TD Info Completed by Auditor'!C16</f>
        <v>0</v>
      </c>
      <c r="F77" s="169"/>
      <c r="G77" s="171"/>
      <c r="H77" s="168"/>
      <c r="I77" s="21"/>
      <c r="J77" s="135">
        <v>957</v>
      </c>
      <c r="K77" s="37" t="s">
        <v>316</v>
      </c>
      <c r="L77" s="212">
        <f t="shared" si="8"/>
        <v>0</v>
      </c>
      <c r="N77" s="189" t="s">
        <v>331</v>
      </c>
      <c r="P77" s="150"/>
      <c r="Q77" s="152"/>
    </row>
    <row r="78" spans="1:30" ht="109.95" customHeight="1" x14ac:dyDescent="0.3">
      <c r="A78" s="234">
        <v>336</v>
      </c>
      <c r="B78" s="183"/>
      <c r="C78" s="235" t="s">
        <v>332</v>
      </c>
      <c r="D78" s="236" t="s">
        <v>325</v>
      </c>
      <c r="E78" s="237" t="s">
        <v>1390</v>
      </c>
      <c r="F78" s="184" t="s">
        <v>563</v>
      </c>
      <c r="G78" s="171"/>
      <c r="H78" s="168"/>
      <c r="I78" s="21"/>
      <c r="J78" s="185">
        <v>336</v>
      </c>
      <c r="K78" s="238" t="s">
        <v>327</v>
      </c>
      <c r="L78" s="239">
        <f>L10-L11-L12-L13-L14-L15</f>
        <v>0</v>
      </c>
      <c r="N78" s="190" t="s">
        <v>326</v>
      </c>
      <c r="P78" s="150"/>
      <c r="Q78" s="152"/>
      <c r="R78" s="230"/>
    </row>
    <row r="79" spans="1:30" ht="113.4" customHeight="1" x14ac:dyDescent="0.3">
      <c r="A79" s="240"/>
      <c r="B79" s="63"/>
      <c r="C79" s="241"/>
      <c r="D79" s="89"/>
      <c r="E79" s="97"/>
      <c r="F79" s="40"/>
      <c r="G79" s="91"/>
      <c r="H79" s="92"/>
      <c r="I79" s="21"/>
      <c r="J79" s="186">
        <v>998</v>
      </c>
      <c r="K79" s="187" t="s">
        <v>183</v>
      </c>
      <c r="L79" s="242" t="e">
        <f>VLOOKUP('Unit Data from Audit Worksheet'!D2,'Unit Names(H)'!$A$2:$C$94,3,FALSE)</f>
        <v>#N/A</v>
      </c>
      <c r="N79" s="190" t="s">
        <v>328</v>
      </c>
      <c r="P79" s="150"/>
      <c r="Q79" s="152"/>
      <c r="R79" s="230"/>
    </row>
    <row r="80" spans="1:30" ht="63" customHeight="1" x14ac:dyDescent="0.3">
      <c r="A80" s="240"/>
      <c r="B80" s="63"/>
      <c r="C80" s="241"/>
      <c r="D80" s="243"/>
      <c r="E80" s="244"/>
      <c r="F80" s="245"/>
      <c r="G80" s="246"/>
      <c r="H80" s="248"/>
      <c r="I80" s="21"/>
      <c r="J80" s="112">
        <v>554</v>
      </c>
      <c r="K80" s="249" t="s">
        <v>208</v>
      </c>
      <c r="L80" s="227"/>
      <c r="N80" s="250"/>
      <c r="P80" s="150"/>
      <c r="Q80" s="152"/>
      <c r="R80" s="230"/>
    </row>
    <row r="81" spans="1:30" ht="63" customHeight="1" x14ac:dyDescent="0.3">
      <c r="A81" s="240"/>
      <c r="B81" s="63"/>
      <c r="C81" s="241"/>
      <c r="D81" s="243"/>
      <c r="E81" s="244"/>
      <c r="F81" s="245"/>
      <c r="G81" s="246"/>
      <c r="H81" s="248"/>
      <c r="I81" s="21"/>
      <c r="J81" s="112">
        <v>555</v>
      </c>
      <c r="K81" s="249" t="s">
        <v>209</v>
      </c>
      <c r="L81" s="227"/>
      <c r="N81" s="250"/>
      <c r="P81" s="150"/>
      <c r="Q81" s="152"/>
      <c r="R81" s="230"/>
    </row>
    <row r="82" spans="1:30" ht="63" customHeight="1" x14ac:dyDescent="0.3">
      <c r="A82" s="240"/>
      <c r="B82" s="63"/>
      <c r="C82" s="241"/>
      <c r="D82" s="243"/>
      <c r="E82" s="244"/>
      <c r="F82" s="245"/>
      <c r="G82" s="246"/>
      <c r="H82" s="248"/>
      <c r="I82" s="21"/>
      <c r="J82" s="112">
        <v>556</v>
      </c>
      <c r="K82" s="249" t="s">
        <v>210</v>
      </c>
      <c r="L82" s="227"/>
      <c r="N82" s="250"/>
      <c r="P82" s="150"/>
      <c r="Q82" s="152"/>
      <c r="R82" s="230"/>
    </row>
    <row r="83" spans="1:30" ht="63" customHeight="1" x14ac:dyDescent="0.3">
      <c r="A83" s="240"/>
      <c r="B83" s="63"/>
      <c r="C83" s="241"/>
      <c r="D83" s="243"/>
      <c r="E83" s="244"/>
      <c r="F83" s="245"/>
      <c r="G83" s="246"/>
      <c r="H83" s="248"/>
      <c r="I83" s="21"/>
      <c r="J83" s="112">
        <v>557</v>
      </c>
      <c r="K83" s="249" t="s">
        <v>211</v>
      </c>
      <c r="L83" s="227"/>
      <c r="N83" s="250"/>
      <c r="P83" s="150"/>
      <c r="Q83" s="152"/>
    </row>
    <row r="84" spans="1:30" ht="63" customHeight="1" x14ac:dyDescent="0.3">
      <c r="A84" s="240"/>
      <c r="B84" s="63"/>
      <c r="C84" s="241"/>
      <c r="D84" s="243"/>
      <c r="E84" s="244"/>
      <c r="F84" s="245"/>
      <c r="G84" s="246"/>
      <c r="H84" s="248"/>
      <c r="I84" s="21"/>
      <c r="J84" s="112">
        <v>606</v>
      </c>
      <c r="K84" s="249" t="s">
        <v>284</v>
      </c>
      <c r="L84" s="227"/>
      <c r="N84" s="250"/>
      <c r="P84" s="150"/>
      <c r="Q84" s="152"/>
    </row>
    <row r="85" spans="1:30" ht="63" customHeight="1" x14ac:dyDescent="0.3">
      <c r="A85" s="240"/>
      <c r="B85" s="63"/>
      <c r="C85" s="241"/>
      <c r="D85" s="243"/>
      <c r="E85" s="244"/>
      <c r="F85" s="245"/>
      <c r="G85" s="246"/>
      <c r="H85" s="248"/>
      <c r="I85" s="21"/>
      <c r="J85" s="150">
        <v>662</v>
      </c>
      <c r="K85" s="251" t="s">
        <v>285</v>
      </c>
      <c r="L85" s="252"/>
      <c r="N85" s="250"/>
      <c r="P85" s="150"/>
      <c r="Q85" s="152"/>
    </row>
    <row r="86" spans="1:30" ht="63" customHeight="1" x14ac:dyDescent="0.3">
      <c r="A86" s="240"/>
      <c r="B86" s="63"/>
      <c r="C86" s="241"/>
      <c r="D86" s="243"/>
      <c r="E86" s="244"/>
      <c r="F86" s="245"/>
      <c r="G86" s="246"/>
      <c r="H86" s="248"/>
      <c r="I86" s="21"/>
      <c r="J86" s="150">
        <v>663</v>
      </c>
      <c r="K86" s="253" t="s">
        <v>286</v>
      </c>
      <c r="L86" s="252"/>
      <c r="N86" s="250"/>
      <c r="P86" s="150"/>
      <c r="Q86" s="152"/>
    </row>
    <row r="87" spans="1:30" s="290" customFormat="1" ht="63" customHeight="1" x14ac:dyDescent="0.3">
      <c r="A87" s="240"/>
      <c r="B87" s="63"/>
      <c r="C87" s="241"/>
      <c r="D87" s="243"/>
      <c r="E87" s="244"/>
      <c r="F87" s="245"/>
      <c r="G87" s="246"/>
      <c r="H87" s="248"/>
      <c r="I87" s="21"/>
      <c r="J87" s="542">
        <v>1064</v>
      </c>
      <c r="K87" s="543" t="s">
        <v>1419</v>
      </c>
      <c r="L87" s="252"/>
      <c r="M87" s="133"/>
      <c r="N87" s="250"/>
      <c r="P87" s="150"/>
      <c r="Q87" s="152"/>
      <c r="R87" s="196"/>
      <c r="Y87" s="133"/>
      <c r="Z87" s="133"/>
      <c r="AA87" s="133"/>
      <c r="AB87" s="133"/>
      <c r="AC87" s="133"/>
      <c r="AD87" s="133"/>
    </row>
    <row r="88" spans="1:30" s="290" customFormat="1" ht="63" customHeight="1" x14ac:dyDescent="0.3">
      <c r="A88" s="240"/>
      <c r="B88" s="63"/>
      <c r="C88" s="241"/>
      <c r="D88" s="243"/>
      <c r="E88" s="244"/>
      <c r="F88" s="245"/>
      <c r="G88" s="246"/>
      <c r="H88" s="248"/>
      <c r="I88" s="21"/>
      <c r="J88" s="542">
        <v>1065</v>
      </c>
      <c r="K88" s="543" t="s">
        <v>1420</v>
      </c>
      <c r="L88" s="252"/>
      <c r="M88" s="133"/>
      <c r="N88" s="250"/>
      <c r="P88" s="150"/>
      <c r="Q88" s="152"/>
      <c r="R88" s="196"/>
      <c r="Y88" s="133"/>
      <c r="Z88" s="133"/>
      <c r="AA88" s="133"/>
      <c r="AB88" s="133"/>
      <c r="AC88" s="133"/>
      <c r="AD88" s="133"/>
    </row>
    <row r="89" spans="1:30" s="16" customFormat="1" ht="22.5" customHeight="1" x14ac:dyDescent="0.3">
      <c r="A89" s="240"/>
      <c r="B89" s="63"/>
      <c r="C89" s="241"/>
      <c r="D89" s="89"/>
      <c r="E89" s="90"/>
      <c r="F89" s="40"/>
      <c r="G89" s="91"/>
      <c r="H89" s="92"/>
      <c r="I89" s="21"/>
      <c r="J89" s="93"/>
      <c r="K89" s="254"/>
      <c r="L89" s="255"/>
      <c r="M89"/>
      <c r="N89" s="189"/>
      <c r="P89" s="150"/>
      <c r="Q89" s="152"/>
      <c r="R89" s="196"/>
      <c r="S89" s="2"/>
      <c r="T89" s="2"/>
      <c r="U89" s="2"/>
      <c r="V89" s="2"/>
      <c r="W89" s="2"/>
      <c r="X89" s="2"/>
      <c r="Y89"/>
      <c r="Z89"/>
      <c r="AA89"/>
      <c r="AB89"/>
      <c r="AC89"/>
      <c r="AD89"/>
    </row>
    <row r="90" spans="1:30" ht="99" customHeight="1" x14ac:dyDescent="0.3">
      <c r="A90" s="158">
        <f>'Unit Data from Audit Worksheet'!A83</f>
        <v>947</v>
      </c>
      <c r="B90" s="86"/>
      <c r="C90" s="157" t="str">
        <f>'Unit Data from Audit Worksheet'!D83</f>
        <v>First name of finance officer or interim finance officer (please enter “vacant” for first name if the position is currently vacant)</v>
      </c>
      <c r="D90" s="178"/>
      <c r="E90" s="126">
        <f>'Unit Data from Audit Worksheet'!F83</f>
        <v>0</v>
      </c>
      <c r="F90" s="169" t="str">
        <f>'Unit Data from Audit Worksheet'!G83</f>
        <v>Please do not leave blank</v>
      </c>
      <c r="G90" s="171"/>
      <c r="H90" s="168"/>
      <c r="I90" s="21"/>
      <c r="J90" s="115">
        <v>947</v>
      </c>
      <c r="K90" s="256" t="s">
        <v>255</v>
      </c>
      <c r="L90" s="257">
        <f t="shared" ref="L90:L102" si="9">IF(D90="",E90,D90)</f>
        <v>0</v>
      </c>
      <c r="N90" s="250"/>
      <c r="P90" s="150"/>
      <c r="Q90" s="152"/>
      <c r="R90" s="54"/>
    </row>
    <row r="91" spans="1:30" ht="128.25" customHeight="1" x14ac:dyDescent="0.3">
      <c r="A91" s="158">
        <f>'Unit Data from Audit Worksheet'!A84</f>
        <v>948</v>
      </c>
      <c r="B91" s="86"/>
      <c r="C91" s="157" t="str">
        <f>'Unit Data from Audit Worksheet'!D84</f>
        <v>Last name of finance officer or interim finance officer (please enter “vacant” for last name if the position is currently vacant)</v>
      </c>
      <c r="D91" s="178"/>
      <c r="E91" s="258">
        <f>'Unit Data from Audit Worksheet'!F84</f>
        <v>0</v>
      </c>
      <c r="F91" s="169" t="str">
        <f>'Unit Data from Audit Worksheet'!G84</f>
        <v>Please do not leave blank</v>
      </c>
      <c r="G91" s="171"/>
      <c r="H91" s="168"/>
      <c r="I91" s="21"/>
      <c r="J91" s="115">
        <v>948</v>
      </c>
      <c r="K91" s="256" t="s">
        <v>256</v>
      </c>
      <c r="L91" s="257">
        <f t="shared" si="9"/>
        <v>0</v>
      </c>
      <c r="N91" s="250"/>
      <c r="P91" s="151"/>
      <c r="Q91" s="152"/>
    </row>
    <row r="92" spans="1:30" ht="61.5" customHeight="1" x14ac:dyDescent="0.3">
      <c r="A92" s="158">
        <f>'Unit Data from Audit Worksheet'!A85</f>
        <v>949</v>
      </c>
      <c r="B92" s="86"/>
      <c r="C92" s="157" t="str">
        <f>'Unit Data from Audit Worksheet'!D85</f>
        <v>Is the finance officer serving in a permanent role or an interim role? (select permanent/interim/vacant)</v>
      </c>
      <c r="D92" s="178"/>
      <c r="E92" s="126">
        <f>'Unit Data from Audit Worksheet'!F85</f>
        <v>0</v>
      </c>
      <c r="F92" s="169" t="str">
        <f>'Unit Data from Audit Worksheet'!G85</f>
        <v>Please do not leave blank</v>
      </c>
      <c r="G92" s="171"/>
      <c r="H92" s="168"/>
      <c r="I92" s="21"/>
      <c r="J92" s="115">
        <v>949</v>
      </c>
      <c r="K92" s="256" t="s">
        <v>277</v>
      </c>
      <c r="L92" s="257">
        <f t="shared" si="9"/>
        <v>0</v>
      </c>
      <c r="N92" s="250"/>
      <c r="P92" s="151"/>
      <c r="Q92" s="152"/>
    </row>
    <row r="93" spans="1:30" ht="93.75" customHeight="1" x14ac:dyDescent="0.3">
      <c r="A93" s="158">
        <f>'Unit Data from Audit Worksheet'!A86</f>
        <v>950</v>
      </c>
      <c r="B93" s="86"/>
      <c r="C93" s="157" t="str">
        <f>'Unit Data from Audit Worksheet'!D86</f>
        <v>Has the finance officer been formally appointed by the local government, public authority, or designated official?  (Y/N)</v>
      </c>
      <c r="D93" s="178"/>
      <c r="E93" s="126">
        <f>'Unit Data from Audit Worksheet'!F86</f>
        <v>0</v>
      </c>
      <c r="F93" s="169" t="str">
        <f>'Unit Data from Audit Worksheet'!G86</f>
        <v>Please do not leave blank</v>
      </c>
      <c r="G93" s="171"/>
      <c r="H93" s="168"/>
      <c r="I93" s="21"/>
      <c r="J93" s="115">
        <v>950</v>
      </c>
      <c r="K93" s="256" t="s">
        <v>278</v>
      </c>
      <c r="L93" s="257">
        <f t="shared" si="9"/>
        <v>0</v>
      </c>
      <c r="N93" s="250"/>
      <c r="P93" s="151"/>
      <c r="Q93" s="152"/>
    </row>
    <row r="94" spans="1:30" ht="153.75" customHeight="1" x14ac:dyDescent="0.3">
      <c r="A94" s="158">
        <f>'Unit Data from Audit Worksheet'!A87</f>
        <v>952</v>
      </c>
      <c r="B94" s="86"/>
      <c r="C94" s="157" t="str">
        <f>'Unit Data from Audit Worksheet'!D87</f>
        <v>Date on which the local government, public authority, or designated official appointed the finance officer?     Date Format  MM/DD/YYYY</v>
      </c>
      <c r="D94" s="178"/>
      <c r="E94" s="467" t="str">
        <f>IF('Unit Data from Audit Worksheet'!F87&gt;0,'Unit Data from Audit Worksheet'!F87," ")</f>
        <v xml:space="preserve"> </v>
      </c>
      <c r="F94" s="169" t="str">
        <f>'Unit Data from Audit Worksheet'!G87</f>
        <v>Leave blank if data not available</v>
      </c>
      <c r="G94" s="171"/>
      <c r="H94" s="168"/>
      <c r="I94" s="21"/>
      <c r="J94" s="115">
        <v>952</v>
      </c>
      <c r="K94" s="256" t="s">
        <v>279</v>
      </c>
      <c r="L94" s="259" t="str">
        <f t="shared" si="9"/>
        <v xml:space="preserve"> </v>
      </c>
      <c r="N94" s="250"/>
      <c r="P94" s="151"/>
      <c r="Q94" s="152"/>
    </row>
    <row r="95" spans="1:30" ht="153.75" customHeight="1" x14ac:dyDescent="0.3">
      <c r="A95" s="158">
        <f>'Unit Data from Audit Worksheet'!A88</f>
        <v>954</v>
      </c>
      <c r="B95" s="86"/>
      <c r="C95" s="157" t="str">
        <f>'Unit Data from Audit Worksheet'!D88</f>
        <v>Has the finance officer or interim finance officer read, understand, and is in compliance with the requirements of N.C.G.S. 159, as applicable based on unit type and circumstances? (Y/N)</v>
      </c>
      <c r="D95" s="178"/>
      <c r="E95" s="126">
        <f>'Unit Data from Audit Worksheet'!F88</f>
        <v>0</v>
      </c>
      <c r="F95" s="169" t="str">
        <f>'Unit Data from Audit Worksheet'!G88</f>
        <v>Please do not leave blank</v>
      </c>
      <c r="G95" s="171"/>
      <c r="H95" s="168"/>
      <c r="I95" s="21"/>
      <c r="J95" s="115">
        <v>954</v>
      </c>
      <c r="K95" s="256" t="s">
        <v>280</v>
      </c>
      <c r="L95" s="257">
        <f t="shared" si="9"/>
        <v>0</v>
      </c>
      <c r="N95" s="250"/>
      <c r="P95" s="151"/>
      <c r="Q95" s="152"/>
    </row>
    <row r="96" spans="1:30" ht="153.75" customHeight="1" x14ac:dyDescent="0.3">
      <c r="A96" s="158">
        <f>'Unit Data from Audit Worksheet'!A89</f>
        <v>956</v>
      </c>
      <c r="B96" s="86"/>
      <c r="C96" s="157" t="str">
        <f>'Unit Data from Audit Worksheet'!D89</f>
        <v>Does the finance officer or interim finance officer maintain and update (or ensures the maintenance and update of)  financial records monthly, including reconciliation of bank accounts to the general ledger? (Y/N)</v>
      </c>
      <c r="D96" s="178"/>
      <c r="E96" s="126">
        <f>'Unit Data from Audit Worksheet'!F89</f>
        <v>0</v>
      </c>
      <c r="F96" s="169" t="str">
        <f>'Unit Data from Audit Worksheet'!G89</f>
        <v>Please do not leave blank</v>
      </c>
      <c r="G96" s="171"/>
      <c r="H96" s="168"/>
      <c r="I96" s="21"/>
      <c r="J96" s="115">
        <v>956</v>
      </c>
      <c r="K96" s="256" t="s">
        <v>281</v>
      </c>
      <c r="L96" s="257">
        <f t="shared" si="9"/>
        <v>0</v>
      </c>
      <c r="N96" s="250"/>
      <c r="P96" s="151"/>
      <c r="Q96" s="152"/>
    </row>
    <row r="97" spans="1:30" ht="228.6" customHeight="1" x14ac:dyDescent="0.3">
      <c r="A97" s="158">
        <f>'Unit Data from Audit Worksheet'!A90</f>
        <v>958</v>
      </c>
      <c r="B97" s="86"/>
      <c r="C97" s="157" t="str">
        <f>'Unit Data from Audit Worksheet'!D90</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97" s="178"/>
      <c r="E97" s="126">
        <f>'Unit Data from Audit Worksheet'!F90</f>
        <v>0</v>
      </c>
      <c r="F97" s="169" t="str">
        <f>'Unit Data from Audit Worksheet'!G90</f>
        <v>Please do not leave blank</v>
      </c>
      <c r="G97" s="171"/>
      <c r="H97" s="168"/>
      <c r="I97" s="21"/>
      <c r="J97" s="115">
        <v>958</v>
      </c>
      <c r="K97" s="256" t="s">
        <v>282</v>
      </c>
      <c r="L97" s="260">
        <f t="shared" si="9"/>
        <v>0</v>
      </c>
      <c r="N97" s="250"/>
      <c r="P97" s="151"/>
      <c r="Q97" s="152"/>
    </row>
    <row r="98" spans="1:30" ht="30.75" customHeight="1" x14ac:dyDescent="0.3">
      <c r="A98" s="261">
        <f>'Unit Data from Audit Worksheet'!A98</f>
        <v>960</v>
      </c>
      <c r="B98" s="122"/>
      <c r="C98" s="123" t="str">
        <f>'Unit Data from Audit Worksheet'!B98</f>
        <v>Name of Finance Officer</v>
      </c>
      <c r="D98" s="178"/>
      <c r="E98" s="262">
        <f>'Unit Data from Audit Worksheet'!D98</f>
        <v>0</v>
      </c>
      <c r="F98" s="263" t="str">
        <f>'Unit Data from Audit Worksheet'!F98</f>
        <v>Required</v>
      </c>
      <c r="G98" s="171"/>
      <c r="H98" s="168"/>
      <c r="I98" s="21"/>
      <c r="J98" s="125">
        <v>960</v>
      </c>
      <c r="K98" s="264" t="s">
        <v>273</v>
      </c>
      <c r="L98" s="265">
        <f t="shared" si="9"/>
        <v>0</v>
      </c>
      <c r="N98" s="226"/>
      <c r="P98" s="151"/>
      <c r="Q98" s="152"/>
    </row>
    <row r="99" spans="1:30" ht="30.75" customHeight="1" x14ac:dyDescent="0.3">
      <c r="A99" s="261">
        <f>'Unit Data from Audit Worksheet'!A99</f>
        <v>962</v>
      </c>
      <c r="B99" s="122"/>
      <c r="C99" s="123" t="str">
        <f>'Unit Data from Audit Worksheet'!B99</f>
        <v>Title of Official</v>
      </c>
      <c r="D99" s="178"/>
      <c r="E99" s="262">
        <f>'Unit Data from Audit Worksheet'!D99</f>
        <v>0</v>
      </c>
      <c r="F99" s="263" t="str">
        <f>'Unit Data from Audit Worksheet'!F99</f>
        <v>Required</v>
      </c>
      <c r="G99" s="171"/>
      <c r="H99" s="168"/>
      <c r="I99" s="21"/>
      <c r="J99" s="125">
        <v>962</v>
      </c>
      <c r="K99" s="264" t="s">
        <v>252</v>
      </c>
      <c r="L99" s="265">
        <f t="shared" si="9"/>
        <v>0</v>
      </c>
      <c r="N99" s="226"/>
      <c r="P99" s="151"/>
      <c r="Q99" s="152"/>
    </row>
    <row r="100" spans="1:30" ht="30.75" customHeight="1" x14ac:dyDescent="0.3">
      <c r="A100" s="261">
        <f>'Unit Data from Audit Worksheet'!A100</f>
        <v>964</v>
      </c>
      <c r="B100" s="122"/>
      <c r="C100" s="124" t="str">
        <f>'Unit Data from Audit Worksheet'!B100</f>
        <v>Date         (Enter as "MM/DD/YYYY")</v>
      </c>
      <c r="D100" s="178"/>
      <c r="E100" s="266">
        <f>'Unit Data from Audit Worksheet'!D100</f>
        <v>0</v>
      </c>
      <c r="F100" s="263" t="str">
        <f>'Unit Data from Audit Worksheet'!F100</f>
        <v>Required</v>
      </c>
      <c r="G100" s="439"/>
      <c r="H100" s="168"/>
      <c r="I100" s="21"/>
      <c r="J100" s="125">
        <v>964</v>
      </c>
      <c r="K100" s="264" t="s">
        <v>294</v>
      </c>
      <c r="L100" s="267">
        <f t="shared" si="9"/>
        <v>0</v>
      </c>
      <c r="N100" s="226"/>
      <c r="P100" s="151"/>
      <c r="Q100" s="152"/>
    </row>
    <row r="101" spans="1:30" ht="30.75" customHeight="1" x14ac:dyDescent="0.3">
      <c r="A101" s="261">
        <f>'Unit Data from Audit Worksheet'!A101</f>
        <v>966</v>
      </c>
      <c r="B101" s="122"/>
      <c r="C101" s="123" t="s">
        <v>564</v>
      </c>
      <c r="D101" s="178"/>
      <c r="E101" s="438" t="str">
        <f>_xlfn.TEXTJOIN(",",,TEXT('Unit Data from Audit Worksheet'!D101,"###-###-####")," "&amp;'Unit Data from Audit Worksheet'!D102)</f>
        <v xml:space="preserve">--, </v>
      </c>
      <c r="F101" s="263" t="str">
        <f>'Unit Data from Audit Worksheet'!F101</f>
        <v>Required</v>
      </c>
      <c r="G101" s="171"/>
      <c r="H101" s="168"/>
      <c r="I101" s="21"/>
      <c r="J101" s="125">
        <v>966</v>
      </c>
      <c r="K101" s="264" t="s">
        <v>253</v>
      </c>
      <c r="L101" s="265" t="str">
        <f t="shared" si="9"/>
        <v xml:space="preserve">--, </v>
      </c>
      <c r="N101" s="226"/>
      <c r="P101" s="151"/>
      <c r="Q101" s="152"/>
    </row>
    <row r="102" spans="1:30" ht="30.75" customHeight="1" x14ac:dyDescent="0.3">
      <c r="A102" s="261">
        <f>'Unit Data from Audit Worksheet'!A103</f>
        <v>968</v>
      </c>
      <c r="B102" s="122"/>
      <c r="C102" s="123" t="str">
        <f>'Unit Data from Audit Worksheet'!B103</f>
        <v>E-mail address</v>
      </c>
      <c r="D102" s="178"/>
      <c r="E102" s="262">
        <f>'Unit Data from Audit Worksheet'!D103</f>
        <v>0</v>
      </c>
      <c r="F102" s="263" t="str">
        <f>'Unit Data from Audit Worksheet'!F103</f>
        <v>Required</v>
      </c>
      <c r="G102" s="171"/>
      <c r="H102" s="168"/>
      <c r="I102" s="21"/>
      <c r="J102" s="125">
        <v>968</v>
      </c>
      <c r="K102" s="264" t="s">
        <v>254</v>
      </c>
      <c r="L102" s="265">
        <f t="shared" si="9"/>
        <v>0</v>
      </c>
      <c r="N102" s="226"/>
      <c r="P102" s="151"/>
      <c r="Q102" s="152"/>
    </row>
    <row r="103" spans="1:30" ht="83.4" customHeight="1" x14ac:dyDescent="0.3">
      <c r="A103" s="240"/>
      <c r="B103" s="63"/>
      <c r="C103" s="241"/>
      <c r="D103" s="243"/>
      <c r="E103" s="244"/>
      <c r="F103" s="245"/>
      <c r="G103" s="246"/>
      <c r="H103" s="247"/>
      <c r="I103" s="21"/>
      <c r="J103" s="115">
        <v>999</v>
      </c>
      <c r="K103" s="256" t="s">
        <v>184</v>
      </c>
      <c r="L103" s="268" t="e">
        <f>'Unit Data from Audit Worksheet'!D3</f>
        <v>#N/A</v>
      </c>
      <c r="N103" s="269" t="s">
        <v>330</v>
      </c>
      <c r="O103" s="269" t="s">
        <v>329</v>
      </c>
      <c r="P103" s="151"/>
      <c r="Q103" s="152"/>
    </row>
    <row r="104" spans="1:30" x14ac:dyDescent="0.3">
      <c r="A104" s="139"/>
      <c r="B104" s="139"/>
      <c r="C104" s="139"/>
      <c r="D104" s="139"/>
      <c r="E104" s="139"/>
      <c r="F104" s="139"/>
      <c r="G104" s="139"/>
      <c r="H104" s="139"/>
      <c r="I104" s="139"/>
      <c r="J104" s="2"/>
      <c r="K104" s="2"/>
      <c r="L104" s="2"/>
      <c r="N104" s="3"/>
      <c r="P104" s="151"/>
      <c r="Q104" s="152"/>
    </row>
    <row r="105" spans="1:30" s="290" customFormat="1" x14ac:dyDescent="0.3">
      <c r="A105" s="139"/>
      <c r="B105" s="139"/>
      <c r="C105" s="139"/>
      <c r="D105" s="139"/>
      <c r="E105" s="139"/>
      <c r="F105" s="139"/>
      <c r="G105" s="139"/>
      <c r="H105" s="139"/>
      <c r="I105" s="139"/>
      <c r="M105"/>
      <c r="N105" s="3"/>
      <c r="P105" s="151"/>
      <c r="Q105" s="152"/>
      <c r="R105" s="196"/>
      <c r="Y105"/>
      <c r="Z105"/>
      <c r="AA105"/>
      <c r="AB105"/>
      <c r="AC105"/>
      <c r="AD105"/>
    </row>
    <row r="106" spans="1:30" ht="25.8" customHeight="1" x14ac:dyDescent="0.3">
      <c r="C106" s="458"/>
      <c r="D106" s="271"/>
      <c r="E106" s="272"/>
      <c r="F106" s="272"/>
      <c r="G106" s="273"/>
      <c r="H106" s="272"/>
      <c r="I106" s="274"/>
      <c r="K106" s="510" t="s">
        <v>761</v>
      </c>
      <c r="L106" s="511" t="e">
        <f>SUM(L4:L88)</f>
        <v>#N/A</v>
      </c>
      <c r="N106" s="3"/>
      <c r="P106" s="151"/>
      <c r="Q106" s="152"/>
    </row>
    <row r="107" spans="1:30" ht="25.2" customHeight="1" x14ac:dyDescent="0.3">
      <c r="A107"/>
      <c r="B107"/>
      <c r="C107"/>
      <c r="D107"/>
      <c r="E107"/>
      <c r="F107"/>
      <c r="G107" s="273"/>
      <c r="H107" s="272"/>
      <c r="I107" s="274"/>
      <c r="K107" s="508" t="s">
        <v>704</v>
      </c>
      <c r="L107" s="509"/>
      <c r="N107" s="3"/>
      <c r="P107" s="151"/>
      <c r="Q107" s="152"/>
    </row>
    <row r="108" spans="1:30" ht="24.6" customHeight="1" x14ac:dyDescent="0.7">
      <c r="B108" s="2"/>
      <c r="C108" s="2"/>
      <c r="D108" s="52"/>
      <c r="E108" s="65"/>
      <c r="F108" s="52"/>
      <c r="G108" s="273"/>
      <c r="H108" s="272"/>
      <c r="I108" s="274"/>
      <c r="J108" s="103"/>
      <c r="K108" s="102"/>
      <c r="L108" s="511" t="e">
        <f>L106-L107</f>
        <v>#N/A</v>
      </c>
      <c r="N108" s="3"/>
      <c r="P108" s="151"/>
      <c r="Q108" s="152"/>
    </row>
    <row r="109" spans="1:30" ht="25.2" customHeight="1" x14ac:dyDescent="0.3">
      <c r="A109" s="139"/>
      <c r="B109" s="139"/>
      <c r="C109" s="139"/>
      <c r="D109" s="139"/>
      <c r="E109" s="139"/>
      <c r="F109" s="272"/>
      <c r="G109" s="273"/>
      <c r="H109" s="272"/>
      <c r="I109" s="274"/>
      <c r="K109" s="8"/>
      <c r="L109" s="275"/>
      <c r="P109" s="151"/>
      <c r="Q109" s="152"/>
    </row>
    <row r="110" spans="1:30" x14ac:dyDescent="0.3">
      <c r="A110" s="139"/>
      <c r="B110" s="139"/>
      <c r="C110" s="139"/>
      <c r="D110" s="139"/>
      <c r="E110" s="139"/>
      <c r="F110" s="272"/>
      <c r="G110" s="273"/>
      <c r="H110" s="272"/>
      <c r="I110" s="274"/>
      <c r="K110" s="8"/>
      <c r="L110" s="275"/>
      <c r="P110" s="151"/>
      <c r="Q110" s="152"/>
    </row>
    <row r="111" spans="1:30" ht="18.75" customHeight="1" x14ac:dyDescent="0.3">
      <c r="A111" s="139"/>
      <c r="B111" s="139"/>
      <c r="C111" s="139"/>
      <c r="D111" s="139"/>
      <c r="E111" s="139"/>
      <c r="F111" s="272"/>
      <c r="G111" s="273"/>
      <c r="H111" s="272"/>
      <c r="I111" s="274"/>
      <c r="K111" s="8"/>
      <c r="L111" s="275"/>
      <c r="P111" s="151"/>
      <c r="Q111" s="152"/>
    </row>
    <row r="112" spans="1:30" ht="30.75" customHeight="1" x14ac:dyDescent="0.3">
      <c r="A112" s="139"/>
      <c r="B112" s="139"/>
      <c r="C112" s="139"/>
      <c r="D112" s="139"/>
      <c r="E112" s="139"/>
      <c r="F112" s="272"/>
      <c r="G112" s="273"/>
      <c r="H112" s="272"/>
      <c r="I112" s="274"/>
      <c r="K112" s="8"/>
      <c r="L112" s="275"/>
      <c r="P112" s="151"/>
      <c r="Q112" s="152"/>
    </row>
    <row r="113" spans="1:17" ht="30.75" customHeight="1" x14ac:dyDescent="0.3">
      <c r="A113" s="139"/>
      <c r="B113" s="139"/>
      <c r="C113" s="139"/>
      <c r="D113" s="139"/>
      <c r="E113" s="139"/>
      <c r="F113" s="272"/>
      <c r="G113" s="273"/>
      <c r="H113" s="272"/>
      <c r="I113" s="274"/>
      <c r="K113" s="8"/>
      <c r="L113" s="275"/>
      <c r="P113" s="151"/>
      <c r="Q113" s="152"/>
    </row>
    <row r="114" spans="1:17" ht="30.75" customHeight="1" x14ac:dyDescent="0.3">
      <c r="A114" s="139"/>
      <c r="B114" s="139"/>
      <c r="C114" s="139"/>
      <c r="D114" s="139"/>
      <c r="E114" s="139"/>
      <c r="F114" s="272"/>
      <c r="G114" s="273"/>
      <c r="H114" s="272"/>
      <c r="I114" s="274"/>
      <c r="K114" s="8"/>
      <c r="L114" s="275"/>
      <c r="P114" s="151"/>
      <c r="Q114" s="152"/>
    </row>
    <row r="115" spans="1:17" ht="30.75" customHeight="1" x14ac:dyDescent="0.3">
      <c r="A115" s="139"/>
      <c r="B115" s="139"/>
      <c r="C115" s="139"/>
      <c r="D115" s="139"/>
      <c r="E115" s="139"/>
      <c r="F115" s="272"/>
      <c r="G115" s="273"/>
      <c r="H115" s="272"/>
      <c r="I115" s="274"/>
      <c r="K115" s="8"/>
      <c r="L115" s="275"/>
      <c r="P115" s="151"/>
      <c r="Q115" s="152"/>
    </row>
    <row r="116" spans="1:17" ht="30.75" customHeight="1" x14ac:dyDescent="0.3">
      <c r="A116" s="139"/>
      <c r="B116" s="139"/>
      <c r="C116" s="139"/>
      <c r="D116" s="139"/>
      <c r="E116" s="139"/>
      <c r="F116" s="272"/>
      <c r="G116" s="273"/>
      <c r="H116" s="272"/>
      <c r="I116" s="274"/>
      <c r="K116" s="8"/>
      <c r="L116" s="275"/>
      <c r="P116" s="151"/>
      <c r="Q116" s="152"/>
    </row>
    <row r="117" spans="1:17" x14ac:dyDescent="0.3">
      <c r="A117" s="139"/>
      <c r="B117" s="139"/>
      <c r="C117" s="139"/>
      <c r="D117" s="139"/>
      <c r="E117" s="139"/>
      <c r="I117" s="274"/>
      <c r="K117" s="8"/>
      <c r="L117" s="275"/>
      <c r="P117" s="151"/>
      <c r="Q117" s="152"/>
    </row>
    <row r="118" spans="1:17" x14ac:dyDescent="0.3">
      <c r="A118" s="139"/>
      <c r="B118" s="139"/>
      <c r="C118" s="139"/>
      <c r="D118" s="139"/>
      <c r="E118" s="139"/>
      <c r="I118" s="274"/>
      <c r="L118" s="275"/>
      <c r="P118" s="151"/>
      <c r="Q118" s="152"/>
    </row>
    <row r="119" spans="1:17" x14ac:dyDescent="0.3">
      <c r="A119" s="4"/>
      <c r="B119" s="276"/>
      <c r="C119" s="18"/>
      <c r="D119" s="51"/>
      <c r="I119" s="274"/>
      <c r="L119" s="275"/>
      <c r="P119" s="151"/>
      <c r="Q119" s="152"/>
    </row>
    <row r="120" spans="1:17" x14ac:dyDescent="0.3">
      <c r="A120" s="4"/>
      <c r="B120" s="276"/>
      <c r="C120" s="18"/>
      <c r="D120" s="51"/>
      <c r="L120" s="275"/>
      <c r="P120" s="151"/>
      <c r="Q120" s="152"/>
    </row>
    <row r="121" spans="1:17" x14ac:dyDescent="0.3">
      <c r="D121" s="51"/>
      <c r="P121" s="151"/>
      <c r="Q121" s="152"/>
    </row>
    <row r="122" spans="1:17" x14ac:dyDescent="0.3">
      <c r="D122" s="51"/>
      <c r="P122" s="151"/>
      <c r="Q122" s="152"/>
    </row>
    <row r="123" spans="1:17" x14ac:dyDescent="0.3">
      <c r="D123" s="51"/>
      <c r="P123" s="151"/>
      <c r="Q123" s="152"/>
    </row>
    <row r="124" spans="1:17" x14ac:dyDescent="0.3">
      <c r="D124" s="51"/>
      <c r="P124" s="151"/>
      <c r="Q124" s="152"/>
    </row>
    <row r="125" spans="1:17" x14ac:dyDescent="0.3">
      <c r="A125" s="4"/>
      <c r="B125" s="276"/>
      <c r="C125" s="18"/>
      <c r="D125" s="51"/>
      <c r="P125" s="151"/>
      <c r="Q125" s="152"/>
    </row>
    <row r="126" spans="1:17" x14ac:dyDescent="0.3">
      <c r="A126" s="4"/>
      <c r="B126" s="276"/>
      <c r="C126" s="18"/>
      <c r="D126" s="51"/>
      <c r="P126" s="151"/>
      <c r="Q126" s="152"/>
    </row>
    <row r="127" spans="1:17" x14ac:dyDescent="0.3">
      <c r="D127" s="51"/>
      <c r="P127" s="151"/>
      <c r="Q127" s="152"/>
    </row>
    <row r="128" spans="1:17" x14ac:dyDescent="0.3">
      <c r="D128" s="51"/>
      <c r="P128" s="151"/>
      <c r="Q128" s="152"/>
    </row>
    <row r="129" spans="1:17" x14ac:dyDescent="0.3">
      <c r="D129" s="51"/>
      <c r="P129" s="151"/>
      <c r="Q129" s="152"/>
    </row>
    <row r="130" spans="1:17" x14ac:dyDescent="0.3">
      <c r="D130" s="51"/>
      <c r="P130" s="151"/>
      <c r="Q130" s="152"/>
    </row>
    <row r="131" spans="1:17" x14ac:dyDescent="0.3">
      <c r="A131" s="4"/>
      <c r="B131" s="276"/>
      <c r="C131" s="18"/>
      <c r="D131" s="51"/>
      <c r="P131" s="151"/>
      <c r="Q131" s="152"/>
    </row>
    <row r="132" spans="1:17" x14ac:dyDescent="0.3">
      <c r="A132" s="4"/>
      <c r="B132" s="276"/>
      <c r="C132" s="18"/>
      <c r="D132" s="51"/>
      <c r="P132" s="151"/>
      <c r="Q132" s="152"/>
    </row>
    <row r="133" spans="1:17" x14ac:dyDescent="0.3">
      <c r="D133" s="51"/>
      <c r="P133" s="151"/>
      <c r="Q133" s="152"/>
    </row>
    <row r="134" spans="1:17" x14ac:dyDescent="0.3">
      <c r="D134" s="51"/>
      <c r="P134" s="151"/>
      <c r="Q134" s="152"/>
    </row>
    <row r="135" spans="1:17" x14ac:dyDescent="0.3">
      <c r="D135" s="51"/>
      <c r="P135" s="151"/>
      <c r="Q135" s="152"/>
    </row>
    <row r="136" spans="1:17" x14ac:dyDescent="0.3">
      <c r="D136" s="51"/>
      <c r="P136" s="151"/>
      <c r="Q136" s="152"/>
    </row>
    <row r="137" spans="1:17" x14ac:dyDescent="0.3">
      <c r="A137" s="4"/>
      <c r="B137" s="276"/>
      <c r="C137" s="18"/>
      <c r="D137" s="51"/>
      <c r="P137" s="151"/>
      <c r="Q137" s="152"/>
    </row>
    <row r="138" spans="1:17" x14ac:dyDescent="0.3">
      <c r="A138" s="4"/>
      <c r="B138" s="276"/>
      <c r="C138" s="18"/>
      <c r="D138" s="51"/>
      <c r="P138" s="151"/>
      <c r="Q138" s="152"/>
    </row>
    <row r="139" spans="1:17" x14ac:dyDescent="0.3">
      <c r="A139" s="4"/>
      <c r="B139" s="276"/>
      <c r="C139" s="18"/>
      <c r="D139" s="51"/>
      <c r="P139" s="151"/>
      <c r="Q139" s="152"/>
    </row>
    <row r="140" spans="1:17" x14ac:dyDescent="0.3">
      <c r="A140" s="4"/>
      <c r="B140" s="276"/>
      <c r="C140" s="18"/>
      <c r="D140" s="51"/>
      <c r="P140" s="151"/>
      <c r="Q140" s="152"/>
    </row>
    <row r="141" spans="1:17" x14ac:dyDescent="0.3">
      <c r="D141" s="51"/>
      <c r="P141" s="151"/>
      <c r="Q141" s="152"/>
    </row>
    <row r="142" spans="1:17" x14ac:dyDescent="0.3">
      <c r="D142" s="51"/>
      <c r="P142" s="151"/>
      <c r="Q142" s="152"/>
    </row>
    <row r="143" spans="1:17" x14ac:dyDescent="0.3">
      <c r="D143" s="51"/>
      <c r="P143" s="151"/>
      <c r="Q143" s="152"/>
    </row>
    <row r="144" spans="1:17" x14ac:dyDescent="0.3">
      <c r="A144" s="4"/>
      <c r="B144" s="276"/>
      <c r="C144" s="18"/>
      <c r="D144" s="51"/>
      <c r="P144" s="151"/>
      <c r="Q144" s="152"/>
    </row>
    <row r="145" spans="1:17" x14ac:dyDescent="0.3">
      <c r="A145" s="4"/>
      <c r="B145" s="276"/>
      <c r="C145" s="18"/>
      <c r="D145" s="51"/>
      <c r="P145" s="151"/>
      <c r="Q145" s="152"/>
    </row>
    <row r="146" spans="1:17" x14ac:dyDescent="0.3">
      <c r="A146" s="4"/>
      <c r="B146" s="276"/>
      <c r="C146" s="18"/>
      <c r="D146" s="51"/>
      <c r="P146" s="151"/>
      <c r="Q146" s="152"/>
    </row>
    <row r="147" spans="1:17" x14ac:dyDescent="0.3">
      <c r="A147" s="4"/>
      <c r="B147" s="276"/>
      <c r="C147" s="18"/>
      <c r="D147" s="51"/>
      <c r="P147" s="151"/>
      <c r="Q147" s="152"/>
    </row>
    <row r="148" spans="1:17" x14ac:dyDescent="0.3">
      <c r="A148" s="4"/>
      <c r="B148" s="276"/>
      <c r="C148" s="18"/>
      <c r="D148" s="51"/>
      <c r="P148" s="151"/>
      <c r="Q148" s="152"/>
    </row>
    <row r="149" spans="1:17" x14ac:dyDescent="0.3">
      <c r="A149" s="4"/>
      <c r="B149" s="276"/>
      <c r="C149" s="18"/>
      <c r="D149" s="51"/>
      <c r="P149" s="151"/>
      <c r="Q149" s="152"/>
    </row>
    <row r="150" spans="1:17" x14ac:dyDescent="0.3">
      <c r="A150" s="4"/>
      <c r="B150" s="276"/>
      <c r="C150" s="18"/>
      <c r="D150" s="51"/>
      <c r="P150" s="151"/>
      <c r="Q150" s="152"/>
    </row>
    <row r="151" spans="1:17" x14ac:dyDescent="0.3">
      <c r="A151" s="4"/>
      <c r="B151" s="276"/>
      <c r="C151" s="18"/>
      <c r="D151" s="51"/>
      <c r="P151" s="151"/>
      <c r="Q151" s="152"/>
    </row>
    <row r="152" spans="1:17" x14ac:dyDescent="0.3">
      <c r="A152" s="4"/>
      <c r="B152" s="276"/>
      <c r="C152" s="18"/>
      <c r="D152" s="51"/>
      <c r="P152" s="151"/>
      <c r="Q152" s="152"/>
    </row>
    <row r="153" spans="1:17" x14ac:dyDescent="0.3">
      <c r="A153" s="4"/>
      <c r="B153" s="276"/>
      <c r="C153" s="18"/>
      <c r="D153" s="51"/>
      <c r="P153" s="151"/>
      <c r="Q153" s="152"/>
    </row>
    <row r="154" spans="1:17" x14ac:dyDescent="0.3">
      <c r="A154" s="4"/>
      <c r="B154" s="276"/>
      <c r="C154" s="18"/>
      <c r="D154" s="51"/>
      <c r="P154" s="151"/>
      <c r="Q154" s="152"/>
    </row>
    <row r="155" spans="1:17" x14ac:dyDescent="0.3">
      <c r="A155" s="4"/>
      <c r="B155" s="276"/>
      <c r="C155" s="18"/>
      <c r="D155" s="51"/>
      <c r="P155" s="151"/>
      <c r="Q155" s="152"/>
    </row>
    <row r="156" spans="1:17" x14ac:dyDescent="0.3">
      <c r="A156" s="4"/>
      <c r="B156" s="276"/>
      <c r="C156" s="18"/>
      <c r="D156" s="51"/>
      <c r="P156" s="151"/>
      <c r="Q156" s="152"/>
    </row>
    <row r="157" spans="1:17" x14ac:dyDescent="0.3">
      <c r="A157" s="4"/>
      <c r="B157" s="276"/>
      <c r="C157" s="18"/>
      <c r="D157" s="51"/>
      <c r="P157" s="151"/>
      <c r="Q157" s="152"/>
    </row>
    <row r="158" spans="1:17" x14ac:dyDescent="0.3">
      <c r="A158" s="4"/>
      <c r="B158" s="276"/>
      <c r="C158" s="18"/>
      <c r="D158" s="51"/>
      <c r="P158" s="151"/>
      <c r="Q158" s="152"/>
    </row>
    <row r="159" spans="1:17" x14ac:dyDescent="0.3">
      <c r="A159" s="4"/>
      <c r="B159" s="276"/>
      <c r="C159" s="18"/>
      <c r="D159" s="51"/>
      <c r="P159" s="151"/>
      <c r="Q159" s="152"/>
    </row>
    <row r="160" spans="1:17" x14ac:dyDescent="0.3">
      <c r="A160" s="4"/>
      <c r="B160" s="276"/>
      <c r="C160" s="18"/>
      <c r="D160" s="51"/>
      <c r="P160" s="151"/>
      <c r="Q160" s="152"/>
    </row>
    <row r="161" spans="1:17" x14ac:dyDescent="0.3">
      <c r="A161" s="4"/>
      <c r="B161" s="276"/>
      <c r="C161" s="18"/>
      <c r="D161" s="51"/>
      <c r="P161" s="151"/>
      <c r="Q161" s="152"/>
    </row>
    <row r="162" spans="1:17" x14ac:dyDescent="0.3">
      <c r="A162" s="4"/>
      <c r="B162" s="276"/>
      <c r="C162" s="18"/>
      <c r="D162" s="51"/>
      <c r="P162" s="151"/>
      <c r="Q162" s="152"/>
    </row>
    <row r="163" spans="1:17" x14ac:dyDescent="0.3">
      <c r="A163" s="4"/>
      <c r="B163" s="276"/>
      <c r="C163" s="18"/>
      <c r="D163" s="51"/>
      <c r="P163" s="151"/>
      <c r="Q163" s="152"/>
    </row>
    <row r="164" spans="1:17" x14ac:dyDescent="0.3">
      <c r="A164" s="4"/>
      <c r="B164" s="276"/>
      <c r="C164" s="18"/>
      <c r="D164" s="51"/>
      <c r="P164" s="151"/>
      <c r="Q164" s="152"/>
    </row>
    <row r="165" spans="1:17" x14ac:dyDescent="0.3">
      <c r="A165" s="4"/>
      <c r="B165" s="276"/>
      <c r="C165" s="18"/>
      <c r="D165" s="51"/>
      <c r="P165" s="151"/>
      <c r="Q165" s="152"/>
    </row>
    <row r="166" spans="1:17" x14ac:dyDescent="0.3">
      <c r="A166" s="4"/>
      <c r="B166" s="276"/>
      <c r="C166" s="18"/>
      <c r="D166" s="51"/>
      <c r="P166" s="151"/>
      <c r="Q166" s="152"/>
    </row>
    <row r="167" spans="1:17" x14ac:dyDescent="0.3">
      <c r="A167" s="4"/>
      <c r="B167" s="276"/>
      <c r="C167" s="18"/>
      <c r="D167" s="51"/>
      <c r="P167" s="151"/>
      <c r="Q167" s="152"/>
    </row>
    <row r="168" spans="1:17" x14ac:dyDescent="0.3">
      <c r="A168" s="4"/>
      <c r="B168" s="276"/>
      <c r="C168" s="18"/>
      <c r="D168" s="51"/>
      <c r="P168" s="151"/>
      <c r="Q168" s="152"/>
    </row>
    <row r="169" spans="1:17" x14ac:dyDescent="0.3">
      <c r="A169" s="4"/>
      <c r="B169" s="276"/>
      <c r="C169" s="18"/>
      <c r="D169" s="51"/>
      <c r="P169" s="151"/>
      <c r="Q169" s="152"/>
    </row>
    <row r="170" spans="1:17" x14ac:dyDescent="0.3">
      <c r="A170" s="4"/>
      <c r="B170" s="276"/>
      <c r="C170" s="18"/>
      <c r="D170" s="51"/>
      <c r="P170" s="151"/>
      <c r="Q170" s="152"/>
    </row>
    <row r="171" spans="1:17" x14ac:dyDescent="0.3">
      <c r="A171" s="4"/>
      <c r="B171" s="276"/>
      <c r="C171" s="18"/>
      <c r="D171" s="51"/>
      <c r="P171" s="151"/>
      <c r="Q171" s="152"/>
    </row>
    <row r="172" spans="1:17" x14ac:dyDescent="0.3">
      <c r="A172" s="4"/>
      <c r="B172" s="276"/>
      <c r="C172" s="18"/>
      <c r="D172" s="51"/>
      <c r="P172" s="151"/>
      <c r="Q172" s="152"/>
    </row>
    <row r="173" spans="1:17" x14ac:dyDescent="0.3">
      <c r="A173" s="4"/>
      <c r="B173" s="276"/>
      <c r="C173" s="18"/>
      <c r="D173" s="51"/>
      <c r="P173" s="151"/>
      <c r="Q173" s="152"/>
    </row>
    <row r="174" spans="1:17" x14ac:dyDescent="0.3">
      <c r="A174" s="4"/>
      <c r="B174" s="276"/>
      <c r="C174" s="18"/>
      <c r="D174" s="51"/>
      <c r="P174" s="151"/>
      <c r="Q174" s="152"/>
    </row>
    <row r="175" spans="1:17" x14ac:dyDescent="0.3">
      <c r="A175" s="4"/>
      <c r="B175" s="276"/>
      <c r="C175" s="18"/>
      <c r="D175" s="51"/>
      <c r="P175" s="151"/>
      <c r="Q175" s="152"/>
    </row>
    <row r="176" spans="1:17" x14ac:dyDescent="0.3">
      <c r="A176" s="4"/>
      <c r="B176" s="276"/>
      <c r="C176" s="18"/>
      <c r="D176" s="51"/>
      <c r="P176" s="151"/>
      <c r="Q176" s="152"/>
    </row>
    <row r="177" spans="1:17" x14ac:dyDescent="0.3">
      <c r="A177" s="4"/>
      <c r="B177" s="276"/>
      <c r="C177" s="18"/>
      <c r="D177" s="51"/>
      <c r="P177" s="151"/>
      <c r="Q177" s="152"/>
    </row>
    <row r="178" spans="1:17" x14ac:dyDescent="0.3">
      <c r="A178" s="4"/>
      <c r="B178" s="276"/>
      <c r="C178" s="18"/>
      <c r="D178" s="51"/>
      <c r="P178" s="151"/>
      <c r="Q178" s="152"/>
    </row>
    <row r="179" spans="1:17" x14ac:dyDescent="0.3">
      <c r="A179" s="4"/>
      <c r="B179" s="276"/>
      <c r="C179" s="18"/>
      <c r="D179" s="51"/>
      <c r="P179" s="151"/>
      <c r="Q179" s="152"/>
    </row>
    <row r="180" spans="1:17" x14ac:dyDescent="0.3">
      <c r="A180" s="4"/>
      <c r="B180" s="276"/>
      <c r="C180" s="18"/>
      <c r="D180" s="51"/>
      <c r="P180" s="151"/>
      <c r="Q180" s="152"/>
    </row>
    <row r="181" spans="1:17" x14ac:dyDescent="0.3">
      <c r="A181" s="4"/>
      <c r="B181" s="276"/>
      <c r="C181" s="18"/>
      <c r="D181" s="51"/>
      <c r="P181" s="151"/>
      <c r="Q181" s="152"/>
    </row>
    <row r="182" spans="1:17" x14ac:dyDescent="0.3">
      <c r="A182" s="4"/>
      <c r="B182" s="276"/>
      <c r="C182" s="18"/>
      <c r="D182" s="51"/>
      <c r="P182" s="151"/>
      <c r="Q182" s="152"/>
    </row>
    <row r="183" spans="1:17" x14ac:dyDescent="0.3">
      <c r="A183" s="4"/>
      <c r="B183" s="276"/>
      <c r="C183" s="18"/>
      <c r="D183" s="51"/>
      <c r="P183" s="151"/>
      <c r="Q183" s="152"/>
    </row>
    <row r="184" spans="1:17" x14ac:dyDescent="0.3">
      <c r="A184" s="4"/>
      <c r="B184" s="276"/>
      <c r="C184" s="18"/>
      <c r="D184" s="51"/>
      <c r="P184" s="151"/>
      <c r="Q184" s="152"/>
    </row>
    <row r="185" spans="1:17" x14ac:dyDescent="0.3">
      <c r="A185" s="4"/>
      <c r="B185" s="276"/>
      <c r="C185" s="18"/>
      <c r="D185" s="51"/>
      <c r="P185" s="151"/>
      <c r="Q185" s="152"/>
    </row>
    <row r="186" spans="1:17" x14ac:dyDescent="0.3">
      <c r="A186" s="4"/>
      <c r="B186" s="276"/>
      <c r="C186" s="18"/>
      <c r="D186" s="51"/>
      <c r="P186" s="151"/>
      <c r="Q186" s="152"/>
    </row>
    <row r="187" spans="1:17" x14ac:dyDescent="0.3">
      <c r="A187" s="4"/>
      <c r="B187" s="276"/>
      <c r="C187" s="18"/>
      <c r="D187" s="51"/>
      <c r="P187" s="151"/>
      <c r="Q187" s="152"/>
    </row>
    <row r="188" spans="1:17" x14ac:dyDescent="0.3">
      <c r="A188" s="4"/>
      <c r="B188" s="276"/>
      <c r="C188" s="18"/>
      <c r="D188" s="51"/>
      <c r="P188" s="151"/>
      <c r="Q188" s="152"/>
    </row>
    <row r="189" spans="1:17" x14ac:dyDescent="0.3">
      <c r="A189" s="4"/>
      <c r="B189" s="276"/>
      <c r="C189" s="18"/>
      <c r="D189" s="51"/>
      <c r="P189" s="151"/>
      <c r="Q189" s="152"/>
    </row>
    <row r="190" spans="1:17" x14ac:dyDescent="0.3">
      <c r="A190" s="4"/>
      <c r="B190" s="276"/>
      <c r="C190" s="18"/>
      <c r="D190" s="51"/>
      <c r="P190" s="151"/>
      <c r="Q190" s="152"/>
    </row>
    <row r="191" spans="1:17" x14ac:dyDescent="0.3">
      <c r="A191" s="4"/>
      <c r="B191" s="276"/>
      <c r="C191" s="18"/>
      <c r="D191" s="51"/>
      <c r="P191" s="151"/>
      <c r="Q191" s="152"/>
    </row>
    <row r="192" spans="1:17" x14ac:dyDescent="0.3">
      <c r="A192" s="4"/>
      <c r="B192" s="276"/>
      <c r="C192" s="18"/>
      <c r="D192" s="51"/>
      <c r="P192" s="151"/>
      <c r="Q192" s="152"/>
    </row>
    <row r="193" spans="1:17" x14ac:dyDescent="0.3">
      <c r="A193" s="4"/>
      <c r="B193" s="276"/>
      <c r="C193" s="18"/>
      <c r="D193" s="51"/>
      <c r="P193" s="151"/>
      <c r="Q193" s="152"/>
    </row>
    <row r="194" spans="1:17" x14ac:dyDescent="0.3">
      <c r="A194" s="4"/>
      <c r="B194" s="276"/>
      <c r="C194" s="18"/>
      <c r="D194" s="51"/>
      <c r="P194" s="151"/>
      <c r="Q194" s="152"/>
    </row>
    <row r="195" spans="1:17" x14ac:dyDescent="0.3">
      <c r="A195" s="4"/>
      <c r="B195" s="276"/>
      <c r="C195" s="18"/>
      <c r="D195" s="51"/>
      <c r="P195" s="151"/>
      <c r="Q195" s="152"/>
    </row>
    <row r="196" spans="1:17" x14ac:dyDescent="0.3">
      <c r="A196" s="4"/>
      <c r="B196" s="276"/>
      <c r="C196" s="18"/>
      <c r="D196" s="51"/>
      <c r="P196" s="151"/>
      <c r="Q196" s="152"/>
    </row>
    <row r="197" spans="1:17" x14ac:dyDescent="0.3">
      <c r="A197" s="4"/>
      <c r="B197" s="276"/>
      <c r="C197" s="18"/>
      <c r="D197" s="51"/>
      <c r="P197" s="151"/>
      <c r="Q197" s="152"/>
    </row>
    <row r="198" spans="1:17" x14ac:dyDescent="0.3">
      <c r="A198" s="4"/>
      <c r="B198" s="276"/>
      <c r="C198" s="18"/>
      <c r="D198" s="51"/>
      <c r="P198" s="151"/>
      <c r="Q198" s="152"/>
    </row>
    <row r="199" spans="1:17" x14ac:dyDescent="0.3">
      <c r="A199" s="4"/>
      <c r="B199" s="276"/>
      <c r="C199" s="18"/>
      <c r="D199" s="51"/>
      <c r="P199" s="151"/>
      <c r="Q199" s="152"/>
    </row>
    <row r="200" spans="1:17" x14ac:dyDescent="0.3">
      <c r="A200" s="4"/>
      <c r="B200" s="276"/>
      <c r="C200" s="18"/>
      <c r="D200" s="51"/>
      <c r="P200" s="151"/>
      <c r="Q200" s="152"/>
    </row>
    <row r="201" spans="1:17" x14ac:dyDescent="0.3">
      <c r="A201" s="4"/>
      <c r="B201" s="276"/>
      <c r="C201" s="18"/>
      <c r="D201" s="51"/>
      <c r="P201" s="151"/>
      <c r="Q201" s="152"/>
    </row>
    <row r="202" spans="1:17" x14ac:dyDescent="0.3">
      <c r="A202" s="4"/>
      <c r="B202" s="276"/>
      <c r="C202" s="18"/>
      <c r="D202" s="51"/>
      <c r="P202" s="151"/>
      <c r="Q202" s="152"/>
    </row>
    <row r="203" spans="1:17" x14ac:dyDescent="0.3">
      <c r="A203" s="4"/>
      <c r="B203" s="276"/>
      <c r="C203" s="18"/>
      <c r="D203" s="51"/>
      <c r="P203" s="151"/>
      <c r="Q203" s="152"/>
    </row>
    <row r="204" spans="1:17" x14ac:dyDescent="0.3">
      <c r="A204" s="4"/>
      <c r="B204" s="276"/>
      <c r="C204" s="18"/>
      <c r="D204" s="51"/>
      <c r="P204" s="151"/>
      <c r="Q204" s="152"/>
    </row>
    <row r="205" spans="1:17" x14ac:dyDescent="0.3">
      <c r="A205" s="4"/>
      <c r="B205" s="276"/>
      <c r="C205" s="18"/>
      <c r="D205" s="51"/>
      <c r="P205" s="151"/>
      <c r="Q205" s="152"/>
    </row>
    <row r="206" spans="1:17" x14ac:dyDescent="0.3">
      <c r="A206" s="4"/>
      <c r="B206" s="276"/>
      <c r="C206" s="18"/>
      <c r="D206" s="51"/>
      <c r="P206" s="151"/>
      <c r="Q206" s="152"/>
    </row>
    <row r="207" spans="1:17" x14ac:dyDescent="0.3">
      <c r="A207" s="4"/>
      <c r="B207" s="276"/>
      <c r="C207" s="18"/>
      <c r="D207" s="51"/>
      <c r="P207" s="151"/>
      <c r="Q207" s="152"/>
    </row>
    <row r="208" spans="1:17" x14ac:dyDescent="0.3">
      <c r="A208" s="4"/>
      <c r="B208" s="276"/>
      <c r="C208" s="18"/>
      <c r="D208" s="51"/>
      <c r="P208" s="151"/>
      <c r="Q208" s="152"/>
    </row>
    <row r="209" spans="1:17" x14ac:dyDescent="0.3">
      <c r="A209" s="4"/>
      <c r="B209" s="276"/>
      <c r="C209" s="18"/>
      <c r="D209" s="51"/>
      <c r="P209" s="151"/>
      <c r="Q209" s="152"/>
    </row>
    <row r="210" spans="1:17" x14ac:dyDescent="0.3">
      <c r="A210" s="4"/>
      <c r="B210" s="276"/>
      <c r="C210" s="18"/>
      <c r="D210" s="51"/>
      <c r="P210" s="151"/>
      <c r="Q210" s="152"/>
    </row>
    <row r="211" spans="1:17" x14ac:dyDescent="0.3">
      <c r="A211" s="4"/>
      <c r="B211" s="276"/>
      <c r="C211" s="18"/>
      <c r="D211" s="51"/>
      <c r="P211" s="151"/>
      <c r="Q211" s="152"/>
    </row>
    <row r="212" spans="1:17" x14ac:dyDescent="0.3">
      <c r="A212" s="4"/>
      <c r="B212" s="276"/>
      <c r="C212" s="18"/>
      <c r="D212" s="51"/>
      <c r="P212" s="151"/>
      <c r="Q212" s="152"/>
    </row>
    <row r="213" spans="1:17" x14ac:dyDescent="0.3">
      <c r="A213" s="4"/>
      <c r="B213" s="276"/>
      <c r="C213" s="18"/>
      <c r="D213" s="51"/>
      <c r="P213" s="151"/>
      <c r="Q213" s="152"/>
    </row>
    <row r="214" spans="1:17" x14ac:dyDescent="0.3">
      <c r="A214" s="4"/>
      <c r="B214" s="276"/>
      <c r="C214" s="18"/>
      <c r="D214" s="51"/>
      <c r="P214" s="151"/>
      <c r="Q214" s="152"/>
    </row>
    <row r="215" spans="1:17" x14ac:dyDescent="0.3">
      <c r="A215" s="4"/>
      <c r="B215" s="276"/>
      <c r="C215" s="18"/>
      <c r="D215" s="51"/>
      <c r="P215" s="151"/>
      <c r="Q215" s="152"/>
    </row>
    <row r="216" spans="1:17" x14ac:dyDescent="0.3">
      <c r="A216" s="4"/>
      <c r="B216" s="276"/>
      <c r="C216" s="18"/>
      <c r="D216" s="51"/>
      <c r="P216" s="151"/>
      <c r="Q216" s="152"/>
    </row>
    <row r="217" spans="1:17" x14ac:dyDescent="0.3">
      <c r="A217" s="4"/>
      <c r="B217" s="276"/>
      <c r="C217" s="18"/>
      <c r="D217" s="51"/>
      <c r="P217" s="151"/>
      <c r="Q217" s="152"/>
    </row>
    <row r="218" spans="1:17" x14ac:dyDescent="0.3">
      <c r="A218" s="4"/>
      <c r="B218" s="276"/>
      <c r="C218" s="18"/>
      <c r="D218" s="51"/>
      <c r="P218" s="151"/>
      <c r="Q218" s="152"/>
    </row>
    <row r="219" spans="1:17" x14ac:dyDescent="0.3">
      <c r="A219" s="4"/>
      <c r="B219" s="276"/>
      <c r="C219" s="18"/>
      <c r="D219" s="51"/>
      <c r="P219" s="151"/>
      <c r="Q219" s="152"/>
    </row>
    <row r="220" spans="1:17" x14ac:dyDescent="0.3">
      <c r="A220" s="4"/>
      <c r="B220" s="276"/>
      <c r="C220" s="18"/>
      <c r="D220" s="51"/>
      <c r="P220" s="151"/>
      <c r="Q220" s="152"/>
    </row>
    <row r="221" spans="1:17" x14ac:dyDescent="0.3">
      <c r="A221" s="4"/>
      <c r="B221" s="276"/>
      <c r="C221" s="18"/>
      <c r="D221" s="51"/>
      <c r="P221" s="151"/>
      <c r="Q221" s="152"/>
    </row>
    <row r="222" spans="1:17" x14ac:dyDescent="0.3">
      <c r="A222" s="4"/>
      <c r="B222" s="276"/>
      <c r="C222" s="18"/>
      <c r="D222" s="51"/>
      <c r="P222" s="151"/>
      <c r="Q222" s="152"/>
    </row>
    <row r="223" spans="1:17" x14ac:dyDescent="0.3">
      <c r="A223" s="4"/>
      <c r="B223" s="276"/>
      <c r="C223" s="18"/>
      <c r="D223" s="51"/>
      <c r="P223" s="151"/>
      <c r="Q223" s="152"/>
    </row>
    <row r="224" spans="1:17" x14ac:dyDescent="0.3">
      <c r="A224" s="4"/>
      <c r="B224" s="276"/>
      <c r="C224" s="18"/>
      <c r="D224" s="51"/>
      <c r="P224" s="151"/>
      <c r="Q224" s="152"/>
    </row>
    <row r="225" spans="1:17" x14ac:dyDescent="0.3">
      <c r="A225" s="4"/>
      <c r="B225" s="276"/>
      <c r="C225" s="18"/>
      <c r="D225" s="51"/>
      <c r="P225" s="151"/>
      <c r="Q225" s="152"/>
    </row>
    <row r="226" spans="1:17" x14ac:dyDescent="0.3">
      <c r="A226" s="4"/>
      <c r="B226" s="276"/>
      <c r="C226" s="18"/>
      <c r="D226" s="51"/>
      <c r="P226" s="151"/>
      <c r="Q226" s="152"/>
    </row>
    <row r="227" spans="1:17" x14ac:dyDescent="0.3">
      <c r="A227" s="4"/>
      <c r="B227" s="276"/>
      <c r="C227" s="18"/>
      <c r="D227" s="51"/>
      <c r="P227" s="151"/>
      <c r="Q227" s="152"/>
    </row>
    <row r="228" spans="1:17" x14ac:dyDescent="0.3">
      <c r="A228" s="4"/>
      <c r="B228" s="276"/>
      <c r="C228" s="18"/>
      <c r="D228" s="51"/>
      <c r="Q228" s="152"/>
    </row>
    <row r="229" spans="1:17" x14ac:dyDescent="0.3">
      <c r="A229" s="4"/>
      <c r="B229" s="276"/>
      <c r="C229" s="18"/>
      <c r="D229" s="51"/>
      <c r="P229" s="151"/>
      <c r="Q229" s="152"/>
    </row>
    <row r="230" spans="1:17" x14ac:dyDescent="0.3">
      <c r="A230" s="4"/>
      <c r="B230" s="276"/>
      <c r="C230" s="18"/>
      <c r="D230" s="51"/>
      <c r="Q230" s="152"/>
    </row>
    <row r="231" spans="1:17" x14ac:dyDescent="0.3">
      <c r="A231" s="4"/>
      <c r="B231" s="276"/>
      <c r="C231" s="18"/>
      <c r="D231" s="51"/>
      <c r="Q231" s="152"/>
    </row>
    <row r="232" spans="1:17" x14ac:dyDescent="0.3">
      <c r="A232" s="4"/>
      <c r="B232" s="276"/>
      <c r="C232" s="18"/>
      <c r="D232" s="51"/>
      <c r="Q232" s="152"/>
    </row>
    <row r="233" spans="1:17" x14ac:dyDescent="0.3">
      <c r="A233" s="4"/>
      <c r="B233" s="276"/>
      <c r="C233" s="18"/>
      <c r="D233" s="51"/>
      <c r="Q233" s="152"/>
    </row>
    <row r="234" spans="1:17" x14ac:dyDescent="0.3">
      <c r="A234" s="4"/>
      <c r="B234" s="276"/>
      <c r="C234" s="18"/>
      <c r="D234" s="51"/>
      <c r="Q234" s="152"/>
    </row>
    <row r="235" spans="1:17" x14ac:dyDescent="0.3">
      <c r="A235" s="4"/>
      <c r="B235" s="276"/>
      <c r="C235" s="18"/>
      <c r="D235" s="51"/>
      <c r="Q235" s="152"/>
    </row>
    <row r="236" spans="1:17" x14ac:dyDescent="0.3">
      <c r="A236" s="4"/>
      <c r="B236" s="276"/>
      <c r="C236" s="18"/>
      <c r="D236" s="51"/>
      <c r="Q236" s="152"/>
    </row>
    <row r="237" spans="1:17" x14ac:dyDescent="0.3">
      <c r="A237" s="4"/>
      <c r="B237" s="276"/>
      <c r="C237" s="18"/>
      <c r="D237" s="51"/>
      <c r="Q237" s="152"/>
    </row>
    <row r="238" spans="1:17" x14ac:dyDescent="0.3">
      <c r="A238" s="4"/>
      <c r="B238" s="276"/>
      <c r="C238" s="18"/>
      <c r="D238" s="51"/>
      <c r="Q238" s="152"/>
    </row>
    <row r="239" spans="1:17" x14ac:dyDescent="0.3">
      <c r="A239" s="4"/>
      <c r="B239" s="276"/>
      <c r="C239" s="18"/>
      <c r="D239" s="51"/>
      <c r="Q239" s="152"/>
    </row>
    <row r="240" spans="1:17" x14ac:dyDescent="0.3">
      <c r="A240" s="4"/>
      <c r="B240" s="276"/>
      <c r="C240" s="18"/>
      <c r="D240" s="51"/>
      <c r="Q240" s="152"/>
    </row>
    <row r="241" spans="1:17" x14ac:dyDescent="0.3">
      <c r="A241" s="4"/>
      <c r="B241" s="276"/>
      <c r="C241" s="18"/>
      <c r="D241" s="51"/>
      <c r="Q241" s="152"/>
    </row>
    <row r="242" spans="1:17" x14ac:dyDescent="0.3">
      <c r="A242" s="4"/>
      <c r="B242" s="276"/>
      <c r="C242" s="18"/>
      <c r="D242" s="51"/>
      <c r="Q242" s="152"/>
    </row>
    <row r="243" spans="1:17" x14ac:dyDescent="0.3">
      <c r="A243" s="4"/>
      <c r="B243" s="276"/>
      <c r="C243" s="18"/>
      <c r="D243" s="51"/>
      <c r="Q243" s="152"/>
    </row>
    <row r="244" spans="1:17" x14ac:dyDescent="0.3">
      <c r="A244" s="4"/>
      <c r="B244" s="276"/>
      <c r="C244" s="18"/>
      <c r="D244" s="51"/>
      <c r="Q244" s="152"/>
    </row>
    <row r="245" spans="1:17" x14ac:dyDescent="0.3">
      <c r="A245" s="4"/>
      <c r="B245" s="276"/>
      <c r="C245" s="18"/>
      <c r="D245" s="51"/>
      <c r="Q245" s="152"/>
    </row>
    <row r="246" spans="1:17" x14ac:dyDescent="0.3">
      <c r="A246" s="4"/>
      <c r="B246" s="276"/>
      <c r="C246" s="18"/>
      <c r="D246" s="51"/>
      <c r="Q246" s="152"/>
    </row>
    <row r="247" spans="1:17" x14ac:dyDescent="0.3">
      <c r="A247" s="4"/>
      <c r="B247" s="276"/>
      <c r="C247" s="18"/>
      <c r="D247" s="51"/>
      <c r="Q247" s="152"/>
    </row>
    <row r="248" spans="1:17" x14ac:dyDescent="0.3">
      <c r="A248" s="4"/>
      <c r="B248" s="276"/>
      <c r="C248" s="18"/>
      <c r="D248" s="51"/>
      <c r="Q248" s="152"/>
    </row>
    <row r="249" spans="1:17" x14ac:dyDescent="0.3">
      <c r="A249" s="4"/>
      <c r="B249" s="276"/>
      <c r="C249" s="18"/>
      <c r="D249" s="51"/>
      <c r="Q249" s="152"/>
    </row>
    <row r="250" spans="1:17" x14ac:dyDescent="0.3">
      <c r="A250" s="4"/>
      <c r="B250" s="276"/>
      <c r="C250" s="18"/>
      <c r="D250" s="51"/>
      <c r="Q250" s="152"/>
    </row>
    <row r="251" spans="1:17" x14ac:dyDescent="0.3">
      <c r="A251" s="4"/>
      <c r="B251" s="276"/>
      <c r="C251" s="18"/>
      <c r="D251" s="51"/>
      <c r="Q251" s="152"/>
    </row>
    <row r="252" spans="1:17" x14ac:dyDescent="0.3">
      <c r="A252" s="4"/>
      <c r="B252" s="276"/>
      <c r="C252" s="18"/>
      <c r="D252" s="51"/>
      <c r="Q252" s="152"/>
    </row>
    <row r="253" spans="1:17" x14ac:dyDescent="0.3">
      <c r="A253" s="4"/>
      <c r="B253" s="276"/>
      <c r="C253" s="18"/>
      <c r="D253" s="51"/>
      <c r="Q253" s="152"/>
    </row>
    <row r="254" spans="1:17" x14ac:dyDescent="0.3">
      <c r="A254" s="4"/>
      <c r="B254" s="276"/>
      <c r="C254" s="18"/>
      <c r="D254" s="51"/>
      <c r="Q254" s="152"/>
    </row>
    <row r="255" spans="1:17" x14ac:dyDescent="0.3">
      <c r="A255" s="4"/>
      <c r="B255" s="276"/>
      <c r="C255" s="18"/>
      <c r="D255" s="51"/>
      <c r="Q255" s="152"/>
    </row>
    <row r="256" spans="1:17" x14ac:dyDescent="0.3">
      <c r="D256" s="51"/>
      <c r="Q256" s="152"/>
    </row>
    <row r="257" spans="4:17" x14ac:dyDescent="0.3">
      <c r="D257" s="51"/>
      <c r="Q257" s="152"/>
    </row>
    <row r="258" spans="4:17" x14ac:dyDescent="0.3">
      <c r="D258" s="51"/>
      <c r="Q258" s="152"/>
    </row>
    <row r="259" spans="4:17" x14ac:dyDescent="0.3">
      <c r="D259" s="51"/>
      <c r="Q259" s="152"/>
    </row>
    <row r="260" spans="4:17" x14ac:dyDescent="0.3">
      <c r="D260" s="51"/>
      <c r="Q260" s="152"/>
    </row>
    <row r="261" spans="4:17" x14ac:dyDescent="0.3">
      <c r="D261" s="51"/>
      <c r="Q261" s="152"/>
    </row>
    <row r="262" spans="4:17" x14ac:dyDescent="0.3">
      <c r="D262" s="51"/>
      <c r="Q262" s="152"/>
    </row>
    <row r="263" spans="4:17" x14ac:dyDescent="0.3">
      <c r="D263" s="51"/>
    </row>
    <row r="264" spans="4:17" x14ac:dyDescent="0.3">
      <c r="D264" s="51"/>
    </row>
    <row r="265" spans="4:17" x14ac:dyDescent="0.3">
      <c r="D265" s="51"/>
    </row>
    <row r="266" spans="4:17" x14ac:dyDescent="0.3">
      <c r="D266" s="51"/>
    </row>
    <row r="267" spans="4:17" x14ac:dyDescent="0.3">
      <c r="D267" s="51"/>
    </row>
    <row r="268" spans="4:17" x14ac:dyDescent="0.3">
      <c r="D268" s="51"/>
    </row>
    <row r="269" spans="4:17" x14ac:dyDescent="0.3">
      <c r="D269" s="51"/>
    </row>
    <row r="270" spans="4:17" x14ac:dyDescent="0.3">
      <c r="D270" s="51"/>
    </row>
    <row r="271" spans="4:17" x14ac:dyDescent="0.3">
      <c r="D271" s="51"/>
    </row>
    <row r="272" spans="4:17" x14ac:dyDescent="0.3">
      <c r="D272" s="51"/>
    </row>
    <row r="273" spans="4:4" x14ac:dyDescent="0.3">
      <c r="D273" s="51"/>
    </row>
    <row r="274" spans="4:4" x14ac:dyDescent="0.3">
      <c r="D274" s="51"/>
    </row>
    <row r="275" spans="4:4" x14ac:dyDescent="0.3">
      <c r="D275" s="51"/>
    </row>
    <row r="276" spans="4:4" x14ac:dyDescent="0.3">
      <c r="D276" s="51"/>
    </row>
    <row r="277" spans="4:4" x14ac:dyDescent="0.3">
      <c r="D277" s="51"/>
    </row>
    <row r="278" spans="4:4" x14ac:dyDescent="0.3">
      <c r="D278" s="51"/>
    </row>
    <row r="279" spans="4:4" x14ac:dyDescent="0.3">
      <c r="D279" s="51"/>
    </row>
    <row r="280" spans="4:4" x14ac:dyDescent="0.3">
      <c r="D280" s="51"/>
    </row>
    <row r="281" spans="4:4" x14ac:dyDescent="0.3">
      <c r="D281" s="51"/>
    </row>
    <row r="282" spans="4:4" x14ac:dyDescent="0.3">
      <c r="D282" s="51"/>
    </row>
    <row r="283" spans="4:4" x14ac:dyDescent="0.3">
      <c r="D283" s="51"/>
    </row>
    <row r="284" spans="4:4" x14ac:dyDescent="0.3">
      <c r="D284" s="51"/>
    </row>
    <row r="285" spans="4:4" x14ac:dyDescent="0.3">
      <c r="D285" s="51"/>
    </row>
    <row r="286" spans="4:4" x14ac:dyDescent="0.3">
      <c r="D286" s="51"/>
    </row>
    <row r="287" spans="4:4" x14ac:dyDescent="0.3">
      <c r="D287" s="51"/>
    </row>
    <row r="288" spans="4:4" x14ac:dyDescent="0.3">
      <c r="D288" s="51"/>
    </row>
    <row r="289" spans="4:4" x14ac:dyDescent="0.3">
      <c r="D289" s="51"/>
    </row>
    <row r="290" spans="4:4" x14ac:dyDescent="0.3">
      <c r="D290" s="51"/>
    </row>
    <row r="291" spans="4:4" x14ac:dyDescent="0.3">
      <c r="D291" s="51"/>
    </row>
    <row r="292" spans="4:4" x14ac:dyDescent="0.3">
      <c r="D292" s="51"/>
    </row>
    <row r="293" spans="4:4" x14ac:dyDescent="0.3">
      <c r="D293" s="51"/>
    </row>
    <row r="294" spans="4:4" x14ac:dyDescent="0.3">
      <c r="D294" s="51"/>
    </row>
    <row r="295" spans="4:4" x14ac:dyDescent="0.3">
      <c r="D295" s="51"/>
    </row>
    <row r="296" spans="4:4" x14ac:dyDescent="0.3">
      <c r="D296" s="51"/>
    </row>
    <row r="297" spans="4:4" x14ac:dyDescent="0.3">
      <c r="D297" s="51"/>
    </row>
    <row r="298" spans="4:4" x14ac:dyDescent="0.3">
      <c r="D298" s="51"/>
    </row>
    <row r="299" spans="4:4" x14ac:dyDescent="0.3">
      <c r="D299" s="51"/>
    </row>
    <row r="300" spans="4:4" x14ac:dyDescent="0.3">
      <c r="D300" s="51"/>
    </row>
    <row r="301" spans="4:4" x14ac:dyDescent="0.3">
      <c r="D301" s="51"/>
    </row>
    <row r="302" spans="4:4" x14ac:dyDescent="0.3">
      <c r="D302" s="51"/>
    </row>
    <row r="303" spans="4:4" x14ac:dyDescent="0.3">
      <c r="D303" s="51"/>
    </row>
    <row r="304" spans="4:4" x14ac:dyDescent="0.3">
      <c r="D304" s="51"/>
    </row>
    <row r="305" spans="4:4" x14ac:dyDescent="0.3">
      <c r="D305" s="51"/>
    </row>
    <row r="306" spans="4:4" x14ac:dyDescent="0.3">
      <c r="D306" s="51"/>
    </row>
    <row r="307" spans="4:4" x14ac:dyDescent="0.3">
      <c r="D307" s="51"/>
    </row>
    <row r="308" spans="4:4" x14ac:dyDescent="0.3">
      <c r="D308" s="51"/>
    </row>
    <row r="309" spans="4:4" x14ac:dyDescent="0.3">
      <c r="D309" s="51"/>
    </row>
    <row r="310" spans="4:4" x14ac:dyDescent="0.3">
      <c r="D310" s="51"/>
    </row>
    <row r="311" spans="4:4" x14ac:dyDescent="0.3">
      <c r="D311" s="51"/>
    </row>
    <row r="312" spans="4:4" x14ac:dyDescent="0.3">
      <c r="D312" s="51"/>
    </row>
    <row r="313" spans="4:4" x14ac:dyDescent="0.3">
      <c r="D313" s="51"/>
    </row>
    <row r="314" spans="4:4" x14ac:dyDescent="0.3">
      <c r="D314" s="51"/>
    </row>
    <row r="315" spans="4:4" x14ac:dyDescent="0.3">
      <c r="D315" s="51"/>
    </row>
    <row r="316" spans="4:4" x14ac:dyDescent="0.3">
      <c r="D316" s="51"/>
    </row>
    <row r="317" spans="4:4" x14ac:dyDescent="0.3">
      <c r="D317" s="51"/>
    </row>
    <row r="318" spans="4:4" x14ac:dyDescent="0.3">
      <c r="D318" s="51"/>
    </row>
    <row r="319" spans="4:4" x14ac:dyDescent="0.3">
      <c r="D319" s="51"/>
    </row>
    <row r="320" spans="4:4" x14ac:dyDescent="0.3">
      <c r="D320" s="51"/>
    </row>
    <row r="321" spans="4:4" x14ac:dyDescent="0.3">
      <c r="D321" s="51"/>
    </row>
    <row r="322" spans="4:4" x14ac:dyDescent="0.3">
      <c r="D322" s="51"/>
    </row>
    <row r="323" spans="4:4" x14ac:dyDescent="0.3">
      <c r="D323" s="51"/>
    </row>
    <row r="324" spans="4:4" x14ac:dyDescent="0.3">
      <c r="D324" s="51"/>
    </row>
    <row r="325" spans="4:4" x14ac:dyDescent="0.3">
      <c r="D325" s="51"/>
    </row>
    <row r="326" spans="4:4" x14ac:dyDescent="0.3">
      <c r="D326" s="51"/>
    </row>
    <row r="327" spans="4:4" x14ac:dyDescent="0.3">
      <c r="D327" s="51"/>
    </row>
    <row r="328" spans="4:4" x14ac:dyDescent="0.3">
      <c r="D328" s="51"/>
    </row>
    <row r="329" spans="4:4" x14ac:dyDescent="0.3">
      <c r="D329" s="51"/>
    </row>
    <row r="330" spans="4:4" x14ac:dyDescent="0.3">
      <c r="D330" s="51"/>
    </row>
    <row r="331" spans="4:4" x14ac:dyDescent="0.3">
      <c r="D331" s="51"/>
    </row>
    <row r="332" spans="4:4" x14ac:dyDescent="0.3">
      <c r="D332" s="51"/>
    </row>
    <row r="333" spans="4:4" x14ac:dyDescent="0.3">
      <c r="D333" s="51"/>
    </row>
    <row r="334" spans="4:4" x14ac:dyDescent="0.3">
      <c r="D334" s="51"/>
    </row>
    <row r="335" spans="4:4" x14ac:dyDescent="0.3">
      <c r="D335" s="51"/>
    </row>
    <row r="336" spans="4:4" x14ac:dyDescent="0.3">
      <c r="D336" s="51"/>
    </row>
    <row r="337" spans="4:4" x14ac:dyDescent="0.3">
      <c r="D337" s="51"/>
    </row>
    <row r="338" spans="4:4" x14ac:dyDescent="0.3">
      <c r="D338" s="51"/>
    </row>
    <row r="339" spans="4:4" x14ac:dyDescent="0.3">
      <c r="D339" s="51"/>
    </row>
    <row r="340" spans="4:4" x14ac:dyDescent="0.3">
      <c r="D340" s="51"/>
    </row>
    <row r="341" spans="4:4" x14ac:dyDescent="0.3">
      <c r="D341" s="51"/>
    </row>
    <row r="342" spans="4:4" x14ac:dyDescent="0.3">
      <c r="D342" s="51"/>
    </row>
    <row r="343" spans="4:4" x14ac:dyDescent="0.3">
      <c r="D343" s="51"/>
    </row>
    <row r="344" spans="4:4" x14ac:dyDescent="0.3">
      <c r="D344" s="51"/>
    </row>
    <row r="345" spans="4:4" x14ac:dyDescent="0.3">
      <c r="D345" s="51"/>
    </row>
    <row r="346" spans="4:4" x14ac:dyDescent="0.3">
      <c r="D346" s="51"/>
    </row>
    <row r="347" spans="4:4" x14ac:dyDescent="0.3">
      <c r="D347" s="51"/>
    </row>
    <row r="348" spans="4:4" x14ac:dyDescent="0.3">
      <c r="D348" s="51"/>
    </row>
    <row r="349" spans="4:4" x14ac:dyDescent="0.3">
      <c r="D349" s="51"/>
    </row>
    <row r="350" spans="4:4" x14ac:dyDescent="0.3">
      <c r="D350" s="51"/>
    </row>
    <row r="351" spans="4:4" x14ac:dyDescent="0.3">
      <c r="D351" s="51"/>
    </row>
    <row r="352" spans="4:4" x14ac:dyDescent="0.3">
      <c r="D352" s="51"/>
    </row>
    <row r="353" spans="4:4" x14ac:dyDescent="0.3">
      <c r="D353" s="51"/>
    </row>
    <row r="354" spans="4:4" x14ac:dyDescent="0.3">
      <c r="D354" s="51"/>
    </row>
    <row r="355" spans="4:4" x14ac:dyDescent="0.3">
      <c r="D355" s="51"/>
    </row>
    <row r="356" spans="4:4" x14ac:dyDescent="0.3">
      <c r="D356" s="51"/>
    </row>
    <row r="357" spans="4:4" x14ac:dyDescent="0.3">
      <c r="D357" s="51"/>
    </row>
    <row r="358" spans="4:4" x14ac:dyDescent="0.3">
      <c r="D358" s="51"/>
    </row>
    <row r="359" spans="4:4" x14ac:dyDescent="0.3">
      <c r="D359" s="51"/>
    </row>
    <row r="360" spans="4:4" x14ac:dyDescent="0.3">
      <c r="D360" s="51"/>
    </row>
    <row r="361" spans="4:4" x14ac:dyDescent="0.3">
      <c r="D361" s="51"/>
    </row>
    <row r="362" spans="4:4" x14ac:dyDescent="0.3">
      <c r="D362" s="51"/>
    </row>
    <row r="363" spans="4:4" x14ac:dyDescent="0.3">
      <c r="D363" s="51"/>
    </row>
    <row r="364" spans="4:4" x14ac:dyDescent="0.3">
      <c r="D364" s="51"/>
    </row>
    <row r="365" spans="4:4" x14ac:dyDescent="0.3">
      <c r="D365" s="51"/>
    </row>
    <row r="366" spans="4:4" x14ac:dyDescent="0.3">
      <c r="D366" s="51"/>
    </row>
    <row r="367" spans="4:4" x14ac:dyDescent="0.3">
      <c r="D367" s="51"/>
    </row>
    <row r="368" spans="4:4" x14ac:dyDescent="0.3">
      <c r="D368" s="51"/>
    </row>
    <row r="369" spans="4:4" x14ac:dyDescent="0.3">
      <c r="D369" s="51"/>
    </row>
    <row r="370" spans="4:4" x14ac:dyDescent="0.3">
      <c r="D370" s="51"/>
    </row>
    <row r="371" spans="4:4" x14ac:dyDescent="0.3">
      <c r="D371" s="51"/>
    </row>
    <row r="372" spans="4:4" x14ac:dyDescent="0.3">
      <c r="D372" s="51"/>
    </row>
    <row r="373" spans="4:4" x14ac:dyDescent="0.3">
      <c r="D373" s="51"/>
    </row>
    <row r="374" spans="4:4" x14ac:dyDescent="0.3">
      <c r="D374" s="51"/>
    </row>
    <row r="375" spans="4:4" x14ac:dyDescent="0.3">
      <c r="D375" s="51"/>
    </row>
    <row r="376" spans="4:4" x14ac:dyDescent="0.3">
      <c r="D376" s="51"/>
    </row>
    <row r="377" spans="4:4" x14ac:dyDescent="0.3">
      <c r="D377" s="51"/>
    </row>
    <row r="378" spans="4:4" x14ac:dyDescent="0.3">
      <c r="D378" s="51"/>
    </row>
    <row r="379" spans="4:4" x14ac:dyDescent="0.3">
      <c r="D379" s="51"/>
    </row>
    <row r="380" spans="4:4" x14ac:dyDescent="0.3">
      <c r="D380" s="51"/>
    </row>
    <row r="381" spans="4:4" x14ac:dyDescent="0.3">
      <c r="D381" s="51"/>
    </row>
    <row r="382" spans="4:4" x14ac:dyDescent="0.3">
      <c r="D382" s="51"/>
    </row>
    <row r="383" spans="4:4" x14ac:dyDescent="0.3">
      <c r="D383" s="51"/>
    </row>
    <row r="384" spans="4:4" x14ac:dyDescent="0.3">
      <c r="D384" s="51"/>
    </row>
    <row r="385" spans="4:4" x14ac:dyDescent="0.3">
      <c r="D385" s="51"/>
    </row>
    <row r="386" spans="4:4" x14ac:dyDescent="0.3">
      <c r="D386" s="51"/>
    </row>
    <row r="387" spans="4:4" x14ac:dyDescent="0.3">
      <c r="D387" s="51"/>
    </row>
    <row r="388" spans="4:4" x14ac:dyDescent="0.3">
      <c r="D388" s="51"/>
    </row>
    <row r="389" spans="4:4" x14ac:dyDescent="0.3">
      <c r="D389" s="51"/>
    </row>
    <row r="390" spans="4:4" x14ac:dyDescent="0.3">
      <c r="D390" s="51"/>
    </row>
    <row r="391" spans="4:4" x14ac:dyDescent="0.3">
      <c r="D391" s="51"/>
    </row>
    <row r="392" spans="4:4" x14ac:dyDescent="0.3">
      <c r="D392" s="51"/>
    </row>
    <row r="393" spans="4:4" x14ac:dyDescent="0.3">
      <c r="D393" s="51"/>
    </row>
    <row r="394" spans="4:4" x14ac:dyDescent="0.3">
      <c r="D394" s="51"/>
    </row>
    <row r="395" spans="4:4" x14ac:dyDescent="0.3">
      <c r="D395" s="51"/>
    </row>
    <row r="396" spans="4:4" x14ac:dyDescent="0.3">
      <c r="D396" s="51"/>
    </row>
    <row r="397" spans="4:4" x14ac:dyDescent="0.3">
      <c r="D397" s="51"/>
    </row>
    <row r="398" spans="4:4" x14ac:dyDescent="0.3">
      <c r="D398" s="51"/>
    </row>
    <row r="399" spans="4:4" x14ac:dyDescent="0.3">
      <c r="D399" s="51"/>
    </row>
    <row r="400" spans="4:4" x14ac:dyDescent="0.3">
      <c r="D400" s="51"/>
    </row>
    <row r="401" spans="4:4" x14ac:dyDescent="0.3">
      <c r="D401" s="51"/>
    </row>
    <row r="402" spans="4:4" x14ac:dyDescent="0.3">
      <c r="D402" s="51"/>
    </row>
    <row r="403" spans="4:4" x14ac:dyDescent="0.3">
      <c r="D403" s="51"/>
    </row>
    <row r="404" spans="4:4" x14ac:dyDescent="0.3">
      <c r="D404" s="51"/>
    </row>
    <row r="405" spans="4:4" x14ac:dyDescent="0.3">
      <c r="D405" s="51"/>
    </row>
    <row r="406" spans="4:4" x14ac:dyDescent="0.3">
      <c r="D406" s="51"/>
    </row>
    <row r="407" spans="4:4" x14ac:dyDescent="0.3">
      <c r="D407" s="51"/>
    </row>
    <row r="408" spans="4:4" x14ac:dyDescent="0.3">
      <c r="D408" s="51"/>
    </row>
    <row r="409" spans="4:4" x14ac:dyDescent="0.3">
      <c r="D409" s="51"/>
    </row>
    <row r="410" spans="4:4" x14ac:dyDescent="0.3">
      <c r="D410" s="51"/>
    </row>
    <row r="411" spans="4:4" x14ac:dyDescent="0.3">
      <c r="D411" s="51"/>
    </row>
    <row r="412" spans="4:4" x14ac:dyDescent="0.3">
      <c r="D412" s="51"/>
    </row>
    <row r="413" spans="4:4" x14ac:dyDescent="0.3">
      <c r="D413" s="51"/>
    </row>
    <row r="414" spans="4:4" x14ac:dyDescent="0.3">
      <c r="D414" s="51"/>
    </row>
    <row r="415" spans="4:4" x14ac:dyDescent="0.3">
      <c r="D415" s="51"/>
    </row>
    <row r="416" spans="4:4" x14ac:dyDescent="0.3">
      <c r="D416" s="51"/>
    </row>
    <row r="417" spans="4:4" x14ac:dyDescent="0.3">
      <c r="D417" s="51"/>
    </row>
    <row r="418" spans="4:4" x14ac:dyDescent="0.3">
      <c r="D418" s="51"/>
    </row>
    <row r="419" spans="4:4" x14ac:dyDescent="0.3">
      <c r="D419" s="51"/>
    </row>
    <row r="420" spans="4:4" x14ac:dyDescent="0.3">
      <c r="D420" s="51"/>
    </row>
    <row r="421" spans="4:4" x14ac:dyDescent="0.3">
      <c r="D421" s="51"/>
    </row>
    <row r="422" spans="4:4" x14ac:dyDescent="0.3">
      <c r="D422" s="51"/>
    </row>
    <row r="423" spans="4:4" x14ac:dyDescent="0.3">
      <c r="D423" s="51"/>
    </row>
    <row r="424" spans="4:4" x14ac:dyDescent="0.3">
      <c r="D424" s="51"/>
    </row>
    <row r="425" spans="4:4" x14ac:dyDescent="0.3">
      <c r="D425" s="51"/>
    </row>
    <row r="426" spans="4:4" x14ac:dyDescent="0.3">
      <c r="D426" s="51"/>
    </row>
    <row r="427" spans="4:4" x14ac:dyDescent="0.3">
      <c r="D427" s="51"/>
    </row>
    <row r="428" spans="4:4" x14ac:dyDescent="0.3">
      <c r="D428" s="51"/>
    </row>
    <row r="429" spans="4:4" x14ac:dyDescent="0.3">
      <c r="D429" s="51"/>
    </row>
    <row r="430" spans="4:4" x14ac:dyDescent="0.3">
      <c r="D430" s="51"/>
    </row>
    <row r="431" spans="4:4" x14ac:dyDescent="0.3">
      <c r="D431" s="51"/>
    </row>
    <row r="432" spans="4:4" x14ac:dyDescent="0.3">
      <c r="D432" s="51"/>
    </row>
    <row r="433" spans="4:4" x14ac:dyDescent="0.3">
      <c r="D433" s="51"/>
    </row>
    <row r="434" spans="4:4" x14ac:dyDescent="0.3">
      <c r="D434" s="51"/>
    </row>
    <row r="435" spans="4:4" x14ac:dyDescent="0.3">
      <c r="D435" s="51"/>
    </row>
    <row r="436" spans="4:4" x14ac:dyDescent="0.3">
      <c r="D436" s="51"/>
    </row>
    <row r="437" spans="4:4" x14ac:dyDescent="0.3">
      <c r="D437" s="51"/>
    </row>
    <row r="438" spans="4:4" x14ac:dyDescent="0.3">
      <c r="D438" s="51"/>
    </row>
    <row r="439" spans="4:4" x14ac:dyDescent="0.3">
      <c r="D439" s="51"/>
    </row>
    <row r="440" spans="4:4" x14ac:dyDescent="0.3">
      <c r="D440" s="51"/>
    </row>
    <row r="441" spans="4:4" x14ac:dyDescent="0.3">
      <c r="D441" s="51"/>
    </row>
    <row r="442" spans="4:4" x14ac:dyDescent="0.3">
      <c r="D442" s="51"/>
    </row>
    <row r="443" spans="4:4" x14ac:dyDescent="0.3">
      <c r="D443" s="51"/>
    </row>
    <row r="444" spans="4:4" x14ac:dyDescent="0.3">
      <c r="D444" s="51"/>
    </row>
    <row r="445" spans="4:4" x14ac:dyDescent="0.3">
      <c r="D445" s="51"/>
    </row>
    <row r="446" spans="4:4" x14ac:dyDescent="0.3">
      <c r="D446" s="51"/>
    </row>
    <row r="447" spans="4:4" x14ac:dyDescent="0.3">
      <c r="D447" s="51"/>
    </row>
    <row r="448" spans="4:4" x14ac:dyDescent="0.3">
      <c r="D448" s="51"/>
    </row>
    <row r="449" spans="4:4" x14ac:dyDescent="0.3">
      <c r="D449" s="51"/>
    </row>
    <row r="450" spans="4:4" x14ac:dyDescent="0.3">
      <c r="D450" s="51"/>
    </row>
    <row r="451" spans="4:4" x14ac:dyDescent="0.3">
      <c r="D451" s="51"/>
    </row>
    <row r="452" spans="4:4" x14ac:dyDescent="0.3">
      <c r="D452" s="51"/>
    </row>
    <row r="453" spans="4:4" x14ac:dyDescent="0.3">
      <c r="D453" s="51"/>
    </row>
    <row r="454" spans="4:4" x14ac:dyDescent="0.3">
      <c r="D454" s="51"/>
    </row>
    <row r="455" spans="4:4" x14ac:dyDescent="0.3">
      <c r="D455" s="51"/>
    </row>
    <row r="456" spans="4:4" x14ac:dyDescent="0.3">
      <c r="D456" s="51"/>
    </row>
    <row r="457" spans="4:4" x14ac:dyDescent="0.3">
      <c r="D457" s="51"/>
    </row>
    <row r="458" spans="4:4" x14ac:dyDescent="0.3">
      <c r="D458" s="51"/>
    </row>
    <row r="459" spans="4:4" x14ac:dyDescent="0.3">
      <c r="D459" s="51"/>
    </row>
    <row r="460" spans="4:4" x14ac:dyDescent="0.3">
      <c r="D460" s="51"/>
    </row>
    <row r="461" spans="4:4" x14ac:dyDescent="0.3">
      <c r="D461" s="51"/>
    </row>
    <row r="462" spans="4:4" x14ac:dyDescent="0.3">
      <c r="D462" s="51"/>
    </row>
    <row r="463" spans="4:4" x14ac:dyDescent="0.3">
      <c r="D463" s="51"/>
    </row>
    <row r="464" spans="4:4" x14ac:dyDescent="0.3">
      <c r="D464" s="51"/>
    </row>
    <row r="465" spans="4:4" x14ac:dyDescent="0.3">
      <c r="D465" s="51"/>
    </row>
    <row r="466" spans="4:4" x14ac:dyDescent="0.3">
      <c r="D466" s="51"/>
    </row>
    <row r="467" spans="4:4" x14ac:dyDescent="0.3">
      <c r="D467" s="51"/>
    </row>
    <row r="468" spans="4:4" x14ac:dyDescent="0.3">
      <c r="D468" s="51"/>
    </row>
    <row r="469" spans="4:4" x14ac:dyDescent="0.3">
      <c r="D469" s="51"/>
    </row>
    <row r="470" spans="4:4" x14ac:dyDescent="0.3">
      <c r="D470" s="51"/>
    </row>
    <row r="471" spans="4:4" x14ac:dyDescent="0.3">
      <c r="D471" s="51"/>
    </row>
    <row r="472" spans="4:4" x14ac:dyDescent="0.3">
      <c r="D472" s="51"/>
    </row>
    <row r="473" spans="4:4" x14ac:dyDescent="0.3">
      <c r="D473" s="51"/>
    </row>
    <row r="474" spans="4:4" x14ac:dyDescent="0.3">
      <c r="D474" s="51"/>
    </row>
    <row r="475" spans="4:4" x14ac:dyDescent="0.3">
      <c r="D475" s="51"/>
    </row>
    <row r="476" spans="4:4" x14ac:dyDescent="0.3">
      <c r="D476" s="51"/>
    </row>
    <row r="477" spans="4:4" x14ac:dyDescent="0.3">
      <c r="D477" s="51"/>
    </row>
    <row r="478" spans="4:4" x14ac:dyDescent="0.3">
      <c r="D478" s="51"/>
    </row>
    <row r="479" spans="4:4" x14ac:dyDescent="0.3">
      <c r="D479" s="51"/>
    </row>
    <row r="480" spans="4:4" x14ac:dyDescent="0.3">
      <c r="D480" s="51"/>
    </row>
    <row r="481" spans="4:4" x14ac:dyDescent="0.3">
      <c r="D481" s="51"/>
    </row>
    <row r="482" spans="4:4" x14ac:dyDescent="0.3">
      <c r="D482" s="51"/>
    </row>
    <row r="483" spans="4:4" x14ac:dyDescent="0.3">
      <c r="D483" s="51"/>
    </row>
    <row r="484" spans="4:4" x14ac:dyDescent="0.3">
      <c r="D484" s="51"/>
    </row>
    <row r="485" spans="4:4" x14ac:dyDescent="0.3">
      <c r="D485" s="51"/>
    </row>
    <row r="486" spans="4:4" x14ac:dyDescent="0.3">
      <c r="D486" s="51"/>
    </row>
    <row r="487" spans="4:4" x14ac:dyDescent="0.3">
      <c r="D487" s="51"/>
    </row>
    <row r="488" spans="4:4" x14ac:dyDescent="0.3">
      <c r="D488" s="51"/>
    </row>
    <row r="489" spans="4:4" x14ac:dyDescent="0.3">
      <c r="D489" s="51"/>
    </row>
    <row r="490" spans="4:4" x14ac:dyDescent="0.3">
      <c r="D490" s="51"/>
    </row>
    <row r="491" spans="4:4" x14ac:dyDescent="0.3">
      <c r="D491" s="51"/>
    </row>
    <row r="492" spans="4:4" x14ac:dyDescent="0.3">
      <c r="D492" s="51"/>
    </row>
    <row r="493" spans="4:4" x14ac:dyDescent="0.3">
      <c r="D493" s="51"/>
    </row>
    <row r="494" spans="4:4" x14ac:dyDescent="0.3">
      <c r="D494" s="51"/>
    </row>
    <row r="495" spans="4:4" x14ac:dyDescent="0.3">
      <c r="D495" s="51"/>
    </row>
    <row r="496" spans="4:4" x14ac:dyDescent="0.3">
      <c r="D496" s="51"/>
    </row>
    <row r="497" spans="4:4" x14ac:dyDescent="0.3">
      <c r="D497" s="51"/>
    </row>
    <row r="498" spans="4:4" x14ac:dyDescent="0.3">
      <c r="D498" s="51"/>
    </row>
    <row r="499" spans="4:4" x14ac:dyDescent="0.3">
      <c r="D499" s="51"/>
    </row>
    <row r="500" spans="4:4" x14ac:dyDescent="0.3">
      <c r="D500" s="51"/>
    </row>
    <row r="501" spans="4:4" x14ac:dyDescent="0.3">
      <c r="D501" s="51"/>
    </row>
    <row r="502" spans="4:4" x14ac:dyDescent="0.3">
      <c r="D502" s="51"/>
    </row>
    <row r="503" spans="4:4" x14ac:dyDescent="0.3">
      <c r="D503" s="51"/>
    </row>
    <row r="504" spans="4:4" x14ac:dyDescent="0.3">
      <c r="D504" s="51"/>
    </row>
    <row r="505" spans="4:4" x14ac:dyDescent="0.3">
      <c r="D505" s="51"/>
    </row>
    <row r="506" spans="4:4" x14ac:dyDescent="0.3">
      <c r="D506" s="51"/>
    </row>
    <row r="507" spans="4:4" x14ac:dyDescent="0.3">
      <c r="D507" s="51"/>
    </row>
    <row r="508" spans="4:4" x14ac:dyDescent="0.3">
      <c r="D508" s="51"/>
    </row>
    <row r="509" spans="4:4" x14ac:dyDescent="0.3">
      <c r="D509" s="51"/>
    </row>
    <row r="510" spans="4:4" x14ac:dyDescent="0.3">
      <c r="D510" s="51"/>
    </row>
    <row r="511" spans="4:4" x14ac:dyDescent="0.3">
      <c r="D511" s="51"/>
    </row>
    <row r="512" spans="4:4" x14ac:dyDescent="0.3">
      <c r="D512" s="51"/>
    </row>
    <row r="513" spans="4:4" x14ac:dyDescent="0.3">
      <c r="D513" s="51"/>
    </row>
    <row r="514" spans="4:4" x14ac:dyDescent="0.3">
      <c r="D514" s="51"/>
    </row>
    <row r="515" spans="4:4" x14ac:dyDescent="0.3">
      <c r="D515" s="51"/>
    </row>
    <row r="516" spans="4:4" x14ac:dyDescent="0.3">
      <c r="D516" s="51"/>
    </row>
    <row r="517" spans="4:4" x14ac:dyDescent="0.3">
      <c r="D517" s="51"/>
    </row>
    <row r="518" spans="4:4" x14ac:dyDescent="0.3">
      <c r="D518" s="51"/>
    </row>
    <row r="519" spans="4:4" x14ac:dyDescent="0.3">
      <c r="D519" s="51"/>
    </row>
    <row r="520" spans="4:4" x14ac:dyDescent="0.3">
      <c r="D520" s="51"/>
    </row>
    <row r="521" spans="4:4" x14ac:dyDescent="0.3">
      <c r="D521" s="51"/>
    </row>
    <row r="522" spans="4:4" x14ac:dyDescent="0.3">
      <c r="D522" s="51"/>
    </row>
    <row r="523" spans="4:4" x14ac:dyDescent="0.3">
      <c r="D523" s="51"/>
    </row>
    <row r="524" spans="4:4" x14ac:dyDescent="0.3">
      <c r="D524" s="51"/>
    </row>
    <row r="525" spans="4:4" x14ac:dyDescent="0.3">
      <c r="D525" s="51"/>
    </row>
    <row r="526" spans="4:4" x14ac:dyDescent="0.3">
      <c r="D526" s="51"/>
    </row>
    <row r="527" spans="4:4" x14ac:dyDescent="0.3">
      <c r="D527" s="51"/>
    </row>
    <row r="528" spans="4:4" x14ac:dyDescent="0.3">
      <c r="D528" s="51"/>
    </row>
    <row r="529" spans="4:4" x14ac:dyDescent="0.3">
      <c r="D529" s="51"/>
    </row>
    <row r="530" spans="4:4" x14ac:dyDescent="0.3">
      <c r="D530" s="51"/>
    </row>
    <row r="531" spans="4:4" x14ac:dyDescent="0.3">
      <c r="D531" s="51"/>
    </row>
    <row r="532" spans="4:4" x14ac:dyDescent="0.3">
      <c r="D532" s="51"/>
    </row>
    <row r="533" spans="4:4" x14ac:dyDescent="0.3">
      <c r="D533" s="51"/>
    </row>
    <row r="534" spans="4:4" x14ac:dyDescent="0.3">
      <c r="D534" s="51"/>
    </row>
    <row r="535" spans="4:4" x14ac:dyDescent="0.3">
      <c r="D535" s="51"/>
    </row>
    <row r="536" spans="4:4" x14ac:dyDescent="0.3">
      <c r="D536" s="51"/>
    </row>
    <row r="537" spans="4:4" x14ac:dyDescent="0.3">
      <c r="D537" s="51"/>
    </row>
    <row r="538" spans="4:4" x14ac:dyDescent="0.3">
      <c r="D538" s="51"/>
    </row>
    <row r="539" spans="4:4" x14ac:dyDescent="0.3">
      <c r="D539" s="51"/>
    </row>
    <row r="540" spans="4:4" x14ac:dyDescent="0.3">
      <c r="D540" s="51"/>
    </row>
    <row r="541" spans="4:4" x14ac:dyDescent="0.3">
      <c r="D541" s="51"/>
    </row>
    <row r="542" spans="4:4" x14ac:dyDescent="0.3">
      <c r="D542" s="51"/>
    </row>
    <row r="543" spans="4:4" x14ac:dyDescent="0.3">
      <c r="D543" s="51"/>
    </row>
    <row r="544" spans="4:4" x14ac:dyDescent="0.3">
      <c r="D544" s="51"/>
    </row>
    <row r="545" spans="4:4" x14ac:dyDescent="0.3">
      <c r="D545" s="51"/>
    </row>
    <row r="546" spans="4:4" x14ac:dyDescent="0.3">
      <c r="D546" s="51"/>
    </row>
    <row r="547" spans="4:4" x14ac:dyDescent="0.3">
      <c r="D547" s="51"/>
    </row>
    <row r="548" spans="4:4" x14ac:dyDescent="0.3">
      <c r="D548" s="51"/>
    </row>
    <row r="549" spans="4:4" x14ac:dyDescent="0.3">
      <c r="D549" s="51"/>
    </row>
    <row r="550" spans="4:4" x14ac:dyDescent="0.3">
      <c r="D550" s="51"/>
    </row>
    <row r="551" spans="4:4" x14ac:dyDescent="0.3">
      <c r="D551" s="51"/>
    </row>
    <row r="552" spans="4:4" x14ac:dyDescent="0.3">
      <c r="D552" s="51"/>
    </row>
    <row r="553" spans="4:4" x14ac:dyDescent="0.3">
      <c r="D553" s="51"/>
    </row>
    <row r="554" spans="4:4" x14ac:dyDescent="0.3">
      <c r="D554" s="51"/>
    </row>
    <row r="555" spans="4:4" x14ac:dyDescent="0.3">
      <c r="D555" s="51"/>
    </row>
    <row r="556" spans="4:4" x14ac:dyDescent="0.3">
      <c r="D556" s="51"/>
    </row>
    <row r="557" spans="4:4" x14ac:dyDescent="0.3">
      <c r="D557" s="51"/>
    </row>
  </sheetData>
  <sheetProtection formatCells="0" formatColumns="0" formatRows="0"/>
  <conditionalFormatting sqref="G31 G53:G60">
    <cfRule type="cellIs" dxfId="8" priority="93" stopIfTrue="1" operator="notEqual">
      <formula>0</formula>
    </cfRule>
  </conditionalFormatting>
  <conditionalFormatting sqref="G32">
    <cfRule type="cellIs" dxfId="7" priority="92" stopIfTrue="1" operator="notEqual">
      <formula>0</formula>
    </cfRule>
  </conditionalFormatting>
  <conditionalFormatting sqref="G46">
    <cfRule type="cellIs" dxfId="6" priority="91" stopIfTrue="1" operator="notEqual">
      <formula>0</formula>
    </cfRule>
  </conditionalFormatting>
  <conditionalFormatting sqref="G20">
    <cfRule type="cellIs" dxfId="5" priority="73" stopIfTrue="1" operator="notEqual">
      <formula>0</formula>
    </cfRule>
  </conditionalFormatting>
  <conditionalFormatting sqref="G7">
    <cfRule type="containsText" dxfId="4" priority="71" stopIfTrue="1" operator="containsText" text="Included in error count">
      <formula>NOT(ISERROR(SEARCH("Included in error count",G7)))</formula>
    </cfRule>
    <cfRule type="cellIs" dxfId="3" priority="72" stopIfTrue="1" operator="equal">
      <formula>1</formula>
    </cfRule>
  </conditionalFormatting>
  <conditionalFormatting sqref="G38">
    <cfRule type="containsText" dxfId="2" priority="69" stopIfTrue="1" operator="containsText" text="Included in error count">
      <formula>NOT(ISERROR(SEARCH("Included in error count",G38)))</formula>
    </cfRule>
    <cfRule type="cellIs" dxfId="1"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36"/>
  <sheetViews>
    <sheetView workbookViewId="0">
      <selection activeCell="C35" sqref="C35"/>
    </sheetView>
  </sheetViews>
  <sheetFormatPr defaultRowHeight="14.4" x14ac:dyDescent="0.3"/>
  <cols>
    <col min="1" max="1" width="7.6640625" style="109" customWidth="1"/>
    <col min="2" max="2" width="103.109375" customWidth="1"/>
    <col min="3" max="3" width="19" customWidth="1"/>
    <col min="4" max="4" width="50.33203125" style="392" customWidth="1"/>
    <col min="5" max="5" width="13.5546875" customWidth="1"/>
    <col min="6" max="6" width="12.21875" customWidth="1"/>
    <col min="7" max="7" width="9.5546875" customWidth="1"/>
    <col min="9" max="9" width="8.88671875" style="455"/>
    <col min="10" max="10" width="1.6640625" style="455" customWidth="1"/>
    <col min="11" max="12" width="8.88671875" style="455" hidden="1" customWidth="1"/>
    <col min="13" max="13" width="13" style="455" customWidth="1"/>
  </cols>
  <sheetData>
    <row r="1" spans="1:13" s="428" customFormat="1" ht="12" customHeight="1" thickBot="1" x14ac:dyDescent="0.35">
      <c r="A1" s="427"/>
      <c r="D1" s="442"/>
      <c r="E1"/>
      <c r="F1"/>
      <c r="G1"/>
      <c r="H1"/>
      <c r="I1" s="454"/>
      <c r="J1" s="454"/>
      <c r="K1" s="454"/>
      <c r="L1" s="454"/>
      <c r="M1" s="454"/>
    </row>
    <row r="2" spans="1:13" ht="57" customHeight="1" thickBot="1" x14ac:dyDescent="0.35">
      <c r="A2" s="561" t="s">
        <v>705</v>
      </c>
      <c r="B2" s="562"/>
      <c r="C2" s="562"/>
      <c r="D2" s="562"/>
    </row>
    <row r="3" spans="1:13" s="428" customFormat="1" ht="11.4" customHeight="1" thickBot="1" x14ac:dyDescent="0.35">
      <c r="A3" s="441"/>
      <c r="D3" s="442"/>
      <c r="E3"/>
      <c r="F3"/>
      <c r="G3"/>
      <c r="H3"/>
      <c r="I3" s="454"/>
      <c r="J3" s="454"/>
      <c r="K3" s="454"/>
      <c r="L3" s="454"/>
      <c r="M3" s="454"/>
    </row>
    <row r="4" spans="1:13" ht="34.950000000000003" customHeight="1" thickBot="1" x14ac:dyDescent="0.35">
      <c r="A4" s="563" t="s">
        <v>706</v>
      </c>
      <c r="B4" s="564"/>
      <c r="C4" s="564"/>
      <c r="D4" s="564"/>
    </row>
    <row r="5" spans="1:13" s="428" customFormat="1" ht="9.6" customHeight="1" thickBot="1" x14ac:dyDescent="0.35">
      <c r="A5" s="443"/>
      <c r="B5" s="446"/>
      <c r="C5" s="446"/>
      <c r="D5" s="452"/>
      <c r="E5"/>
      <c r="F5"/>
      <c r="G5"/>
      <c r="H5"/>
      <c r="I5" s="454"/>
      <c r="J5" s="454"/>
      <c r="K5" s="454"/>
      <c r="L5" s="454"/>
      <c r="M5" s="454"/>
    </row>
    <row r="6" spans="1:13" ht="28.95" customHeight="1" thickBot="1" x14ac:dyDescent="0.35">
      <c r="A6" s="565" t="s">
        <v>380</v>
      </c>
      <c r="B6" s="566"/>
      <c r="C6" s="566"/>
      <c r="D6" s="566"/>
    </row>
    <row r="7" spans="1:13" s="428" customFormat="1" ht="13.95" customHeight="1" thickBot="1" x14ac:dyDescent="0.35">
      <c r="A7" s="444"/>
      <c r="B7" s="445"/>
      <c r="C7" s="445"/>
      <c r="D7" s="453"/>
      <c r="E7"/>
      <c r="F7"/>
      <c r="G7"/>
      <c r="H7"/>
      <c r="I7" s="454"/>
      <c r="J7" s="454"/>
      <c r="K7" s="454"/>
      <c r="L7" s="454"/>
      <c r="M7" s="454"/>
    </row>
    <row r="8" spans="1:13" ht="35.4" customHeight="1" x14ac:dyDescent="0.3">
      <c r="A8" s="498" t="s">
        <v>378</v>
      </c>
      <c r="B8" s="499"/>
      <c r="C8" s="499"/>
      <c r="D8" s="500"/>
    </row>
    <row r="9" spans="1:13" s="404" customFormat="1" ht="40.200000000000003" customHeight="1" x14ac:dyDescent="0.3">
      <c r="A9" s="469">
        <v>906</v>
      </c>
      <c r="B9" s="470" t="s">
        <v>299</v>
      </c>
      <c r="C9" s="526"/>
      <c r="D9" s="501" t="str">
        <f t="shared" ref="D9:D19" si="0">IF(C9="","This Question must be answered before uploading, the report will not be processed if left blank","")</f>
        <v>This Question must be answered before uploading, the report will not be processed if left blank</v>
      </c>
      <c r="E9"/>
      <c r="F9"/>
      <c r="G9"/>
      <c r="H9"/>
      <c r="I9" s="456"/>
      <c r="J9" s="456"/>
      <c r="K9" s="456"/>
      <c r="L9" s="456"/>
      <c r="M9" s="456"/>
    </row>
    <row r="10" spans="1:13" ht="40.200000000000003" customHeight="1" x14ac:dyDescent="0.3">
      <c r="A10" s="469">
        <v>907</v>
      </c>
      <c r="B10" s="470" t="s">
        <v>700</v>
      </c>
      <c r="C10" s="526"/>
      <c r="D10" s="501" t="str">
        <f t="shared" si="0"/>
        <v>This Question must be answered before uploading, the report will not be processed if left blank</v>
      </c>
      <c r="I10" s="456"/>
      <c r="J10" s="456"/>
      <c r="K10" s="456"/>
      <c r="L10" s="456"/>
    </row>
    <row r="11" spans="1:13" ht="44.4" customHeight="1" x14ac:dyDescent="0.3">
      <c r="A11" s="447">
        <v>1058</v>
      </c>
      <c r="B11" s="448" t="s">
        <v>699</v>
      </c>
      <c r="C11" s="526"/>
      <c r="D11" s="501" t="str">
        <f t="shared" si="0"/>
        <v>This Question must be answered before uploading, the report will not be processed if left blank</v>
      </c>
    </row>
    <row r="12" spans="1:13" ht="40.200000000000003" customHeight="1" x14ac:dyDescent="0.3">
      <c r="A12" s="447">
        <v>1059</v>
      </c>
      <c r="B12" s="450" t="s">
        <v>1409</v>
      </c>
      <c r="C12" s="526"/>
      <c r="D12" s="501" t="str">
        <f t="shared" si="0"/>
        <v>This Question must be answered before uploading, the report will not be processed if left blank</v>
      </c>
      <c r="I12" s="456"/>
      <c r="J12" s="456"/>
      <c r="K12" s="456"/>
      <c r="L12" s="456"/>
    </row>
    <row r="13" spans="1:13" ht="40.200000000000003" customHeight="1" x14ac:dyDescent="0.3">
      <c r="A13" s="469">
        <v>951</v>
      </c>
      <c r="B13" s="470" t="s">
        <v>701</v>
      </c>
      <c r="C13" s="526"/>
      <c r="D13" s="501" t="str">
        <f t="shared" si="0"/>
        <v>This Question must be answered before uploading, the report will not be processed if left blank</v>
      </c>
      <c r="I13" s="456"/>
      <c r="J13" s="456"/>
      <c r="K13" s="456"/>
      <c r="L13" s="456"/>
    </row>
    <row r="14" spans="1:13" ht="40.200000000000003" customHeight="1" x14ac:dyDescent="0.3">
      <c r="A14" s="469">
        <v>953</v>
      </c>
      <c r="B14" s="470" t="s">
        <v>702</v>
      </c>
      <c r="C14" s="526"/>
      <c r="D14" s="501" t="str">
        <f t="shared" si="0"/>
        <v>This Question must be answered before uploading, the report will not be processed if left blank</v>
      </c>
      <c r="I14" s="456"/>
      <c r="J14" s="456"/>
      <c r="K14" s="456"/>
      <c r="L14" s="456"/>
    </row>
    <row r="15" spans="1:13" ht="40.200000000000003" customHeight="1" x14ac:dyDescent="0.3">
      <c r="A15" s="469">
        <v>955</v>
      </c>
      <c r="B15" s="470" t="s">
        <v>1417</v>
      </c>
      <c r="C15" s="526"/>
      <c r="D15" s="501" t="str">
        <f t="shared" si="0"/>
        <v>This Question must be answered before uploading, the report will not be processed if left blank</v>
      </c>
      <c r="I15" s="456"/>
      <c r="J15" s="456"/>
      <c r="K15" s="456"/>
      <c r="L15" s="456"/>
    </row>
    <row r="16" spans="1:13" ht="40.200000000000003" customHeight="1" x14ac:dyDescent="0.3">
      <c r="A16" s="469">
        <v>957</v>
      </c>
      <c r="B16" s="470" t="s">
        <v>1418</v>
      </c>
      <c r="C16" s="526"/>
      <c r="D16" s="501" t="str">
        <f t="shared" si="0"/>
        <v>This Question must be answered before uploading, the report will not be processed if left blank</v>
      </c>
      <c r="I16" s="456"/>
      <c r="J16" s="456"/>
      <c r="K16" s="456"/>
      <c r="L16" s="456"/>
    </row>
    <row r="17" spans="1:13" ht="40.200000000000003" customHeight="1" x14ac:dyDescent="0.3">
      <c r="A17" s="469" t="s">
        <v>319</v>
      </c>
      <c r="B17" s="470" t="s">
        <v>300</v>
      </c>
      <c r="C17" s="526"/>
      <c r="D17" s="501" t="str">
        <f t="shared" si="0"/>
        <v>This Question must be answered before uploading, the report will not be processed if left blank</v>
      </c>
      <c r="I17" s="456"/>
      <c r="J17" s="456"/>
      <c r="K17" s="456"/>
      <c r="L17" s="456"/>
    </row>
    <row r="18" spans="1:13" ht="40.200000000000003" customHeight="1" x14ac:dyDescent="0.3">
      <c r="A18" s="469" t="s">
        <v>320</v>
      </c>
      <c r="B18" s="470" t="s">
        <v>301</v>
      </c>
      <c r="C18" s="526"/>
      <c r="D18" s="501" t="str">
        <f t="shared" si="0"/>
        <v>This Question must be answered before uploading, the report will not be processed if left blank</v>
      </c>
      <c r="I18" s="456"/>
      <c r="J18" s="456"/>
      <c r="K18" s="456"/>
      <c r="L18" s="456"/>
    </row>
    <row r="19" spans="1:13" ht="40.200000000000003" customHeight="1" x14ac:dyDescent="0.3">
      <c r="A19" s="469" t="s">
        <v>321</v>
      </c>
      <c r="B19" s="470" t="s">
        <v>302</v>
      </c>
      <c r="C19" s="526"/>
      <c r="D19" s="501" t="str">
        <f t="shared" si="0"/>
        <v>This Question must be answered before uploading, the report will not be processed if left blank</v>
      </c>
      <c r="I19" s="456"/>
      <c r="J19" s="456"/>
      <c r="K19" s="456"/>
      <c r="L19" s="456"/>
    </row>
    <row r="20" spans="1:13" x14ac:dyDescent="0.3">
      <c r="A20" s="427"/>
      <c r="B20" s="442"/>
      <c r="C20" s="428"/>
      <c r="D20" s="472"/>
    </row>
    <row r="21" spans="1:13" s="133" customFormat="1" ht="40.200000000000003" customHeight="1" x14ac:dyDescent="0.3">
      <c r="A21" s="471" t="s">
        <v>322</v>
      </c>
      <c r="B21" s="501" t="str">
        <f>IF(D21="","This Question must be answered before uploading, the report will not be processed if left blank","")</f>
        <v>This Question must be answered before uploading, the report will not be processed if left blank</v>
      </c>
      <c r="C21" s="473" t="s">
        <v>303</v>
      </c>
      <c r="D21" s="527"/>
      <c r="E21"/>
      <c r="F21"/>
      <c r="G21"/>
      <c r="H21"/>
      <c r="I21" s="455"/>
      <c r="J21" s="455"/>
      <c r="K21" s="455"/>
      <c r="L21" s="455"/>
      <c r="M21" s="455"/>
    </row>
    <row r="22" spans="1:13" ht="14.4" customHeight="1" x14ac:dyDescent="0.3">
      <c r="A22" s="427"/>
      <c r="B22" s="442"/>
      <c r="C22" s="428"/>
      <c r="D22" s="472"/>
    </row>
    <row r="23" spans="1:13" ht="40.200000000000003" customHeight="1" x14ac:dyDescent="0.3">
      <c r="A23" s="471" t="s">
        <v>323</v>
      </c>
      <c r="B23" s="501" t="str">
        <f>IF(D23="","This Question must be answered before uploading, the report will not be processed if left blank","")</f>
        <v>This Question must be answered before uploading, the report will not be processed if left blank</v>
      </c>
      <c r="C23" s="473" t="s">
        <v>304</v>
      </c>
      <c r="D23" s="527"/>
    </row>
    <row r="24" spans="1:13" ht="14.4" customHeight="1" x14ac:dyDescent="0.3">
      <c r="A24" s="427"/>
      <c r="B24" s="442"/>
      <c r="C24" s="428"/>
      <c r="D24" s="472"/>
    </row>
    <row r="25" spans="1:13" s="133" customFormat="1" ht="40.200000000000003" customHeight="1" x14ac:dyDescent="0.3">
      <c r="A25" s="471" t="s">
        <v>379</v>
      </c>
      <c r="B25" s="501" t="str">
        <f>IF(D25="","This Question must be answered before uploading, the report will not be processed if left blank","")</f>
        <v>This Question must be answered before uploading, the report will not be processed if left blank</v>
      </c>
      <c r="C25" s="473" t="s">
        <v>703</v>
      </c>
      <c r="D25" s="528"/>
      <c r="E25"/>
      <c r="F25"/>
      <c r="G25"/>
      <c r="H25"/>
      <c r="I25" s="455"/>
      <c r="J25" s="455"/>
      <c r="K25" s="455"/>
      <c r="L25" s="455"/>
      <c r="M25" s="455"/>
    </row>
    <row r="29" spans="1:13" x14ac:dyDescent="0.3">
      <c r="D29" s="392" t="s">
        <v>229</v>
      </c>
    </row>
    <row r="33" spans="1:4" x14ac:dyDescent="0.3">
      <c r="A33" s="529">
        <f>SUM(A9:A32)</f>
        <v>7746</v>
      </c>
      <c r="B33" s="530" t="s">
        <v>305</v>
      </c>
      <c r="C33" s="531">
        <v>1.1000000000000001</v>
      </c>
      <c r="D33" s="532"/>
    </row>
    <row r="34" spans="1:4" x14ac:dyDescent="0.3">
      <c r="A34" s="533"/>
      <c r="B34" s="534" t="s">
        <v>306</v>
      </c>
      <c r="C34" s="535">
        <v>44863</v>
      </c>
      <c r="D34" s="536"/>
    </row>
    <row r="35" spans="1:4" x14ac:dyDescent="0.3">
      <c r="B35" s="428"/>
      <c r="C35" s="442"/>
    </row>
    <row r="36" spans="1:4" x14ac:dyDescent="0.3">
      <c r="B36" s="428"/>
      <c r="C36" s="442"/>
    </row>
  </sheetData>
  <mergeCells count="3">
    <mergeCell ref="A2:D2"/>
    <mergeCell ref="A4:D4"/>
    <mergeCell ref="A6:D6"/>
  </mergeCells>
  <conditionalFormatting sqref="D25">
    <cfRule type="expression" dxfId="0" priority="1">
      <formula>$T25</formula>
    </cfRule>
  </conditionalFormatting>
  <dataValidations count="4">
    <dataValidation type="list" allowBlank="1" showInputMessage="1" showErrorMessage="1" prompt="Please select Yes or No from the drop down list" sqref="C14 C17:C19 C11:C12" xr:uid="{42DC82DB-0AE6-4795-B8A2-67794DECDEAD}">
      <formula1>"Yes, No"</formula1>
    </dataValidation>
    <dataValidation type="whole" operator="greaterThan" allowBlank="1" showInputMessage="1" showErrorMessage="1" prompt="Please enter a whole number.  If there are no findings please enter 0" sqref="C15:C16" xr:uid="{22039F36-BF2D-4D90-ACF3-F17B7FAD9827}">
      <formula1>-1</formula1>
    </dataValidation>
    <dataValidation type="date" operator="greaterThan" allowBlank="1" showInputMessage="1" showErrorMessage="1" sqref="D25" xr:uid="{C03418DF-3B42-4CD5-A316-291388505573}">
      <formula1>44742</formula1>
    </dataValidation>
    <dataValidation type="list" allowBlank="1" showInputMessage="1" showErrorMessage="1" prompt="Please select Yes or No from the drop down list." sqref="C9:C10 C13" xr:uid="{09FCC64E-5331-4E1E-8B61-60F4B5075DD5}">
      <formula1>"Yes, No"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984C-748E-470B-9B07-FAFA53848210}">
  <dimension ref="A1:I7"/>
  <sheetViews>
    <sheetView showGridLines="0" zoomScale="70" zoomScaleNormal="70" workbookViewId="0">
      <selection activeCell="H40" sqref="H40"/>
    </sheetView>
  </sheetViews>
  <sheetFormatPr defaultColWidth="9.109375" defaultRowHeight="14.4" x14ac:dyDescent="0.3"/>
  <cols>
    <col min="1" max="1" width="44.5546875" style="393" customWidth="1"/>
    <col min="2" max="2" width="17.109375" style="393" customWidth="1"/>
    <col min="3" max="3" width="19" style="393" customWidth="1"/>
    <col min="4" max="4" width="19.109375" style="393" customWidth="1"/>
    <col min="5" max="5" width="15.109375" style="393" customWidth="1"/>
    <col min="6" max="6" width="12.88671875" style="393" customWidth="1"/>
    <col min="7" max="7" width="43.88671875" style="503" hidden="1" customWidth="1"/>
    <col min="8" max="8" width="77.5546875" style="393" customWidth="1"/>
    <col min="9" max="9" width="70.44140625" style="394" customWidth="1"/>
    <col min="10" max="16384" width="9.109375" style="393"/>
  </cols>
  <sheetData>
    <row r="1" spans="1:9" s="394" customFormat="1" x14ac:dyDescent="0.3">
      <c r="A1" s="395"/>
      <c r="B1" s="395"/>
      <c r="C1" s="395"/>
      <c r="D1" s="395"/>
      <c r="E1" s="395"/>
      <c r="F1" s="395"/>
      <c r="G1" s="502"/>
      <c r="H1" s="395"/>
      <c r="I1" s="396"/>
    </row>
    <row r="7" spans="1:9" s="394" customFormat="1" ht="147" customHeight="1" x14ac:dyDescent="0.85">
      <c r="A7" s="567" t="s">
        <v>1391</v>
      </c>
      <c r="B7" s="568"/>
      <c r="C7" s="568"/>
      <c r="D7" s="568"/>
      <c r="E7" s="568"/>
      <c r="F7" s="568"/>
      <c r="G7" s="568"/>
      <c r="H7" s="568"/>
      <c r="I7" s="569"/>
    </row>
  </sheetData>
  <mergeCells count="1">
    <mergeCell ref="A7:I7"/>
  </mergeCells>
  <pageMargins left="0.25" right="0.25" top="0.05" bottom="0.05" header="0.3" footer="0.3"/>
  <pageSetup scale="48"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DQ365"/>
  <sheetViews>
    <sheetView workbookViewId="0">
      <pane xSplit="3" topLeftCell="D1" activePane="topRight" state="frozen"/>
      <selection pane="topRight" activeCell="B1" sqref="B1"/>
    </sheetView>
  </sheetViews>
  <sheetFormatPr defaultRowHeight="14.4" x14ac:dyDescent="0.3"/>
  <cols>
    <col min="1" max="1" width="29.33203125" style="109" customWidth="1"/>
    <col min="2" max="2" width="72.6640625" customWidth="1"/>
    <col min="3" max="3" width="54.33203125" customWidth="1"/>
    <col min="4" max="96" width="20.6640625" customWidth="1"/>
    <col min="98" max="119" width="20.77734375" customWidth="1"/>
  </cols>
  <sheetData>
    <row r="1" spans="1:62" ht="43.2" x14ac:dyDescent="0.3">
      <c r="A1" s="493" t="s">
        <v>707</v>
      </c>
      <c r="B1" s="494" t="s">
        <v>229</v>
      </c>
      <c r="C1" s="494" t="s">
        <v>229</v>
      </c>
      <c r="D1" s="494" t="s">
        <v>775</v>
      </c>
      <c r="E1" s="494" t="s">
        <v>776</v>
      </c>
      <c r="F1" s="494" t="s">
        <v>777</v>
      </c>
      <c r="G1" s="494" t="s">
        <v>778</v>
      </c>
      <c r="H1" s="494" t="s">
        <v>779</v>
      </c>
      <c r="I1" s="494" t="s">
        <v>780</v>
      </c>
      <c r="J1" s="494" t="s">
        <v>781</v>
      </c>
      <c r="K1" s="494" t="s">
        <v>782</v>
      </c>
      <c r="L1" s="494" t="s">
        <v>783</v>
      </c>
      <c r="M1" s="494" t="s">
        <v>784</v>
      </c>
      <c r="N1" s="494" t="s">
        <v>785</v>
      </c>
      <c r="O1" s="494" t="s">
        <v>786</v>
      </c>
      <c r="P1" s="494" t="s">
        <v>787</v>
      </c>
      <c r="Q1" s="494" t="s">
        <v>788</v>
      </c>
      <c r="R1" s="494" t="s">
        <v>789</v>
      </c>
      <c r="S1" s="494" t="s">
        <v>790</v>
      </c>
      <c r="T1" s="494" t="s">
        <v>791</v>
      </c>
      <c r="U1" s="494" t="s">
        <v>792</v>
      </c>
      <c r="V1" s="494" t="s">
        <v>793</v>
      </c>
      <c r="W1" s="494" t="s">
        <v>794</v>
      </c>
      <c r="X1" s="494" t="s">
        <v>795</v>
      </c>
      <c r="Y1" s="494" t="s">
        <v>796</v>
      </c>
      <c r="Z1" s="494" t="s">
        <v>797</v>
      </c>
      <c r="AA1" s="494" t="s">
        <v>798</v>
      </c>
      <c r="AB1" s="494" t="s">
        <v>799</v>
      </c>
      <c r="AC1" s="494" t="s">
        <v>800</v>
      </c>
      <c r="AD1" s="494" t="s">
        <v>801</v>
      </c>
      <c r="AE1" s="494" t="s">
        <v>802</v>
      </c>
      <c r="AF1" s="494" t="s">
        <v>803</v>
      </c>
      <c r="AG1" s="494" t="s">
        <v>804</v>
      </c>
      <c r="AH1" s="494" t="s">
        <v>805</v>
      </c>
      <c r="AI1" s="494" t="s">
        <v>806</v>
      </c>
      <c r="AJ1" s="494" t="s">
        <v>807</v>
      </c>
      <c r="AK1" s="494" t="s">
        <v>808</v>
      </c>
      <c r="AL1" s="494" t="s">
        <v>809</v>
      </c>
      <c r="AM1" s="494" t="s">
        <v>810</v>
      </c>
      <c r="AN1" s="494" t="s">
        <v>811</v>
      </c>
      <c r="AO1" s="494" t="s">
        <v>812</v>
      </c>
      <c r="AP1" s="494" t="s">
        <v>813</v>
      </c>
      <c r="AQ1" s="494" t="s">
        <v>814</v>
      </c>
      <c r="AR1" s="494" t="s">
        <v>815</v>
      </c>
      <c r="AS1" s="494" t="s">
        <v>816</v>
      </c>
      <c r="AT1" s="494" t="s">
        <v>817</v>
      </c>
      <c r="AU1" s="494" t="s">
        <v>818</v>
      </c>
      <c r="AV1" s="494" t="s">
        <v>819</v>
      </c>
      <c r="AW1" s="494" t="s">
        <v>820</v>
      </c>
      <c r="AX1" s="494" t="s">
        <v>821</v>
      </c>
      <c r="AY1" s="494" t="s">
        <v>822</v>
      </c>
      <c r="AZ1" s="494" t="s">
        <v>823</v>
      </c>
      <c r="BA1" s="494" t="s">
        <v>824</v>
      </c>
      <c r="BB1" s="494" t="s">
        <v>825</v>
      </c>
      <c r="BC1" s="494" t="s">
        <v>826</v>
      </c>
      <c r="BD1" s="494" t="s">
        <v>827</v>
      </c>
      <c r="BE1" s="494" t="s">
        <v>828</v>
      </c>
      <c r="BF1" s="494" t="s">
        <v>829</v>
      </c>
      <c r="BG1" s="494" t="s">
        <v>830</v>
      </c>
      <c r="BH1" s="494" t="s">
        <v>831</v>
      </c>
      <c r="BI1" s="494" t="s">
        <v>832</v>
      </c>
      <c r="BJ1" s="494" t="s">
        <v>833</v>
      </c>
    </row>
    <row r="2" spans="1:62" x14ac:dyDescent="0.3">
      <c r="A2" s="495" t="s">
        <v>397</v>
      </c>
      <c r="B2" s="494" t="s">
        <v>10</v>
      </c>
      <c r="C2" s="494" t="s">
        <v>2</v>
      </c>
      <c r="D2" s="496">
        <v>52765</v>
      </c>
      <c r="E2" s="496">
        <v>52767</v>
      </c>
      <c r="F2" s="496">
        <v>52768</v>
      </c>
      <c r="G2" s="496">
        <v>52769</v>
      </c>
      <c r="H2" s="496">
        <v>52770</v>
      </c>
      <c r="I2" s="496">
        <v>52771</v>
      </c>
      <c r="J2" s="496">
        <v>52772</v>
      </c>
      <c r="K2" s="496">
        <v>52773</v>
      </c>
      <c r="L2" s="496">
        <v>52774</v>
      </c>
      <c r="M2" s="496">
        <v>52775</v>
      </c>
      <c r="N2" s="496">
        <v>52776</v>
      </c>
      <c r="O2" s="496">
        <v>52777</v>
      </c>
      <c r="P2" s="496">
        <v>52778</v>
      </c>
      <c r="Q2" s="496">
        <v>52779</v>
      </c>
      <c r="R2" s="496">
        <v>52781</v>
      </c>
      <c r="S2" s="496">
        <v>52782</v>
      </c>
      <c r="T2" s="496">
        <v>52783</v>
      </c>
      <c r="U2" s="496">
        <v>52784</v>
      </c>
      <c r="V2" s="496">
        <v>52785</v>
      </c>
      <c r="W2" s="496">
        <v>52786</v>
      </c>
      <c r="X2" s="496">
        <v>52989</v>
      </c>
      <c r="Y2" s="496">
        <v>52990</v>
      </c>
      <c r="Z2" s="496">
        <v>52787</v>
      </c>
      <c r="AA2" s="496">
        <v>52788</v>
      </c>
      <c r="AB2" s="496">
        <v>52789</v>
      </c>
      <c r="AC2" s="496">
        <v>52790</v>
      </c>
      <c r="AD2" s="496">
        <v>52791</v>
      </c>
      <c r="AE2" s="496">
        <v>52792</v>
      </c>
      <c r="AF2" s="496">
        <v>52793</v>
      </c>
      <c r="AG2" s="496">
        <v>52794</v>
      </c>
      <c r="AH2" s="496">
        <v>52795</v>
      </c>
      <c r="AI2" s="496">
        <v>52796</v>
      </c>
      <c r="AJ2" s="496">
        <v>52797</v>
      </c>
      <c r="AK2" s="496">
        <v>52798</v>
      </c>
      <c r="AL2" s="496">
        <v>52799</v>
      </c>
      <c r="AM2" s="496">
        <v>52998</v>
      </c>
      <c r="AN2" s="496">
        <v>52991</v>
      </c>
      <c r="AO2" s="496">
        <v>52801</v>
      </c>
      <c r="AP2" s="496">
        <v>52992</v>
      </c>
      <c r="AQ2" s="496">
        <v>52802</v>
      </c>
      <c r="AR2" s="496">
        <v>52803</v>
      </c>
      <c r="AS2" s="496">
        <v>52804</v>
      </c>
      <c r="AT2" s="496">
        <v>52805</v>
      </c>
      <c r="AU2" s="496">
        <v>52806</v>
      </c>
      <c r="AV2" s="496">
        <v>52807</v>
      </c>
      <c r="AW2" s="496">
        <v>52808</v>
      </c>
      <c r="AX2" s="496">
        <v>52809</v>
      </c>
      <c r="AY2" s="496">
        <v>52997</v>
      </c>
      <c r="AZ2" s="496">
        <v>52811</v>
      </c>
      <c r="BA2" s="496">
        <v>52812</v>
      </c>
      <c r="BB2" s="496">
        <v>52813</v>
      </c>
      <c r="BC2" s="496">
        <v>52814</v>
      </c>
      <c r="BD2" s="496">
        <v>52815</v>
      </c>
      <c r="BE2" s="496">
        <v>52816</v>
      </c>
      <c r="BF2" s="496">
        <v>52817</v>
      </c>
      <c r="BG2" s="496">
        <v>52993</v>
      </c>
      <c r="BH2" s="496">
        <v>52818</v>
      </c>
      <c r="BI2" s="496">
        <v>52819</v>
      </c>
      <c r="BJ2" s="496">
        <v>52820</v>
      </c>
    </row>
    <row r="3" spans="1:62" x14ac:dyDescent="0.3">
      <c r="A3" s="493">
        <v>4</v>
      </c>
      <c r="B3" s="494" t="s">
        <v>48</v>
      </c>
      <c r="C3" s="494"/>
      <c r="D3" s="496">
        <v>4767211</v>
      </c>
      <c r="E3" s="496">
        <v>1623617</v>
      </c>
      <c r="F3" s="496">
        <v>1486001</v>
      </c>
      <c r="G3" s="496">
        <v>180156</v>
      </c>
      <c r="H3" s="496">
        <v>283154</v>
      </c>
      <c r="I3" s="496">
        <v>392914</v>
      </c>
      <c r="J3" s="496">
        <v>372432</v>
      </c>
      <c r="K3" s="496">
        <v>169280</v>
      </c>
      <c r="L3" s="496">
        <v>164868</v>
      </c>
      <c r="M3" s="496">
        <v>190578</v>
      </c>
      <c r="N3" s="496">
        <v>203182</v>
      </c>
      <c r="O3" s="496">
        <v>1766993</v>
      </c>
      <c r="P3" s="496">
        <v>1959980</v>
      </c>
      <c r="Q3" s="496">
        <v>382079</v>
      </c>
      <c r="R3" s="496">
        <v>6964722</v>
      </c>
      <c r="S3" s="496">
        <v>3531029</v>
      </c>
      <c r="T3" s="496">
        <v>42025</v>
      </c>
      <c r="U3" s="496">
        <v>482771</v>
      </c>
      <c r="V3" s="496">
        <v>159320</v>
      </c>
      <c r="W3" s="496">
        <v>760965</v>
      </c>
      <c r="X3" s="496">
        <v>3612252</v>
      </c>
      <c r="Y3" s="496">
        <v>84263000</v>
      </c>
      <c r="Z3" s="496">
        <v>891744</v>
      </c>
      <c r="AA3" s="496">
        <v>984080</v>
      </c>
      <c r="AB3" s="496">
        <v>134523</v>
      </c>
      <c r="AC3" s="496">
        <v>1284488</v>
      </c>
      <c r="AD3" s="496">
        <v>80111</v>
      </c>
      <c r="AE3" s="496">
        <v>877972</v>
      </c>
      <c r="AF3" s="496">
        <v>890362</v>
      </c>
      <c r="AG3" s="496"/>
      <c r="AH3" s="496">
        <v>305841</v>
      </c>
      <c r="AI3" s="496">
        <v>631369</v>
      </c>
      <c r="AJ3" s="496">
        <v>1666762</v>
      </c>
      <c r="AK3" s="496">
        <v>476119</v>
      </c>
      <c r="AL3" s="496">
        <v>361097</v>
      </c>
      <c r="AM3" s="496">
        <v>13395918</v>
      </c>
      <c r="AN3" s="496">
        <v>411278</v>
      </c>
      <c r="AO3" s="496">
        <v>441132</v>
      </c>
      <c r="AP3" s="496">
        <v>240436</v>
      </c>
      <c r="AQ3" s="496">
        <v>706735</v>
      </c>
      <c r="AR3" s="496">
        <v>634844</v>
      </c>
      <c r="AS3" s="496">
        <v>3369271</v>
      </c>
      <c r="AT3" s="496">
        <v>78208</v>
      </c>
      <c r="AU3" s="496">
        <v>332910</v>
      </c>
      <c r="AV3" s="496">
        <v>311110</v>
      </c>
      <c r="AW3" s="496">
        <v>132824</v>
      </c>
      <c r="AX3" s="496">
        <v>24045920</v>
      </c>
      <c r="AY3" s="496">
        <v>90461</v>
      </c>
      <c r="AZ3" s="496">
        <v>608611</v>
      </c>
      <c r="BA3" s="496">
        <v>399607</v>
      </c>
      <c r="BB3" s="496">
        <v>2716529</v>
      </c>
      <c r="BC3" s="496">
        <v>219100</v>
      </c>
      <c r="BD3" s="496">
        <v>801834</v>
      </c>
      <c r="BE3" s="496">
        <v>1571613</v>
      </c>
      <c r="BF3" s="496">
        <v>311609</v>
      </c>
      <c r="BG3" s="496">
        <v>1523301</v>
      </c>
      <c r="BH3" s="496">
        <v>780591</v>
      </c>
      <c r="BI3" s="496">
        <v>10749262</v>
      </c>
      <c r="BJ3" s="496">
        <v>32440</v>
      </c>
    </row>
    <row r="4" spans="1:62" x14ac:dyDescent="0.3">
      <c r="A4" s="493">
        <v>5</v>
      </c>
      <c r="B4" s="494" t="s">
        <v>49</v>
      </c>
      <c r="C4" s="494"/>
      <c r="D4" s="496">
        <v>0</v>
      </c>
      <c r="E4" s="496">
        <v>0</v>
      </c>
      <c r="F4" s="496">
        <v>0</v>
      </c>
      <c r="G4" s="496">
        <v>0</v>
      </c>
      <c r="H4" s="496">
        <v>0</v>
      </c>
      <c r="I4" s="496">
        <v>0</v>
      </c>
      <c r="J4" s="496">
        <v>0</v>
      </c>
      <c r="K4" s="496">
        <v>0</v>
      </c>
      <c r="L4" s="496">
        <v>0</v>
      </c>
      <c r="M4" s="496">
        <v>0</v>
      </c>
      <c r="N4" s="496">
        <v>0</v>
      </c>
      <c r="O4" s="496">
        <v>0</v>
      </c>
      <c r="P4" s="496">
        <v>0</v>
      </c>
      <c r="Q4" s="496">
        <v>0</v>
      </c>
      <c r="R4" s="496">
        <v>0</v>
      </c>
      <c r="S4" s="496">
        <v>0</v>
      </c>
      <c r="T4" s="496">
        <v>0</v>
      </c>
      <c r="U4" s="496">
        <v>0</v>
      </c>
      <c r="V4" s="496">
        <v>0</v>
      </c>
      <c r="W4" s="496">
        <v>0</v>
      </c>
      <c r="X4" s="496">
        <v>0</v>
      </c>
      <c r="Y4" s="496">
        <v>0</v>
      </c>
      <c r="Z4" s="496">
        <v>0</v>
      </c>
      <c r="AA4" s="496">
        <v>0</v>
      </c>
      <c r="AB4" s="496">
        <v>0</v>
      </c>
      <c r="AC4" s="496">
        <v>0</v>
      </c>
      <c r="AD4" s="496">
        <v>0</v>
      </c>
      <c r="AE4" s="496">
        <v>0</v>
      </c>
      <c r="AF4" s="496">
        <v>3832819</v>
      </c>
      <c r="AG4" s="496"/>
      <c r="AH4" s="496">
        <v>0</v>
      </c>
      <c r="AI4" s="496">
        <v>0</v>
      </c>
      <c r="AJ4" s="496">
        <v>0</v>
      </c>
      <c r="AK4" s="496">
        <v>0</v>
      </c>
      <c r="AL4" s="496">
        <v>0</v>
      </c>
      <c r="AM4" s="496">
        <v>0</v>
      </c>
      <c r="AN4" s="496">
        <v>0</v>
      </c>
      <c r="AO4" s="496">
        <v>4947</v>
      </c>
      <c r="AP4" s="496">
        <v>0</v>
      </c>
      <c r="AQ4" s="496">
        <v>0</v>
      </c>
      <c r="AR4" s="496">
        <v>0</v>
      </c>
      <c r="AS4" s="496">
        <v>0</v>
      </c>
      <c r="AT4" s="496">
        <v>0</v>
      </c>
      <c r="AU4" s="496">
        <v>0</v>
      </c>
      <c r="AV4" s="496">
        <v>0</v>
      </c>
      <c r="AW4" s="496">
        <v>0</v>
      </c>
      <c r="AX4" s="496">
        <v>0</v>
      </c>
      <c r="AY4" s="496">
        <v>0</v>
      </c>
      <c r="AZ4" s="496">
        <v>0</v>
      </c>
      <c r="BA4" s="496">
        <v>0</v>
      </c>
      <c r="BB4" s="496">
        <v>0</v>
      </c>
      <c r="BC4" s="496">
        <v>0</v>
      </c>
      <c r="BD4" s="496">
        <v>0</v>
      </c>
      <c r="BE4" s="496">
        <v>0</v>
      </c>
      <c r="BF4" s="496">
        <v>0</v>
      </c>
      <c r="BG4" s="496">
        <v>0</v>
      </c>
      <c r="BH4" s="496">
        <v>0</v>
      </c>
      <c r="BI4" s="496">
        <v>0</v>
      </c>
      <c r="BJ4" s="496">
        <v>0</v>
      </c>
    </row>
    <row r="5" spans="1:62" x14ac:dyDescent="0.3">
      <c r="A5" s="493">
        <v>6</v>
      </c>
      <c r="B5" s="494" t="s">
        <v>158</v>
      </c>
      <c r="C5" s="494"/>
      <c r="D5" s="496">
        <v>0</v>
      </c>
      <c r="E5" s="496">
        <v>0</v>
      </c>
      <c r="F5" s="496">
        <v>0</v>
      </c>
      <c r="G5" s="496">
        <v>0</v>
      </c>
      <c r="H5" s="496">
        <v>0</v>
      </c>
      <c r="I5" s="496">
        <v>0</v>
      </c>
      <c r="J5" s="496">
        <v>0</v>
      </c>
      <c r="K5" s="496">
        <v>0</v>
      </c>
      <c r="L5" s="496">
        <v>0</v>
      </c>
      <c r="M5" s="496">
        <v>0</v>
      </c>
      <c r="N5" s="496">
        <v>0</v>
      </c>
      <c r="O5" s="496">
        <v>17480</v>
      </c>
      <c r="P5" s="496">
        <v>0</v>
      </c>
      <c r="Q5" s="496">
        <v>0</v>
      </c>
      <c r="R5" s="496">
        <v>0</v>
      </c>
      <c r="S5" s="496">
        <v>0</v>
      </c>
      <c r="T5" s="496">
        <v>0</v>
      </c>
      <c r="U5" s="496">
        <v>176458</v>
      </c>
      <c r="V5" s="496">
        <v>0</v>
      </c>
      <c r="W5" s="496">
        <v>0</v>
      </c>
      <c r="X5" s="496">
        <v>240676</v>
      </c>
      <c r="Y5" s="496">
        <v>60316000</v>
      </c>
      <c r="Z5" s="496">
        <v>0</v>
      </c>
      <c r="AA5" s="496">
        <v>0</v>
      </c>
      <c r="AB5" s="496">
        <v>0</v>
      </c>
      <c r="AC5" s="496">
        <v>0</v>
      </c>
      <c r="AD5" s="496">
        <v>0</v>
      </c>
      <c r="AE5" s="496">
        <v>0</v>
      </c>
      <c r="AF5" s="496">
        <v>345160</v>
      </c>
      <c r="AG5" s="496"/>
      <c r="AH5" s="496">
        <v>0</v>
      </c>
      <c r="AI5" s="496">
        <v>0</v>
      </c>
      <c r="AJ5" s="496">
        <v>0</v>
      </c>
      <c r="AK5" s="496">
        <v>0</v>
      </c>
      <c r="AL5" s="496">
        <v>0</v>
      </c>
      <c r="AM5" s="496">
        <v>0</v>
      </c>
      <c r="AN5" s="496">
        <v>0</v>
      </c>
      <c r="AO5" s="496">
        <v>0</v>
      </c>
      <c r="AP5" s="496">
        <v>0</v>
      </c>
      <c r="AQ5" s="496">
        <v>0</v>
      </c>
      <c r="AR5" s="496">
        <v>0</v>
      </c>
      <c r="AS5" s="496">
        <v>0</v>
      </c>
      <c r="AT5" s="496">
        <v>0</v>
      </c>
      <c r="AU5" s="496">
        <v>0</v>
      </c>
      <c r="AV5" s="496">
        <v>0</v>
      </c>
      <c r="AW5" s="496">
        <v>0</v>
      </c>
      <c r="AX5" s="496">
        <v>10216779</v>
      </c>
      <c r="AY5" s="496">
        <v>0</v>
      </c>
      <c r="AZ5" s="496">
        <v>0</v>
      </c>
      <c r="BA5" s="496">
        <v>0</v>
      </c>
      <c r="BB5" s="496">
        <v>0</v>
      </c>
      <c r="BC5" s="496">
        <v>0</v>
      </c>
      <c r="BD5" s="496">
        <v>0</v>
      </c>
      <c r="BE5" s="496">
        <v>0</v>
      </c>
      <c r="BF5" s="496">
        <v>0</v>
      </c>
      <c r="BG5" s="496">
        <v>0</v>
      </c>
      <c r="BH5" s="496">
        <v>0</v>
      </c>
      <c r="BI5" s="496">
        <v>0</v>
      </c>
      <c r="BJ5" s="496">
        <v>0</v>
      </c>
    </row>
    <row r="6" spans="1:62" x14ac:dyDescent="0.3">
      <c r="A6" s="493">
        <v>7</v>
      </c>
      <c r="B6" s="494" t="s">
        <v>101</v>
      </c>
      <c r="C6" s="494"/>
      <c r="D6" s="496">
        <v>28853</v>
      </c>
      <c r="E6" s="496">
        <v>0</v>
      </c>
      <c r="F6" s="496">
        <v>57753</v>
      </c>
      <c r="G6" s="496">
        <v>0</v>
      </c>
      <c r="H6" s="496">
        <v>0</v>
      </c>
      <c r="I6" s="496">
        <v>0</v>
      </c>
      <c r="J6" s="496">
        <v>0</v>
      </c>
      <c r="K6" s="496">
        <v>146804</v>
      </c>
      <c r="L6" s="496">
        <v>0</v>
      </c>
      <c r="M6" s="496">
        <v>0</v>
      </c>
      <c r="N6" s="496">
        <v>51539</v>
      </c>
      <c r="O6" s="496">
        <v>539547</v>
      </c>
      <c r="P6" s="496">
        <v>397798</v>
      </c>
      <c r="Q6" s="496">
        <v>0</v>
      </c>
      <c r="R6" s="496">
        <v>1103387</v>
      </c>
      <c r="S6" s="496">
        <v>748549</v>
      </c>
      <c r="T6" s="496">
        <v>0</v>
      </c>
      <c r="U6" s="496">
        <v>620042</v>
      </c>
      <c r="V6" s="496">
        <v>40974</v>
      </c>
      <c r="W6" s="496">
        <v>768495</v>
      </c>
      <c r="X6" s="496">
        <v>1080050</v>
      </c>
      <c r="Y6" s="496">
        <v>1326000</v>
      </c>
      <c r="Z6" s="496">
        <v>0</v>
      </c>
      <c r="AA6" s="496">
        <v>139618</v>
      </c>
      <c r="AB6" s="496">
        <v>74251</v>
      </c>
      <c r="AC6" s="496">
        <v>0</v>
      </c>
      <c r="AD6" s="496">
        <v>0</v>
      </c>
      <c r="AE6" s="496">
        <v>0</v>
      </c>
      <c r="AF6" s="496">
        <v>510659</v>
      </c>
      <c r="AG6" s="496"/>
      <c r="AH6" s="496">
        <v>0</v>
      </c>
      <c r="AI6" s="496">
        <v>193928</v>
      </c>
      <c r="AJ6" s="496">
        <v>0</v>
      </c>
      <c r="AK6" s="496">
        <v>0</v>
      </c>
      <c r="AL6" s="496">
        <v>333639</v>
      </c>
      <c r="AM6" s="496">
        <v>323894</v>
      </c>
      <c r="AN6" s="496">
        <v>0</v>
      </c>
      <c r="AO6" s="496">
        <v>76288</v>
      </c>
      <c r="AP6" s="496">
        <v>0</v>
      </c>
      <c r="AQ6" s="496">
        <v>0</v>
      </c>
      <c r="AR6" s="496">
        <v>338899</v>
      </c>
      <c r="AS6" s="496">
        <v>150000</v>
      </c>
      <c r="AT6" s="496">
        <v>0</v>
      </c>
      <c r="AU6" s="496">
        <v>0</v>
      </c>
      <c r="AV6" s="496">
        <v>0</v>
      </c>
      <c r="AW6" s="496">
        <v>0</v>
      </c>
      <c r="AX6" s="496">
        <v>1711843</v>
      </c>
      <c r="AY6" s="496">
        <v>73693</v>
      </c>
      <c r="AZ6" s="496">
        <v>1899944</v>
      </c>
      <c r="BA6" s="496">
        <v>0</v>
      </c>
      <c r="BB6" s="496">
        <v>0</v>
      </c>
      <c r="BC6" s="496">
        <v>126248</v>
      </c>
      <c r="BD6" s="496">
        <v>0</v>
      </c>
      <c r="BE6" s="496">
        <v>0</v>
      </c>
      <c r="BF6" s="496">
        <v>0</v>
      </c>
      <c r="BG6" s="496">
        <v>0</v>
      </c>
      <c r="BH6" s="496">
        <v>0</v>
      </c>
      <c r="BI6" s="496">
        <v>23275</v>
      </c>
      <c r="BJ6" s="496">
        <v>0</v>
      </c>
    </row>
    <row r="7" spans="1:62" x14ac:dyDescent="0.3">
      <c r="A7" s="493">
        <v>9</v>
      </c>
      <c r="B7" s="494" t="s">
        <v>103</v>
      </c>
      <c r="C7" s="494"/>
      <c r="D7" s="496">
        <v>6750526</v>
      </c>
      <c r="E7" s="496">
        <v>2590413</v>
      </c>
      <c r="F7" s="496">
        <v>2681281</v>
      </c>
      <c r="G7" s="496">
        <v>4438993</v>
      </c>
      <c r="H7" s="496">
        <v>2776988</v>
      </c>
      <c r="I7" s="496">
        <v>3971922</v>
      </c>
      <c r="J7" s="496">
        <v>5664366</v>
      </c>
      <c r="K7" s="496">
        <v>2102591</v>
      </c>
      <c r="L7" s="496">
        <v>1837029</v>
      </c>
      <c r="M7" s="496">
        <v>2074174</v>
      </c>
      <c r="N7" s="496">
        <v>1019560</v>
      </c>
      <c r="O7" s="496">
        <v>21396548</v>
      </c>
      <c r="P7" s="496">
        <v>7446856</v>
      </c>
      <c r="Q7" s="496">
        <v>3437962</v>
      </c>
      <c r="R7" s="496">
        <v>15986924</v>
      </c>
      <c r="S7" s="496">
        <v>12348433</v>
      </c>
      <c r="T7" s="496">
        <v>758890</v>
      </c>
      <c r="U7" s="496">
        <v>5299242</v>
      </c>
      <c r="V7" s="496">
        <v>2627864</v>
      </c>
      <c r="W7" s="496">
        <v>6465326</v>
      </c>
      <c r="X7" s="496">
        <v>15531294</v>
      </c>
      <c r="Y7" s="496">
        <v>96115000</v>
      </c>
      <c r="Z7" s="496">
        <v>7635073</v>
      </c>
      <c r="AA7" s="496">
        <v>363410</v>
      </c>
      <c r="AB7" s="496">
        <v>221893</v>
      </c>
      <c r="AC7" s="496">
        <v>7295700</v>
      </c>
      <c r="AD7" s="496">
        <v>3371770</v>
      </c>
      <c r="AE7" s="496">
        <v>1269919</v>
      </c>
      <c r="AF7" s="496">
        <v>12016507</v>
      </c>
      <c r="AG7" s="496"/>
      <c r="AH7" s="496">
        <v>1334734</v>
      </c>
      <c r="AI7" s="496">
        <v>3668117</v>
      </c>
      <c r="AJ7" s="496">
        <v>8744461</v>
      </c>
      <c r="AK7" s="496">
        <v>4064591</v>
      </c>
      <c r="AL7" s="496">
        <v>3974917</v>
      </c>
      <c r="AM7" s="496">
        <v>16587039</v>
      </c>
      <c r="AN7" s="496">
        <v>2830123</v>
      </c>
      <c r="AO7" s="496">
        <v>3045817</v>
      </c>
      <c r="AP7" s="496">
        <v>5832079</v>
      </c>
      <c r="AQ7" s="496">
        <v>1387317</v>
      </c>
      <c r="AR7" s="496">
        <v>6913193</v>
      </c>
      <c r="AS7" s="496">
        <v>5115907</v>
      </c>
      <c r="AT7" s="496">
        <v>1247425</v>
      </c>
      <c r="AU7" s="496">
        <v>13689</v>
      </c>
      <c r="AV7" s="496">
        <v>7997515</v>
      </c>
      <c r="AW7" s="496">
        <v>1354396</v>
      </c>
      <c r="AX7" s="496">
        <v>22298854</v>
      </c>
      <c r="AY7" s="496">
        <v>3436530</v>
      </c>
      <c r="AZ7" s="496">
        <v>8654056</v>
      </c>
      <c r="BA7" s="496">
        <v>2650181</v>
      </c>
      <c r="BB7" s="496">
        <v>5383378</v>
      </c>
      <c r="BC7" s="496">
        <v>3133406</v>
      </c>
      <c r="BD7" s="496">
        <v>3133368</v>
      </c>
      <c r="BE7" s="496">
        <v>1102070</v>
      </c>
      <c r="BF7" s="496">
        <v>1572619</v>
      </c>
      <c r="BG7" s="496">
        <v>12440967</v>
      </c>
      <c r="BH7" s="496">
        <v>2806896</v>
      </c>
      <c r="BI7" s="496">
        <v>23433393</v>
      </c>
      <c r="BJ7" s="496">
        <v>889861</v>
      </c>
    </row>
    <row r="8" spans="1:62" x14ac:dyDescent="0.3">
      <c r="A8" s="493">
        <v>11</v>
      </c>
      <c r="B8" s="494" t="s">
        <v>102</v>
      </c>
      <c r="C8" s="494"/>
      <c r="D8" s="496">
        <v>0</v>
      </c>
      <c r="E8" s="496">
        <v>0</v>
      </c>
      <c r="F8" s="496">
        <v>0</v>
      </c>
      <c r="G8" s="496">
        <v>0</v>
      </c>
      <c r="H8" s="496">
        <v>0</v>
      </c>
      <c r="I8" s="496">
        <v>0</v>
      </c>
      <c r="J8" s="496">
        <v>0</v>
      </c>
      <c r="K8" s="496">
        <v>0</v>
      </c>
      <c r="L8" s="496">
        <v>0</v>
      </c>
      <c r="M8" s="496">
        <v>0</v>
      </c>
      <c r="N8" s="496">
        <v>0</v>
      </c>
      <c r="O8" s="496">
        <v>0</v>
      </c>
      <c r="P8" s="496">
        <v>0</v>
      </c>
      <c r="Q8" s="496">
        <v>0</v>
      </c>
      <c r="R8" s="496">
        <v>0</v>
      </c>
      <c r="S8" s="496">
        <v>0</v>
      </c>
      <c r="T8" s="496">
        <v>0</v>
      </c>
      <c r="U8" s="496">
        <v>0</v>
      </c>
      <c r="V8" s="496">
        <v>0</v>
      </c>
      <c r="W8" s="496">
        <v>0</v>
      </c>
      <c r="X8" s="496">
        <v>0</v>
      </c>
      <c r="Y8" s="496">
        <v>0</v>
      </c>
      <c r="Z8" s="496">
        <v>0</v>
      </c>
      <c r="AA8" s="496">
        <v>0</v>
      </c>
      <c r="AB8" s="496">
        <v>0</v>
      </c>
      <c r="AC8" s="496">
        <v>0</v>
      </c>
      <c r="AD8" s="496">
        <v>0</v>
      </c>
      <c r="AE8" s="496">
        <v>0</v>
      </c>
      <c r="AF8" s="496">
        <v>0</v>
      </c>
      <c r="AG8" s="496"/>
      <c r="AH8" s="496">
        <v>0</v>
      </c>
      <c r="AI8" s="496">
        <v>0</v>
      </c>
      <c r="AJ8" s="496">
        <v>0</v>
      </c>
      <c r="AK8" s="496">
        <v>0</v>
      </c>
      <c r="AL8" s="496">
        <v>0</v>
      </c>
      <c r="AM8" s="496">
        <v>0</v>
      </c>
      <c r="AN8" s="496">
        <v>0</v>
      </c>
      <c r="AO8" s="496">
        <v>0</v>
      </c>
      <c r="AP8" s="496">
        <v>0</v>
      </c>
      <c r="AQ8" s="496">
        <v>0</v>
      </c>
      <c r="AR8" s="496">
        <v>0</v>
      </c>
      <c r="AS8" s="496">
        <v>0</v>
      </c>
      <c r="AT8" s="496">
        <v>0</v>
      </c>
      <c r="AU8" s="496">
        <v>0</v>
      </c>
      <c r="AV8" s="496">
        <v>0</v>
      </c>
      <c r="AW8" s="496">
        <v>0</v>
      </c>
      <c r="AX8" s="496">
        <v>0</v>
      </c>
      <c r="AY8" s="496">
        <v>0</v>
      </c>
      <c r="AZ8" s="496">
        <v>0</v>
      </c>
      <c r="BA8" s="496">
        <v>0</v>
      </c>
      <c r="BB8" s="496">
        <v>0</v>
      </c>
      <c r="BC8" s="496">
        <v>0</v>
      </c>
      <c r="BD8" s="496">
        <v>0</v>
      </c>
      <c r="BE8" s="496">
        <v>0</v>
      </c>
      <c r="BF8" s="496">
        <v>0</v>
      </c>
      <c r="BG8" s="496">
        <v>0</v>
      </c>
      <c r="BH8" s="496">
        <v>0</v>
      </c>
      <c r="BI8" s="496">
        <v>0</v>
      </c>
      <c r="BJ8" s="496">
        <v>0</v>
      </c>
    </row>
    <row r="9" spans="1:62" x14ac:dyDescent="0.3">
      <c r="A9" s="493">
        <v>13</v>
      </c>
      <c r="B9" s="494" t="s">
        <v>398</v>
      </c>
      <c r="C9" s="494"/>
      <c r="D9" s="496">
        <v>0</v>
      </c>
      <c r="E9" s="496">
        <v>0</v>
      </c>
      <c r="F9" s="496">
        <v>0</v>
      </c>
      <c r="G9" s="496">
        <v>0</v>
      </c>
      <c r="H9" s="496">
        <v>0</v>
      </c>
      <c r="I9" s="496">
        <v>0</v>
      </c>
      <c r="J9" s="496">
        <v>0</v>
      </c>
      <c r="K9" s="496">
        <v>0</v>
      </c>
      <c r="L9" s="496">
        <v>0</v>
      </c>
      <c r="M9" s="496">
        <v>0</v>
      </c>
      <c r="N9" s="496">
        <v>0</v>
      </c>
      <c r="O9" s="496">
        <v>0</v>
      </c>
      <c r="P9" s="496">
        <v>0</v>
      </c>
      <c r="Q9" s="496">
        <v>0</v>
      </c>
      <c r="R9" s="496">
        <v>0</v>
      </c>
      <c r="S9" s="496">
        <v>0</v>
      </c>
      <c r="T9" s="496">
        <v>0</v>
      </c>
      <c r="U9" s="496">
        <v>0</v>
      </c>
      <c r="V9" s="496">
        <v>0</v>
      </c>
      <c r="W9" s="496">
        <v>0</v>
      </c>
      <c r="X9" s="496">
        <v>0</v>
      </c>
      <c r="Y9" s="496">
        <v>0</v>
      </c>
      <c r="Z9" s="496">
        <v>0</v>
      </c>
      <c r="AA9" s="496">
        <v>0</v>
      </c>
      <c r="AB9" s="496">
        <v>0</v>
      </c>
      <c r="AC9" s="496">
        <v>0</v>
      </c>
      <c r="AD9" s="496">
        <v>0</v>
      </c>
      <c r="AE9" s="496">
        <v>0</v>
      </c>
      <c r="AF9" s="496">
        <v>0</v>
      </c>
      <c r="AG9" s="496"/>
      <c r="AH9" s="496">
        <v>0</v>
      </c>
      <c r="AI9" s="496">
        <v>0</v>
      </c>
      <c r="AJ9" s="496">
        <v>0</v>
      </c>
      <c r="AK9" s="496">
        <v>0</v>
      </c>
      <c r="AL9" s="496">
        <v>0</v>
      </c>
      <c r="AM9" s="496">
        <v>0</v>
      </c>
      <c r="AN9" s="496">
        <v>0</v>
      </c>
      <c r="AO9" s="496">
        <v>0</v>
      </c>
      <c r="AP9" s="496">
        <v>0</v>
      </c>
      <c r="AQ9" s="496">
        <v>0</v>
      </c>
      <c r="AR9" s="496">
        <v>0</v>
      </c>
      <c r="AS9" s="496">
        <v>0</v>
      </c>
      <c r="AT9" s="496">
        <v>0</v>
      </c>
      <c r="AU9" s="496">
        <v>0</v>
      </c>
      <c r="AV9" s="496">
        <v>0</v>
      </c>
      <c r="AW9" s="496">
        <v>0</v>
      </c>
      <c r="AX9" s="496">
        <v>0</v>
      </c>
      <c r="AY9" s="496">
        <v>0</v>
      </c>
      <c r="AZ9" s="496">
        <v>0</v>
      </c>
      <c r="BA9" s="496">
        <v>0</v>
      </c>
      <c r="BB9" s="496">
        <v>0</v>
      </c>
      <c r="BC9" s="496">
        <v>0</v>
      </c>
      <c r="BD9" s="496">
        <v>0</v>
      </c>
      <c r="BE9" s="496">
        <v>0</v>
      </c>
      <c r="BF9" s="496">
        <v>0</v>
      </c>
      <c r="BG9" s="496">
        <v>0</v>
      </c>
      <c r="BH9" s="496">
        <v>0</v>
      </c>
      <c r="BI9" s="496">
        <v>0</v>
      </c>
      <c r="BJ9" s="496">
        <v>0</v>
      </c>
    </row>
    <row r="10" spans="1:62" x14ac:dyDescent="0.3">
      <c r="A10" s="493">
        <v>14</v>
      </c>
      <c r="B10" s="494" t="s">
        <v>399</v>
      </c>
      <c r="C10" s="494"/>
      <c r="D10" s="496">
        <v>0</v>
      </c>
      <c r="E10" s="496">
        <v>0</v>
      </c>
      <c r="F10" s="496">
        <v>0</v>
      </c>
      <c r="G10" s="496">
        <v>0</v>
      </c>
      <c r="H10" s="496">
        <v>0</v>
      </c>
      <c r="I10" s="496">
        <v>0</v>
      </c>
      <c r="J10" s="496">
        <v>0</v>
      </c>
      <c r="K10" s="496">
        <v>0</v>
      </c>
      <c r="L10" s="496">
        <v>0</v>
      </c>
      <c r="M10" s="496">
        <v>0</v>
      </c>
      <c r="N10" s="496">
        <v>0</v>
      </c>
      <c r="O10" s="496">
        <v>0</v>
      </c>
      <c r="P10" s="496">
        <v>0</v>
      </c>
      <c r="Q10" s="496">
        <v>0</v>
      </c>
      <c r="R10" s="496">
        <v>0</v>
      </c>
      <c r="S10" s="496">
        <v>0</v>
      </c>
      <c r="T10" s="496">
        <v>0</v>
      </c>
      <c r="U10" s="496">
        <v>0</v>
      </c>
      <c r="V10" s="496">
        <v>0</v>
      </c>
      <c r="W10" s="496">
        <v>0</v>
      </c>
      <c r="X10" s="496">
        <v>0</v>
      </c>
      <c r="Y10" s="496">
        <v>0</v>
      </c>
      <c r="Z10" s="496">
        <v>0</v>
      </c>
      <c r="AA10" s="496">
        <v>0</v>
      </c>
      <c r="AB10" s="496">
        <v>0</v>
      </c>
      <c r="AC10" s="496">
        <v>0</v>
      </c>
      <c r="AD10" s="496">
        <v>0</v>
      </c>
      <c r="AE10" s="496">
        <v>0</v>
      </c>
      <c r="AF10" s="496">
        <v>0</v>
      </c>
      <c r="AG10" s="496"/>
      <c r="AH10" s="496">
        <v>0</v>
      </c>
      <c r="AI10" s="496">
        <v>0</v>
      </c>
      <c r="AJ10" s="496">
        <v>0</v>
      </c>
      <c r="AK10" s="496">
        <v>0</v>
      </c>
      <c r="AL10" s="496">
        <v>0</v>
      </c>
      <c r="AM10" s="496">
        <v>0</v>
      </c>
      <c r="AN10" s="496">
        <v>0</v>
      </c>
      <c r="AO10" s="496">
        <v>0</v>
      </c>
      <c r="AP10" s="496">
        <v>0</v>
      </c>
      <c r="AQ10" s="496">
        <v>0</v>
      </c>
      <c r="AR10" s="496">
        <v>0</v>
      </c>
      <c r="AS10" s="496">
        <v>0</v>
      </c>
      <c r="AT10" s="496">
        <v>0</v>
      </c>
      <c r="AU10" s="496">
        <v>0</v>
      </c>
      <c r="AV10" s="496">
        <v>0</v>
      </c>
      <c r="AW10" s="496">
        <v>0</v>
      </c>
      <c r="AX10" s="496">
        <v>0</v>
      </c>
      <c r="AY10" s="496">
        <v>0</v>
      </c>
      <c r="AZ10" s="496">
        <v>0</v>
      </c>
      <c r="BA10" s="496">
        <v>0</v>
      </c>
      <c r="BB10" s="496">
        <v>0</v>
      </c>
      <c r="BC10" s="496">
        <v>0</v>
      </c>
      <c r="BD10" s="496">
        <v>0</v>
      </c>
      <c r="BE10" s="496">
        <v>0</v>
      </c>
      <c r="BF10" s="496">
        <v>0</v>
      </c>
      <c r="BG10" s="496">
        <v>0</v>
      </c>
      <c r="BH10" s="496">
        <v>0</v>
      </c>
      <c r="BI10" s="496">
        <v>0</v>
      </c>
      <c r="BJ10" s="496">
        <v>0</v>
      </c>
    </row>
    <row r="11" spans="1:62" x14ac:dyDescent="0.3">
      <c r="A11" s="493">
        <v>16</v>
      </c>
      <c r="B11" s="494" t="s">
        <v>105</v>
      </c>
      <c r="C11" s="494"/>
      <c r="D11" s="496">
        <v>43016276</v>
      </c>
      <c r="E11" s="496">
        <v>7153998</v>
      </c>
      <c r="F11" s="496">
        <v>2556709</v>
      </c>
      <c r="G11" s="496">
        <v>4642167</v>
      </c>
      <c r="H11" s="496">
        <v>5384491</v>
      </c>
      <c r="I11" s="496">
        <v>9788905</v>
      </c>
      <c r="J11" s="496">
        <v>23589227</v>
      </c>
      <c r="K11" s="496">
        <v>6026156</v>
      </c>
      <c r="L11" s="496">
        <v>14911341</v>
      </c>
      <c r="M11" s="496">
        <v>3352961</v>
      </c>
      <c r="N11" s="496">
        <v>6926022</v>
      </c>
      <c r="O11" s="496">
        <v>46452111</v>
      </c>
      <c r="P11" s="496">
        <v>70109872</v>
      </c>
      <c r="Q11" s="496">
        <v>16292550</v>
      </c>
      <c r="R11" s="496">
        <v>77299063</v>
      </c>
      <c r="S11" s="496">
        <v>22308592</v>
      </c>
      <c r="T11" s="496">
        <v>3004282</v>
      </c>
      <c r="U11" s="496">
        <v>24180462</v>
      </c>
      <c r="V11" s="496">
        <v>2976269</v>
      </c>
      <c r="W11" s="496">
        <v>28063400</v>
      </c>
      <c r="X11" s="496">
        <v>79107165</v>
      </c>
      <c r="Y11" s="496">
        <v>531550000</v>
      </c>
      <c r="Z11" s="496">
        <v>35784313</v>
      </c>
      <c r="AA11" s="496">
        <v>7355846</v>
      </c>
      <c r="AB11" s="496">
        <v>1754717</v>
      </c>
      <c r="AC11" s="496">
        <v>24761364</v>
      </c>
      <c r="AD11" s="496">
        <v>5805482</v>
      </c>
      <c r="AE11" s="496">
        <v>6205341</v>
      </c>
      <c r="AF11" s="496">
        <v>26317809</v>
      </c>
      <c r="AG11" s="496"/>
      <c r="AH11" s="496">
        <v>11761403</v>
      </c>
      <c r="AI11" s="496">
        <v>23683784</v>
      </c>
      <c r="AJ11" s="496">
        <v>24013360</v>
      </c>
      <c r="AK11" s="496">
        <v>12028090</v>
      </c>
      <c r="AL11" s="496">
        <v>9466032</v>
      </c>
      <c r="AM11" s="496">
        <v>152331278</v>
      </c>
      <c r="AN11" s="496">
        <v>4740459</v>
      </c>
      <c r="AO11" s="496">
        <v>8045414</v>
      </c>
      <c r="AP11" s="496">
        <v>11610128</v>
      </c>
      <c r="AQ11" s="496">
        <v>2580349</v>
      </c>
      <c r="AR11" s="496">
        <v>21440838</v>
      </c>
      <c r="AS11" s="496">
        <v>50760010</v>
      </c>
      <c r="AT11" s="496">
        <v>2912428</v>
      </c>
      <c r="AU11" s="496">
        <v>1154744</v>
      </c>
      <c r="AV11" s="496">
        <v>16849229</v>
      </c>
      <c r="AW11" s="496">
        <v>4829994</v>
      </c>
      <c r="AX11" s="496">
        <v>212294572</v>
      </c>
      <c r="AY11" s="496">
        <v>4900663</v>
      </c>
      <c r="AZ11" s="496">
        <v>25114179</v>
      </c>
      <c r="BA11" s="496">
        <v>16957079</v>
      </c>
      <c r="BB11" s="496">
        <v>29470830</v>
      </c>
      <c r="BC11" s="496">
        <v>4346367</v>
      </c>
      <c r="BD11" s="496">
        <v>7241360</v>
      </c>
      <c r="BE11" s="496">
        <v>5837479</v>
      </c>
      <c r="BF11" s="496">
        <v>2233413</v>
      </c>
      <c r="BG11" s="496">
        <v>46463414</v>
      </c>
      <c r="BH11" s="496">
        <v>8378924</v>
      </c>
      <c r="BI11" s="496">
        <v>72417147</v>
      </c>
      <c r="BJ11" s="496">
        <v>1712134</v>
      </c>
    </row>
    <row r="12" spans="1:62" x14ac:dyDescent="0.3">
      <c r="A12" s="493">
        <v>17</v>
      </c>
      <c r="B12" s="494" t="s">
        <v>108</v>
      </c>
      <c r="C12" s="494"/>
      <c r="D12" s="496">
        <v>0</v>
      </c>
      <c r="E12" s="496">
        <v>0</v>
      </c>
      <c r="F12" s="496">
        <v>0</v>
      </c>
      <c r="G12" s="496">
        <v>0</v>
      </c>
      <c r="H12" s="496">
        <v>0</v>
      </c>
      <c r="I12" s="496">
        <v>0</v>
      </c>
      <c r="J12" s="496">
        <v>0</v>
      </c>
      <c r="K12" s="496">
        <v>0</v>
      </c>
      <c r="L12" s="496">
        <v>-165905</v>
      </c>
      <c r="M12" s="496">
        <v>0</v>
      </c>
      <c r="N12" s="496">
        <v>0</v>
      </c>
      <c r="O12" s="496">
        <v>0</v>
      </c>
      <c r="P12" s="496">
        <v>0</v>
      </c>
      <c r="Q12" s="496">
        <v>0</v>
      </c>
      <c r="R12" s="496">
        <v>0</v>
      </c>
      <c r="S12" s="496">
        <v>0</v>
      </c>
      <c r="T12" s="496">
        <v>0</v>
      </c>
      <c r="U12" s="496">
        <v>0</v>
      </c>
      <c r="V12" s="496">
        <v>0</v>
      </c>
      <c r="W12" s="496">
        <v>0</v>
      </c>
      <c r="X12" s="496">
        <v>0</v>
      </c>
      <c r="Y12" s="496">
        <v>0</v>
      </c>
      <c r="Z12" s="496">
        <v>0</v>
      </c>
      <c r="AA12" s="496">
        <v>0</v>
      </c>
      <c r="AB12" s="496">
        <v>0</v>
      </c>
      <c r="AC12" s="496">
        <v>0</v>
      </c>
      <c r="AD12" s="496">
        <v>0</v>
      </c>
      <c r="AE12" s="496">
        <v>0</v>
      </c>
      <c r="AF12" s="496">
        <v>0</v>
      </c>
      <c r="AG12" s="496"/>
      <c r="AH12" s="496">
        <v>0</v>
      </c>
      <c r="AI12" s="496">
        <v>0</v>
      </c>
      <c r="AJ12" s="496">
        <v>0</v>
      </c>
      <c r="AK12" s="496">
        <v>0</v>
      </c>
      <c r="AL12" s="496">
        <v>0</v>
      </c>
      <c r="AM12" s="496">
        <v>0</v>
      </c>
      <c r="AN12" s="496">
        <v>0</v>
      </c>
      <c r="AO12" s="496">
        <v>0</v>
      </c>
      <c r="AP12" s="496">
        <v>0</v>
      </c>
      <c r="AQ12" s="496">
        <v>0</v>
      </c>
      <c r="AR12" s="496">
        <v>0</v>
      </c>
      <c r="AS12" s="496">
        <v>0</v>
      </c>
      <c r="AT12" s="496">
        <v>0</v>
      </c>
      <c r="AU12" s="496">
        <v>103000</v>
      </c>
      <c r="AV12" s="496">
        <v>0</v>
      </c>
      <c r="AW12" s="496">
        <v>0</v>
      </c>
      <c r="AX12" s="496">
        <v>0</v>
      </c>
      <c r="AY12" s="496">
        <v>0</v>
      </c>
      <c r="AZ12" s="496">
        <v>0</v>
      </c>
      <c r="BA12" s="496">
        <v>0</v>
      </c>
      <c r="BB12" s="496">
        <v>0</v>
      </c>
      <c r="BC12" s="496">
        <v>0</v>
      </c>
      <c r="BD12" s="496">
        <v>0</v>
      </c>
      <c r="BE12" s="496">
        <v>0</v>
      </c>
      <c r="BF12" s="496">
        <v>0</v>
      </c>
      <c r="BG12" s="496">
        <v>0</v>
      </c>
      <c r="BH12" s="496">
        <v>0</v>
      </c>
      <c r="BI12" s="496">
        <v>0</v>
      </c>
      <c r="BJ12" s="496">
        <v>0</v>
      </c>
    </row>
    <row r="13" spans="1:62" x14ac:dyDescent="0.3">
      <c r="A13" s="493">
        <v>20</v>
      </c>
      <c r="B13" s="494" t="s">
        <v>109</v>
      </c>
      <c r="C13" s="494"/>
      <c r="D13" s="496">
        <v>0</v>
      </c>
      <c r="E13" s="496">
        <v>0</v>
      </c>
      <c r="F13" s="496">
        <v>0</v>
      </c>
      <c r="G13" s="496">
        <v>210930</v>
      </c>
      <c r="H13" s="496">
        <v>0</v>
      </c>
      <c r="I13" s="496">
        <v>0</v>
      </c>
      <c r="J13" s="496">
        <v>152780</v>
      </c>
      <c r="K13" s="496">
        <v>0</v>
      </c>
      <c r="L13" s="496">
        <v>0</v>
      </c>
      <c r="M13" s="496">
        <v>0</v>
      </c>
      <c r="N13" s="496">
        <v>0</v>
      </c>
      <c r="O13" s="496">
        <v>79226</v>
      </c>
      <c r="P13" s="496">
        <v>1083554</v>
      </c>
      <c r="Q13" s="496">
        <v>0</v>
      </c>
      <c r="R13" s="496">
        <v>1600000</v>
      </c>
      <c r="S13" s="496">
        <v>0</v>
      </c>
      <c r="T13" s="496">
        <v>0</v>
      </c>
      <c r="U13" s="496">
        <v>0</v>
      </c>
      <c r="V13" s="496">
        <v>0</v>
      </c>
      <c r="W13" s="496">
        <v>0</v>
      </c>
      <c r="X13" s="496">
        <v>225000</v>
      </c>
      <c r="Y13" s="496">
        <v>436000</v>
      </c>
      <c r="Z13" s="496">
        <v>0</v>
      </c>
      <c r="AA13" s="496">
        <v>0</v>
      </c>
      <c r="AB13" s="496">
        <v>24935</v>
      </c>
      <c r="AC13" s="496">
        <v>0</v>
      </c>
      <c r="AD13" s="496">
        <v>0</v>
      </c>
      <c r="AE13" s="496">
        <v>0</v>
      </c>
      <c r="AF13" s="496">
        <v>0</v>
      </c>
      <c r="AG13" s="496"/>
      <c r="AH13" s="496">
        <v>246476</v>
      </c>
      <c r="AI13" s="496">
        <v>392130</v>
      </c>
      <c r="AJ13" s="496">
        <v>0</v>
      </c>
      <c r="AK13" s="496">
        <v>0</v>
      </c>
      <c r="AL13" s="496">
        <v>0</v>
      </c>
      <c r="AM13" s="496">
        <v>0</v>
      </c>
      <c r="AN13" s="496">
        <v>57269</v>
      </c>
      <c r="AO13" s="496">
        <v>0</v>
      </c>
      <c r="AP13" s="496">
        <v>0</v>
      </c>
      <c r="AQ13" s="496">
        <v>0</v>
      </c>
      <c r="AR13" s="496">
        <v>91776</v>
      </c>
      <c r="AS13" s="496">
        <v>0</v>
      </c>
      <c r="AT13" s="496">
        <v>21892</v>
      </c>
      <c r="AU13" s="496">
        <v>0</v>
      </c>
      <c r="AV13" s="496">
        <v>0</v>
      </c>
      <c r="AW13" s="496">
        <v>0</v>
      </c>
      <c r="AX13" s="496">
        <v>0</v>
      </c>
      <c r="AY13" s="496">
        <v>0</v>
      </c>
      <c r="AZ13" s="496">
        <v>0</v>
      </c>
      <c r="BA13" s="496">
        <v>0</v>
      </c>
      <c r="BB13" s="496">
        <v>0</v>
      </c>
      <c r="BC13" s="496">
        <v>0</v>
      </c>
      <c r="BD13" s="496">
        <v>0</v>
      </c>
      <c r="BE13" s="496">
        <v>0</v>
      </c>
      <c r="BF13" s="496">
        <v>0</v>
      </c>
      <c r="BG13" s="496">
        <v>207555</v>
      </c>
      <c r="BH13" s="496">
        <v>0</v>
      </c>
      <c r="BI13" s="496">
        <v>0</v>
      </c>
      <c r="BJ13" s="496">
        <v>0</v>
      </c>
    </row>
    <row r="14" spans="1:62" x14ac:dyDescent="0.3">
      <c r="A14" s="493">
        <v>22</v>
      </c>
      <c r="B14" s="494" t="s">
        <v>111</v>
      </c>
      <c r="C14" s="494"/>
      <c r="D14" s="496">
        <v>0</v>
      </c>
      <c r="E14" s="496">
        <v>0</v>
      </c>
      <c r="F14" s="496">
        <v>0</v>
      </c>
      <c r="G14" s="496">
        <v>0</v>
      </c>
      <c r="H14" s="496">
        <v>0</v>
      </c>
      <c r="I14" s="496">
        <v>0</v>
      </c>
      <c r="J14" s="496">
        <v>0</v>
      </c>
      <c r="K14" s="496">
        <v>0</v>
      </c>
      <c r="L14" s="496">
        <v>0</v>
      </c>
      <c r="M14" s="496">
        <v>0</v>
      </c>
      <c r="N14" s="496">
        <v>0</v>
      </c>
      <c r="O14" s="496">
        <v>0</v>
      </c>
      <c r="P14" s="496">
        <v>0</v>
      </c>
      <c r="Q14" s="496">
        <v>0</v>
      </c>
      <c r="R14" s="496">
        <v>0</v>
      </c>
      <c r="S14" s="496">
        <v>0</v>
      </c>
      <c r="T14" s="496">
        <v>0</v>
      </c>
      <c r="U14" s="496">
        <v>0</v>
      </c>
      <c r="V14" s="496">
        <v>0</v>
      </c>
      <c r="W14" s="496">
        <v>0</v>
      </c>
      <c r="X14" s="496">
        <v>0</v>
      </c>
      <c r="Y14" s="496">
        <v>0</v>
      </c>
      <c r="Z14" s="496">
        <v>0</v>
      </c>
      <c r="AA14" s="496">
        <v>0</v>
      </c>
      <c r="AB14" s="496">
        <v>0</v>
      </c>
      <c r="AC14" s="496">
        <v>0</v>
      </c>
      <c r="AD14" s="496">
        <v>0</v>
      </c>
      <c r="AE14" s="496">
        <v>0</v>
      </c>
      <c r="AF14" s="496">
        <v>0</v>
      </c>
      <c r="AG14" s="496"/>
      <c r="AH14" s="496">
        <v>0</v>
      </c>
      <c r="AI14" s="496">
        <v>0</v>
      </c>
      <c r="AJ14" s="496">
        <v>0</v>
      </c>
      <c r="AK14" s="496">
        <v>0</v>
      </c>
      <c r="AL14" s="496">
        <v>0</v>
      </c>
      <c r="AM14" s="496">
        <v>0</v>
      </c>
      <c r="AN14" s="496">
        <v>0</v>
      </c>
      <c r="AO14" s="496">
        <v>0</v>
      </c>
      <c r="AP14" s="496">
        <v>0</v>
      </c>
      <c r="AQ14" s="496">
        <v>0</v>
      </c>
      <c r="AR14" s="496">
        <v>0</v>
      </c>
      <c r="AS14" s="496">
        <v>0</v>
      </c>
      <c r="AT14" s="496">
        <v>0</v>
      </c>
      <c r="AU14" s="496">
        <v>0</v>
      </c>
      <c r="AV14" s="496">
        <v>0</v>
      </c>
      <c r="AW14" s="496">
        <v>0</v>
      </c>
      <c r="AX14" s="496">
        <v>0</v>
      </c>
      <c r="AY14" s="496">
        <v>0</v>
      </c>
      <c r="AZ14" s="496">
        <v>0</v>
      </c>
      <c r="BA14" s="496">
        <v>0</v>
      </c>
      <c r="BB14" s="496">
        <v>0</v>
      </c>
      <c r="BC14" s="496">
        <v>0</v>
      </c>
      <c r="BD14" s="496">
        <v>0</v>
      </c>
      <c r="BE14" s="496">
        <v>0</v>
      </c>
      <c r="BF14" s="496">
        <v>0</v>
      </c>
      <c r="BG14" s="496">
        <v>0</v>
      </c>
      <c r="BH14" s="496">
        <v>0</v>
      </c>
      <c r="BI14" s="496">
        <v>0</v>
      </c>
      <c r="BJ14" s="496">
        <v>0</v>
      </c>
    </row>
    <row r="15" spans="1:62" x14ac:dyDescent="0.3">
      <c r="A15" s="493">
        <v>23</v>
      </c>
      <c r="B15" s="494" t="s">
        <v>114</v>
      </c>
      <c r="C15" s="494"/>
      <c r="D15" s="496">
        <v>537347</v>
      </c>
      <c r="E15" s="496">
        <v>30101</v>
      </c>
      <c r="F15" s="496">
        <v>142258</v>
      </c>
      <c r="G15" s="496">
        <v>383251</v>
      </c>
      <c r="H15" s="496">
        <v>232309</v>
      </c>
      <c r="I15" s="496">
        <v>1304951</v>
      </c>
      <c r="J15" s="496">
        <v>568580</v>
      </c>
      <c r="K15" s="496">
        <v>216703</v>
      </c>
      <c r="L15" s="496">
        <v>604254</v>
      </c>
      <c r="M15" s="496">
        <v>750000</v>
      </c>
      <c r="N15" s="496">
        <v>148511</v>
      </c>
      <c r="O15" s="496">
        <v>3777792</v>
      </c>
      <c r="P15" s="496">
        <v>2432681</v>
      </c>
      <c r="Q15" s="496">
        <v>509982</v>
      </c>
      <c r="R15" s="496">
        <v>-4595118</v>
      </c>
      <c r="S15" s="496">
        <v>5365042</v>
      </c>
      <c r="T15" s="496">
        <v>225975</v>
      </c>
      <c r="U15" s="496">
        <v>1716464</v>
      </c>
      <c r="V15" s="496">
        <v>55982</v>
      </c>
      <c r="W15" s="496">
        <v>1500407</v>
      </c>
      <c r="X15" s="496">
        <v>-345233</v>
      </c>
      <c r="Y15" s="496">
        <v>15769000</v>
      </c>
      <c r="Z15" s="496">
        <v>3208503</v>
      </c>
      <c r="AA15" s="496">
        <v>-4365</v>
      </c>
      <c r="AB15" s="496">
        <v>103541</v>
      </c>
      <c r="AC15" s="496">
        <v>397765</v>
      </c>
      <c r="AD15" s="496">
        <v>1076979</v>
      </c>
      <c r="AE15" s="496">
        <v>953658</v>
      </c>
      <c r="AF15" s="496">
        <v>3305715</v>
      </c>
      <c r="AG15" s="496"/>
      <c r="AH15" s="496">
        <v>529676</v>
      </c>
      <c r="AI15" s="496">
        <v>1638567</v>
      </c>
      <c r="AJ15" s="496">
        <v>2249349</v>
      </c>
      <c r="AK15" s="496">
        <v>1284608</v>
      </c>
      <c r="AL15" s="496">
        <v>509763</v>
      </c>
      <c r="AM15" s="496">
        <v>853492</v>
      </c>
      <c r="AN15" s="496">
        <v>513525</v>
      </c>
      <c r="AO15" s="496">
        <v>1739593</v>
      </c>
      <c r="AP15" s="496">
        <v>1638682</v>
      </c>
      <c r="AQ15" s="496">
        <v>-56881</v>
      </c>
      <c r="AR15" s="496">
        <v>2322715</v>
      </c>
      <c r="AS15" s="496">
        <v>-990105</v>
      </c>
      <c r="AT15" s="496">
        <v>110916</v>
      </c>
      <c r="AU15" s="496">
        <v>651</v>
      </c>
      <c r="AV15" s="496">
        <v>799396</v>
      </c>
      <c r="AW15" s="496">
        <v>528361</v>
      </c>
      <c r="AX15" s="496">
        <v>-3731813</v>
      </c>
      <c r="AY15" s="496">
        <v>1747834</v>
      </c>
      <c r="AZ15" s="496">
        <v>678373</v>
      </c>
      <c r="BA15" s="496">
        <v>-223314</v>
      </c>
      <c r="BB15" s="496">
        <v>2453559</v>
      </c>
      <c r="BC15" s="496">
        <v>464516</v>
      </c>
      <c r="BD15" s="496">
        <v>423337</v>
      </c>
      <c r="BE15" s="496">
        <v>631974</v>
      </c>
      <c r="BF15" s="496">
        <v>495994</v>
      </c>
      <c r="BG15" s="496">
        <v>4085314</v>
      </c>
      <c r="BH15" s="496">
        <v>191138</v>
      </c>
      <c r="BI15" s="496">
        <v>13564872</v>
      </c>
      <c r="BJ15" s="496">
        <v>225267</v>
      </c>
    </row>
    <row r="16" spans="1:62" x14ac:dyDescent="0.3">
      <c r="A16" s="493">
        <v>31</v>
      </c>
      <c r="B16" s="494" t="s">
        <v>400</v>
      </c>
      <c r="C16" s="494"/>
      <c r="D16" s="133">
        <v>1828896</v>
      </c>
      <c r="E16" s="133">
        <v>84843</v>
      </c>
      <c r="F16" s="133">
        <v>-66087</v>
      </c>
      <c r="G16" s="133">
        <v>-932016</v>
      </c>
      <c r="H16" s="540">
        <v>314666</v>
      </c>
      <c r="I16" s="133">
        <v>441850</v>
      </c>
      <c r="J16" s="540">
        <v>-411066</v>
      </c>
      <c r="K16" s="133">
        <v>203531</v>
      </c>
      <c r="L16" s="540">
        <v>0</v>
      </c>
      <c r="M16" s="133">
        <v>82594</v>
      </c>
      <c r="N16" s="133">
        <v>531520</v>
      </c>
      <c r="O16" s="133">
        <v>1051595</v>
      </c>
      <c r="P16" s="133">
        <v>3261429</v>
      </c>
      <c r="Q16" s="133">
        <v>807152</v>
      </c>
      <c r="R16" s="540">
        <v>-646753</v>
      </c>
      <c r="S16" s="133">
        <v>1157189</v>
      </c>
      <c r="T16" s="133">
        <v>96888</v>
      </c>
      <c r="U16" s="133">
        <v>-86679</v>
      </c>
      <c r="V16" s="133">
        <v>-221283</v>
      </c>
      <c r="W16" s="133">
        <v>664358</v>
      </c>
      <c r="X16" s="133">
        <v>-2236666</v>
      </c>
      <c r="Y16" s="133">
        <v>-13529000</v>
      </c>
      <c r="Z16" s="540">
        <v>800219</v>
      </c>
      <c r="AA16" s="540">
        <v>507342</v>
      </c>
      <c r="AB16" s="540">
        <v>73968</v>
      </c>
      <c r="AC16" s="133">
        <v>-3071247</v>
      </c>
      <c r="AD16" s="133">
        <v>718711</v>
      </c>
      <c r="AE16" s="540">
        <v>196993</v>
      </c>
      <c r="AF16" s="133">
        <v>162638</v>
      </c>
      <c r="AG16" s="541">
        <v>0</v>
      </c>
      <c r="AH16" s="133">
        <v>190661</v>
      </c>
      <c r="AI16" s="133">
        <v>788199</v>
      </c>
      <c r="AJ16" s="133">
        <v>2225360</v>
      </c>
      <c r="AK16" s="133">
        <v>895074</v>
      </c>
      <c r="AL16" s="133">
        <v>2081392</v>
      </c>
      <c r="AM16" s="540">
        <v>1698124</v>
      </c>
      <c r="AN16" s="540">
        <v>47599</v>
      </c>
      <c r="AO16" s="133">
        <v>1275732</v>
      </c>
      <c r="AP16" s="133">
        <v>1555370</v>
      </c>
      <c r="AQ16" s="133">
        <v>118553</v>
      </c>
      <c r="AR16" s="133">
        <v>353233</v>
      </c>
      <c r="AS16" s="540">
        <v>1928763</v>
      </c>
      <c r="AT16" s="133">
        <v>130486</v>
      </c>
      <c r="AU16" s="133">
        <v>120001</v>
      </c>
      <c r="AV16" s="133">
        <v>493136</v>
      </c>
      <c r="AW16" s="133">
        <v>-59312</v>
      </c>
      <c r="AX16" s="133">
        <v>-808892</v>
      </c>
      <c r="AY16" s="133">
        <v>453934</v>
      </c>
      <c r="AZ16" s="540">
        <v>762519</v>
      </c>
      <c r="BA16" s="133">
        <v>1199967</v>
      </c>
      <c r="BB16" s="133">
        <v>307582</v>
      </c>
      <c r="BC16" s="133">
        <v>-234223</v>
      </c>
      <c r="BD16" s="133">
        <v>142065</v>
      </c>
      <c r="BE16" s="540">
        <v>1406508</v>
      </c>
      <c r="BF16" s="133">
        <v>-31381</v>
      </c>
      <c r="BG16" s="540">
        <v>2011145</v>
      </c>
      <c r="BH16" s="540">
        <v>162862</v>
      </c>
      <c r="BI16" s="133">
        <v>568618</v>
      </c>
      <c r="BJ16" s="133">
        <v>-151509</v>
      </c>
    </row>
    <row r="17" spans="1:62" x14ac:dyDescent="0.3">
      <c r="A17" s="493">
        <v>32</v>
      </c>
      <c r="B17" s="494" t="s">
        <v>401</v>
      </c>
      <c r="C17" s="494"/>
      <c r="D17" s="496">
        <v>0</v>
      </c>
      <c r="E17" s="496">
        <v>0</v>
      </c>
      <c r="F17" s="496">
        <v>0</v>
      </c>
      <c r="G17" s="496">
        <v>0</v>
      </c>
      <c r="H17" s="496">
        <v>0</v>
      </c>
      <c r="I17" s="496">
        <v>0</v>
      </c>
      <c r="J17" s="496">
        <v>0</v>
      </c>
      <c r="K17" s="496">
        <v>0</v>
      </c>
      <c r="L17" s="496">
        <v>0</v>
      </c>
      <c r="M17" s="496">
        <v>0</v>
      </c>
      <c r="N17" s="496">
        <v>0</v>
      </c>
      <c r="O17" s="496">
        <v>0</v>
      </c>
      <c r="P17" s="496">
        <v>0</v>
      </c>
      <c r="Q17" s="496">
        <v>0</v>
      </c>
      <c r="R17" s="496">
        <v>0</v>
      </c>
      <c r="S17" s="496">
        <v>0</v>
      </c>
      <c r="T17" s="496">
        <v>0</v>
      </c>
      <c r="U17" s="496">
        <v>0</v>
      </c>
      <c r="V17" s="496">
        <v>0</v>
      </c>
      <c r="W17" s="496">
        <v>0</v>
      </c>
      <c r="X17" s="496">
        <v>0</v>
      </c>
      <c r="Y17" s="496">
        <v>0</v>
      </c>
      <c r="Z17" s="496">
        <v>0</v>
      </c>
      <c r="AA17" s="496">
        <v>0</v>
      </c>
      <c r="AB17" s="496">
        <v>0</v>
      </c>
      <c r="AC17" s="496">
        <v>0</v>
      </c>
      <c r="AD17" s="496">
        <v>0</v>
      </c>
      <c r="AE17" s="496">
        <v>0</v>
      </c>
      <c r="AF17" s="496">
        <v>0</v>
      </c>
      <c r="AG17" s="496"/>
      <c r="AH17" s="496">
        <v>0</v>
      </c>
      <c r="AI17" s="496">
        <v>0</v>
      </c>
      <c r="AJ17" s="496">
        <v>0</v>
      </c>
      <c r="AK17" s="496">
        <v>0</v>
      </c>
      <c r="AL17" s="496">
        <v>0</v>
      </c>
      <c r="AM17" s="496">
        <v>0</v>
      </c>
      <c r="AN17" s="496">
        <v>0</v>
      </c>
      <c r="AO17" s="496">
        <v>0</v>
      </c>
      <c r="AP17" s="496">
        <v>0</v>
      </c>
      <c r="AQ17" s="496">
        <v>0</v>
      </c>
      <c r="AR17" s="496">
        <v>0</v>
      </c>
      <c r="AS17" s="496">
        <v>0</v>
      </c>
      <c r="AT17" s="496">
        <v>0</v>
      </c>
      <c r="AU17" s="496">
        <v>0</v>
      </c>
      <c r="AV17" s="496">
        <v>0</v>
      </c>
      <c r="AW17" s="496">
        <v>0</v>
      </c>
      <c r="AX17" s="496">
        <v>0</v>
      </c>
      <c r="AY17" s="496">
        <v>0</v>
      </c>
      <c r="AZ17" s="496">
        <v>0</v>
      </c>
      <c r="BA17" s="496">
        <v>0</v>
      </c>
      <c r="BB17" s="496">
        <v>0</v>
      </c>
      <c r="BC17" s="496">
        <v>0</v>
      </c>
      <c r="BD17" s="496">
        <v>0</v>
      </c>
      <c r="BE17" s="496">
        <v>0</v>
      </c>
      <c r="BF17" s="496">
        <v>0</v>
      </c>
      <c r="BG17" s="496">
        <v>0</v>
      </c>
      <c r="BH17" s="496">
        <v>0</v>
      </c>
      <c r="BI17" s="496">
        <v>0</v>
      </c>
      <c r="BJ17" s="496">
        <v>0</v>
      </c>
    </row>
    <row r="18" spans="1:62" x14ac:dyDescent="0.3">
      <c r="A18" s="493">
        <v>33</v>
      </c>
      <c r="B18" s="494" t="s">
        <v>188</v>
      </c>
      <c r="C18" s="494"/>
      <c r="D18" s="496">
        <v>0</v>
      </c>
      <c r="E18" s="496">
        <v>0</v>
      </c>
      <c r="F18" s="496">
        <v>0</v>
      </c>
      <c r="G18" s="496">
        <v>0</v>
      </c>
      <c r="H18" s="496">
        <v>0</v>
      </c>
      <c r="I18" s="496">
        <v>0</v>
      </c>
      <c r="J18" s="496">
        <v>0</v>
      </c>
      <c r="K18" s="496">
        <v>0</v>
      </c>
      <c r="L18" s="496">
        <v>0</v>
      </c>
      <c r="M18" s="496">
        <v>0</v>
      </c>
      <c r="N18" s="496">
        <v>0</v>
      </c>
      <c r="O18" s="496">
        <v>0</v>
      </c>
      <c r="P18" s="496">
        <v>0</v>
      </c>
      <c r="Q18" s="496">
        <v>0</v>
      </c>
      <c r="R18" s="496">
        <v>0</v>
      </c>
      <c r="S18" s="496">
        <v>0</v>
      </c>
      <c r="T18" s="496">
        <v>0</v>
      </c>
      <c r="U18" s="496">
        <v>0</v>
      </c>
      <c r="V18" s="496">
        <v>0</v>
      </c>
      <c r="W18" s="496">
        <v>0</v>
      </c>
      <c r="X18" s="496">
        <v>0</v>
      </c>
      <c r="Y18" s="496">
        <v>0</v>
      </c>
      <c r="Z18" s="496">
        <v>0</v>
      </c>
      <c r="AA18" s="496">
        <v>0</v>
      </c>
      <c r="AB18" s="496">
        <v>0</v>
      </c>
      <c r="AC18" s="496">
        <v>0</v>
      </c>
      <c r="AD18" s="496">
        <v>0</v>
      </c>
      <c r="AE18" s="496">
        <v>0</v>
      </c>
      <c r="AF18" s="496">
        <v>0</v>
      </c>
      <c r="AG18" s="496"/>
      <c r="AH18" s="496">
        <v>0</v>
      </c>
      <c r="AI18" s="496">
        <v>0</v>
      </c>
      <c r="AJ18" s="496">
        <v>0</v>
      </c>
      <c r="AK18" s="496">
        <v>0</v>
      </c>
      <c r="AL18" s="496">
        <v>0</v>
      </c>
      <c r="AM18" s="496">
        <v>0</v>
      </c>
      <c r="AN18" s="496">
        <v>0</v>
      </c>
      <c r="AO18" s="496">
        <v>0</v>
      </c>
      <c r="AP18" s="496">
        <v>0</v>
      </c>
      <c r="AQ18" s="496">
        <v>0</v>
      </c>
      <c r="AR18" s="496">
        <v>0</v>
      </c>
      <c r="AS18" s="496">
        <v>0</v>
      </c>
      <c r="AT18" s="496">
        <v>0</v>
      </c>
      <c r="AU18" s="496">
        <v>0</v>
      </c>
      <c r="AV18" s="496">
        <v>0</v>
      </c>
      <c r="AW18" s="496">
        <v>0</v>
      </c>
      <c r="AX18" s="496">
        <v>0</v>
      </c>
      <c r="AY18" s="496">
        <v>0</v>
      </c>
      <c r="AZ18" s="496">
        <v>0</v>
      </c>
      <c r="BA18" s="496">
        <v>0</v>
      </c>
      <c r="BB18" s="496">
        <v>0</v>
      </c>
      <c r="BC18" s="496">
        <v>0</v>
      </c>
      <c r="BD18" s="496">
        <v>0</v>
      </c>
      <c r="BE18" s="496">
        <v>0</v>
      </c>
      <c r="BF18" s="496">
        <v>0</v>
      </c>
      <c r="BG18" s="496">
        <v>0</v>
      </c>
      <c r="BH18" s="496">
        <v>0</v>
      </c>
      <c r="BI18" s="496">
        <v>0</v>
      </c>
      <c r="BJ18" s="496">
        <v>0</v>
      </c>
    </row>
    <row r="19" spans="1:62" x14ac:dyDescent="0.3">
      <c r="A19" s="493">
        <v>34</v>
      </c>
      <c r="B19" s="494" t="s">
        <v>402</v>
      </c>
      <c r="C19" s="494"/>
      <c r="D19" s="496">
        <v>0</v>
      </c>
      <c r="E19" s="496">
        <v>0</v>
      </c>
      <c r="F19" s="496">
        <v>0</v>
      </c>
      <c r="G19" s="496">
        <v>0</v>
      </c>
      <c r="H19" s="496">
        <v>0</v>
      </c>
      <c r="I19" s="496">
        <v>0</v>
      </c>
      <c r="J19" s="496">
        <v>0</v>
      </c>
      <c r="K19" s="496">
        <v>0</v>
      </c>
      <c r="L19" s="496">
        <v>0</v>
      </c>
      <c r="M19" s="496">
        <v>0</v>
      </c>
      <c r="N19" s="496">
        <v>0</v>
      </c>
      <c r="O19" s="496">
        <v>0</v>
      </c>
      <c r="P19" s="496">
        <v>0</v>
      </c>
      <c r="Q19" s="496">
        <v>0</v>
      </c>
      <c r="R19" s="496">
        <v>0</v>
      </c>
      <c r="S19" s="496">
        <v>0</v>
      </c>
      <c r="T19" s="496">
        <v>0</v>
      </c>
      <c r="U19" s="496">
        <v>0</v>
      </c>
      <c r="V19" s="496">
        <v>0</v>
      </c>
      <c r="W19" s="496">
        <v>0</v>
      </c>
      <c r="X19" s="496">
        <v>0</v>
      </c>
      <c r="Y19" s="496">
        <v>0</v>
      </c>
      <c r="Z19" s="496">
        <v>0</v>
      </c>
      <c r="AA19" s="496">
        <v>0</v>
      </c>
      <c r="AB19" s="496">
        <v>0</v>
      </c>
      <c r="AC19" s="496">
        <v>0</v>
      </c>
      <c r="AD19" s="496">
        <v>0</v>
      </c>
      <c r="AE19" s="496">
        <v>0</v>
      </c>
      <c r="AF19" s="496">
        <v>0</v>
      </c>
      <c r="AG19" s="496"/>
      <c r="AH19" s="496">
        <v>0</v>
      </c>
      <c r="AI19" s="496">
        <v>0</v>
      </c>
      <c r="AJ19" s="496">
        <v>0</v>
      </c>
      <c r="AK19" s="496">
        <v>0</v>
      </c>
      <c r="AL19" s="496">
        <v>0</v>
      </c>
      <c r="AM19" s="496">
        <v>0</v>
      </c>
      <c r="AN19" s="496">
        <v>0</v>
      </c>
      <c r="AO19" s="496">
        <v>0</v>
      </c>
      <c r="AP19" s="496">
        <v>0</v>
      </c>
      <c r="AQ19" s="496">
        <v>0</v>
      </c>
      <c r="AR19" s="496">
        <v>0</v>
      </c>
      <c r="AS19" s="496">
        <v>0</v>
      </c>
      <c r="AT19" s="496">
        <v>0</v>
      </c>
      <c r="AU19" s="496">
        <v>0</v>
      </c>
      <c r="AV19" s="496">
        <v>0</v>
      </c>
      <c r="AW19" s="496">
        <v>0</v>
      </c>
      <c r="AX19" s="496">
        <v>0</v>
      </c>
      <c r="AY19" s="496">
        <v>0</v>
      </c>
      <c r="AZ19" s="496">
        <v>0</v>
      </c>
      <c r="BA19" s="496">
        <v>0</v>
      </c>
      <c r="BB19" s="496">
        <v>0</v>
      </c>
      <c r="BC19" s="496">
        <v>0</v>
      </c>
      <c r="BD19" s="496">
        <v>0</v>
      </c>
      <c r="BE19" s="496">
        <v>0</v>
      </c>
      <c r="BF19" s="496">
        <v>0</v>
      </c>
      <c r="BG19" s="496">
        <v>0</v>
      </c>
      <c r="BH19" s="496">
        <v>0</v>
      </c>
      <c r="BI19" s="496">
        <v>0</v>
      </c>
      <c r="BJ19" s="496">
        <v>0</v>
      </c>
    </row>
    <row r="20" spans="1:62" x14ac:dyDescent="0.3">
      <c r="A20" s="493">
        <v>35</v>
      </c>
      <c r="B20" s="494" t="s">
        <v>403</v>
      </c>
      <c r="C20" s="494"/>
      <c r="D20" s="496">
        <v>0</v>
      </c>
      <c r="E20" s="496">
        <v>0</v>
      </c>
      <c r="F20" s="496">
        <v>0</v>
      </c>
      <c r="G20" s="496">
        <v>0</v>
      </c>
      <c r="H20" s="496">
        <v>0</v>
      </c>
      <c r="I20" s="496">
        <v>0</v>
      </c>
      <c r="J20" s="496">
        <v>0</v>
      </c>
      <c r="K20" s="496">
        <v>0</v>
      </c>
      <c r="L20" s="496">
        <v>0</v>
      </c>
      <c r="M20" s="496">
        <v>0</v>
      </c>
      <c r="N20" s="496">
        <v>0</v>
      </c>
      <c r="O20" s="496">
        <v>0</v>
      </c>
      <c r="P20" s="496">
        <v>0</v>
      </c>
      <c r="Q20" s="496">
        <v>0</v>
      </c>
      <c r="R20" s="496">
        <v>0</v>
      </c>
      <c r="S20" s="496">
        <v>0</v>
      </c>
      <c r="T20" s="496">
        <v>0</v>
      </c>
      <c r="U20" s="496">
        <v>0</v>
      </c>
      <c r="V20" s="496">
        <v>0</v>
      </c>
      <c r="W20" s="496">
        <v>0</v>
      </c>
      <c r="X20" s="496">
        <v>0</v>
      </c>
      <c r="Y20" s="496">
        <v>0</v>
      </c>
      <c r="Z20" s="496">
        <v>0</v>
      </c>
      <c r="AA20" s="496">
        <v>0</v>
      </c>
      <c r="AB20" s="496">
        <v>0</v>
      </c>
      <c r="AC20" s="496">
        <v>0</v>
      </c>
      <c r="AD20" s="496">
        <v>0</v>
      </c>
      <c r="AE20" s="496">
        <v>0</v>
      </c>
      <c r="AF20" s="496">
        <v>0</v>
      </c>
      <c r="AG20" s="496"/>
      <c r="AH20" s="496">
        <v>0</v>
      </c>
      <c r="AI20" s="496">
        <v>0</v>
      </c>
      <c r="AJ20" s="496">
        <v>0</v>
      </c>
      <c r="AK20" s="496">
        <v>0</v>
      </c>
      <c r="AL20" s="496">
        <v>0</v>
      </c>
      <c r="AM20" s="496">
        <v>0</v>
      </c>
      <c r="AN20" s="496">
        <v>0</v>
      </c>
      <c r="AO20" s="496">
        <v>0</v>
      </c>
      <c r="AP20" s="496">
        <v>0</v>
      </c>
      <c r="AQ20" s="496">
        <v>0</v>
      </c>
      <c r="AR20" s="496">
        <v>0</v>
      </c>
      <c r="AS20" s="496">
        <v>0</v>
      </c>
      <c r="AT20" s="496">
        <v>0</v>
      </c>
      <c r="AU20" s="496">
        <v>0</v>
      </c>
      <c r="AV20" s="496">
        <v>0</v>
      </c>
      <c r="AW20" s="496">
        <v>0</v>
      </c>
      <c r="AX20" s="496">
        <v>0</v>
      </c>
      <c r="AY20" s="496">
        <v>0</v>
      </c>
      <c r="AZ20" s="496">
        <v>0</v>
      </c>
      <c r="BA20" s="496">
        <v>0</v>
      </c>
      <c r="BB20" s="496">
        <v>0</v>
      </c>
      <c r="BC20" s="496">
        <v>0</v>
      </c>
      <c r="BD20" s="496">
        <v>0</v>
      </c>
      <c r="BE20" s="496">
        <v>0</v>
      </c>
      <c r="BF20" s="496">
        <v>0</v>
      </c>
      <c r="BG20" s="496">
        <v>0</v>
      </c>
      <c r="BH20" s="496">
        <v>0</v>
      </c>
      <c r="BI20" s="496">
        <v>0</v>
      </c>
      <c r="BJ20" s="496">
        <v>0</v>
      </c>
    </row>
    <row r="21" spans="1:62" x14ac:dyDescent="0.3">
      <c r="A21" s="493">
        <v>36</v>
      </c>
      <c r="B21" s="494" t="s">
        <v>404</v>
      </c>
      <c r="C21" s="494"/>
      <c r="D21" s="496">
        <v>0</v>
      </c>
      <c r="E21" s="496">
        <v>0</v>
      </c>
      <c r="F21" s="496">
        <v>0</v>
      </c>
      <c r="G21" s="496">
        <v>0</v>
      </c>
      <c r="H21" s="496">
        <v>0</v>
      </c>
      <c r="I21" s="496">
        <v>0</v>
      </c>
      <c r="J21" s="496">
        <v>0</v>
      </c>
      <c r="K21" s="496">
        <v>0</v>
      </c>
      <c r="L21" s="496">
        <v>0</v>
      </c>
      <c r="M21" s="496">
        <v>0</v>
      </c>
      <c r="N21" s="496">
        <v>0</v>
      </c>
      <c r="O21" s="496">
        <v>0</v>
      </c>
      <c r="P21" s="496">
        <v>0</v>
      </c>
      <c r="Q21" s="496">
        <v>0</v>
      </c>
      <c r="R21" s="496">
        <v>0</v>
      </c>
      <c r="S21" s="496">
        <v>0</v>
      </c>
      <c r="T21" s="496">
        <v>0</v>
      </c>
      <c r="U21" s="496">
        <v>0</v>
      </c>
      <c r="V21" s="496">
        <v>0</v>
      </c>
      <c r="W21" s="496">
        <v>0</v>
      </c>
      <c r="X21" s="496">
        <v>0</v>
      </c>
      <c r="Y21" s="496">
        <v>0</v>
      </c>
      <c r="Z21" s="496">
        <v>0</v>
      </c>
      <c r="AA21" s="496">
        <v>0</v>
      </c>
      <c r="AB21" s="496">
        <v>0</v>
      </c>
      <c r="AC21" s="496">
        <v>0</v>
      </c>
      <c r="AD21" s="496">
        <v>0</v>
      </c>
      <c r="AE21" s="496">
        <v>0</v>
      </c>
      <c r="AF21" s="496">
        <v>0</v>
      </c>
      <c r="AG21" s="496"/>
      <c r="AH21" s="496">
        <v>0</v>
      </c>
      <c r="AI21" s="496">
        <v>0</v>
      </c>
      <c r="AJ21" s="496">
        <v>0</v>
      </c>
      <c r="AK21" s="496">
        <v>0</v>
      </c>
      <c r="AL21" s="496">
        <v>0</v>
      </c>
      <c r="AM21" s="496">
        <v>0</v>
      </c>
      <c r="AN21" s="496">
        <v>0</v>
      </c>
      <c r="AO21" s="496">
        <v>0</v>
      </c>
      <c r="AP21" s="496">
        <v>0</v>
      </c>
      <c r="AQ21" s="496">
        <v>0</v>
      </c>
      <c r="AR21" s="496">
        <v>0</v>
      </c>
      <c r="AS21" s="496">
        <v>0</v>
      </c>
      <c r="AT21" s="496">
        <v>0</v>
      </c>
      <c r="AU21" s="496">
        <v>0</v>
      </c>
      <c r="AV21" s="496">
        <v>0</v>
      </c>
      <c r="AW21" s="496">
        <v>0</v>
      </c>
      <c r="AX21" s="496">
        <v>0</v>
      </c>
      <c r="AY21" s="496">
        <v>0</v>
      </c>
      <c r="AZ21" s="496">
        <v>0</v>
      </c>
      <c r="BA21" s="496">
        <v>0</v>
      </c>
      <c r="BB21" s="496">
        <v>0</v>
      </c>
      <c r="BC21" s="496">
        <v>0</v>
      </c>
      <c r="BD21" s="496">
        <v>0</v>
      </c>
      <c r="BE21" s="496">
        <v>0</v>
      </c>
      <c r="BF21" s="496">
        <v>0</v>
      </c>
      <c r="BG21" s="496">
        <v>0</v>
      </c>
      <c r="BH21" s="496">
        <v>0</v>
      </c>
      <c r="BI21" s="496">
        <v>0</v>
      </c>
      <c r="BJ21" s="496">
        <v>0</v>
      </c>
    </row>
    <row r="22" spans="1:62" x14ac:dyDescent="0.3">
      <c r="A22" s="493">
        <v>37</v>
      </c>
      <c r="B22" s="494" t="s">
        <v>405</v>
      </c>
      <c r="C22" s="494"/>
      <c r="D22" s="496">
        <v>0</v>
      </c>
      <c r="E22" s="496">
        <v>0</v>
      </c>
      <c r="F22" s="496">
        <v>0</v>
      </c>
      <c r="G22" s="496">
        <v>0</v>
      </c>
      <c r="H22" s="496">
        <v>0</v>
      </c>
      <c r="I22" s="496">
        <v>0</v>
      </c>
      <c r="J22" s="496">
        <v>0</v>
      </c>
      <c r="K22" s="496">
        <v>0</v>
      </c>
      <c r="L22" s="496">
        <v>0</v>
      </c>
      <c r="M22" s="496">
        <v>0</v>
      </c>
      <c r="N22" s="496">
        <v>0</v>
      </c>
      <c r="O22" s="496">
        <v>0</v>
      </c>
      <c r="P22" s="496">
        <v>0</v>
      </c>
      <c r="Q22" s="496">
        <v>0</v>
      </c>
      <c r="R22" s="496">
        <v>0</v>
      </c>
      <c r="S22" s="496">
        <v>0</v>
      </c>
      <c r="T22" s="496">
        <v>0</v>
      </c>
      <c r="U22" s="496">
        <v>0</v>
      </c>
      <c r="V22" s="496">
        <v>0</v>
      </c>
      <c r="W22" s="496">
        <v>0</v>
      </c>
      <c r="X22" s="496">
        <v>0</v>
      </c>
      <c r="Y22" s="496">
        <v>0</v>
      </c>
      <c r="Z22" s="496">
        <v>0</v>
      </c>
      <c r="AA22" s="496">
        <v>0</v>
      </c>
      <c r="AB22" s="496">
        <v>0</v>
      </c>
      <c r="AC22" s="496">
        <v>0</v>
      </c>
      <c r="AD22" s="496">
        <v>0</v>
      </c>
      <c r="AE22" s="496">
        <v>0</v>
      </c>
      <c r="AF22" s="496">
        <v>0</v>
      </c>
      <c r="AG22" s="496"/>
      <c r="AH22" s="496">
        <v>0</v>
      </c>
      <c r="AI22" s="496">
        <v>0</v>
      </c>
      <c r="AJ22" s="496">
        <v>0</v>
      </c>
      <c r="AK22" s="496">
        <v>0</v>
      </c>
      <c r="AL22" s="496">
        <v>0</v>
      </c>
      <c r="AM22" s="496">
        <v>0</v>
      </c>
      <c r="AN22" s="496">
        <v>0</v>
      </c>
      <c r="AO22" s="496">
        <v>0</v>
      </c>
      <c r="AP22" s="496">
        <v>0</v>
      </c>
      <c r="AQ22" s="496">
        <v>0</v>
      </c>
      <c r="AR22" s="496">
        <v>0</v>
      </c>
      <c r="AS22" s="496">
        <v>0</v>
      </c>
      <c r="AT22" s="496">
        <v>0</v>
      </c>
      <c r="AU22" s="496">
        <v>0</v>
      </c>
      <c r="AV22" s="496">
        <v>0</v>
      </c>
      <c r="AW22" s="496">
        <v>0</v>
      </c>
      <c r="AX22" s="496">
        <v>0</v>
      </c>
      <c r="AY22" s="496">
        <v>0</v>
      </c>
      <c r="AZ22" s="496">
        <v>0</v>
      </c>
      <c r="BA22" s="496">
        <v>0</v>
      </c>
      <c r="BB22" s="496">
        <v>0</v>
      </c>
      <c r="BC22" s="496">
        <v>0</v>
      </c>
      <c r="BD22" s="496">
        <v>0</v>
      </c>
      <c r="BE22" s="496">
        <v>0</v>
      </c>
      <c r="BF22" s="496">
        <v>0</v>
      </c>
      <c r="BG22" s="496">
        <v>0</v>
      </c>
      <c r="BH22" s="496">
        <v>0</v>
      </c>
      <c r="BI22" s="496">
        <v>0</v>
      </c>
      <c r="BJ22" s="496">
        <v>0</v>
      </c>
    </row>
    <row r="23" spans="1:62" x14ac:dyDescent="0.3">
      <c r="A23" s="493">
        <v>38</v>
      </c>
      <c r="B23" s="494" t="s">
        <v>406</v>
      </c>
      <c r="C23" s="494"/>
      <c r="D23" s="496">
        <v>0</v>
      </c>
      <c r="E23" s="496">
        <v>0</v>
      </c>
      <c r="F23" s="496">
        <v>0</v>
      </c>
      <c r="G23" s="496">
        <v>0</v>
      </c>
      <c r="H23" s="496">
        <v>0</v>
      </c>
      <c r="I23" s="496">
        <v>0</v>
      </c>
      <c r="J23" s="496">
        <v>0</v>
      </c>
      <c r="K23" s="496">
        <v>0</v>
      </c>
      <c r="L23" s="496">
        <v>0</v>
      </c>
      <c r="M23" s="496">
        <v>0</v>
      </c>
      <c r="N23" s="496">
        <v>0</v>
      </c>
      <c r="O23" s="496">
        <v>0</v>
      </c>
      <c r="P23" s="496">
        <v>0</v>
      </c>
      <c r="Q23" s="496">
        <v>0</v>
      </c>
      <c r="R23" s="496">
        <v>0</v>
      </c>
      <c r="S23" s="496">
        <v>0</v>
      </c>
      <c r="T23" s="496">
        <v>0</v>
      </c>
      <c r="U23" s="496">
        <v>0</v>
      </c>
      <c r="V23" s="496">
        <v>0</v>
      </c>
      <c r="W23" s="496">
        <v>0</v>
      </c>
      <c r="X23" s="496">
        <v>0</v>
      </c>
      <c r="Y23" s="496">
        <v>0</v>
      </c>
      <c r="Z23" s="496">
        <v>0</v>
      </c>
      <c r="AA23" s="496">
        <v>0</v>
      </c>
      <c r="AB23" s="496">
        <v>0</v>
      </c>
      <c r="AC23" s="496">
        <v>0</v>
      </c>
      <c r="AD23" s="496">
        <v>0</v>
      </c>
      <c r="AE23" s="496">
        <v>0</v>
      </c>
      <c r="AF23" s="496">
        <v>0</v>
      </c>
      <c r="AG23" s="496"/>
      <c r="AH23" s="496">
        <v>0</v>
      </c>
      <c r="AI23" s="496">
        <v>0</v>
      </c>
      <c r="AJ23" s="496">
        <v>0</v>
      </c>
      <c r="AK23" s="496">
        <v>0</v>
      </c>
      <c r="AL23" s="496">
        <v>0</v>
      </c>
      <c r="AM23" s="496">
        <v>0</v>
      </c>
      <c r="AN23" s="496">
        <v>0</v>
      </c>
      <c r="AO23" s="496">
        <v>0</v>
      </c>
      <c r="AP23" s="496">
        <v>0</v>
      </c>
      <c r="AQ23" s="496">
        <v>0</v>
      </c>
      <c r="AR23" s="496">
        <v>0</v>
      </c>
      <c r="AS23" s="496">
        <v>0</v>
      </c>
      <c r="AT23" s="496">
        <v>0</v>
      </c>
      <c r="AU23" s="496">
        <v>0</v>
      </c>
      <c r="AV23" s="496">
        <v>0</v>
      </c>
      <c r="AW23" s="496">
        <v>0</v>
      </c>
      <c r="AX23" s="496">
        <v>0</v>
      </c>
      <c r="AY23" s="496">
        <v>0</v>
      </c>
      <c r="AZ23" s="496">
        <v>0</v>
      </c>
      <c r="BA23" s="496">
        <v>0</v>
      </c>
      <c r="BB23" s="496">
        <v>0</v>
      </c>
      <c r="BC23" s="496">
        <v>0</v>
      </c>
      <c r="BD23" s="496">
        <v>0</v>
      </c>
      <c r="BE23" s="496">
        <v>0</v>
      </c>
      <c r="BF23" s="496">
        <v>0</v>
      </c>
      <c r="BG23" s="496">
        <v>0</v>
      </c>
      <c r="BH23" s="496">
        <v>0</v>
      </c>
      <c r="BI23" s="496">
        <v>0</v>
      </c>
      <c r="BJ23" s="496">
        <v>0</v>
      </c>
    </row>
    <row r="24" spans="1:62" x14ac:dyDescent="0.3">
      <c r="A24" s="493">
        <v>39</v>
      </c>
      <c r="B24" s="494" t="s">
        <v>407</v>
      </c>
      <c r="C24" s="494"/>
      <c r="D24" s="496">
        <v>0</v>
      </c>
      <c r="E24" s="496">
        <v>0</v>
      </c>
      <c r="F24" s="496">
        <v>0</v>
      </c>
      <c r="G24" s="496">
        <v>0</v>
      </c>
      <c r="H24" s="496">
        <v>0</v>
      </c>
      <c r="I24" s="496">
        <v>0</v>
      </c>
      <c r="J24" s="496">
        <v>0</v>
      </c>
      <c r="K24" s="496">
        <v>0</v>
      </c>
      <c r="L24" s="496">
        <v>0</v>
      </c>
      <c r="M24" s="496">
        <v>0</v>
      </c>
      <c r="N24" s="496">
        <v>0</v>
      </c>
      <c r="O24" s="496">
        <v>0</v>
      </c>
      <c r="P24" s="496">
        <v>0</v>
      </c>
      <c r="Q24" s="496">
        <v>0</v>
      </c>
      <c r="R24" s="496">
        <v>0</v>
      </c>
      <c r="S24" s="496">
        <v>0</v>
      </c>
      <c r="T24" s="496">
        <v>0</v>
      </c>
      <c r="U24" s="496">
        <v>0</v>
      </c>
      <c r="V24" s="496">
        <v>0</v>
      </c>
      <c r="W24" s="496">
        <v>0</v>
      </c>
      <c r="X24" s="496">
        <v>0</v>
      </c>
      <c r="Y24" s="496">
        <v>0</v>
      </c>
      <c r="Z24" s="496">
        <v>0</v>
      </c>
      <c r="AA24" s="496">
        <v>0</v>
      </c>
      <c r="AB24" s="496">
        <v>0</v>
      </c>
      <c r="AC24" s="496">
        <v>0</v>
      </c>
      <c r="AD24" s="496">
        <v>0</v>
      </c>
      <c r="AE24" s="496">
        <v>0</v>
      </c>
      <c r="AF24" s="496">
        <v>0</v>
      </c>
      <c r="AG24" s="496"/>
      <c r="AH24" s="496">
        <v>0</v>
      </c>
      <c r="AI24" s="496">
        <v>0</v>
      </c>
      <c r="AJ24" s="496">
        <v>0</v>
      </c>
      <c r="AK24" s="496">
        <v>0</v>
      </c>
      <c r="AL24" s="496">
        <v>0</v>
      </c>
      <c r="AM24" s="496">
        <v>0</v>
      </c>
      <c r="AN24" s="496">
        <v>0</v>
      </c>
      <c r="AO24" s="496">
        <v>0</v>
      </c>
      <c r="AP24" s="496">
        <v>0</v>
      </c>
      <c r="AQ24" s="496">
        <v>0</v>
      </c>
      <c r="AR24" s="496">
        <v>0</v>
      </c>
      <c r="AS24" s="496">
        <v>0</v>
      </c>
      <c r="AT24" s="496">
        <v>0</v>
      </c>
      <c r="AU24" s="496">
        <v>0</v>
      </c>
      <c r="AV24" s="496">
        <v>0</v>
      </c>
      <c r="AW24" s="496">
        <v>0</v>
      </c>
      <c r="AX24" s="496">
        <v>0</v>
      </c>
      <c r="AY24" s="496">
        <v>0</v>
      </c>
      <c r="AZ24" s="496">
        <v>0</v>
      </c>
      <c r="BA24" s="496">
        <v>0</v>
      </c>
      <c r="BB24" s="496">
        <v>0</v>
      </c>
      <c r="BC24" s="496">
        <v>0</v>
      </c>
      <c r="BD24" s="496">
        <v>0</v>
      </c>
      <c r="BE24" s="496">
        <v>0</v>
      </c>
      <c r="BF24" s="496">
        <v>0</v>
      </c>
      <c r="BG24" s="496">
        <v>0</v>
      </c>
      <c r="BH24" s="496">
        <v>0</v>
      </c>
      <c r="BI24" s="496">
        <v>0</v>
      </c>
      <c r="BJ24" s="496">
        <v>0</v>
      </c>
    </row>
    <row r="25" spans="1:62" x14ac:dyDescent="0.3">
      <c r="A25" s="493">
        <v>40</v>
      </c>
      <c r="B25" s="494" t="s">
        <v>408</v>
      </c>
      <c r="C25" s="494"/>
      <c r="D25" s="496">
        <v>0</v>
      </c>
      <c r="E25" s="496">
        <v>0</v>
      </c>
      <c r="F25" s="496">
        <v>0</v>
      </c>
      <c r="G25" s="496">
        <v>0</v>
      </c>
      <c r="H25" s="496">
        <v>0</v>
      </c>
      <c r="I25" s="496">
        <v>0</v>
      </c>
      <c r="J25" s="496">
        <v>0</v>
      </c>
      <c r="K25" s="496">
        <v>0</v>
      </c>
      <c r="L25" s="496">
        <v>0</v>
      </c>
      <c r="M25" s="496">
        <v>0</v>
      </c>
      <c r="N25" s="496">
        <v>0</v>
      </c>
      <c r="O25" s="496">
        <v>0</v>
      </c>
      <c r="P25" s="496">
        <v>0</v>
      </c>
      <c r="Q25" s="496">
        <v>0</v>
      </c>
      <c r="R25" s="496">
        <v>0</v>
      </c>
      <c r="S25" s="496">
        <v>0</v>
      </c>
      <c r="T25" s="496">
        <v>0</v>
      </c>
      <c r="U25" s="496">
        <v>0</v>
      </c>
      <c r="V25" s="496">
        <v>0</v>
      </c>
      <c r="W25" s="496">
        <v>0</v>
      </c>
      <c r="X25" s="496">
        <v>0</v>
      </c>
      <c r="Y25" s="496">
        <v>0</v>
      </c>
      <c r="Z25" s="496">
        <v>0</v>
      </c>
      <c r="AA25" s="496">
        <v>0</v>
      </c>
      <c r="AB25" s="496">
        <v>0</v>
      </c>
      <c r="AC25" s="496">
        <v>0</v>
      </c>
      <c r="AD25" s="496">
        <v>0</v>
      </c>
      <c r="AE25" s="496">
        <v>0</v>
      </c>
      <c r="AF25" s="496">
        <v>0</v>
      </c>
      <c r="AG25" s="496"/>
      <c r="AH25" s="496">
        <v>0</v>
      </c>
      <c r="AI25" s="496">
        <v>0</v>
      </c>
      <c r="AJ25" s="496">
        <v>0</v>
      </c>
      <c r="AK25" s="496">
        <v>0</v>
      </c>
      <c r="AL25" s="496">
        <v>0</v>
      </c>
      <c r="AM25" s="496">
        <v>0</v>
      </c>
      <c r="AN25" s="496">
        <v>0</v>
      </c>
      <c r="AO25" s="496">
        <v>0</v>
      </c>
      <c r="AP25" s="496">
        <v>0</v>
      </c>
      <c r="AQ25" s="496">
        <v>0</v>
      </c>
      <c r="AR25" s="496">
        <v>0</v>
      </c>
      <c r="AS25" s="496">
        <v>0</v>
      </c>
      <c r="AT25" s="496">
        <v>0</v>
      </c>
      <c r="AU25" s="496">
        <v>0</v>
      </c>
      <c r="AV25" s="496">
        <v>0</v>
      </c>
      <c r="AW25" s="496">
        <v>0</v>
      </c>
      <c r="AX25" s="496">
        <v>0</v>
      </c>
      <c r="AY25" s="496">
        <v>0</v>
      </c>
      <c r="AZ25" s="496">
        <v>0</v>
      </c>
      <c r="BA25" s="496">
        <v>0</v>
      </c>
      <c r="BB25" s="496">
        <v>0</v>
      </c>
      <c r="BC25" s="496">
        <v>0</v>
      </c>
      <c r="BD25" s="496">
        <v>0</v>
      </c>
      <c r="BE25" s="496">
        <v>0</v>
      </c>
      <c r="BF25" s="496">
        <v>0</v>
      </c>
      <c r="BG25" s="496">
        <v>0</v>
      </c>
      <c r="BH25" s="496">
        <v>0</v>
      </c>
      <c r="BI25" s="496">
        <v>0</v>
      </c>
      <c r="BJ25" s="496">
        <v>0</v>
      </c>
    </row>
    <row r="26" spans="1:62" x14ac:dyDescent="0.3">
      <c r="A26" s="493">
        <v>41</v>
      </c>
      <c r="B26" s="494" t="s">
        <v>409</v>
      </c>
      <c r="C26" s="494"/>
      <c r="D26" s="496">
        <v>0</v>
      </c>
      <c r="E26" s="496">
        <v>0</v>
      </c>
      <c r="F26" s="496">
        <v>0</v>
      </c>
      <c r="G26" s="496">
        <v>0</v>
      </c>
      <c r="H26" s="496">
        <v>0</v>
      </c>
      <c r="I26" s="496">
        <v>0</v>
      </c>
      <c r="J26" s="496">
        <v>0</v>
      </c>
      <c r="K26" s="496">
        <v>0</v>
      </c>
      <c r="L26" s="496">
        <v>0</v>
      </c>
      <c r="M26" s="496">
        <v>0</v>
      </c>
      <c r="N26" s="496">
        <v>0</v>
      </c>
      <c r="O26" s="496">
        <v>0</v>
      </c>
      <c r="P26" s="496">
        <v>0</v>
      </c>
      <c r="Q26" s="496">
        <v>0</v>
      </c>
      <c r="R26" s="496">
        <v>0</v>
      </c>
      <c r="S26" s="496">
        <v>0</v>
      </c>
      <c r="T26" s="496">
        <v>0</v>
      </c>
      <c r="U26" s="496">
        <v>0</v>
      </c>
      <c r="V26" s="496">
        <v>0</v>
      </c>
      <c r="W26" s="496">
        <v>0</v>
      </c>
      <c r="X26" s="496">
        <v>0</v>
      </c>
      <c r="Y26" s="496">
        <v>0</v>
      </c>
      <c r="Z26" s="496">
        <v>0</v>
      </c>
      <c r="AA26" s="496">
        <v>0</v>
      </c>
      <c r="AB26" s="496">
        <v>0</v>
      </c>
      <c r="AC26" s="496">
        <v>0</v>
      </c>
      <c r="AD26" s="496">
        <v>0</v>
      </c>
      <c r="AE26" s="496">
        <v>0</v>
      </c>
      <c r="AF26" s="496">
        <v>0</v>
      </c>
      <c r="AG26" s="496"/>
      <c r="AH26" s="496">
        <v>0</v>
      </c>
      <c r="AI26" s="496">
        <v>0</v>
      </c>
      <c r="AJ26" s="496">
        <v>0</v>
      </c>
      <c r="AK26" s="496">
        <v>0</v>
      </c>
      <c r="AL26" s="496">
        <v>0</v>
      </c>
      <c r="AM26" s="496">
        <v>0</v>
      </c>
      <c r="AN26" s="496">
        <v>0</v>
      </c>
      <c r="AO26" s="496">
        <v>0</v>
      </c>
      <c r="AP26" s="496">
        <v>0</v>
      </c>
      <c r="AQ26" s="496">
        <v>0</v>
      </c>
      <c r="AR26" s="496">
        <v>0</v>
      </c>
      <c r="AS26" s="496">
        <v>0</v>
      </c>
      <c r="AT26" s="496">
        <v>0</v>
      </c>
      <c r="AU26" s="496">
        <v>0</v>
      </c>
      <c r="AV26" s="496">
        <v>0</v>
      </c>
      <c r="AW26" s="496">
        <v>0</v>
      </c>
      <c r="AX26" s="496">
        <v>0</v>
      </c>
      <c r="AY26" s="496">
        <v>0</v>
      </c>
      <c r="AZ26" s="496">
        <v>0</v>
      </c>
      <c r="BA26" s="496">
        <v>0</v>
      </c>
      <c r="BB26" s="496">
        <v>0</v>
      </c>
      <c r="BC26" s="496">
        <v>0</v>
      </c>
      <c r="BD26" s="496">
        <v>0</v>
      </c>
      <c r="BE26" s="496">
        <v>0</v>
      </c>
      <c r="BF26" s="496">
        <v>0</v>
      </c>
      <c r="BG26" s="496">
        <v>0</v>
      </c>
      <c r="BH26" s="496">
        <v>0</v>
      </c>
      <c r="BI26" s="496">
        <v>0</v>
      </c>
      <c r="BJ26" s="496">
        <v>0</v>
      </c>
    </row>
    <row r="27" spans="1:62" x14ac:dyDescent="0.3">
      <c r="A27" s="493">
        <v>44</v>
      </c>
      <c r="B27" s="494" t="s">
        <v>410</v>
      </c>
      <c r="C27" s="494"/>
      <c r="D27" s="496">
        <v>0</v>
      </c>
      <c r="E27" s="496">
        <v>0</v>
      </c>
      <c r="F27" s="496">
        <v>0</v>
      </c>
      <c r="G27" s="496">
        <v>0</v>
      </c>
      <c r="H27" s="496">
        <v>0</v>
      </c>
      <c r="I27" s="496">
        <v>0</v>
      </c>
      <c r="J27" s="496">
        <v>0</v>
      </c>
      <c r="K27" s="496">
        <v>0</v>
      </c>
      <c r="L27" s="496">
        <v>0</v>
      </c>
      <c r="M27" s="496">
        <v>0</v>
      </c>
      <c r="N27" s="496">
        <v>0</v>
      </c>
      <c r="O27" s="496">
        <v>0</v>
      </c>
      <c r="P27" s="496">
        <v>0</v>
      </c>
      <c r="Q27" s="496">
        <v>0</v>
      </c>
      <c r="R27" s="496">
        <v>0</v>
      </c>
      <c r="S27" s="496">
        <v>0</v>
      </c>
      <c r="T27" s="496">
        <v>0</v>
      </c>
      <c r="U27" s="496">
        <v>0</v>
      </c>
      <c r="V27" s="496">
        <v>0</v>
      </c>
      <c r="W27" s="496">
        <v>0</v>
      </c>
      <c r="X27" s="496">
        <v>0</v>
      </c>
      <c r="Y27" s="496">
        <v>0</v>
      </c>
      <c r="Z27" s="496">
        <v>0</v>
      </c>
      <c r="AA27" s="496">
        <v>0</v>
      </c>
      <c r="AB27" s="496">
        <v>0</v>
      </c>
      <c r="AC27" s="496">
        <v>0</v>
      </c>
      <c r="AD27" s="496">
        <v>0</v>
      </c>
      <c r="AE27" s="496">
        <v>0</v>
      </c>
      <c r="AF27" s="496">
        <v>0</v>
      </c>
      <c r="AG27" s="496"/>
      <c r="AH27" s="496">
        <v>0</v>
      </c>
      <c r="AI27" s="496">
        <v>0</v>
      </c>
      <c r="AJ27" s="496">
        <v>0</v>
      </c>
      <c r="AK27" s="496">
        <v>0</v>
      </c>
      <c r="AL27" s="496">
        <v>0</v>
      </c>
      <c r="AM27" s="496">
        <v>0</v>
      </c>
      <c r="AN27" s="496">
        <v>0</v>
      </c>
      <c r="AO27" s="496">
        <v>0</v>
      </c>
      <c r="AP27" s="496">
        <v>0</v>
      </c>
      <c r="AQ27" s="496">
        <v>0</v>
      </c>
      <c r="AR27" s="496">
        <v>0</v>
      </c>
      <c r="AS27" s="496">
        <v>0</v>
      </c>
      <c r="AT27" s="496">
        <v>0</v>
      </c>
      <c r="AU27" s="496">
        <v>0</v>
      </c>
      <c r="AV27" s="496">
        <v>0</v>
      </c>
      <c r="AW27" s="496">
        <v>0</v>
      </c>
      <c r="AX27" s="496">
        <v>0</v>
      </c>
      <c r="AY27" s="496">
        <v>0</v>
      </c>
      <c r="AZ27" s="496">
        <v>0</v>
      </c>
      <c r="BA27" s="496">
        <v>0</v>
      </c>
      <c r="BB27" s="496">
        <v>0</v>
      </c>
      <c r="BC27" s="496">
        <v>0</v>
      </c>
      <c r="BD27" s="496">
        <v>0</v>
      </c>
      <c r="BE27" s="496">
        <v>0</v>
      </c>
      <c r="BF27" s="496">
        <v>0</v>
      </c>
      <c r="BG27" s="496">
        <v>0</v>
      </c>
      <c r="BH27" s="496">
        <v>0</v>
      </c>
      <c r="BI27" s="496">
        <v>0</v>
      </c>
      <c r="BJ27" s="496">
        <v>0</v>
      </c>
    </row>
    <row r="28" spans="1:62" x14ac:dyDescent="0.3">
      <c r="A28" s="493">
        <v>45</v>
      </c>
      <c r="B28" s="494" t="s">
        <v>411</v>
      </c>
      <c r="C28" s="494"/>
      <c r="D28" s="496">
        <v>0</v>
      </c>
      <c r="E28" s="496">
        <v>0</v>
      </c>
      <c r="F28" s="496">
        <v>0</v>
      </c>
      <c r="G28" s="496">
        <v>0</v>
      </c>
      <c r="H28" s="496">
        <v>0</v>
      </c>
      <c r="I28" s="496">
        <v>0</v>
      </c>
      <c r="J28" s="496">
        <v>0</v>
      </c>
      <c r="K28" s="496">
        <v>0</v>
      </c>
      <c r="L28" s="496">
        <v>0</v>
      </c>
      <c r="M28" s="496">
        <v>0</v>
      </c>
      <c r="N28" s="496">
        <v>0</v>
      </c>
      <c r="O28" s="496">
        <v>0</v>
      </c>
      <c r="P28" s="496">
        <v>0</v>
      </c>
      <c r="Q28" s="496">
        <v>0</v>
      </c>
      <c r="R28" s="496">
        <v>0</v>
      </c>
      <c r="S28" s="496">
        <v>0</v>
      </c>
      <c r="T28" s="496">
        <v>0</v>
      </c>
      <c r="U28" s="496">
        <v>0</v>
      </c>
      <c r="V28" s="496">
        <v>0</v>
      </c>
      <c r="W28" s="496">
        <v>0</v>
      </c>
      <c r="X28" s="496">
        <v>0</v>
      </c>
      <c r="Y28" s="496">
        <v>0</v>
      </c>
      <c r="Z28" s="496">
        <v>0</v>
      </c>
      <c r="AA28" s="496">
        <v>0</v>
      </c>
      <c r="AB28" s="496">
        <v>0</v>
      </c>
      <c r="AC28" s="496">
        <v>0</v>
      </c>
      <c r="AD28" s="496">
        <v>0</v>
      </c>
      <c r="AE28" s="496">
        <v>0</v>
      </c>
      <c r="AF28" s="496">
        <v>0</v>
      </c>
      <c r="AG28" s="496"/>
      <c r="AH28" s="496">
        <v>0</v>
      </c>
      <c r="AI28" s="496">
        <v>0</v>
      </c>
      <c r="AJ28" s="496">
        <v>0</v>
      </c>
      <c r="AK28" s="496">
        <v>0</v>
      </c>
      <c r="AL28" s="496">
        <v>0</v>
      </c>
      <c r="AM28" s="496">
        <v>0</v>
      </c>
      <c r="AN28" s="496">
        <v>0</v>
      </c>
      <c r="AO28" s="496">
        <v>0</v>
      </c>
      <c r="AP28" s="496">
        <v>0</v>
      </c>
      <c r="AQ28" s="496">
        <v>0</v>
      </c>
      <c r="AR28" s="496">
        <v>0</v>
      </c>
      <c r="AS28" s="496">
        <v>0</v>
      </c>
      <c r="AT28" s="496">
        <v>0</v>
      </c>
      <c r="AU28" s="496">
        <v>0</v>
      </c>
      <c r="AV28" s="496">
        <v>0</v>
      </c>
      <c r="AW28" s="496">
        <v>0</v>
      </c>
      <c r="AX28" s="496">
        <v>0</v>
      </c>
      <c r="AY28" s="496">
        <v>0</v>
      </c>
      <c r="AZ28" s="496">
        <v>0</v>
      </c>
      <c r="BA28" s="496">
        <v>0</v>
      </c>
      <c r="BB28" s="496">
        <v>0</v>
      </c>
      <c r="BC28" s="496">
        <v>0</v>
      </c>
      <c r="BD28" s="496">
        <v>0</v>
      </c>
      <c r="BE28" s="496">
        <v>0</v>
      </c>
      <c r="BF28" s="496">
        <v>0</v>
      </c>
      <c r="BG28" s="496">
        <v>0</v>
      </c>
      <c r="BH28" s="496">
        <v>0</v>
      </c>
      <c r="BI28" s="496">
        <v>0</v>
      </c>
      <c r="BJ28" s="496">
        <v>0</v>
      </c>
    </row>
    <row r="29" spans="1:62" x14ac:dyDescent="0.3">
      <c r="A29" s="493">
        <v>47</v>
      </c>
      <c r="B29" s="494" t="s">
        <v>412</v>
      </c>
      <c r="C29" s="494"/>
      <c r="D29" s="496">
        <v>0</v>
      </c>
      <c r="E29" s="496">
        <v>0</v>
      </c>
      <c r="F29" s="496">
        <v>0</v>
      </c>
      <c r="G29" s="496">
        <v>0</v>
      </c>
      <c r="H29" s="496">
        <v>0</v>
      </c>
      <c r="I29" s="496">
        <v>0</v>
      </c>
      <c r="J29" s="496">
        <v>0</v>
      </c>
      <c r="K29" s="496">
        <v>0</v>
      </c>
      <c r="L29" s="496">
        <v>0</v>
      </c>
      <c r="M29" s="496">
        <v>0</v>
      </c>
      <c r="N29" s="496">
        <v>0</v>
      </c>
      <c r="O29" s="496">
        <v>0</v>
      </c>
      <c r="P29" s="496">
        <v>0</v>
      </c>
      <c r="Q29" s="496">
        <v>0</v>
      </c>
      <c r="R29" s="496">
        <v>0</v>
      </c>
      <c r="S29" s="496">
        <v>0</v>
      </c>
      <c r="T29" s="496">
        <v>0</v>
      </c>
      <c r="U29" s="496">
        <v>0</v>
      </c>
      <c r="V29" s="496">
        <v>0</v>
      </c>
      <c r="W29" s="496">
        <v>0</v>
      </c>
      <c r="X29" s="496">
        <v>0</v>
      </c>
      <c r="Y29" s="496">
        <v>0</v>
      </c>
      <c r="Z29" s="496">
        <v>0</v>
      </c>
      <c r="AA29" s="496">
        <v>0</v>
      </c>
      <c r="AB29" s="496">
        <v>0</v>
      </c>
      <c r="AC29" s="496">
        <v>0</v>
      </c>
      <c r="AD29" s="496">
        <v>0</v>
      </c>
      <c r="AE29" s="496">
        <v>0</v>
      </c>
      <c r="AF29" s="496">
        <v>0</v>
      </c>
      <c r="AG29" s="496"/>
      <c r="AH29" s="496">
        <v>0</v>
      </c>
      <c r="AI29" s="496">
        <v>0</v>
      </c>
      <c r="AJ29" s="496">
        <v>0</v>
      </c>
      <c r="AK29" s="496">
        <v>0</v>
      </c>
      <c r="AL29" s="496">
        <v>0</v>
      </c>
      <c r="AM29" s="496">
        <v>0</v>
      </c>
      <c r="AN29" s="496">
        <v>0</v>
      </c>
      <c r="AO29" s="496">
        <v>0</v>
      </c>
      <c r="AP29" s="496">
        <v>0</v>
      </c>
      <c r="AQ29" s="496">
        <v>0</v>
      </c>
      <c r="AR29" s="496">
        <v>0</v>
      </c>
      <c r="AS29" s="496">
        <v>0</v>
      </c>
      <c r="AT29" s="496">
        <v>0</v>
      </c>
      <c r="AU29" s="496">
        <v>0</v>
      </c>
      <c r="AV29" s="496">
        <v>0</v>
      </c>
      <c r="AW29" s="496">
        <v>0</v>
      </c>
      <c r="AX29" s="496">
        <v>0</v>
      </c>
      <c r="AY29" s="496">
        <v>0</v>
      </c>
      <c r="AZ29" s="496">
        <v>0</v>
      </c>
      <c r="BA29" s="496">
        <v>0</v>
      </c>
      <c r="BB29" s="496">
        <v>0</v>
      </c>
      <c r="BC29" s="496">
        <v>0</v>
      </c>
      <c r="BD29" s="496">
        <v>0</v>
      </c>
      <c r="BE29" s="496">
        <v>0</v>
      </c>
      <c r="BF29" s="496">
        <v>0</v>
      </c>
      <c r="BG29" s="496">
        <v>0</v>
      </c>
      <c r="BH29" s="496">
        <v>0</v>
      </c>
      <c r="BI29" s="496">
        <v>0</v>
      </c>
      <c r="BJ29" s="496">
        <v>0</v>
      </c>
    </row>
    <row r="30" spans="1:62" ht="13.95" customHeight="1" x14ac:dyDescent="0.3">
      <c r="A30" s="493">
        <v>48</v>
      </c>
      <c r="B30" s="494" t="s">
        <v>52</v>
      </c>
      <c r="C30" s="494"/>
      <c r="D30" s="496">
        <v>0</v>
      </c>
      <c r="E30" s="496">
        <v>0</v>
      </c>
      <c r="F30" s="496">
        <v>0</v>
      </c>
      <c r="G30" s="496">
        <v>0</v>
      </c>
      <c r="H30" s="496">
        <v>0</v>
      </c>
      <c r="I30" s="496">
        <v>0</v>
      </c>
      <c r="J30" s="496">
        <v>0</v>
      </c>
      <c r="K30" s="496">
        <v>0</v>
      </c>
      <c r="L30" s="496">
        <v>0</v>
      </c>
      <c r="M30" s="496">
        <v>0</v>
      </c>
      <c r="N30" s="496">
        <v>0</v>
      </c>
      <c r="O30" s="496">
        <v>0</v>
      </c>
      <c r="P30" s="496">
        <v>0</v>
      </c>
      <c r="Q30" s="496">
        <v>0</v>
      </c>
      <c r="R30" s="496">
        <v>0</v>
      </c>
      <c r="S30" s="496">
        <v>0</v>
      </c>
      <c r="T30" s="496">
        <v>0</v>
      </c>
      <c r="U30" s="496">
        <v>0</v>
      </c>
      <c r="V30" s="496">
        <v>0</v>
      </c>
      <c r="W30" s="496">
        <v>0</v>
      </c>
      <c r="X30" s="496">
        <v>0</v>
      </c>
      <c r="Y30" s="496">
        <v>0</v>
      </c>
      <c r="Z30" s="496">
        <v>0</v>
      </c>
      <c r="AA30" s="496">
        <v>0</v>
      </c>
      <c r="AB30" s="496">
        <v>0</v>
      </c>
      <c r="AC30" s="496">
        <v>0</v>
      </c>
      <c r="AD30" s="496">
        <v>0</v>
      </c>
      <c r="AE30" s="496">
        <v>0</v>
      </c>
      <c r="AF30" s="496">
        <v>0</v>
      </c>
      <c r="AG30" s="496"/>
      <c r="AH30" s="496">
        <v>0</v>
      </c>
      <c r="AI30" s="496">
        <v>0</v>
      </c>
      <c r="AJ30" s="496">
        <v>0</v>
      </c>
      <c r="AK30" s="496">
        <v>0</v>
      </c>
      <c r="AL30" s="496">
        <v>0</v>
      </c>
      <c r="AM30" s="496">
        <v>0</v>
      </c>
      <c r="AN30" s="496">
        <v>0</v>
      </c>
      <c r="AO30" s="496">
        <v>0</v>
      </c>
      <c r="AP30" s="496">
        <v>0</v>
      </c>
      <c r="AQ30" s="496">
        <v>0</v>
      </c>
      <c r="AR30" s="496">
        <v>0</v>
      </c>
      <c r="AS30" s="496">
        <v>0</v>
      </c>
      <c r="AT30" s="496">
        <v>0</v>
      </c>
      <c r="AU30" s="496">
        <v>0</v>
      </c>
      <c r="AV30" s="496">
        <v>0</v>
      </c>
      <c r="AW30" s="496">
        <v>0</v>
      </c>
      <c r="AX30" s="496">
        <v>0</v>
      </c>
      <c r="AY30" s="496">
        <v>0</v>
      </c>
      <c r="AZ30" s="496">
        <v>0</v>
      </c>
      <c r="BA30" s="496">
        <v>0</v>
      </c>
      <c r="BB30" s="496">
        <v>0</v>
      </c>
      <c r="BC30" s="496">
        <v>0</v>
      </c>
      <c r="BD30" s="496">
        <v>0</v>
      </c>
      <c r="BE30" s="496">
        <v>0</v>
      </c>
      <c r="BF30" s="496">
        <v>0</v>
      </c>
      <c r="BG30" s="496">
        <v>0</v>
      </c>
      <c r="BH30" s="496">
        <v>0</v>
      </c>
      <c r="BI30" s="496">
        <v>0</v>
      </c>
      <c r="BJ30" s="496">
        <v>0</v>
      </c>
    </row>
    <row r="31" spans="1:62" x14ac:dyDescent="0.3">
      <c r="A31" s="493">
        <v>49</v>
      </c>
      <c r="B31" s="494" t="s">
        <v>127</v>
      </c>
      <c r="C31" s="494"/>
      <c r="D31" s="496">
        <v>0</v>
      </c>
      <c r="E31" s="496">
        <v>0</v>
      </c>
      <c r="F31" s="496">
        <v>0</v>
      </c>
      <c r="G31" s="496">
        <v>0</v>
      </c>
      <c r="H31" s="496">
        <v>0</v>
      </c>
      <c r="I31" s="496">
        <v>0</v>
      </c>
      <c r="J31" s="496">
        <v>0</v>
      </c>
      <c r="K31" s="496">
        <v>0</v>
      </c>
      <c r="L31" s="496">
        <v>0</v>
      </c>
      <c r="M31" s="496">
        <v>0</v>
      </c>
      <c r="N31" s="496">
        <v>0</v>
      </c>
      <c r="O31" s="496">
        <v>0</v>
      </c>
      <c r="P31" s="496">
        <v>0</v>
      </c>
      <c r="Q31" s="496">
        <v>0</v>
      </c>
      <c r="R31" s="496">
        <v>0</v>
      </c>
      <c r="S31" s="496">
        <v>0</v>
      </c>
      <c r="T31" s="496">
        <v>0</v>
      </c>
      <c r="U31" s="496">
        <v>0</v>
      </c>
      <c r="V31" s="496">
        <v>0</v>
      </c>
      <c r="W31" s="496">
        <v>0</v>
      </c>
      <c r="X31" s="496">
        <v>0</v>
      </c>
      <c r="Y31" s="496">
        <v>0</v>
      </c>
      <c r="Z31" s="496">
        <v>0</v>
      </c>
      <c r="AA31" s="496">
        <v>0</v>
      </c>
      <c r="AB31" s="496">
        <v>0</v>
      </c>
      <c r="AC31" s="496">
        <v>0</v>
      </c>
      <c r="AD31" s="496">
        <v>0</v>
      </c>
      <c r="AE31" s="496">
        <v>0</v>
      </c>
      <c r="AF31" s="496">
        <v>0</v>
      </c>
      <c r="AG31" s="496"/>
      <c r="AH31" s="496">
        <v>0</v>
      </c>
      <c r="AI31" s="496">
        <v>0</v>
      </c>
      <c r="AJ31" s="496">
        <v>0</v>
      </c>
      <c r="AK31" s="496">
        <v>0</v>
      </c>
      <c r="AL31" s="496">
        <v>0</v>
      </c>
      <c r="AM31" s="496">
        <v>0</v>
      </c>
      <c r="AN31" s="496">
        <v>0</v>
      </c>
      <c r="AO31" s="496">
        <v>0</v>
      </c>
      <c r="AP31" s="496">
        <v>0</v>
      </c>
      <c r="AQ31" s="496">
        <v>0</v>
      </c>
      <c r="AR31" s="496">
        <v>0</v>
      </c>
      <c r="AS31" s="496">
        <v>0</v>
      </c>
      <c r="AT31" s="496">
        <v>0</v>
      </c>
      <c r="AU31" s="496">
        <v>0</v>
      </c>
      <c r="AV31" s="496">
        <v>0</v>
      </c>
      <c r="AW31" s="496">
        <v>0</v>
      </c>
      <c r="AX31" s="496">
        <v>0</v>
      </c>
      <c r="AY31" s="496">
        <v>0</v>
      </c>
      <c r="AZ31" s="496">
        <v>0</v>
      </c>
      <c r="BA31" s="496">
        <v>0</v>
      </c>
      <c r="BB31" s="496">
        <v>0</v>
      </c>
      <c r="BC31" s="496">
        <v>0</v>
      </c>
      <c r="BD31" s="496">
        <v>0</v>
      </c>
      <c r="BE31" s="496">
        <v>0</v>
      </c>
      <c r="BF31" s="496">
        <v>0</v>
      </c>
      <c r="BG31" s="496">
        <v>0</v>
      </c>
      <c r="BH31" s="496">
        <v>0</v>
      </c>
      <c r="BI31" s="496">
        <v>0</v>
      </c>
      <c r="BJ31" s="496">
        <v>0</v>
      </c>
    </row>
    <row r="32" spans="1:62" x14ac:dyDescent="0.3">
      <c r="A32" s="493">
        <v>50</v>
      </c>
      <c r="B32" s="494" t="s">
        <v>30</v>
      </c>
      <c r="C32" s="494"/>
      <c r="D32" s="496">
        <v>0</v>
      </c>
      <c r="E32" s="496">
        <v>0</v>
      </c>
      <c r="F32" s="496">
        <v>0</v>
      </c>
      <c r="G32" s="496">
        <v>0</v>
      </c>
      <c r="H32" s="496">
        <v>0</v>
      </c>
      <c r="I32" s="496">
        <v>0</v>
      </c>
      <c r="J32" s="496">
        <v>0</v>
      </c>
      <c r="K32" s="496">
        <v>0</v>
      </c>
      <c r="L32" s="496">
        <v>0</v>
      </c>
      <c r="M32" s="496">
        <v>0</v>
      </c>
      <c r="N32" s="496">
        <v>0</v>
      </c>
      <c r="O32" s="496">
        <v>0</v>
      </c>
      <c r="P32" s="496">
        <v>0</v>
      </c>
      <c r="Q32" s="496">
        <v>0</v>
      </c>
      <c r="R32" s="496">
        <v>0</v>
      </c>
      <c r="S32" s="496">
        <v>0</v>
      </c>
      <c r="T32" s="496">
        <v>0</v>
      </c>
      <c r="U32" s="496">
        <v>0</v>
      </c>
      <c r="V32" s="496">
        <v>0</v>
      </c>
      <c r="W32" s="496">
        <v>0</v>
      </c>
      <c r="X32" s="496">
        <v>0</v>
      </c>
      <c r="Y32" s="496">
        <v>0</v>
      </c>
      <c r="Z32" s="496">
        <v>0</v>
      </c>
      <c r="AA32" s="496">
        <v>0</v>
      </c>
      <c r="AB32" s="496">
        <v>0</v>
      </c>
      <c r="AC32" s="496">
        <v>0</v>
      </c>
      <c r="AD32" s="496">
        <v>0</v>
      </c>
      <c r="AE32" s="496">
        <v>0</v>
      </c>
      <c r="AF32" s="496">
        <v>0</v>
      </c>
      <c r="AG32" s="496"/>
      <c r="AH32" s="496">
        <v>0</v>
      </c>
      <c r="AI32" s="496">
        <v>0</v>
      </c>
      <c r="AJ32" s="496">
        <v>0</v>
      </c>
      <c r="AK32" s="496">
        <v>0</v>
      </c>
      <c r="AL32" s="496">
        <v>0</v>
      </c>
      <c r="AM32" s="496">
        <v>0</v>
      </c>
      <c r="AN32" s="496">
        <v>0</v>
      </c>
      <c r="AO32" s="496">
        <v>0</v>
      </c>
      <c r="AP32" s="496">
        <v>0</v>
      </c>
      <c r="AQ32" s="496">
        <v>0</v>
      </c>
      <c r="AR32" s="496">
        <v>0</v>
      </c>
      <c r="AS32" s="496">
        <v>0</v>
      </c>
      <c r="AT32" s="496">
        <v>0</v>
      </c>
      <c r="AU32" s="496">
        <v>0</v>
      </c>
      <c r="AV32" s="496">
        <v>0</v>
      </c>
      <c r="AW32" s="496">
        <v>0</v>
      </c>
      <c r="AX32" s="496">
        <v>0</v>
      </c>
      <c r="AY32" s="496">
        <v>0</v>
      </c>
      <c r="AZ32" s="496">
        <v>0</v>
      </c>
      <c r="BA32" s="496">
        <v>0</v>
      </c>
      <c r="BB32" s="496">
        <v>0</v>
      </c>
      <c r="BC32" s="496">
        <v>0</v>
      </c>
      <c r="BD32" s="496">
        <v>0</v>
      </c>
      <c r="BE32" s="496">
        <v>0</v>
      </c>
      <c r="BF32" s="496">
        <v>0</v>
      </c>
      <c r="BG32" s="496">
        <v>0</v>
      </c>
      <c r="BH32" s="496">
        <v>0</v>
      </c>
      <c r="BI32" s="496">
        <v>0</v>
      </c>
      <c r="BJ32" s="496">
        <v>0</v>
      </c>
    </row>
    <row r="33" spans="1:62" x14ac:dyDescent="0.3">
      <c r="A33" s="493">
        <v>51</v>
      </c>
      <c r="B33" s="494" t="s">
        <v>144</v>
      </c>
      <c r="C33" s="494"/>
      <c r="D33" s="496">
        <v>0</v>
      </c>
      <c r="E33" s="496">
        <v>0</v>
      </c>
      <c r="F33" s="496">
        <v>0</v>
      </c>
      <c r="G33" s="496">
        <v>0</v>
      </c>
      <c r="H33" s="496">
        <v>0</v>
      </c>
      <c r="I33" s="496">
        <v>0</v>
      </c>
      <c r="J33" s="496">
        <v>0</v>
      </c>
      <c r="K33" s="496">
        <v>0</v>
      </c>
      <c r="L33" s="496">
        <v>0</v>
      </c>
      <c r="M33" s="496">
        <v>0</v>
      </c>
      <c r="N33" s="496">
        <v>0</v>
      </c>
      <c r="O33" s="496">
        <v>0</v>
      </c>
      <c r="P33" s="496">
        <v>0</v>
      </c>
      <c r="Q33" s="496">
        <v>0</v>
      </c>
      <c r="R33" s="496">
        <v>0</v>
      </c>
      <c r="S33" s="496">
        <v>0</v>
      </c>
      <c r="T33" s="496">
        <v>0</v>
      </c>
      <c r="U33" s="496">
        <v>0</v>
      </c>
      <c r="V33" s="496">
        <v>0</v>
      </c>
      <c r="W33" s="496">
        <v>0</v>
      </c>
      <c r="X33" s="496">
        <v>0</v>
      </c>
      <c r="Y33" s="496">
        <v>0</v>
      </c>
      <c r="Z33" s="496">
        <v>0</v>
      </c>
      <c r="AA33" s="496">
        <v>0</v>
      </c>
      <c r="AB33" s="496">
        <v>0</v>
      </c>
      <c r="AC33" s="496">
        <v>0</v>
      </c>
      <c r="AD33" s="496">
        <v>0</v>
      </c>
      <c r="AE33" s="496">
        <v>0</v>
      </c>
      <c r="AF33" s="496">
        <v>0</v>
      </c>
      <c r="AG33" s="496"/>
      <c r="AH33" s="496">
        <v>0</v>
      </c>
      <c r="AI33" s="496">
        <v>0</v>
      </c>
      <c r="AJ33" s="496">
        <v>0</v>
      </c>
      <c r="AK33" s="496">
        <v>0</v>
      </c>
      <c r="AL33" s="496">
        <v>0</v>
      </c>
      <c r="AM33" s="496">
        <v>0</v>
      </c>
      <c r="AN33" s="496">
        <v>0</v>
      </c>
      <c r="AO33" s="496">
        <v>0</v>
      </c>
      <c r="AP33" s="496">
        <v>0</v>
      </c>
      <c r="AQ33" s="496">
        <v>0</v>
      </c>
      <c r="AR33" s="496">
        <v>0</v>
      </c>
      <c r="AS33" s="496">
        <v>0</v>
      </c>
      <c r="AT33" s="496">
        <v>0</v>
      </c>
      <c r="AU33" s="496">
        <v>0</v>
      </c>
      <c r="AV33" s="496">
        <v>0</v>
      </c>
      <c r="AW33" s="496">
        <v>0</v>
      </c>
      <c r="AX33" s="496">
        <v>0</v>
      </c>
      <c r="AY33" s="496">
        <v>0</v>
      </c>
      <c r="AZ33" s="496">
        <v>0</v>
      </c>
      <c r="BA33" s="496">
        <v>0</v>
      </c>
      <c r="BB33" s="496">
        <v>0</v>
      </c>
      <c r="BC33" s="496">
        <v>0</v>
      </c>
      <c r="BD33" s="496">
        <v>0</v>
      </c>
      <c r="BE33" s="496">
        <v>0</v>
      </c>
      <c r="BF33" s="496">
        <v>0</v>
      </c>
      <c r="BG33" s="496">
        <v>0</v>
      </c>
      <c r="BH33" s="496">
        <v>0</v>
      </c>
      <c r="BI33" s="496">
        <v>0</v>
      </c>
      <c r="BJ33" s="496">
        <v>0</v>
      </c>
    </row>
    <row r="34" spans="1:62" x14ac:dyDescent="0.3">
      <c r="A34" s="493">
        <v>52</v>
      </c>
      <c r="B34" s="494" t="s">
        <v>137</v>
      </c>
      <c r="C34" s="494"/>
      <c r="D34" s="496">
        <v>0</v>
      </c>
      <c r="E34" s="496">
        <v>0</v>
      </c>
      <c r="F34" s="496">
        <v>0</v>
      </c>
      <c r="G34" s="496">
        <v>0</v>
      </c>
      <c r="H34" s="496">
        <v>0</v>
      </c>
      <c r="I34" s="496">
        <v>0</v>
      </c>
      <c r="J34" s="496">
        <v>0</v>
      </c>
      <c r="K34" s="496">
        <v>0</v>
      </c>
      <c r="L34" s="496">
        <v>0</v>
      </c>
      <c r="M34" s="496">
        <v>0</v>
      </c>
      <c r="N34" s="496">
        <v>0</v>
      </c>
      <c r="O34" s="496">
        <v>0</v>
      </c>
      <c r="P34" s="496">
        <v>0</v>
      </c>
      <c r="Q34" s="496">
        <v>0</v>
      </c>
      <c r="R34" s="496">
        <v>0</v>
      </c>
      <c r="S34" s="496">
        <v>0</v>
      </c>
      <c r="T34" s="496">
        <v>0</v>
      </c>
      <c r="U34" s="496">
        <v>0</v>
      </c>
      <c r="V34" s="496">
        <v>0</v>
      </c>
      <c r="W34" s="496">
        <v>0</v>
      </c>
      <c r="X34" s="496">
        <v>0</v>
      </c>
      <c r="Y34" s="496">
        <v>0</v>
      </c>
      <c r="Z34" s="496">
        <v>0</v>
      </c>
      <c r="AA34" s="496">
        <v>0</v>
      </c>
      <c r="AB34" s="496">
        <v>0</v>
      </c>
      <c r="AC34" s="496">
        <v>0</v>
      </c>
      <c r="AD34" s="496">
        <v>0</v>
      </c>
      <c r="AE34" s="496">
        <v>0</v>
      </c>
      <c r="AF34" s="496">
        <v>0</v>
      </c>
      <c r="AG34" s="496"/>
      <c r="AH34" s="496">
        <v>0</v>
      </c>
      <c r="AI34" s="496">
        <v>0</v>
      </c>
      <c r="AJ34" s="496">
        <v>0</v>
      </c>
      <c r="AK34" s="496">
        <v>0</v>
      </c>
      <c r="AL34" s="496">
        <v>0</v>
      </c>
      <c r="AM34" s="496">
        <v>0</v>
      </c>
      <c r="AN34" s="496">
        <v>0</v>
      </c>
      <c r="AO34" s="496">
        <v>0</v>
      </c>
      <c r="AP34" s="496">
        <v>0</v>
      </c>
      <c r="AQ34" s="496">
        <v>0</v>
      </c>
      <c r="AR34" s="496">
        <v>0</v>
      </c>
      <c r="AS34" s="496">
        <v>0</v>
      </c>
      <c r="AT34" s="496">
        <v>0</v>
      </c>
      <c r="AU34" s="496">
        <v>0</v>
      </c>
      <c r="AV34" s="496">
        <v>0</v>
      </c>
      <c r="AW34" s="496">
        <v>0</v>
      </c>
      <c r="AX34" s="496">
        <v>0</v>
      </c>
      <c r="AY34" s="496">
        <v>0</v>
      </c>
      <c r="AZ34" s="496">
        <v>0</v>
      </c>
      <c r="BA34" s="496">
        <v>0</v>
      </c>
      <c r="BB34" s="496">
        <v>0</v>
      </c>
      <c r="BC34" s="496">
        <v>0</v>
      </c>
      <c r="BD34" s="496">
        <v>0</v>
      </c>
      <c r="BE34" s="496">
        <v>0</v>
      </c>
      <c r="BF34" s="496">
        <v>0</v>
      </c>
      <c r="BG34" s="496">
        <v>0</v>
      </c>
      <c r="BH34" s="496">
        <v>0</v>
      </c>
      <c r="BI34" s="496">
        <v>0</v>
      </c>
      <c r="BJ34" s="496">
        <v>0</v>
      </c>
    </row>
    <row r="35" spans="1:62" x14ac:dyDescent="0.3">
      <c r="A35" s="493">
        <v>53</v>
      </c>
      <c r="B35" s="494" t="s">
        <v>31</v>
      </c>
      <c r="C35" s="494"/>
      <c r="D35" s="496">
        <v>0</v>
      </c>
      <c r="E35" s="496">
        <v>0</v>
      </c>
      <c r="F35" s="496">
        <v>0</v>
      </c>
      <c r="G35" s="496">
        <v>0</v>
      </c>
      <c r="H35" s="496">
        <v>0</v>
      </c>
      <c r="I35" s="496">
        <v>0</v>
      </c>
      <c r="J35" s="496">
        <v>0</v>
      </c>
      <c r="K35" s="496">
        <v>0</v>
      </c>
      <c r="L35" s="496">
        <v>0</v>
      </c>
      <c r="M35" s="496">
        <v>0</v>
      </c>
      <c r="N35" s="496">
        <v>0</v>
      </c>
      <c r="O35" s="496">
        <v>0</v>
      </c>
      <c r="P35" s="496">
        <v>0</v>
      </c>
      <c r="Q35" s="496">
        <v>0</v>
      </c>
      <c r="R35" s="496">
        <v>0</v>
      </c>
      <c r="S35" s="496">
        <v>0</v>
      </c>
      <c r="T35" s="496">
        <v>0</v>
      </c>
      <c r="U35" s="496">
        <v>0</v>
      </c>
      <c r="V35" s="496">
        <v>0</v>
      </c>
      <c r="W35" s="496">
        <v>0</v>
      </c>
      <c r="X35" s="496">
        <v>0</v>
      </c>
      <c r="Y35" s="496">
        <v>0</v>
      </c>
      <c r="Z35" s="496">
        <v>0</v>
      </c>
      <c r="AA35" s="496">
        <v>0</v>
      </c>
      <c r="AB35" s="496">
        <v>0</v>
      </c>
      <c r="AC35" s="496">
        <v>0</v>
      </c>
      <c r="AD35" s="496">
        <v>0</v>
      </c>
      <c r="AE35" s="496">
        <v>0</v>
      </c>
      <c r="AF35" s="496">
        <v>0</v>
      </c>
      <c r="AG35" s="496"/>
      <c r="AH35" s="496">
        <v>0</v>
      </c>
      <c r="AI35" s="496">
        <v>0</v>
      </c>
      <c r="AJ35" s="496">
        <v>0</v>
      </c>
      <c r="AK35" s="496">
        <v>0</v>
      </c>
      <c r="AL35" s="496">
        <v>0</v>
      </c>
      <c r="AM35" s="496">
        <v>0</v>
      </c>
      <c r="AN35" s="496">
        <v>0</v>
      </c>
      <c r="AO35" s="496">
        <v>0</v>
      </c>
      <c r="AP35" s="496">
        <v>0</v>
      </c>
      <c r="AQ35" s="496">
        <v>0</v>
      </c>
      <c r="AR35" s="496">
        <v>0</v>
      </c>
      <c r="AS35" s="496">
        <v>0</v>
      </c>
      <c r="AT35" s="496">
        <v>0</v>
      </c>
      <c r="AU35" s="496">
        <v>0</v>
      </c>
      <c r="AV35" s="496">
        <v>0</v>
      </c>
      <c r="AW35" s="496">
        <v>0</v>
      </c>
      <c r="AX35" s="496">
        <v>0</v>
      </c>
      <c r="AY35" s="496">
        <v>0</v>
      </c>
      <c r="AZ35" s="496">
        <v>0</v>
      </c>
      <c r="BA35" s="496">
        <v>0</v>
      </c>
      <c r="BB35" s="496">
        <v>0</v>
      </c>
      <c r="BC35" s="496">
        <v>0</v>
      </c>
      <c r="BD35" s="496">
        <v>0</v>
      </c>
      <c r="BE35" s="496">
        <v>0</v>
      </c>
      <c r="BF35" s="496">
        <v>0</v>
      </c>
      <c r="BG35" s="496">
        <v>0</v>
      </c>
      <c r="BH35" s="496">
        <v>0</v>
      </c>
      <c r="BI35" s="496">
        <v>0</v>
      </c>
      <c r="BJ35" s="496">
        <v>0</v>
      </c>
    </row>
    <row r="36" spans="1:62" x14ac:dyDescent="0.3">
      <c r="A36" s="493">
        <v>55</v>
      </c>
      <c r="B36" s="494" t="s">
        <v>147</v>
      </c>
      <c r="C36" s="494"/>
      <c r="D36" s="496">
        <v>0</v>
      </c>
      <c r="E36" s="496">
        <v>0</v>
      </c>
      <c r="F36" s="496">
        <v>0</v>
      </c>
      <c r="G36" s="496">
        <v>0</v>
      </c>
      <c r="H36" s="496">
        <v>0</v>
      </c>
      <c r="I36" s="496">
        <v>0</v>
      </c>
      <c r="J36" s="496">
        <v>0</v>
      </c>
      <c r="K36" s="496">
        <v>0</v>
      </c>
      <c r="L36" s="496">
        <v>0</v>
      </c>
      <c r="M36" s="496">
        <v>0</v>
      </c>
      <c r="N36" s="496">
        <v>0</v>
      </c>
      <c r="O36" s="496">
        <v>0</v>
      </c>
      <c r="P36" s="496">
        <v>0</v>
      </c>
      <c r="Q36" s="496">
        <v>0</v>
      </c>
      <c r="R36" s="496">
        <v>0</v>
      </c>
      <c r="S36" s="496">
        <v>0</v>
      </c>
      <c r="T36" s="496">
        <v>0</v>
      </c>
      <c r="U36" s="496">
        <v>0</v>
      </c>
      <c r="V36" s="496">
        <v>0</v>
      </c>
      <c r="W36" s="496">
        <v>0</v>
      </c>
      <c r="X36" s="496">
        <v>0</v>
      </c>
      <c r="Y36" s="496">
        <v>0</v>
      </c>
      <c r="Z36" s="496">
        <v>0</v>
      </c>
      <c r="AA36" s="496">
        <v>0</v>
      </c>
      <c r="AB36" s="496">
        <v>0</v>
      </c>
      <c r="AC36" s="496">
        <v>0</v>
      </c>
      <c r="AD36" s="496">
        <v>0</v>
      </c>
      <c r="AE36" s="496">
        <v>0</v>
      </c>
      <c r="AF36" s="496">
        <v>0</v>
      </c>
      <c r="AG36" s="496"/>
      <c r="AH36" s="496">
        <v>0</v>
      </c>
      <c r="AI36" s="496">
        <v>0</v>
      </c>
      <c r="AJ36" s="496">
        <v>0</v>
      </c>
      <c r="AK36" s="496">
        <v>0</v>
      </c>
      <c r="AL36" s="496">
        <v>0</v>
      </c>
      <c r="AM36" s="496">
        <v>0</v>
      </c>
      <c r="AN36" s="496">
        <v>0</v>
      </c>
      <c r="AO36" s="496">
        <v>0</v>
      </c>
      <c r="AP36" s="496">
        <v>0</v>
      </c>
      <c r="AQ36" s="496">
        <v>0</v>
      </c>
      <c r="AR36" s="496">
        <v>0</v>
      </c>
      <c r="AS36" s="496">
        <v>0</v>
      </c>
      <c r="AT36" s="496">
        <v>0</v>
      </c>
      <c r="AU36" s="496">
        <v>0</v>
      </c>
      <c r="AV36" s="496">
        <v>0</v>
      </c>
      <c r="AW36" s="496">
        <v>0</v>
      </c>
      <c r="AX36" s="496">
        <v>0</v>
      </c>
      <c r="AY36" s="496">
        <v>0</v>
      </c>
      <c r="AZ36" s="496">
        <v>0</v>
      </c>
      <c r="BA36" s="496">
        <v>0</v>
      </c>
      <c r="BB36" s="496">
        <v>0</v>
      </c>
      <c r="BC36" s="496">
        <v>0</v>
      </c>
      <c r="BD36" s="496">
        <v>0</v>
      </c>
      <c r="BE36" s="496">
        <v>0</v>
      </c>
      <c r="BF36" s="496">
        <v>0</v>
      </c>
      <c r="BG36" s="496">
        <v>0</v>
      </c>
      <c r="BH36" s="496">
        <v>0</v>
      </c>
      <c r="BI36" s="496">
        <v>0</v>
      </c>
      <c r="BJ36" s="496">
        <v>0</v>
      </c>
    </row>
    <row r="37" spans="1:62" x14ac:dyDescent="0.3">
      <c r="A37" s="493">
        <v>61</v>
      </c>
      <c r="B37" s="494" t="s">
        <v>160</v>
      </c>
      <c r="C37" s="494"/>
      <c r="D37" s="496">
        <v>0</v>
      </c>
      <c r="E37" s="496">
        <v>0</v>
      </c>
      <c r="F37" s="496">
        <v>0</v>
      </c>
      <c r="G37" s="496">
        <v>0</v>
      </c>
      <c r="H37" s="496">
        <v>0</v>
      </c>
      <c r="I37" s="496">
        <v>0</v>
      </c>
      <c r="J37" s="496">
        <v>0</v>
      </c>
      <c r="K37" s="496">
        <v>0</v>
      </c>
      <c r="L37" s="496">
        <v>0</v>
      </c>
      <c r="M37" s="496">
        <v>0</v>
      </c>
      <c r="N37" s="496">
        <v>0</v>
      </c>
      <c r="O37" s="496">
        <v>0</v>
      </c>
      <c r="P37" s="496">
        <v>0</v>
      </c>
      <c r="Q37" s="496">
        <v>0</v>
      </c>
      <c r="R37" s="496">
        <v>0</v>
      </c>
      <c r="S37" s="496">
        <v>0</v>
      </c>
      <c r="T37" s="496">
        <v>0</v>
      </c>
      <c r="U37" s="496">
        <v>0</v>
      </c>
      <c r="V37" s="496">
        <v>0</v>
      </c>
      <c r="W37" s="496">
        <v>0</v>
      </c>
      <c r="X37" s="496">
        <v>0</v>
      </c>
      <c r="Y37" s="496">
        <v>0</v>
      </c>
      <c r="Z37" s="496">
        <v>0</v>
      </c>
      <c r="AA37" s="496">
        <v>0</v>
      </c>
      <c r="AB37" s="496">
        <v>0</v>
      </c>
      <c r="AC37" s="496">
        <v>0</v>
      </c>
      <c r="AD37" s="496">
        <v>0</v>
      </c>
      <c r="AE37" s="496">
        <v>0</v>
      </c>
      <c r="AF37" s="496">
        <v>0</v>
      </c>
      <c r="AG37" s="496"/>
      <c r="AH37" s="496">
        <v>0</v>
      </c>
      <c r="AI37" s="496">
        <v>0</v>
      </c>
      <c r="AJ37" s="496">
        <v>0</v>
      </c>
      <c r="AK37" s="496">
        <v>0</v>
      </c>
      <c r="AL37" s="496">
        <v>0</v>
      </c>
      <c r="AM37" s="496">
        <v>0</v>
      </c>
      <c r="AN37" s="496">
        <v>0</v>
      </c>
      <c r="AO37" s="496">
        <v>0</v>
      </c>
      <c r="AP37" s="496">
        <v>0</v>
      </c>
      <c r="AQ37" s="496">
        <v>0</v>
      </c>
      <c r="AR37" s="496">
        <v>0</v>
      </c>
      <c r="AS37" s="496">
        <v>0</v>
      </c>
      <c r="AT37" s="496">
        <v>0</v>
      </c>
      <c r="AU37" s="496">
        <v>0</v>
      </c>
      <c r="AV37" s="496">
        <v>0</v>
      </c>
      <c r="AW37" s="496">
        <v>0</v>
      </c>
      <c r="AX37" s="496">
        <v>0</v>
      </c>
      <c r="AY37" s="496">
        <v>0</v>
      </c>
      <c r="AZ37" s="496">
        <v>0</v>
      </c>
      <c r="BA37" s="496">
        <v>0</v>
      </c>
      <c r="BB37" s="496">
        <v>0</v>
      </c>
      <c r="BC37" s="496">
        <v>0</v>
      </c>
      <c r="BD37" s="496">
        <v>0</v>
      </c>
      <c r="BE37" s="496">
        <v>0</v>
      </c>
      <c r="BF37" s="496">
        <v>0</v>
      </c>
      <c r="BG37" s="496">
        <v>0</v>
      </c>
      <c r="BH37" s="496">
        <v>0</v>
      </c>
      <c r="BI37" s="496">
        <v>0</v>
      </c>
      <c r="BJ37" s="496">
        <v>0</v>
      </c>
    </row>
    <row r="38" spans="1:62" x14ac:dyDescent="0.3">
      <c r="A38" s="493">
        <v>80</v>
      </c>
      <c r="B38" s="494" t="s">
        <v>117</v>
      </c>
      <c r="C38" s="494"/>
      <c r="D38" s="496">
        <v>0</v>
      </c>
      <c r="E38" s="496">
        <v>0</v>
      </c>
      <c r="F38" s="496">
        <v>0</v>
      </c>
      <c r="G38" s="496">
        <v>0</v>
      </c>
      <c r="H38" s="496">
        <v>0</v>
      </c>
      <c r="I38" s="496">
        <v>0</v>
      </c>
      <c r="J38" s="496">
        <v>0</v>
      </c>
      <c r="K38" s="496">
        <v>0</v>
      </c>
      <c r="L38" s="496">
        <v>0</v>
      </c>
      <c r="M38" s="496">
        <v>0</v>
      </c>
      <c r="N38" s="496">
        <v>0</v>
      </c>
      <c r="O38" s="496">
        <v>0</v>
      </c>
      <c r="P38" s="496">
        <v>0</v>
      </c>
      <c r="Q38" s="496">
        <v>0</v>
      </c>
      <c r="R38" s="496">
        <v>0</v>
      </c>
      <c r="S38" s="496">
        <v>0</v>
      </c>
      <c r="T38" s="496">
        <v>0</v>
      </c>
      <c r="U38" s="496">
        <v>0</v>
      </c>
      <c r="V38" s="496">
        <v>0</v>
      </c>
      <c r="W38" s="496">
        <v>0</v>
      </c>
      <c r="X38" s="496">
        <v>0</v>
      </c>
      <c r="Y38" s="496">
        <v>0</v>
      </c>
      <c r="Z38" s="496">
        <v>0</v>
      </c>
      <c r="AA38" s="496">
        <v>0</v>
      </c>
      <c r="AB38" s="496">
        <v>0</v>
      </c>
      <c r="AC38" s="496">
        <v>0</v>
      </c>
      <c r="AD38" s="496">
        <v>0</v>
      </c>
      <c r="AE38" s="496">
        <v>0</v>
      </c>
      <c r="AF38" s="496">
        <v>0</v>
      </c>
      <c r="AG38" s="496"/>
      <c r="AH38" s="496">
        <v>0</v>
      </c>
      <c r="AI38" s="496">
        <v>0</v>
      </c>
      <c r="AJ38" s="496">
        <v>0</v>
      </c>
      <c r="AK38" s="496">
        <v>0</v>
      </c>
      <c r="AL38" s="496">
        <v>0</v>
      </c>
      <c r="AM38" s="496">
        <v>0</v>
      </c>
      <c r="AN38" s="496">
        <v>0</v>
      </c>
      <c r="AO38" s="496">
        <v>0</v>
      </c>
      <c r="AP38" s="496">
        <v>0</v>
      </c>
      <c r="AQ38" s="496">
        <v>0</v>
      </c>
      <c r="AR38" s="496">
        <v>0</v>
      </c>
      <c r="AS38" s="496">
        <v>0</v>
      </c>
      <c r="AT38" s="496">
        <v>0</v>
      </c>
      <c r="AU38" s="496">
        <v>0</v>
      </c>
      <c r="AV38" s="496">
        <v>0</v>
      </c>
      <c r="AW38" s="496">
        <v>0</v>
      </c>
      <c r="AX38" s="496">
        <v>0</v>
      </c>
      <c r="AY38" s="496">
        <v>0</v>
      </c>
      <c r="AZ38" s="496">
        <v>0</v>
      </c>
      <c r="BA38" s="496">
        <v>0</v>
      </c>
      <c r="BB38" s="496">
        <v>0</v>
      </c>
      <c r="BC38" s="496">
        <v>0</v>
      </c>
      <c r="BD38" s="496">
        <v>0</v>
      </c>
      <c r="BE38" s="496">
        <v>0</v>
      </c>
      <c r="BF38" s="496">
        <v>0</v>
      </c>
      <c r="BG38" s="496">
        <v>0</v>
      </c>
      <c r="BH38" s="496">
        <v>0</v>
      </c>
      <c r="BI38" s="496">
        <v>0</v>
      </c>
      <c r="BJ38" s="496">
        <v>0</v>
      </c>
    </row>
    <row r="39" spans="1:62" x14ac:dyDescent="0.3">
      <c r="A39" s="493">
        <v>81</v>
      </c>
      <c r="B39" s="494" t="s">
        <v>118</v>
      </c>
      <c r="C39" s="494"/>
      <c r="D39" s="496">
        <v>0</v>
      </c>
      <c r="E39" s="496">
        <v>0</v>
      </c>
      <c r="F39" s="496">
        <v>0</v>
      </c>
      <c r="G39" s="496">
        <v>0</v>
      </c>
      <c r="H39" s="496">
        <v>0</v>
      </c>
      <c r="I39" s="496">
        <v>0</v>
      </c>
      <c r="J39" s="496">
        <v>0</v>
      </c>
      <c r="K39" s="496">
        <v>0</v>
      </c>
      <c r="L39" s="496">
        <v>0</v>
      </c>
      <c r="M39" s="496">
        <v>0</v>
      </c>
      <c r="N39" s="496">
        <v>0</v>
      </c>
      <c r="O39" s="496">
        <v>0</v>
      </c>
      <c r="P39" s="496">
        <v>0</v>
      </c>
      <c r="Q39" s="496">
        <v>0</v>
      </c>
      <c r="R39" s="496">
        <v>0</v>
      </c>
      <c r="S39" s="496">
        <v>0</v>
      </c>
      <c r="T39" s="496">
        <v>0</v>
      </c>
      <c r="U39" s="496">
        <v>0</v>
      </c>
      <c r="V39" s="496">
        <v>0</v>
      </c>
      <c r="W39" s="496">
        <v>0</v>
      </c>
      <c r="X39" s="496">
        <v>0</v>
      </c>
      <c r="Y39" s="496">
        <v>0</v>
      </c>
      <c r="Z39" s="496">
        <v>0</v>
      </c>
      <c r="AA39" s="496">
        <v>0</v>
      </c>
      <c r="AB39" s="496">
        <v>0</v>
      </c>
      <c r="AC39" s="496">
        <v>0</v>
      </c>
      <c r="AD39" s="496">
        <v>0</v>
      </c>
      <c r="AE39" s="496">
        <v>0</v>
      </c>
      <c r="AF39" s="496">
        <v>0</v>
      </c>
      <c r="AG39" s="496"/>
      <c r="AH39" s="496">
        <v>0</v>
      </c>
      <c r="AI39" s="496">
        <v>0</v>
      </c>
      <c r="AJ39" s="496">
        <v>0</v>
      </c>
      <c r="AK39" s="496">
        <v>0</v>
      </c>
      <c r="AL39" s="496">
        <v>0</v>
      </c>
      <c r="AM39" s="496">
        <v>0</v>
      </c>
      <c r="AN39" s="496">
        <v>0</v>
      </c>
      <c r="AO39" s="496">
        <v>0</v>
      </c>
      <c r="AP39" s="496">
        <v>0</v>
      </c>
      <c r="AQ39" s="496">
        <v>0</v>
      </c>
      <c r="AR39" s="496">
        <v>0</v>
      </c>
      <c r="AS39" s="496">
        <v>0</v>
      </c>
      <c r="AT39" s="496">
        <v>0</v>
      </c>
      <c r="AU39" s="496">
        <v>0</v>
      </c>
      <c r="AV39" s="496">
        <v>0</v>
      </c>
      <c r="AW39" s="496">
        <v>0</v>
      </c>
      <c r="AX39" s="496">
        <v>0</v>
      </c>
      <c r="AY39" s="496">
        <v>0</v>
      </c>
      <c r="AZ39" s="496">
        <v>0</v>
      </c>
      <c r="BA39" s="496">
        <v>0</v>
      </c>
      <c r="BB39" s="496">
        <v>0</v>
      </c>
      <c r="BC39" s="496">
        <v>0</v>
      </c>
      <c r="BD39" s="496">
        <v>0</v>
      </c>
      <c r="BE39" s="496">
        <v>0</v>
      </c>
      <c r="BF39" s="496">
        <v>0</v>
      </c>
      <c r="BG39" s="496">
        <v>0</v>
      </c>
      <c r="BH39" s="496">
        <v>0</v>
      </c>
      <c r="BI39" s="496">
        <v>0</v>
      </c>
      <c r="BJ39" s="496">
        <v>0</v>
      </c>
    </row>
    <row r="40" spans="1:62" x14ac:dyDescent="0.3">
      <c r="A40" s="493">
        <v>82</v>
      </c>
      <c r="B40" s="494" t="s">
        <v>202</v>
      </c>
      <c r="C40" s="494"/>
      <c r="D40" s="496">
        <v>0</v>
      </c>
      <c r="E40" s="496">
        <v>0</v>
      </c>
      <c r="F40" s="496">
        <v>0</v>
      </c>
      <c r="G40" s="496">
        <v>0</v>
      </c>
      <c r="H40" s="496">
        <v>0</v>
      </c>
      <c r="I40" s="496">
        <v>0</v>
      </c>
      <c r="J40" s="496">
        <v>0</v>
      </c>
      <c r="K40" s="496">
        <v>0</v>
      </c>
      <c r="L40" s="496">
        <v>0</v>
      </c>
      <c r="M40" s="496">
        <v>0</v>
      </c>
      <c r="N40" s="496">
        <v>0</v>
      </c>
      <c r="O40" s="496">
        <v>0</v>
      </c>
      <c r="P40" s="496">
        <v>0</v>
      </c>
      <c r="Q40" s="496">
        <v>0</v>
      </c>
      <c r="R40" s="496">
        <v>0</v>
      </c>
      <c r="S40" s="496">
        <v>0</v>
      </c>
      <c r="T40" s="496">
        <v>0</v>
      </c>
      <c r="U40" s="496">
        <v>0</v>
      </c>
      <c r="V40" s="496">
        <v>0</v>
      </c>
      <c r="W40" s="496">
        <v>0</v>
      </c>
      <c r="X40" s="496">
        <v>0</v>
      </c>
      <c r="Y40" s="496">
        <v>0</v>
      </c>
      <c r="Z40" s="496">
        <v>0</v>
      </c>
      <c r="AA40" s="496">
        <v>0</v>
      </c>
      <c r="AB40" s="496">
        <v>0</v>
      </c>
      <c r="AC40" s="496">
        <v>0</v>
      </c>
      <c r="AD40" s="496">
        <v>0</v>
      </c>
      <c r="AE40" s="496">
        <v>0</v>
      </c>
      <c r="AF40" s="496">
        <v>0</v>
      </c>
      <c r="AG40" s="496"/>
      <c r="AH40" s="496">
        <v>0</v>
      </c>
      <c r="AI40" s="496">
        <v>0</v>
      </c>
      <c r="AJ40" s="496">
        <v>0</v>
      </c>
      <c r="AK40" s="496">
        <v>0</v>
      </c>
      <c r="AL40" s="496">
        <v>0</v>
      </c>
      <c r="AM40" s="496">
        <v>0</v>
      </c>
      <c r="AN40" s="496">
        <v>0</v>
      </c>
      <c r="AO40" s="496">
        <v>0</v>
      </c>
      <c r="AP40" s="496">
        <v>0</v>
      </c>
      <c r="AQ40" s="496">
        <v>0</v>
      </c>
      <c r="AR40" s="496">
        <v>0</v>
      </c>
      <c r="AS40" s="496">
        <v>0</v>
      </c>
      <c r="AT40" s="496">
        <v>0</v>
      </c>
      <c r="AU40" s="496">
        <v>0</v>
      </c>
      <c r="AV40" s="496">
        <v>0</v>
      </c>
      <c r="AW40" s="496">
        <v>0</v>
      </c>
      <c r="AX40" s="496">
        <v>0</v>
      </c>
      <c r="AY40" s="496">
        <v>0</v>
      </c>
      <c r="AZ40" s="496">
        <v>0</v>
      </c>
      <c r="BA40" s="496">
        <v>0</v>
      </c>
      <c r="BB40" s="496">
        <v>0</v>
      </c>
      <c r="BC40" s="496">
        <v>0</v>
      </c>
      <c r="BD40" s="496">
        <v>0</v>
      </c>
      <c r="BE40" s="496">
        <v>0</v>
      </c>
      <c r="BF40" s="496">
        <v>0</v>
      </c>
      <c r="BG40" s="496">
        <v>0</v>
      </c>
      <c r="BH40" s="496">
        <v>0</v>
      </c>
      <c r="BI40" s="496">
        <v>0</v>
      </c>
      <c r="BJ40" s="496">
        <v>0</v>
      </c>
    </row>
    <row r="41" spans="1:62" x14ac:dyDescent="0.3">
      <c r="A41" s="493">
        <v>83</v>
      </c>
      <c r="B41" s="494" t="s">
        <v>32</v>
      </c>
      <c r="C41" s="494"/>
      <c r="D41" s="496">
        <v>0</v>
      </c>
      <c r="E41" s="496">
        <v>0</v>
      </c>
      <c r="F41" s="496">
        <v>0</v>
      </c>
      <c r="G41" s="496">
        <v>0</v>
      </c>
      <c r="H41" s="496">
        <v>0</v>
      </c>
      <c r="I41" s="496">
        <v>0</v>
      </c>
      <c r="J41" s="496">
        <v>0</v>
      </c>
      <c r="K41" s="496">
        <v>0</v>
      </c>
      <c r="L41" s="496">
        <v>0</v>
      </c>
      <c r="M41" s="496">
        <v>0</v>
      </c>
      <c r="N41" s="496">
        <v>0</v>
      </c>
      <c r="O41" s="496">
        <v>0</v>
      </c>
      <c r="P41" s="496">
        <v>0</v>
      </c>
      <c r="Q41" s="496">
        <v>0</v>
      </c>
      <c r="R41" s="496">
        <v>0</v>
      </c>
      <c r="S41" s="496">
        <v>0</v>
      </c>
      <c r="T41" s="496">
        <v>0</v>
      </c>
      <c r="U41" s="496">
        <v>0</v>
      </c>
      <c r="V41" s="496">
        <v>0</v>
      </c>
      <c r="W41" s="496">
        <v>0</v>
      </c>
      <c r="X41" s="496">
        <v>0</v>
      </c>
      <c r="Y41" s="496">
        <v>0</v>
      </c>
      <c r="Z41" s="496">
        <v>0</v>
      </c>
      <c r="AA41" s="496">
        <v>0</v>
      </c>
      <c r="AB41" s="496">
        <v>0</v>
      </c>
      <c r="AC41" s="496">
        <v>0</v>
      </c>
      <c r="AD41" s="496">
        <v>0</v>
      </c>
      <c r="AE41" s="496">
        <v>0</v>
      </c>
      <c r="AF41" s="496">
        <v>0</v>
      </c>
      <c r="AG41" s="496"/>
      <c r="AH41" s="496">
        <v>0</v>
      </c>
      <c r="AI41" s="496">
        <v>0</v>
      </c>
      <c r="AJ41" s="496">
        <v>0</v>
      </c>
      <c r="AK41" s="496">
        <v>0</v>
      </c>
      <c r="AL41" s="496">
        <v>0</v>
      </c>
      <c r="AM41" s="496">
        <v>0</v>
      </c>
      <c r="AN41" s="496">
        <v>0</v>
      </c>
      <c r="AO41" s="496">
        <v>0</v>
      </c>
      <c r="AP41" s="496">
        <v>0</v>
      </c>
      <c r="AQ41" s="496">
        <v>0</v>
      </c>
      <c r="AR41" s="496">
        <v>0</v>
      </c>
      <c r="AS41" s="496">
        <v>0</v>
      </c>
      <c r="AT41" s="496">
        <v>0</v>
      </c>
      <c r="AU41" s="496">
        <v>0</v>
      </c>
      <c r="AV41" s="496">
        <v>0</v>
      </c>
      <c r="AW41" s="496">
        <v>0</v>
      </c>
      <c r="AX41" s="496">
        <v>0</v>
      </c>
      <c r="AY41" s="496">
        <v>0</v>
      </c>
      <c r="AZ41" s="496">
        <v>0</v>
      </c>
      <c r="BA41" s="496">
        <v>0</v>
      </c>
      <c r="BB41" s="496">
        <v>0</v>
      </c>
      <c r="BC41" s="496">
        <v>0</v>
      </c>
      <c r="BD41" s="496">
        <v>0</v>
      </c>
      <c r="BE41" s="496">
        <v>0</v>
      </c>
      <c r="BF41" s="496">
        <v>0</v>
      </c>
      <c r="BG41" s="496">
        <v>0</v>
      </c>
      <c r="BH41" s="496">
        <v>0</v>
      </c>
      <c r="BI41" s="496">
        <v>0</v>
      </c>
      <c r="BJ41" s="496">
        <v>0</v>
      </c>
    </row>
    <row r="42" spans="1:62" x14ac:dyDescent="0.3">
      <c r="A42" s="493">
        <v>84</v>
      </c>
      <c r="B42" s="494" t="s">
        <v>126</v>
      </c>
      <c r="C42" s="494"/>
      <c r="D42" s="496">
        <v>0</v>
      </c>
      <c r="E42" s="496">
        <v>0</v>
      </c>
      <c r="F42" s="496">
        <v>0</v>
      </c>
      <c r="G42" s="496">
        <v>0</v>
      </c>
      <c r="H42" s="496">
        <v>0</v>
      </c>
      <c r="I42" s="496">
        <v>0</v>
      </c>
      <c r="J42" s="496">
        <v>0</v>
      </c>
      <c r="K42" s="496">
        <v>0</v>
      </c>
      <c r="L42" s="496">
        <v>0</v>
      </c>
      <c r="M42" s="496">
        <v>0</v>
      </c>
      <c r="N42" s="496">
        <v>0</v>
      </c>
      <c r="O42" s="496">
        <v>0</v>
      </c>
      <c r="P42" s="496">
        <v>0</v>
      </c>
      <c r="Q42" s="496">
        <v>0</v>
      </c>
      <c r="R42" s="496">
        <v>0</v>
      </c>
      <c r="S42" s="496">
        <v>0</v>
      </c>
      <c r="T42" s="496">
        <v>0</v>
      </c>
      <c r="U42" s="496">
        <v>0</v>
      </c>
      <c r="V42" s="496">
        <v>0</v>
      </c>
      <c r="W42" s="496">
        <v>0</v>
      </c>
      <c r="X42" s="496">
        <v>0</v>
      </c>
      <c r="Y42" s="496">
        <v>0</v>
      </c>
      <c r="Z42" s="496">
        <v>0</v>
      </c>
      <c r="AA42" s="496">
        <v>0</v>
      </c>
      <c r="AB42" s="496">
        <v>0</v>
      </c>
      <c r="AC42" s="496">
        <v>0</v>
      </c>
      <c r="AD42" s="496">
        <v>0</v>
      </c>
      <c r="AE42" s="496">
        <v>0</v>
      </c>
      <c r="AF42" s="496">
        <v>0</v>
      </c>
      <c r="AG42" s="496"/>
      <c r="AH42" s="496">
        <v>0</v>
      </c>
      <c r="AI42" s="496">
        <v>0</v>
      </c>
      <c r="AJ42" s="496">
        <v>0</v>
      </c>
      <c r="AK42" s="496">
        <v>0</v>
      </c>
      <c r="AL42" s="496">
        <v>0</v>
      </c>
      <c r="AM42" s="496">
        <v>0</v>
      </c>
      <c r="AN42" s="496">
        <v>0</v>
      </c>
      <c r="AO42" s="496">
        <v>0</v>
      </c>
      <c r="AP42" s="496">
        <v>0</v>
      </c>
      <c r="AQ42" s="496">
        <v>0</v>
      </c>
      <c r="AR42" s="496">
        <v>0</v>
      </c>
      <c r="AS42" s="496">
        <v>0</v>
      </c>
      <c r="AT42" s="496">
        <v>0</v>
      </c>
      <c r="AU42" s="496">
        <v>0</v>
      </c>
      <c r="AV42" s="496">
        <v>0</v>
      </c>
      <c r="AW42" s="496">
        <v>0</v>
      </c>
      <c r="AX42" s="496">
        <v>0</v>
      </c>
      <c r="AY42" s="496">
        <v>0</v>
      </c>
      <c r="AZ42" s="496">
        <v>0</v>
      </c>
      <c r="BA42" s="496">
        <v>0</v>
      </c>
      <c r="BB42" s="496">
        <v>0</v>
      </c>
      <c r="BC42" s="496">
        <v>0</v>
      </c>
      <c r="BD42" s="496">
        <v>0</v>
      </c>
      <c r="BE42" s="496">
        <v>0</v>
      </c>
      <c r="BF42" s="496">
        <v>0</v>
      </c>
      <c r="BG42" s="496">
        <v>0</v>
      </c>
      <c r="BH42" s="496">
        <v>0</v>
      </c>
      <c r="BI42" s="496">
        <v>0</v>
      </c>
      <c r="BJ42" s="496">
        <v>0</v>
      </c>
    </row>
    <row r="43" spans="1:62" x14ac:dyDescent="0.3">
      <c r="A43" s="493">
        <v>85</v>
      </c>
      <c r="B43" s="494" t="s">
        <v>128</v>
      </c>
      <c r="C43" s="494"/>
      <c r="D43" s="496">
        <v>0</v>
      </c>
      <c r="E43" s="496">
        <v>0</v>
      </c>
      <c r="F43" s="496">
        <v>0</v>
      </c>
      <c r="G43" s="496">
        <v>0</v>
      </c>
      <c r="H43" s="496">
        <v>0</v>
      </c>
      <c r="I43" s="496">
        <v>0</v>
      </c>
      <c r="J43" s="496">
        <v>0</v>
      </c>
      <c r="K43" s="496">
        <v>0</v>
      </c>
      <c r="L43" s="496">
        <v>0</v>
      </c>
      <c r="M43" s="496">
        <v>0</v>
      </c>
      <c r="N43" s="496">
        <v>0</v>
      </c>
      <c r="O43" s="496">
        <v>0</v>
      </c>
      <c r="P43" s="496">
        <v>0</v>
      </c>
      <c r="Q43" s="496">
        <v>0</v>
      </c>
      <c r="R43" s="496">
        <v>0</v>
      </c>
      <c r="S43" s="496">
        <v>0</v>
      </c>
      <c r="T43" s="496">
        <v>0</v>
      </c>
      <c r="U43" s="496">
        <v>0</v>
      </c>
      <c r="V43" s="496">
        <v>0</v>
      </c>
      <c r="W43" s="496">
        <v>0</v>
      </c>
      <c r="X43" s="496">
        <v>0</v>
      </c>
      <c r="Y43" s="496">
        <v>0</v>
      </c>
      <c r="Z43" s="496">
        <v>0</v>
      </c>
      <c r="AA43" s="496">
        <v>0</v>
      </c>
      <c r="AB43" s="496">
        <v>0</v>
      </c>
      <c r="AC43" s="496">
        <v>0</v>
      </c>
      <c r="AD43" s="496">
        <v>0</v>
      </c>
      <c r="AE43" s="496">
        <v>0</v>
      </c>
      <c r="AF43" s="496">
        <v>0</v>
      </c>
      <c r="AG43" s="496"/>
      <c r="AH43" s="496">
        <v>0</v>
      </c>
      <c r="AI43" s="496">
        <v>0</v>
      </c>
      <c r="AJ43" s="496">
        <v>0</v>
      </c>
      <c r="AK43" s="496">
        <v>0</v>
      </c>
      <c r="AL43" s="496">
        <v>0</v>
      </c>
      <c r="AM43" s="496">
        <v>0</v>
      </c>
      <c r="AN43" s="496">
        <v>0</v>
      </c>
      <c r="AO43" s="496">
        <v>0</v>
      </c>
      <c r="AP43" s="496">
        <v>0</v>
      </c>
      <c r="AQ43" s="496">
        <v>0</v>
      </c>
      <c r="AR43" s="496">
        <v>0</v>
      </c>
      <c r="AS43" s="496">
        <v>0</v>
      </c>
      <c r="AT43" s="496">
        <v>0</v>
      </c>
      <c r="AU43" s="496">
        <v>0</v>
      </c>
      <c r="AV43" s="496">
        <v>0</v>
      </c>
      <c r="AW43" s="496">
        <v>0</v>
      </c>
      <c r="AX43" s="496">
        <v>0</v>
      </c>
      <c r="AY43" s="496">
        <v>0</v>
      </c>
      <c r="AZ43" s="496">
        <v>0</v>
      </c>
      <c r="BA43" s="496">
        <v>0</v>
      </c>
      <c r="BB43" s="496">
        <v>0</v>
      </c>
      <c r="BC43" s="496">
        <v>0</v>
      </c>
      <c r="BD43" s="496">
        <v>0</v>
      </c>
      <c r="BE43" s="496">
        <v>0</v>
      </c>
      <c r="BF43" s="496">
        <v>0</v>
      </c>
      <c r="BG43" s="496">
        <v>0</v>
      </c>
      <c r="BH43" s="496">
        <v>0</v>
      </c>
      <c r="BI43" s="496">
        <v>0</v>
      </c>
      <c r="BJ43" s="496">
        <v>0</v>
      </c>
    </row>
    <row r="44" spans="1:62" x14ac:dyDescent="0.3">
      <c r="A44" s="493">
        <v>88</v>
      </c>
      <c r="B44" s="494" t="s">
        <v>125</v>
      </c>
      <c r="C44" s="494"/>
      <c r="D44" s="496">
        <v>0</v>
      </c>
      <c r="E44" s="496">
        <v>0</v>
      </c>
      <c r="F44" s="496">
        <v>0</v>
      </c>
      <c r="G44" s="496">
        <v>0</v>
      </c>
      <c r="H44" s="496">
        <v>0</v>
      </c>
      <c r="I44" s="496">
        <v>0</v>
      </c>
      <c r="J44" s="496">
        <v>0</v>
      </c>
      <c r="K44" s="496">
        <v>0</v>
      </c>
      <c r="L44" s="496">
        <v>0</v>
      </c>
      <c r="M44" s="496">
        <v>0</v>
      </c>
      <c r="N44" s="496">
        <v>0</v>
      </c>
      <c r="O44" s="496">
        <v>0</v>
      </c>
      <c r="P44" s="496">
        <v>0</v>
      </c>
      <c r="Q44" s="496">
        <v>0</v>
      </c>
      <c r="R44" s="496">
        <v>0</v>
      </c>
      <c r="S44" s="496">
        <v>0</v>
      </c>
      <c r="T44" s="496">
        <v>0</v>
      </c>
      <c r="U44" s="496">
        <v>0</v>
      </c>
      <c r="V44" s="496">
        <v>0</v>
      </c>
      <c r="W44" s="496">
        <v>0</v>
      </c>
      <c r="X44" s="496">
        <v>0</v>
      </c>
      <c r="Y44" s="496">
        <v>0</v>
      </c>
      <c r="Z44" s="496">
        <v>0</v>
      </c>
      <c r="AA44" s="496">
        <v>0</v>
      </c>
      <c r="AB44" s="496">
        <v>0</v>
      </c>
      <c r="AC44" s="496">
        <v>0</v>
      </c>
      <c r="AD44" s="496">
        <v>0</v>
      </c>
      <c r="AE44" s="496">
        <v>0</v>
      </c>
      <c r="AF44" s="496">
        <v>0</v>
      </c>
      <c r="AG44" s="496"/>
      <c r="AH44" s="496">
        <v>0</v>
      </c>
      <c r="AI44" s="496">
        <v>0</v>
      </c>
      <c r="AJ44" s="496">
        <v>0</v>
      </c>
      <c r="AK44" s="496">
        <v>0</v>
      </c>
      <c r="AL44" s="496">
        <v>0</v>
      </c>
      <c r="AM44" s="496">
        <v>0</v>
      </c>
      <c r="AN44" s="496">
        <v>0</v>
      </c>
      <c r="AO44" s="496">
        <v>0</v>
      </c>
      <c r="AP44" s="496">
        <v>0</v>
      </c>
      <c r="AQ44" s="496">
        <v>0</v>
      </c>
      <c r="AR44" s="496">
        <v>0</v>
      </c>
      <c r="AS44" s="496">
        <v>0</v>
      </c>
      <c r="AT44" s="496">
        <v>0</v>
      </c>
      <c r="AU44" s="496">
        <v>0</v>
      </c>
      <c r="AV44" s="496">
        <v>0</v>
      </c>
      <c r="AW44" s="496">
        <v>0</v>
      </c>
      <c r="AX44" s="496">
        <v>0</v>
      </c>
      <c r="AY44" s="496">
        <v>0</v>
      </c>
      <c r="AZ44" s="496">
        <v>0</v>
      </c>
      <c r="BA44" s="496">
        <v>0</v>
      </c>
      <c r="BB44" s="496">
        <v>0</v>
      </c>
      <c r="BC44" s="496">
        <v>0</v>
      </c>
      <c r="BD44" s="496">
        <v>0</v>
      </c>
      <c r="BE44" s="496">
        <v>0</v>
      </c>
      <c r="BF44" s="496">
        <v>0</v>
      </c>
      <c r="BG44" s="496">
        <v>0</v>
      </c>
      <c r="BH44" s="496">
        <v>0</v>
      </c>
      <c r="BI44" s="496">
        <v>0</v>
      </c>
      <c r="BJ44" s="496">
        <v>0</v>
      </c>
    </row>
    <row r="45" spans="1:62" x14ac:dyDescent="0.3">
      <c r="A45" s="493">
        <v>89</v>
      </c>
      <c r="B45" s="494" t="s">
        <v>129</v>
      </c>
      <c r="C45" s="494"/>
      <c r="D45" s="496">
        <v>0</v>
      </c>
      <c r="E45" s="496">
        <v>0</v>
      </c>
      <c r="F45" s="496">
        <v>0</v>
      </c>
      <c r="G45" s="496">
        <v>0</v>
      </c>
      <c r="H45" s="496">
        <v>0</v>
      </c>
      <c r="I45" s="496">
        <v>0</v>
      </c>
      <c r="J45" s="496">
        <v>0</v>
      </c>
      <c r="K45" s="496">
        <v>0</v>
      </c>
      <c r="L45" s="496">
        <v>0</v>
      </c>
      <c r="M45" s="496">
        <v>0</v>
      </c>
      <c r="N45" s="496">
        <v>0</v>
      </c>
      <c r="O45" s="496">
        <v>0</v>
      </c>
      <c r="P45" s="496">
        <v>0</v>
      </c>
      <c r="Q45" s="496">
        <v>0</v>
      </c>
      <c r="R45" s="496">
        <v>0</v>
      </c>
      <c r="S45" s="496">
        <v>0</v>
      </c>
      <c r="T45" s="496">
        <v>0</v>
      </c>
      <c r="U45" s="496">
        <v>0</v>
      </c>
      <c r="V45" s="496">
        <v>0</v>
      </c>
      <c r="W45" s="496">
        <v>0</v>
      </c>
      <c r="X45" s="496">
        <v>0</v>
      </c>
      <c r="Y45" s="496">
        <v>0</v>
      </c>
      <c r="Z45" s="496">
        <v>0</v>
      </c>
      <c r="AA45" s="496">
        <v>0</v>
      </c>
      <c r="AB45" s="496">
        <v>0</v>
      </c>
      <c r="AC45" s="496">
        <v>0</v>
      </c>
      <c r="AD45" s="496">
        <v>0</v>
      </c>
      <c r="AE45" s="496">
        <v>0</v>
      </c>
      <c r="AF45" s="496">
        <v>0</v>
      </c>
      <c r="AG45" s="496"/>
      <c r="AH45" s="496">
        <v>0</v>
      </c>
      <c r="AI45" s="496">
        <v>0</v>
      </c>
      <c r="AJ45" s="496">
        <v>0</v>
      </c>
      <c r="AK45" s="496">
        <v>0</v>
      </c>
      <c r="AL45" s="496">
        <v>0</v>
      </c>
      <c r="AM45" s="496">
        <v>0</v>
      </c>
      <c r="AN45" s="496">
        <v>0</v>
      </c>
      <c r="AO45" s="496">
        <v>0</v>
      </c>
      <c r="AP45" s="496">
        <v>0</v>
      </c>
      <c r="AQ45" s="496">
        <v>0</v>
      </c>
      <c r="AR45" s="496">
        <v>0</v>
      </c>
      <c r="AS45" s="496">
        <v>0</v>
      </c>
      <c r="AT45" s="496">
        <v>0</v>
      </c>
      <c r="AU45" s="496">
        <v>0</v>
      </c>
      <c r="AV45" s="496">
        <v>0</v>
      </c>
      <c r="AW45" s="496">
        <v>0</v>
      </c>
      <c r="AX45" s="496">
        <v>0</v>
      </c>
      <c r="AY45" s="496">
        <v>0</v>
      </c>
      <c r="AZ45" s="496">
        <v>0</v>
      </c>
      <c r="BA45" s="496">
        <v>0</v>
      </c>
      <c r="BB45" s="496">
        <v>0</v>
      </c>
      <c r="BC45" s="496">
        <v>0</v>
      </c>
      <c r="BD45" s="496">
        <v>0</v>
      </c>
      <c r="BE45" s="496">
        <v>0</v>
      </c>
      <c r="BF45" s="496">
        <v>0</v>
      </c>
      <c r="BG45" s="496">
        <v>0</v>
      </c>
      <c r="BH45" s="496">
        <v>0</v>
      </c>
      <c r="BI45" s="496">
        <v>0</v>
      </c>
      <c r="BJ45" s="496">
        <v>0</v>
      </c>
    </row>
    <row r="46" spans="1:62" x14ac:dyDescent="0.3">
      <c r="A46" s="493">
        <v>90</v>
      </c>
      <c r="B46" s="494" t="s">
        <v>122</v>
      </c>
      <c r="C46" s="494"/>
      <c r="D46" s="496">
        <v>0</v>
      </c>
      <c r="E46" s="496">
        <v>0</v>
      </c>
      <c r="F46" s="496">
        <v>0</v>
      </c>
      <c r="G46" s="496">
        <v>0</v>
      </c>
      <c r="H46" s="496">
        <v>0</v>
      </c>
      <c r="I46" s="496">
        <v>0</v>
      </c>
      <c r="J46" s="496">
        <v>0</v>
      </c>
      <c r="K46" s="496">
        <v>0</v>
      </c>
      <c r="L46" s="496">
        <v>0</v>
      </c>
      <c r="M46" s="496">
        <v>0</v>
      </c>
      <c r="N46" s="496">
        <v>0</v>
      </c>
      <c r="O46" s="496">
        <v>0</v>
      </c>
      <c r="P46" s="496">
        <v>0</v>
      </c>
      <c r="Q46" s="496">
        <v>0</v>
      </c>
      <c r="R46" s="496">
        <v>0</v>
      </c>
      <c r="S46" s="496">
        <v>0</v>
      </c>
      <c r="T46" s="496">
        <v>0</v>
      </c>
      <c r="U46" s="496">
        <v>0</v>
      </c>
      <c r="V46" s="496">
        <v>0</v>
      </c>
      <c r="W46" s="496">
        <v>0</v>
      </c>
      <c r="X46" s="496">
        <v>0</v>
      </c>
      <c r="Y46" s="496">
        <v>0</v>
      </c>
      <c r="Z46" s="496">
        <v>0</v>
      </c>
      <c r="AA46" s="496">
        <v>0</v>
      </c>
      <c r="AB46" s="496">
        <v>0</v>
      </c>
      <c r="AC46" s="496">
        <v>0</v>
      </c>
      <c r="AD46" s="496">
        <v>0</v>
      </c>
      <c r="AE46" s="496">
        <v>0</v>
      </c>
      <c r="AF46" s="496">
        <v>0</v>
      </c>
      <c r="AG46" s="496"/>
      <c r="AH46" s="496">
        <v>0</v>
      </c>
      <c r="AI46" s="496">
        <v>0</v>
      </c>
      <c r="AJ46" s="496">
        <v>0</v>
      </c>
      <c r="AK46" s="496">
        <v>0</v>
      </c>
      <c r="AL46" s="496">
        <v>0</v>
      </c>
      <c r="AM46" s="496">
        <v>0</v>
      </c>
      <c r="AN46" s="496">
        <v>0</v>
      </c>
      <c r="AO46" s="496">
        <v>0</v>
      </c>
      <c r="AP46" s="496">
        <v>0</v>
      </c>
      <c r="AQ46" s="496">
        <v>0</v>
      </c>
      <c r="AR46" s="496">
        <v>0</v>
      </c>
      <c r="AS46" s="496">
        <v>0</v>
      </c>
      <c r="AT46" s="496">
        <v>0</v>
      </c>
      <c r="AU46" s="496">
        <v>0</v>
      </c>
      <c r="AV46" s="496">
        <v>0</v>
      </c>
      <c r="AW46" s="496">
        <v>0</v>
      </c>
      <c r="AX46" s="496">
        <v>0</v>
      </c>
      <c r="AY46" s="496">
        <v>0</v>
      </c>
      <c r="AZ46" s="496">
        <v>0</v>
      </c>
      <c r="BA46" s="496">
        <v>0</v>
      </c>
      <c r="BB46" s="496">
        <v>0</v>
      </c>
      <c r="BC46" s="496">
        <v>0</v>
      </c>
      <c r="BD46" s="496">
        <v>0</v>
      </c>
      <c r="BE46" s="496">
        <v>0</v>
      </c>
      <c r="BF46" s="496">
        <v>0</v>
      </c>
      <c r="BG46" s="496">
        <v>0</v>
      </c>
      <c r="BH46" s="496">
        <v>0</v>
      </c>
      <c r="BI46" s="496">
        <v>0</v>
      </c>
      <c r="BJ46" s="496">
        <v>0</v>
      </c>
    </row>
    <row r="47" spans="1:62" x14ac:dyDescent="0.3">
      <c r="A47" s="493">
        <v>91</v>
      </c>
      <c r="B47" s="494" t="s">
        <v>123</v>
      </c>
      <c r="C47" s="494"/>
      <c r="D47" s="496">
        <v>0</v>
      </c>
      <c r="E47" s="496">
        <v>0</v>
      </c>
      <c r="F47" s="496">
        <v>0</v>
      </c>
      <c r="G47" s="496">
        <v>0</v>
      </c>
      <c r="H47" s="496">
        <v>0</v>
      </c>
      <c r="I47" s="496">
        <v>0</v>
      </c>
      <c r="J47" s="496">
        <v>0</v>
      </c>
      <c r="K47" s="496">
        <v>0</v>
      </c>
      <c r="L47" s="496">
        <v>0</v>
      </c>
      <c r="M47" s="496">
        <v>0</v>
      </c>
      <c r="N47" s="496">
        <v>0</v>
      </c>
      <c r="O47" s="496">
        <v>0</v>
      </c>
      <c r="P47" s="496">
        <v>0</v>
      </c>
      <c r="Q47" s="496">
        <v>0</v>
      </c>
      <c r="R47" s="496">
        <v>0</v>
      </c>
      <c r="S47" s="496">
        <v>0</v>
      </c>
      <c r="T47" s="496">
        <v>0</v>
      </c>
      <c r="U47" s="496">
        <v>0</v>
      </c>
      <c r="V47" s="496">
        <v>0</v>
      </c>
      <c r="W47" s="496">
        <v>0</v>
      </c>
      <c r="X47" s="496">
        <v>0</v>
      </c>
      <c r="Y47" s="496">
        <v>0</v>
      </c>
      <c r="Z47" s="496">
        <v>0</v>
      </c>
      <c r="AA47" s="496">
        <v>0</v>
      </c>
      <c r="AB47" s="496">
        <v>0</v>
      </c>
      <c r="AC47" s="496">
        <v>0</v>
      </c>
      <c r="AD47" s="496">
        <v>0</v>
      </c>
      <c r="AE47" s="496">
        <v>0</v>
      </c>
      <c r="AF47" s="496">
        <v>0</v>
      </c>
      <c r="AG47" s="496"/>
      <c r="AH47" s="496">
        <v>0</v>
      </c>
      <c r="AI47" s="496">
        <v>0</v>
      </c>
      <c r="AJ47" s="496">
        <v>0</v>
      </c>
      <c r="AK47" s="496">
        <v>0</v>
      </c>
      <c r="AL47" s="496">
        <v>0</v>
      </c>
      <c r="AM47" s="496">
        <v>0</v>
      </c>
      <c r="AN47" s="496">
        <v>0</v>
      </c>
      <c r="AO47" s="496">
        <v>0</v>
      </c>
      <c r="AP47" s="496">
        <v>0</v>
      </c>
      <c r="AQ47" s="496">
        <v>0</v>
      </c>
      <c r="AR47" s="496">
        <v>0</v>
      </c>
      <c r="AS47" s="496">
        <v>0</v>
      </c>
      <c r="AT47" s="496">
        <v>0</v>
      </c>
      <c r="AU47" s="496">
        <v>0</v>
      </c>
      <c r="AV47" s="496">
        <v>0</v>
      </c>
      <c r="AW47" s="496">
        <v>0</v>
      </c>
      <c r="AX47" s="496">
        <v>0</v>
      </c>
      <c r="AY47" s="496">
        <v>0</v>
      </c>
      <c r="AZ47" s="496">
        <v>0</v>
      </c>
      <c r="BA47" s="496">
        <v>0</v>
      </c>
      <c r="BB47" s="496">
        <v>0</v>
      </c>
      <c r="BC47" s="496">
        <v>0</v>
      </c>
      <c r="BD47" s="496">
        <v>0</v>
      </c>
      <c r="BE47" s="496">
        <v>0</v>
      </c>
      <c r="BF47" s="496">
        <v>0</v>
      </c>
      <c r="BG47" s="496">
        <v>0</v>
      </c>
      <c r="BH47" s="496">
        <v>0</v>
      </c>
      <c r="BI47" s="496">
        <v>0</v>
      </c>
      <c r="BJ47" s="496">
        <v>0</v>
      </c>
    </row>
    <row r="48" spans="1:62" x14ac:dyDescent="0.3">
      <c r="A48" s="493">
        <v>93</v>
      </c>
      <c r="B48" s="494" t="s">
        <v>135</v>
      </c>
      <c r="C48" s="494"/>
      <c r="D48" s="496">
        <v>0</v>
      </c>
      <c r="E48" s="496">
        <v>0</v>
      </c>
      <c r="F48" s="496">
        <v>0</v>
      </c>
      <c r="G48" s="496">
        <v>0</v>
      </c>
      <c r="H48" s="496">
        <v>0</v>
      </c>
      <c r="I48" s="496">
        <v>0</v>
      </c>
      <c r="J48" s="496">
        <v>0</v>
      </c>
      <c r="K48" s="496">
        <v>0</v>
      </c>
      <c r="L48" s="496">
        <v>0</v>
      </c>
      <c r="M48" s="496">
        <v>0</v>
      </c>
      <c r="N48" s="496">
        <v>0</v>
      </c>
      <c r="O48" s="496">
        <v>0</v>
      </c>
      <c r="P48" s="496">
        <v>0</v>
      </c>
      <c r="Q48" s="496">
        <v>0</v>
      </c>
      <c r="R48" s="496">
        <v>0</v>
      </c>
      <c r="S48" s="496">
        <v>0</v>
      </c>
      <c r="T48" s="496">
        <v>0</v>
      </c>
      <c r="U48" s="496">
        <v>0</v>
      </c>
      <c r="V48" s="496">
        <v>0</v>
      </c>
      <c r="W48" s="496">
        <v>0</v>
      </c>
      <c r="X48" s="496">
        <v>0</v>
      </c>
      <c r="Y48" s="496">
        <v>0</v>
      </c>
      <c r="Z48" s="496">
        <v>0</v>
      </c>
      <c r="AA48" s="496">
        <v>0</v>
      </c>
      <c r="AB48" s="496">
        <v>0</v>
      </c>
      <c r="AC48" s="496">
        <v>0</v>
      </c>
      <c r="AD48" s="496">
        <v>0</v>
      </c>
      <c r="AE48" s="496">
        <v>0</v>
      </c>
      <c r="AF48" s="496">
        <v>0</v>
      </c>
      <c r="AG48" s="496"/>
      <c r="AH48" s="496">
        <v>0</v>
      </c>
      <c r="AI48" s="496">
        <v>0</v>
      </c>
      <c r="AJ48" s="496">
        <v>0</v>
      </c>
      <c r="AK48" s="496">
        <v>0</v>
      </c>
      <c r="AL48" s="496">
        <v>0</v>
      </c>
      <c r="AM48" s="496">
        <v>0</v>
      </c>
      <c r="AN48" s="496">
        <v>0</v>
      </c>
      <c r="AO48" s="496">
        <v>0</v>
      </c>
      <c r="AP48" s="496">
        <v>0</v>
      </c>
      <c r="AQ48" s="496">
        <v>0</v>
      </c>
      <c r="AR48" s="496">
        <v>0</v>
      </c>
      <c r="AS48" s="496">
        <v>0</v>
      </c>
      <c r="AT48" s="496">
        <v>0</v>
      </c>
      <c r="AU48" s="496">
        <v>0</v>
      </c>
      <c r="AV48" s="496">
        <v>0</v>
      </c>
      <c r="AW48" s="496">
        <v>0</v>
      </c>
      <c r="AX48" s="496">
        <v>0</v>
      </c>
      <c r="AY48" s="496">
        <v>0</v>
      </c>
      <c r="AZ48" s="496">
        <v>0</v>
      </c>
      <c r="BA48" s="496">
        <v>0</v>
      </c>
      <c r="BB48" s="496">
        <v>0</v>
      </c>
      <c r="BC48" s="496">
        <v>0</v>
      </c>
      <c r="BD48" s="496">
        <v>0</v>
      </c>
      <c r="BE48" s="496">
        <v>0</v>
      </c>
      <c r="BF48" s="496">
        <v>0</v>
      </c>
      <c r="BG48" s="496">
        <v>0</v>
      </c>
      <c r="BH48" s="496">
        <v>0</v>
      </c>
      <c r="BI48" s="496">
        <v>0</v>
      </c>
      <c r="BJ48" s="496">
        <v>0</v>
      </c>
    </row>
    <row r="49" spans="1:62" x14ac:dyDescent="0.3">
      <c r="A49" s="493">
        <v>94</v>
      </c>
      <c r="B49" s="494" t="s">
        <v>138</v>
      </c>
      <c r="C49" s="494"/>
      <c r="D49" s="496">
        <v>0</v>
      </c>
      <c r="E49" s="496">
        <v>0</v>
      </c>
      <c r="F49" s="496">
        <v>0</v>
      </c>
      <c r="G49" s="496">
        <v>0</v>
      </c>
      <c r="H49" s="496">
        <v>0</v>
      </c>
      <c r="I49" s="496">
        <v>0</v>
      </c>
      <c r="J49" s="496">
        <v>0</v>
      </c>
      <c r="K49" s="496">
        <v>0</v>
      </c>
      <c r="L49" s="496">
        <v>0</v>
      </c>
      <c r="M49" s="496">
        <v>0</v>
      </c>
      <c r="N49" s="496">
        <v>0</v>
      </c>
      <c r="O49" s="496">
        <v>0</v>
      </c>
      <c r="P49" s="496">
        <v>0</v>
      </c>
      <c r="Q49" s="496">
        <v>0</v>
      </c>
      <c r="R49" s="496">
        <v>0</v>
      </c>
      <c r="S49" s="496">
        <v>0</v>
      </c>
      <c r="T49" s="496">
        <v>0</v>
      </c>
      <c r="U49" s="496">
        <v>0</v>
      </c>
      <c r="V49" s="496">
        <v>0</v>
      </c>
      <c r="W49" s="496">
        <v>0</v>
      </c>
      <c r="X49" s="496">
        <v>0</v>
      </c>
      <c r="Y49" s="496">
        <v>0</v>
      </c>
      <c r="Z49" s="496">
        <v>0</v>
      </c>
      <c r="AA49" s="496">
        <v>0</v>
      </c>
      <c r="AB49" s="496">
        <v>0</v>
      </c>
      <c r="AC49" s="496">
        <v>0</v>
      </c>
      <c r="AD49" s="496">
        <v>0</v>
      </c>
      <c r="AE49" s="496">
        <v>0</v>
      </c>
      <c r="AF49" s="496">
        <v>0</v>
      </c>
      <c r="AG49" s="496"/>
      <c r="AH49" s="496">
        <v>0</v>
      </c>
      <c r="AI49" s="496">
        <v>0</v>
      </c>
      <c r="AJ49" s="496">
        <v>0</v>
      </c>
      <c r="AK49" s="496">
        <v>0</v>
      </c>
      <c r="AL49" s="496">
        <v>0</v>
      </c>
      <c r="AM49" s="496">
        <v>0</v>
      </c>
      <c r="AN49" s="496">
        <v>0</v>
      </c>
      <c r="AO49" s="496">
        <v>0</v>
      </c>
      <c r="AP49" s="496">
        <v>0</v>
      </c>
      <c r="AQ49" s="496">
        <v>0</v>
      </c>
      <c r="AR49" s="496">
        <v>0</v>
      </c>
      <c r="AS49" s="496">
        <v>0</v>
      </c>
      <c r="AT49" s="496">
        <v>0</v>
      </c>
      <c r="AU49" s="496">
        <v>0</v>
      </c>
      <c r="AV49" s="496">
        <v>0</v>
      </c>
      <c r="AW49" s="496">
        <v>0</v>
      </c>
      <c r="AX49" s="496">
        <v>0</v>
      </c>
      <c r="AY49" s="496">
        <v>0</v>
      </c>
      <c r="AZ49" s="496">
        <v>0</v>
      </c>
      <c r="BA49" s="496">
        <v>0</v>
      </c>
      <c r="BB49" s="496">
        <v>0</v>
      </c>
      <c r="BC49" s="496">
        <v>0</v>
      </c>
      <c r="BD49" s="496">
        <v>0</v>
      </c>
      <c r="BE49" s="496">
        <v>0</v>
      </c>
      <c r="BF49" s="496">
        <v>0</v>
      </c>
      <c r="BG49" s="496">
        <v>0</v>
      </c>
      <c r="BH49" s="496">
        <v>0</v>
      </c>
      <c r="BI49" s="496">
        <v>0</v>
      </c>
      <c r="BJ49" s="496">
        <v>0</v>
      </c>
    </row>
    <row r="50" spans="1:62" x14ac:dyDescent="0.3">
      <c r="A50" s="493">
        <v>97</v>
      </c>
      <c r="B50" s="494" t="s">
        <v>134</v>
      </c>
      <c r="C50" s="494"/>
      <c r="D50" s="496">
        <v>0</v>
      </c>
      <c r="E50" s="496">
        <v>0</v>
      </c>
      <c r="F50" s="496">
        <v>0</v>
      </c>
      <c r="G50" s="496">
        <v>0</v>
      </c>
      <c r="H50" s="496">
        <v>0</v>
      </c>
      <c r="I50" s="496">
        <v>0</v>
      </c>
      <c r="J50" s="496">
        <v>0</v>
      </c>
      <c r="K50" s="496">
        <v>0</v>
      </c>
      <c r="L50" s="496">
        <v>0</v>
      </c>
      <c r="M50" s="496">
        <v>0</v>
      </c>
      <c r="N50" s="496">
        <v>0</v>
      </c>
      <c r="O50" s="496">
        <v>0</v>
      </c>
      <c r="P50" s="496">
        <v>0</v>
      </c>
      <c r="Q50" s="496">
        <v>0</v>
      </c>
      <c r="R50" s="496">
        <v>0</v>
      </c>
      <c r="S50" s="496">
        <v>0</v>
      </c>
      <c r="T50" s="496">
        <v>0</v>
      </c>
      <c r="U50" s="496">
        <v>0</v>
      </c>
      <c r="V50" s="496">
        <v>0</v>
      </c>
      <c r="W50" s="496">
        <v>0</v>
      </c>
      <c r="X50" s="496">
        <v>0</v>
      </c>
      <c r="Y50" s="496">
        <v>0</v>
      </c>
      <c r="Z50" s="496">
        <v>0</v>
      </c>
      <c r="AA50" s="496">
        <v>0</v>
      </c>
      <c r="AB50" s="496">
        <v>0</v>
      </c>
      <c r="AC50" s="496">
        <v>0</v>
      </c>
      <c r="AD50" s="496">
        <v>0</v>
      </c>
      <c r="AE50" s="496">
        <v>0</v>
      </c>
      <c r="AF50" s="496">
        <v>0</v>
      </c>
      <c r="AG50" s="496"/>
      <c r="AH50" s="496">
        <v>0</v>
      </c>
      <c r="AI50" s="496">
        <v>0</v>
      </c>
      <c r="AJ50" s="496">
        <v>0</v>
      </c>
      <c r="AK50" s="496">
        <v>0</v>
      </c>
      <c r="AL50" s="496">
        <v>0</v>
      </c>
      <c r="AM50" s="496">
        <v>0</v>
      </c>
      <c r="AN50" s="496">
        <v>0</v>
      </c>
      <c r="AO50" s="496">
        <v>0</v>
      </c>
      <c r="AP50" s="496">
        <v>0</v>
      </c>
      <c r="AQ50" s="496">
        <v>0</v>
      </c>
      <c r="AR50" s="496">
        <v>0</v>
      </c>
      <c r="AS50" s="496">
        <v>0</v>
      </c>
      <c r="AT50" s="496">
        <v>0</v>
      </c>
      <c r="AU50" s="496">
        <v>0</v>
      </c>
      <c r="AV50" s="496">
        <v>0</v>
      </c>
      <c r="AW50" s="496">
        <v>0</v>
      </c>
      <c r="AX50" s="496">
        <v>0</v>
      </c>
      <c r="AY50" s="496">
        <v>0</v>
      </c>
      <c r="AZ50" s="496">
        <v>0</v>
      </c>
      <c r="BA50" s="496">
        <v>0</v>
      </c>
      <c r="BB50" s="496">
        <v>0</v>
      </c>
      <c r="BC50" s="496">
        <v>0</v>
      </c>
      <c r="BD50" s="496">
        <v>0</v>
      </c>
      <c r="BE50" s="496">
        <v>0</v>
      </c>
      <c r="BF50" s="496">
        <v>0</v>
      </c>
      <c r="BG50" s="496">
        <v>0</v>
      </c>
      <c r="BH50" s="496">
        <v>0</v>
      </c>
      <c r="BI50" s="496">
        <v>0</v>
      </c>
      <c r="BJ50" s="496">
        <v>0</v>
      </c>
    </row>
    <row r="51" spans="1:62" x14ac:dyDescent="0.3">
      <c r="A51" s="493">
        <v>98</v>
      </c>
      <c r="B51" s="494" t="s">
        <v>139</v>
      </c>
      <c r="C51" s="494"/>
      <c r="D51" s="496">
        <v>0</v>
      </c>
      <c r="E51" s="496">
        <v>0</v>
      </c>
      <c r="F51" s="496">
        <v>0</v>
      </c>
      <c r="G51" s="496">
        <v>0</v>
      </c>
      <c r="H51" s="496">
        <v>0</v>
      </c>
      <c r="I51" s="496">
        <v>0</v>
      </c>
      <c r="J51" s="496">
        <v>0</v>
      </c>
      <c r="K51" s="496">
        <v>0</v>
      </c>
      <c r="L51" s="496">
        <v>0</v>
      </c>
      <c r="M51" s="496">
        <v>0</v>
      </c>
      <c r="N51" s="496">
        <v>0</v>
      </c>
      <c r="O51" s="496">
        <v>0</v>
      </c>
      <c r="P51" s="496">
        <v>0</v>
      </c>
      <c r="Q51" s="496">
        <v>0</v>
      </c>
      <c r="R51" s="496">
        <v>0</v>
      </c>
      <c r="S51" s="496">
        <v>0</v>
      </c>
      <c r="T51" s="496">
        <v>0</v>
      </c>
      <c r="U51" s="496">
        <v>0</v>
      </c>
      <c r="V51" s="496">
        <v>0</v>
      </c>
      <c r="W51" s="496">
        <v>0</v>
      </c>
      <c r="X51" s="496">
        <v>0</v>
      </c>
      <c r="Y51" s="496">
        <v>0</v>
      </c>
      <c r="Z51" s="496">
        <v>0</v>
      </c>
      <c r="AA51" s="496">
        <v>0</v>
      </c>
      <c r="AB51" s="496">
        <v>0</v>
      </c>
      <c r="AC51" s="496">
        <v>0</v>
      </c>
      <c r="AD51" s="496">
        <v>0</v>
      </c>
      <c r="AE51" s="496">
        <v>0</v>
      </c>
      <c r="AF51" s="496">
        <v>0</v>
      </c>
      <c r="AG51" s="496"/>
      <c r="AH51" s="496">
        <v>0</v>
      </c>
      <c r="AI51" s="496">
        <v>0</v>
      </c>
      <c r="AJ51" s="496">
        <v>0</v>
      </c>
      <c r="AK51" s="496">
        <v>0</v>
      </c>
      <c r="AL51" s="496">
        <v>0</v>
      </c>
      <c r="AM51" s="496">
        <v>0</v>
      </c>
      <c r="AN51" s="496">
        <v>0</v>
      </c>
      <c r="AO51" s="496">
        <v>0</v>
      </c>
      <c r="AP51" s="496">
        <v>0</v>
      </c>
      <c r="AQ51" s="496">
        <v>0</v>
      </c>
      <c r="AR51" s="496">
        <v>0</v>
      </c>
      <c r="AS51" s="496">
        <v>0</v>
      </c>
      <c r="AT51" s="496">
        <v>0</v>
      </c>
      <c r="AU51" s="496">
        <v>0</v>
      </c>
      <c r="AV51" s="496">
        <v>0</v>
      </c>
      <c r="AW51" s="496">
        <v>0</v>
      </c>
      <c r="AX51" s="496">
        <v>0</v>
      </c>
      <c r="AY51" s="496">
        <v>0</v>
      </c>
      <c r="AZ51" s="496">
        <v>0</v>
      </c>
      <c r="BA51" s="496">
        <v>0</v>
      </c>
      <c r="BB51" s="496">
        <v>0</v>
      </c>
      <c r="BC51" s="496">
        <v>0</v>
      </c>
      <c r="BD51" s="496">
        <v>0</v>
      </c>
      <c r="BE51" s="496">
        <v>0</v>
      </c>
      <c r="BF51" s="496">
        <v>0</v>
      </c>
      <c r="BG51" s="496">
        <v>0</v>
      </c>
      <c r="BH51" s="496">
        <v>0</v>
      </c>
      <c r="BI51" s="496">
        <v>0</v>
      </c>
      <c r="BJ51" s="496">
        <v>0</v>
      </c>
    </row>
    <row r="52" spans="1:62" x14ac:dyDescent="0.3">
      <c r="A52" s="493">
        <v>99</v>
      </c>
      <c r="B52" s="494" t="s">
        <v>136</v>
      </c>
      <c r="C52" s="494"/>
      <c r="D52" s="496">
        <v>0</v>
      </c>
      <c r="E52" s="496">
        <v>0</v>
      </c>
      <c r="F52" s="496">
        <v>0</v>
      </c>
      <c r="G52" s="496">
        <v>0</v>
      </c>
      <c r="H52" s="496">
        <v>0</v>
      </c>
      <c r="I52" s="496">
        <v>0</v>
      </c>
      <c r="J52" s="496">
        <v>0</v>
      </c>
      <c r="K52" s="496">
        <v>0</v>
      </c>
      <c r="L52" s="496">
        <v>0</v>
      </c>
      <c r="M52" s="496">
        <v>0</v>
      </c>
      <c r="N52" s="496">
        <v>0</v>
      </c>
      <c r="O52" s="496">
        <v>0</v>
      </c>
      <c r="P52" s="496">
        <v>0</v>
      </c>
      <c r="Q52" s="496">
        <v>0</v>
      </c>
      <c r="R52" s="496">
        <v>0</v>
      </c>
      <c r="S52" s="496">
        <v>0</v>
      </c>
      <c r="T52" s="496">
        <v>0</v>
      </c>
      <c r="U52" s="496">
        <v>0</v>
      </c>
      <c r="V52" s="496">
        <v>0</v>
      </c>
      <c r="W52" s="496">
        <v>0</v>
      </c>
      <c r="X52" s="496">
        <v>0</v>
      </c>
      <c r="Y52" s="496">
        <v>0</v>
      </c>
      <c r="Z52" s="496">
        <v>0</v>
      </c>
      <c r="AA52" s="496">
        <v>0</v>
      </c>
      <c r="AB52" s="496">
        <v>0</v>
      </c>
      <c r="AC52" s="496">
        <v>0</v>
      </c>
      <c r="AD52" s="496">
        <v>0</v>
      </c>
      <c r="AE52" s="496">
        <v>0</v>
      </c>
      <c r="AF52" s="496">
        <v>0</v>
      </c>
      <c r="AG52" s="496"/>
      <c r="AH52" s="496">
        <v>0</v>
      </c>
      <c r="AI52" s="496">
        <v>0</v>
      </c>
      <c r="AJ52" s="496">
        <v>0</v>
      </c>
      <c r="AK52" s="496">
        <v>0</v>
      </c>
      <c r="AL52" s="496">
        <v>0</v>
      </c>
      <c r="AM52" s="496">
        <v>0</v>
      </c>
      <c r="AN52" s="496">
        <v>0</v>
      </c>
      <c r="AO52" s="496">
        <v>0</v>
      </c>
      <c r="AP52" s="496">
        <v>0</v>
      </c>
      <c r="AQ52" s="496">
        <v>0</v>
      </c>
      <c r="AR52" s="496">
        <v>0</v>
      </c>
      <c r="AS52" s="496">
        <v>0</v>
      </c>
      <c r="AT52" s="496">
        <v>0</v>
      </c>
      <c r="AU52" s="496">
        <v>0</v>
      </c>
      <c r="AV52" s="496">
        <v>0</v>
      </c>
      <c r="AW52" s="496">
        <v>0</v>
      </c>
      <c r="AX52" s="496">
        <v>0</v>
      </c>
      <c r="AY52" s="496">
        <v>0</v>
      </c>
      <c r="AZ52" s="496">
        <v>0</v>
      </c>
      <c r="BA52" s="496">
        <v>0</v>
      </c>
      <c r="BB52" s="496">
        <v>0</v>
      </c>
      <c r="BC52" s="496">
        <v>0</v>
      </c>
      <c r="BD52" s="496">
        <v>0</v>
      </c>
      <c r="BE52" s="496">
        <v>0</v>
      </c>
      <c r="BF52" s="496">
        <v>0</v>
      </c>
      <c r="BG52" s="496">
        <v>0</v>
      </c>
      <c r="BH52" s="496">
        <v>0</v>
      </c>
      <c r="BI52" s="496">
        <v>0</v>
      </c>
      <c r="BJ52" s="496">
        <v>0</v>
      </c>
    </row>
    <row r="53" spans="1:62" x14ac:dyDescent="0.3">
      <c r="A53" s="493">
        <v>100</v>
      </c>
      <c r="B53" s="494" t="s">
        <v>149</v>
      </c>
      <c r="C53" s="494"/>
      <c r="D53" s="496">
        <v>0</v>
      </c>
      <c r="E53" s="496">
        <v>0</v>
      </c>
      <c r="F53" s="496">
        <v>0</v>
      </c>
      <c r="G53" s="496">
        <v>0</v>
      </c>
      <c r="H53" s="496">
        <v>0</v>
      </c>
      <c r="I53" s="496">
        <v>0</v>
      </c>
      <c r="J53" s="496">
        <v>0</v>
      </c>
      <c r="K53" s="496">
        <v>0</v>
      </c>
      <c r="L53" s="496">
        <v>0</v>
      </c>
      <c r="M53" s="496">
        <v>0</v>
      </c>
      <c r="N53" s="496">
        <v>0</v>
      </c>
      <c r="O53" s="496">
        <v>0</v>
      </c>
      <c r="P53" s="496">
        <v>0</v>
      </c>
      <c r="Q53" s="496">
        <v>0</v>
      </c>
      <c r="R53" s="496">
        <v>0</v>
      </c>
      <c r="S53" s="496">
        <v>0</v>
      </c>
      <c r="T53" s="496">
        <v>0</v>
      </c>
      <c r="U53" s="496">
        <v>0</v>
      </c>
      <c r="V53" s="496">
        <v>0</v>
      </c>
      <c r="W53" s="496">
        <v>0</v>
      </c>
      <c r="X53" s="496">
        <v>0</v>
      </c>
      <c r="Y53" s="496">
        <v>0</v>
      </c>
      <c r="Z53" s="496">
        <v>0</v>
      </c>
      <c r="AA53" s="496">
        <v>0</v>
      </c>
      <c r="AB53" s="496">
        <v>0</v>
      </c>
      <c r="AC53" s="496">
        <v>0</v>
      </c>
      <c r="AD53" s="496">
        <v>0</v>
      </c>
      <c r="AE53" s="496">
        <v>0</v>
      </c>
      <c r="AF53" s="496">
        <v>0</v>
      </c>
      <c r="AG53" s="496"/>
      <c r="AH53" s="496">
        <v>0</v>
      </c>
      <c r="AI53" s="496">
        <v>0</v>
      </c>
      <c r="AJ53" s="496">
        <v>0</v>
      </c>
      <c r="AK53" s="496">
        <v>0</v>
      </c>
      <c r="AL53" s="496">
        <v>0</v>
      </c>
      <c r="AM53" s="496">
        <v>0</v>
      </c>
      <c r="AN53" s="496">
        <v>0</v>
      </c>
      <c r="AO53" s="496">
        <v>0</v>
      </c>
      <c r="AP53" s="496">
        <v>0</v>
      </c>
      <c r="AQ53" s="496">
        <v>0</v>
      </c>
      <c r="AR53" s="496">
        <v>0</v>
      </c>
      <c r="AS53" s="496">
        <v>0</v>
      </c>
      <c r="AT53" s="496">
        <v>0</v>
      </c>
      <c r="AU53" s="496">
        <v>0</v>
      </c>
      <c r="AV53" s="496">
        <v>0</v>
      </c>
      <c r="AW53" s="496">
        <v>0</v>
      </c>
      <c r="AX53" s="496">
        <v>0</v>
      </c>
      <c r="AY53" s="496">
        <v>0</v>
      </c>
      <c r="AZ53" s="496">
        <v>0</v>
      </c>
      <c r="BA53" s="496">
        <v>0</v>
      </c>
      <c r="BB53" s="496">
        <v>0</v>
      </c>
      <c r="BC53" s="496">
        <v>0</v>
      </c>
      <c r="BD53" s="496">
        <v>0</v>
      </c>
      <c r="BE53" s="496">
        <v>0</v>
      </c>
      <c r="BF53" s="496">
        <v>0</v>
      </c>
      <c r="BG53" s="496">
        <v>0</v>
      </c>
      <c r="BH53" s="496">
        <v>0</v>
      </c>
      <c r="BI53" s="496">
        <v>0</v>
      </c>
      <c r="BJ53" s="496">
        <v>0</v>
      </c>
    </row>
    <row r="54" spans="1:62" x14ac:dyDescent="0.3">
      <c r="A54" s="493">
        <v>101</v>
      </c>
      <c r="B54" s="494" t="s">
        <v>148</v>
      </c>
      <c r="C54" s="494"/>
      <c r="D54" s="496">
        <v>0</v>
      </c>
      <c r="E54" s="496">
        <v>0</v>
      </c>
      <c r="F54" s="496">
        <v>0</v>
      </c>
      <c r="G54" s="496">
        <v>0</v>
      </c>
      <c r="H54" s="496">
        <v>0</v>
      </c>
      <c r="I54" s="496">
        <v>0</v>
      </c>
      <c r="J54" s="496">
        <v>0</v>
      </c>
      <c r="K54" s="496">
        <v>0</v>
      </c>
      <c r="L54" s="496">
        <v>0</v>
      </c>
      <c r="M54" s="496">
        <v>0</v>
      </c>
      <c r="N54" s="496">
        <v>0</v>
      </c>
      <c r="O54" s="496">
        <v>0</v>
      </c>
      <c r="P54" s="496">
        <v>0</v>
      </c>
      <c r="Q54" s="496">
        <v>0</v>
      </c>
      <c r="R54" s="496">
        <v>0</v>
      </c>
      <c r="S54" s="496">
        <v>0</v>
      </c>
      <c r="T54" s="496">
        <v>0</v>
      </c>
      <c r="U54" s="496">
        <v>0</v>
      </c>
      <c r="V54" s="496">
        <v>0</v>
      </c>
      <c r="W54" s="496">
        <v>0</v>
      </c>
      <c r="X54" s="496">
        <v>0</v>
      </c>
      <c r="Y54" s="496">
        <v>0</v>
      </c>
      <c r="Z54" s="496">
        <v>0</v>
      </c>
      <c r="AA54" s="496">
        <v>0</v>
      </c>
      <c r="AB54" s="496">
        <v>0</v>
      </c>
      <c r="AC54" s="496">
        <v>0</v>
      </c>
      <c r="AD54" s="496">
        <v>0</v>
      </c>
      <c r="AE54" s="496">
        <v>0</v>
      </c>
      <c r="AF54" s="496">
        <v>0</v>
      </c>
      <c r="AG54" s="496"/>
      <c r="AH54" s="496">
        <v>0</v>
      </c>
      <c r="AI54" s="496">
        <v>0</v>
      </c>
      <c r="AJ54" s="496">
        <v>0</v>
      </c>
      <c r="AK54" s="496">
        <v>0</v>
      </c>
      <c r="AL54" s="496">
        <v>0</v>
      </c>
      <c r="AM54" s="496">
        <v>0</v>
      </c>
      <c r="AN54" s="496">
        <v>0</v>
      </c>
      <c r="AO54" s="496">
        <v>0</v>
      </c>
      <c r="AP54" s="496">
        <v>0</v>
      </c>
      <c r="AQ54" s="496">
        <v>0</v>
      </c>
      <c r="AR54" s="496">
        <v>0</v>
      </c>
      <c r="AS54" s="496">
        <v>0</v>
      </c>
      <c r="AT54" s="496">
        <v>0</v>
      </c>
      <c r="AU54" s="496">
        <v>0</v>
      </c>
      <c r="AV54" s="496">
        <v>0</v>
      </c>
      <c r="AW54" s="496">
        <v>0</v>
      </c>
      <c r="AX54" s="496">
        <v>0</v>
      </c>
      <c r="AY54" s="496">
        <v>0</v>
      </c>
      <c r="AZ54" s="496">
        <v>0</v>
      </c>
      <c r="BA54" s="496">
        <v>0</v>
      </c>
      <c r="BB54" s="496">
        <v>0</v>
      </c>
      <c r="BC54" s="496">
        <v>0</v>
      </c>
      <c r="BD54" s="496">
        <v>0</v>
      </c>
      <c r="BE54" s="496">
        <v>0</v>
      </c>
      <c r="BF54" s="496">
        <v>0</v>
      </c>
      <c r="BG54" s="496">
        <v>0</v>
      </c>
      <c r="BH54" s="496">
        <v>0</v>
      </c>
      <c r="BI54" s="496">
        <v>0</v>
      </c>
      <c r="BJ54" s="496">
        <v>0</v>
      </c>
    </row>
    <row r="55" spans="1:62" x14ac:dyDescent="0.3">
      <c r="A55" s="493">
        <v>102</v>
      </c>
      <c r="B55" s="494" t="s">
        <v>161</v>
      </c>
      <c r="C55" s="494"/>
      <c r="D55" s="496">
        <v>0</v>
      </c>
      <c r="E55" s="496">
        <v>0</v>
      </c>
      <c r="F55" s="496">
        <v>0</v>
      </c>
      <c r="G55" s="496">
        <v>0</v>
      </c>
      <c r="H55" s="496">
        <v>0</v>
      </c>
      <c r="I55" s="496">
        <v>0</v>
      </c>
      <c r="J55" s="496">
        <v>0</v>
      </c>
      <c r="K55" s="496">
        <v>0</v>
      </c>
      <c r="L55" s="496">
        <v>0</v>
      </c>
      <c r="M55" s="496">
        <v>0</v>
      </c>
      <c r="N55" s="496">
        <v>0</v>
      </c>
      <c r="O55" s="496">
        <v>0</v>
      </c>
      <c r="P55" s="496">
        <v>0</v>
      </c>
      <c r="Q55" s="496">
        <v>0</v>
      </c>
      <c r="R55" s="496">
        <v>0</v>
      </c>
      <c r="S55" s="496">
        <v>0</v>
      </c>
      <c r="T55" s="496">
        <v>0</v>
      </c>
      <c r="U55" s="496">
        <v>0</v>
      </c>
      <c r="V55" s="496">
        <v>0</v>
      </c>
      <c r="W55" s="496">
        <v>0</v>
      </c>
      <c r="X55" s="496">
        <v>0</v>
      </c>
      <c r="Y55" s="496">
        <v>0</v>
      </c>
      <c r="Z55" s="496">
        <v>0</v>
      </c>
      <c r="AA55" s="496">
        <v>0</v>
      </c>
      <c r="AB55" s="496">
        <v>0</v>
      </c>
      <c r="AC55" s="496">
        <v>0</v>
      </c>
      <c r="AD55" s="496">
        <v>0</v>
      </c>
      <c r="AE55" s="496">
        <v>0</v>
      </c>
      <c r="AF55" s="496">
        <v>0</v>
      </c>
      <c r="AG55" s="496"/>
      <c r="AH55" s="496">
        <v>0</v>
      </c>
      <c r="AI55" s="496">
        <v>0</v>
      </c>
      <c r="AJ55" s="496">
        <v>0</v>
      </c>
      <c r="AK55" s="496">
        <v>0</v>
      </c>
      <c r="AL55" s="496">
        <v>0</v>
      </c>
      <c r="AM55" s="496">
        <v>0</v>
      </c>
      <c r="AN55" s="496">
        <v>0</v>
      </c>
      <c r="AO55" s="496">
        <v>0</v>
      </c>
      <c r="AP55" s="496">
        <v>0</v>
      </c>
      <c r="AQ55" s="496">
        <v>0</v>
      </c>
      <c r="AR55" s="496">
        <v>0</v>
      </c>
      <c r="AS55" s="496">
        <v>0</v>
      </c>
      <c r="AT55" s="496">
        <v>0</v>
      </c>
      <c r="AU55" s="496">
        <v>0</v>
      </c>
      <c r="AV55" s="496">
        <v>0</v>
      </c>
      <c r="AW55" s="496">
        <v>0</v>
      </c>
      <c r="AX55" s="496">
        <v>0</v>
      </c>
      <c r="AY55" s="496">
        <v>0</v>
      </c>
      <c r="AZ55" s="496">
        <v>0</v>
      </c>
      <c r="BA55" s="496">
        <v>0</v>
      </c>
      <c r="BB55" s="496">
        <v>0</v>
      </c>
      <c r="BC55" s="496">
        <v>0</v>
      </c>
      <c r="BD55" s="496">
        <v>0</v>
      </c>
      <c r="BE55" s="496">
        <v>0</v>
      </c>
      <c r="BF55" s="496">
        <v>0</v>
      </c>
      <c r="BG55" s="496">
        <v>0</v>
      </c>
      <c r="BH55" s="496">
        <v>0</v>
      </c>
      <c r="BI55" s="496">
        <v>0</v>
      </c>
      <c r="BJ55" s="496">
        <v>0</v>
      </c>
    </row>
    <row r="56" spans="1:62" x14ac:dyDescent="0.3">
      <c r="A56" s="493">
        <v>103</v>
      </c>
      <c r="B56" s="494" t="s">
        <v>162</v>
      </c>
      <c r="C56" s="494"/>
      <c r="D56" s="496">
        <v>0</v>
      </c>
      <c r="E56" s="496">
        <v>0</v>
      </c>
      <c r="F56" s="496">
        <v>0</v>
      </c>
      <c r="G56" s="496">
        <v>0</v>
      </c>
      <c r="H56" s="496">
        <v>0</v>
      </c>
      <c r="I56" s="496">
        <v>0</v>
      </c>
      <c r="J56" s="496">
        <v>0</v>
      </c>
      <c r="K56" s="496">
        <v>0</v>
      </c>
      <c r="L56" s="496">
        <v>0</v>
      </c>
      <c r="M56" s="496">
        <v>0</v>
      </c>
      <c r="N56" s="496">
        <v>0</v>
      </c>
      <c r="O56" s="496">
        <v>0</v>
      </c>
      <c r="P56" s="496">
        <v>0</v>
      </c>
      <c r="Q56" s="496">
        <v>0</v>
      </c>
      <c r="R56" s="496">
        <v>0</v>
      </c>
      <c r="S56" s="496">
        <v>0</v>
      </c>
      <c r="T56" s="496">
        <v>0</v>
      </c>
      <c r="U56" s="496">
        <v>0</v>
      </c>
      <c r="V56" s="496">
        <v>0</v>
      </c>
      <c r="W56" s="496">
        <v>0</v>
      </c>
      <c r="X56" s="496">
        <v>0</v>
      </c>
      <c r="Y56" s="496">
        <v>0</v>
      </c>
      <c r="Z56" s="496">
        <v>0</v>
      </c>
      <c r="AA56" s="496">
        <v>0</v>
      </c>
      <c r="AB56" s="496">
        <v>0</v>
      </c>
      <c r="AC56" s="496">
        <v>0</v>
      </c>
      <c r="AD56" s="496">
        <v>0</v>
      </c>
      <c r="AE56" s="496">
        <v>0</v>
      </c>
      <c r="AF56" s="496">
        <v>0</v>
      </c>
      <c r="AG56" s="496"/>
      <c r="AH56" s="496">
        <v>0</v>
      </c>
      <c r="AI56" s="496">
        <v>0</v>
      </c>
      <c r="AJ56" s="496">
        <v>0</v>
      </c>
      <c r="AK56" s="496">
        <v>0</v>
      </c>
      <c r="AL56" s="496">
        <v>0</v>
      </c>
      <c r="AM56" s="496">
        <v>0</v>
      </c>
      <c r="AN56" s="496">
        <v>0</v>
      </c>
      <c r="AO56" s="496">
        <v>0</v>
      </c>
      <c r="AP56" s="496">
        <v>0</v>
      </c>
      <c r="AQ56" s="496">
        <v>0</v>
      </c>
      <c r="AR56" s="496">
        <v>0</v>
      </c>
      <c r="AS56" s="496">
        <v>0</v>
      </c>
      <c r="AT56" s="496">
        <v>0</v>
      </c>
      <c r="AU56" s="496">
        <v>0</v>
      </c>
      <c r="AV56" s="496">
        <v>0</v>
      </c>
      <c r="AW56" s="496">
        <v>0</v>
      </c>
      <c r="AX56" s="496">
        <v>0</v>
      </c>
      <c r="AY56" s="496">
        <v>0</v>
      </c>
      <c r="AZ56" s="496">
        <v>0</v>
      </c>
      <c r="BA56" s="496">
        <v>0</v>
      </c>
      <c r="BB56" s="496">
        <v>0</v>
      </c>
      <c r="BC56" s="496">
        <v>0</v>
      </c>
      <c r="BD56" s="496">
        <v>0</v>
      </c>
      <c r="BE56" s="496">
        <v>0</v>
      </c>
      <c r="BF56" s="496">
        <v>0</v>
      </c>
      <c r="BG56" s="496">
        <v>0</v>
      </c>
      <c r="BH56" s="496">
        <v>0</v>
      </c>
      <c r="BI56" s="496">
        <v>0</v>
      </c>
      <c r="BJ56" s="496">
        <v>0</v>
      </c>
    </row>
    <row r="57" spans="1:62" x14ac:dyDescent="0.3">
      <c r="A57" s="493">
        <v>104</v>
      </c>
      <c r="B57" s="494" t="s">
        <v>413</v>
      </c>
      <c r="C57" s="494"/>
      <c r="D57" s="496">
        <v>0</v>
      </c>
      <c r="E57" s="496">
        <v>0</v>
      </c>
      <c r="F57" s="496">
        <v>0</v>
      </c>
      <c r="G57" s="496">
        <v>0</v>
      </c>
      <c r="H57" s="496">
        <v>0</v>
      </c>
      <c r="I57" s="496">
        <v>0</v>
      </c>
      <c r="J57" s="496">
        <v>0</v>
      </c>
      <c r="K57" s="496">
        <v>0</v>
      </c>
      <c r="L57" s="496">
        <v>0</v>
      </c>
      <c r="M57" s="496">
        <v>0</v>
      </c>
      <c r="N57" s="496">
        <v>0</v>
      </c>
      <c r="O57" s="496">
        <v>0</v>
      </c>
      <c r="P57" s="496">
        <v>0</v>
      </c>
      <c r="Q57" s="496">
        <v>0</v>
      </c>
      <c r="R57" s="496">
        <v>0</v>
      </c>
      <c r="S57" s="496">
        <v>0</v>
      </c>
      <c r="T57" s="496">
        <v>0</v>
      </c>
      <c r="U57" s="496">
        <v>0</v>
      </c>
      <c r="V57" s="496">
        <v>0</v>
      </c>
      <c r="W57" s="496">
        <v>0</v>
      </c>
      <c r="X57" s="496">
        <v>0</v>
      </c>
      <c r="Y57" s="496">
        <v>0</v>
      </c>
      <c r="Z57" s="496">
        <v>0</v>
      </c>
      <c r="AA57" s="496">
        <v>0</v>
      </c>
      <c r="AB57" s="496">
        <v>0</v>
      </c>
      <c r="AC57" s="496">
        <v>0</v>
      </c>
      <c r="AD57" s="496">
        <v>0</v>
      </c>
      <c r="AE57" s="496">
        <v>0</v>
      </c>
      <c r="AF57" s="496">
        <v>0</v>
      </c>
      <c r="AG57" s="496"/>
      <c r="AH57" s="496">
        <v>0</v>
      </c>
      <c r="AI57" s="496">
        <v>0</v>
      </c>
      <c r="AJ57" s="496">
        <v>0</v>
      </c>
      <c r="AK57" s="496">
        <v>0</v>
      </c>
      <c r="AL57" s="496">
        <v>0</v>
      </c>
      <c r="AM57" s="496">
        <v>0</v>
      </c>
      <c r="AN57" s="496">
        <v>0</v>
      </c>
      <c r="AO57" s="496">
        <v>0</v>
      </c>
      <c r="AP57" s="496">
        <v>0</v>
      </c>
      <c r="AQ57" s="496">
        <v>0</v>
      </c>
      <c r="AR57" s="496">
        <v>0</v>
      </c>
      <c r="AS57" s="496">
        <v>0</v>
      </c>
      <c r="AT57" s="496">
        <v>0</v>
      </c>
      <c r="AU57" s="496">
        <v>0</v>
      </c>
      <c r="AV57" s="496">
        <v>0</v>
      </c>
      <c r="AW57" s="496">
        <v>0</v>
      </c>
      <c r="AX57" s="496">
        <v>0</v>
      </c>
      <c r="AY57" s="496">
        <v>0</v>
      </c>
      <c r="AZ57" s="496">
        <v>0</v>
      </c>
      <c r="BA57" s="496">
        <v>0</v>
      </c>
      <c r="BB57" s="496">
        <v>0</v>
      </c>
      <c r="BC57" s="496">
        <v>0</v>
      </c>
      <c r="BD57" s="496">
        <v>0</v>
      </c>
      <c r="BE57" s="496">
        <v>0</v>
      </c>
      <c r="BF57" s="496">
        <v>0</v>
      </c>
      <c r="BG57" s="496">
        <v>0</v>
      </c>
      <c r="BH57" s="496">
        <v>0</v>
      </c>
      <c r="BI57" s="496">
        <v>0</v>
      </c>
      <c r="BJ57" s="496">
        <v>0</v>
      </c>
    </row>
    <row r="58" spans="1:62" x14ac:dyDescent="0.3">
      <c r="A58" s="493">
        <v>107</v>
      </c>
      <c r="B58" s="494" t="s">
        <v>414</v>
      </c>
      <c r="C58" s="494"/>
      <c r="D58" s="496">
        <v>0</v>
      </c>
      <c r="E58" s="496">
        <v>0</v>
      </c>
      <c r="F58" s="496">
        <v>0</v>
      </c>
      <c r="G58" s="496">
        <v>0</v>
      </c>
      <c r="H58" s="496">
        <v>0</v>
      </c>
      <c r="I58" s="496">
        <v>0</v>
      </c>
      <c r="J58" s="496">
        <v>0</v>
      </c>
      <c r="K58" s="496">
        <v>0</v>
      </c>
      <c r="L58" s="496">
        <v>0</v>
      </c>
      <c r="M58" s="496">
        <v>0</v>
      </c>
      <c r="N58" s="496">
        <v>0</v>
      </c>
      <c r="O58" s="496">
        <v>0</v>
      </c>
      <c r="P58" s="496">
        <v>0</v>
      </c>
      <c r="Q58" s="496">
        <v>0</v>
      </c>
      <c r="R58" s="496">
        <v>0</v>
      </c>
      <c r="S58" s="496">
        <v>0</v>
      </c>
      <c r="T58" s="496">
        <v>0</v>
      </c>
      <c r="U58" s="496">
        <v>0</v>
      </c>
      <c r="V58" s="496">
        <v>0</v>
      </c>
      <c r="W58" s="496">
        <v>0</v>
      </c>
      <c r="X58" s="496">
        <v>0</v>
      </c>
      <c r="Y58" s="496">
        <v>0</v>
      </c>
      <c r="Z58" s="496">
        <v>0</v>
      </c>
      <c r="AA58" s="496">
        <v>0</v>
      </c>
      <c r="AB58" s="496">
        <v>0</v>
      </c>
      <c r="AC58" s="496">
        <v>0</v>
      </c>
      <c r="AD58" s="496">
        <v>0</v>
      </c>
      <c r="AE58" s="496">
        <v>0</v>
      </c>
      <c r="AF58" s="496">
        <v>0</v>
      </c>
      <c r="AG58" s="496"/>
      <c r="AH58" s="496">
        <v>0</v>
      </c>
      <c r="AI58" s="496">
        <v>0</v>
      </c>
      <c r="AJ58" s="496">
        <v>0</v>
      </c>
      <c r="AK58" s="496">
        <v>0</v>
      </c>
      <c r="AL58" s="496">
        <v>0</v>
      </c>
      <c r="AM58" s="496">
        <v>0</v>
      </c>
      <c r="AN58" s="496">
        <v>0</v>
      </c>
      <c r="AO58" s="496">
        <v>0</v>
      </c>
      <c r="AP58" s="496">
        <v>0</v>
      </c>
      <c r="AQ58" s="496">
        <v>0</v>
      </c>
      <c r="AR58" s="496">
        <v>0</v>
      </c>
      <c r="AS58" s="496">
        <v>0</v>
      </c>
      <c r="AT58" s="496">
        <v>0</v>
      </c>
      <c r="AU58" s="496">
        <v>0</v>
      </c>
      <c r="AV58" s="496">
        <v>0</v>
      </c>
      <c r="AW58" s="496">
        <v>0</v>
      </c>
      <c r="AX58" s="496">
        <v>0</v>
      </c>
      <c r="AY58" s="496">
        <v>0</v>
      </c>
      <c r="AZ58" s="496">
        <v>0</v>
      </c>
      <c r="BA58" s="496">
        <v>0</v>
      </c>
      <c r="BB58" s="496">
        <v>0</v>
      </c>
      <c r="BC58" s="496">
        <v>0</v>
      </c>
      <c r="BD58" s="496">
        <v>0</v>
      </c>
      <c r="BE58" s="496">
        <v>0</v>
      </c>
      <c r="BF58" s="496">
        <v>0</v>
      </c>
      <c r="BG58" s="496">
        <v>0</v>
      </c>
      <c r="BH58" s="496">
        <v>0</v>
      </c>
      <c r="BI58" s="496">
        <v>0</v>
      </c>
      <c r="BJ58" s="496">
        <v>0</v>
      </c>
    </row>
    <row r="59" spans="1:62" x14ac:dyDescent="0.3">
      <c r="A59" s="493">
        <v>108</v>
      </c>
      <c r="B59" s="494" t="s">
        <v>415</v>
      </c>
      <c r="C59" s="494"/>
      <c r="D59" s="496">
        <v>0</v>
      </c>
      <c r="E59" s="496">
        <v>0</v>
      </c>
      <c r="F59" s="496">
        <v>0</v>
      </c>
      <c r="G59" s="496">
        <v>0</v>
      </c>
      <c r="H59" s="496">
        <v>0</v>
      </c>
      <c r="I59" s="496">
        <v>0</v>
      </c>
      <c r="J59" s="496">
        <v>0</v>
      </c>
      <c r="K59" s="496">
        <v>0</v>
      </c>
      <c r="L59" s="496">
        <v>0</v>
      </c>
      <c r="M59" s="496">
        <v>0</v>
      </c>
      <c r="N59" s="496">
        <v>0</v>
      </c>
      <c r="O59" s="496">
        <v>0</v>
      </c>
      <c r="P59" s="496">
        <v>0</v>
      </c>
      <c r="Q59" s="496">
        <v>0</v>
      </c>
      <c r="R59" s="496">
        <v>0</v>
      </c>
      <c r="S59" s="496">
        <v>0</v>
      </c>
      <c r="T59" s="496">
        <v>0</v>
      </c>
      <c r="U59" s="496">
        <v>0</v>
      </c>
      <c r="V59" s="496">
        <v>0</v>
      </c>
      <c r="W59" s="496">
        <v>0</v>
      </c>
      <c r="X59" s="496">
        <v>0</v>
      </c>
      <c r="Y59" s="496">
        <v>0</v>
      </c>
      <c r="Z59" s="496">
        <v>0</v>
      </c>
      <c r="AA59" s="496">
        <v>0</v>
      </c>
      <c r="AB59" s="496">
        <v>0</v>
      </c>
      <c r="AC59" s="496">
        <v>0</v>
      </c>
      <c r="AD59" s="496">
        <v>0</v>
      </c>
      <c r="AE59" s="496">
        <v>0</v>
      </c>
      <c r="AF59" s="496">
        <v>0</v>
      </c>
      <c r="AG59" s="496"/>
      <c r="AH59" s="496">
        <v>0</v>
      </c>
      <c r="AI59" s="496">
        <v>0</v>
      </c>
      <c r="AJ59" s="496">
        <v>0</v>
      </c>
      <c r="AK59" s="496">
        <v>0</v>
      </c>
      <c r="AL59" s="496">
        <v>0</v>
      </c>
      <c r="AM59" s="496">
        <v>0</v>
      </c>
      <c r="AN59" s="496">
        <v>0</v>
      </c>
      <c r="AO59" s="496">
        <v>0</v>
      </c>
      <c r="AP59" s="496">
        <v>0</v>
      </c>
      <c r="AQ59" s="496">
        <v>0</v>
      </c>
      <c r="AR59" s="496">
        <v>0</v>
      </c>
      <c r="AS59" s="496">
        <v>0</v>
      </c>
      <c r="AT59" s="496">
        <v>0</v>
      </c>
      <c r="AU59" s="496">
        <v>0</v>
      </c>
      <c r="AV59" s="496">
        <v>0</v>
      </c>
      <c r="AW59" s="496">
        <v>0</v>
      </c>
      <c r="AX59" s="496">
        <v>0</v>
      </c>
      <c r="AY59" s="496">
        <v>0</v>
      </c>
      <c r="AZ59" s="496">
        <v>0</v>
      </c>
      <c r="BA59" s="496">
        <v>0</v>
      </c>
      <c r="BB59" s="496">
        <v>0</v>
      </c>
      <c r="BC59" s="496">
        <v>0</v>
      </c>
      <c r="BD59" s="496">
        <v>0</v>
      </c>
      <c r="BE59" s="496">
        <v>0</v>
      </c>
      <c r="BF59" s="496">
        <v>0</v>
      </c>
      <c r="BG59" s="496">
        <v>0</v>
      </c>
      <c r="BH59" s="496">
        <v>0</v>
      </c>
      <c r="BI59" s="496">
        <v>0</v>
      </c>
      <c r="BJ59" s="496">
        <v>0</v>
      </c>
    </row>
    <row r="60" spans="1:62" x14ac:dyDescent="0.3">
      <c r="A60" s="493">
        <v>147</v>
      </c>
      <c r="B60" s="494" t="s">
        <v>416</v>
      </c>
      <c r="C60" s="494"/>
      <c r="D60" s="496">
        <v>0</v>
      </c>
      <c r="E60" s="496">
        <v>0</v>
      </c>
      <c r="F60" s="496">
        <v>0</v>
      </c>
      <c r="G60" s="496">
        <v>0</v>
      </c>
      <c r="H60" s="496">
        <v>0</v>
      </c>
      <c r="I60" s="496">
        <v>0</v>
      </c>
      <c r="J60" s="496">
        <v>0</v>
      </c>
      <c r="K60" s="496">
        <v>0</v>
      </c>
      <c r="L60" s="496">
        <v>0</v>
      </c>
      <c r="M60" s="496">
        <v>0</v>
      </c>
      <c r="N60" s="496">
        <v>0</v>
      </c>
      <c r="O60" s="496">
        <v>0</v>
      </c>
      <c r="P60" s="496">
        <v>0</v>
      </c>
      <c r="Q60" s="496">
        <v>0</v>
      </c>
      <c r="R60" s="496">
        <v>0</v>
      </c>
      <c r="S60" s="496">
        <v>0</v>
      </c>
      <c r="T60" s="496">
        <v>0</v>
      </c>
      <c r="U60" s="496">
        <v>0</v>
      </c>
      <c r="V60" s="496">
        <v>0</v>
      </c>
      <c r="W60" s="496">
        <v>0</v>
      </c>
      <c r="X60" s="496">
        <v>0</v>
      </c>
      <c r="Y60" s="496">
        <v>0</v>
      </c>
      <c r="Z60" s="496">
        <v>0</v>
      </c>
      <c r="AA60" s="496">
        <v>0</v>
      </c>
      <c r="AB60" s="496">
        <v>0</v>
      </c>
      <c r="AC60" s="496">
        <v>0</v>
      </c>
      <c r="AD60" s="496">
        <v>0</v>
      </c>
      <c r="AE60" s="496">
        <v>0</v>
      </c>
      <c r="AF60" s="496">
        <v>0</v>
      </c>
      <c r="AG60" s="496"/>
      <c r="AH60" s="496">
        <v>0</v>
      </c>
      <c r="AI60" s="496">
        <v>0</v>
      </c>
      <c r="AJ60" s="496">
        <v>0</v>
      </c>
      <c r="AK60" s="496">
        <v>0</v>
      </c>
      <c r="AL60" s="496">
        <v>0</v>
      </c>
      <c r="AM60" s="496">
        <v>0</v>
      </c>
      <c r="AN60" s="496">
        <v>0</v>
      </c>
      <c r="AO60" s="496">
        <v>0</v>
      </c>
      <c r="AP60" s="496">
        <v>0</v>
      </c>
      <c r="AQ60" s="496">
        <v>0</v>
      </c>
      <c r="AR60" s="496">
        <v>0</v>
      </c>
      <c r="AS60" s="496">
        <v>0</v>
      </c>
      <c r="AT60" s="496">
        <v>0</v>
      </c>
      <c r="AU60" s="496">
        <v>0</v>
      </c>
      <c r="AV60" s="496">
        <v>0</v>
      </c>
      <c r="AW60" s="496">
        <v>0</v>
      </c>
      <c r="AX60" s="496">
        <v>0</v>
      </c>
      <c r="AY60" s="496">
        <v>0</v>
      </c>
      <c r="AZ60" s="496">
        <v>0</v>
      </c>
      <c r="BA60" s="496">
        <v>0</v>
      </c>
      <c r="BB60" s="496">
        <v>0</v>
      </c>
      <c r="BC60" s="496">
        <v>0</v>
      </c>
      <c r="BD60" s="496">
        <v>0</v>
      </c>
      <c r="BE60" s="496">
        <v>0</v>
      </c>
      <c r="BF60" s="496">
        <v>0</v>
      </c>
      <c r="BG60" s="496">
        <v>0</v>
      </c>
      <c r="BH60" s="496">
        <v>0</v>
      </c>
      <c r="BI60" s="496">
        <v>0</v>
      </c>
      <c r="BJ60" s="496">
        <v>0</v>
      </c>
    </row>
    <row r="61" spans="1:62" x14ac:dyDescent="0.3">
      <c r="A61" s="493">
        <v>148</v>
      </c>
      <c r="B61" s="494" t="s">
        <v>417</v>
      </c>
      <c r="C61" s="494"/>
      <c r="D61" s="496">
        <v>0</v>
      </c>
      <c r="E61" s="496">
        <v>0</v>
      </c>
      <c r="F61" s="496">
        <v>0</v>
      </c>
      <c r="G61" s="496">
        <v>0</v>
      </c>
      <c r="H61" s="496">
        <v>0</v>
      </c>
      <c r="I61" s="496">
        <v>0</v>
      </c>
      <c r="J61" s="496">
        <v>0</v>
      </c>
      <c r="K61" s="496">
        <v>0</v>
      </c>
      <c r="L61" s="496">
        <v>0</v>
      </c>
      <c r="M61" s="496">
        <v>0</v>
      </c>
      <c r="N61" s="496">
        <v>0</v>
      </c>
      <c r="O61" s="496">
        <v>0</v>
      </c>
      <c r="P61" s="496">
        <v>0</v>
      </c>
      <c r="Q61" s="496">
        <v>0</v>
      </c>
      <c r="R61" s="496">
        <v>0</v>
      </c>
      <c r="S61" s="496">
        <v>0</v>
      </c>
      <c r="T61" s="496">
        <v>0</v>
      </c>
      <c r="U61" s="496">
        <v>0</v>
      </c>
      <c r="V61" s="496">
        <v>0</v>
      </c>
      <c r="W61" s="496">
        <v>0</v>
      </c>
      <c r="X61" s="496">
        <v>0</v>
      </c>
      <c r="Y61" s="496">
        <v>0</v>
      </c>
      <c r="Z61" s="496">
        <v>0</v>
      </c>
      <c r="AA61" s="496">
        <v>0</v>
      </c>
      <c r="AB61" s="496">
        <v>0</v>
      </c>
      <c r="AC61" s="496">
        <v>0</v>
      </c>
      <c r="AD61" s="496">
        <v>0</v>
      </c>
      <c r="AE61" s="496">
        <v>0</v>
      </c>
      <c r="AF61" s="496">
        <v>0</v>
      </c>
      <c r="AG61" s="496"/>
      <c r="AH61" s="496">
        <v>0</v>
      </c>
      <c r="AI61" s="496">
        <v>0</v>
      </c>
      <c r="AJ61" s="496">
        <v>0</v>
      </c>
      <c r="AK61" s="496">
        <v>0</v>
      </c>
      <c r="AL61" s="496">
        <v>0</v>
      </c>
      <c r="AM61" s="496">
        <v>0</v>
      </c>
      <c r="AN61" s="496">
        <v>0</v>
      </c>
      <c r="AO61" s="496">
        <v>0</v>
      </c>
      <c r="AP61" s="496">
        <v>0</v>
      </c>
      <c r="AQ61" s="496">
        <v>0</v>
      </c>
      <c r="AR61" s="496">
        <v>0</v>
      </c>
      <c r="AS61" s="496">
        <v>0</v>
      </c>
      <c r="AT61" s="496">
        <v>0</v>
      </c>
      <c r="AU61" s="496">
        <v>0</v>
      </c>
      <c r="AV61" s="496">
        <v>0</v>
      </c>
      <c r="AW61" s="496">
        <v>0</v>
      </c>
      <c r="AX61" s="496">
        <v>0</v>
      </c>
      <c r="AY61" s="496">
        <v>0</v>
      </c>
      <c r="AZ61" s="496">
        <v>0</v>
      </c>
      <c r="BA61" s="496">
        <v>0</v>
      </c>
      <c r="BB61" s="496">
        <v>0</v>
      </c>
      <c r="BC61" s="496">
        <v>0</v>
      </c>
      <c r="BD61" s="496">
        <v>0</v>
      </c>
      <c r="BE61" s="496">
        <v>0</v>
      </c>
      <c r="BF61" s="496">
        <v>0</v>
      </c>
      <c r="BG61" s="496">
        <v>0</v>
      </c>
      <c r="BH61" s="496">
        <v>0</v>
      </c>
      <c r="BI61" s="496">
        <v>0</v>
      </c>
      <c r="BJ61" s="496">
        <v>0</v>
      </c>
    </row>
    <row r="62" spans="1:62" x14ac:dyDescent="0.3">
      <c r="A62" s="493">
        <v>149</v>
      </c>
      <c r="B62" s="494" t="s">
        <v>418</v>
      </c>
      <c r="C62" s="494"/>
      <c r="D62" s="496">
        <v>42003142</v>
      </c>
      <c r="E62" s="496">
        <v>7065060</v>
      </c>
      <c r="F62" s="496">
        <v>2521101</v>
      </c>
      <c r="G62" s="496">
        <v>3934516</v>
      </c>
      <c r="H62" s="496">
        <v>5323080</v>
      </c>
      <c r="I62" s="496">
        <v>6013268</v>
      </c>
      <c r="J62" s="496">
        <v>12679492</v>
      </c>
      <c r="K62" s="496">
        <v>4770000</v>
      </c>
      <c r="L62" s="496">
        <v>14587140</v>
      </c>
      <c r="M62" s="496">
        <v>3027671</v>
      </c>
      <c r="N62" s="496">
        <v>6831521</v>
      </c>
      <c r="O62" s="496">
        <v>46096539</v>
      </c>
      <c r="P62" s="496">
        <v>70019948</v>
      </c>
      <c r="Q62" s="496">
        <v>16049205</v>
      </c>
      <c r="R62" s="496">
        <v>74449343</v>
      </c>
      <c r="S62" s="496">
        <v>14859155</v>
      </c>
      <c r="T62" s="496">
        <v>2649999</v>
      </c>
      <c r="U62" s="496">
        <v>23854410</v>
      </c>
      <c r="V62" s="496">
        <v>2655000</v>
      </c>
      <c r="W62" s="496">
        <v>27817698</v>
      </c>
      <c r="X62" s="496">
        <v>53395309</v>
      </c>
      <c r="Y62" s="496">
        <v>524933000</v>
      </c>
      <c r="Z62" s="496">
        <v>35581710</v>
      </c>
      <c r="AA62" s="496">
        <v>7075872</v>
      </c>
      <c r="AB62" s="496">
        <v>1705771</v>
      </c>
      <c r="AC62" s="496">
        <v>10250000</v>
      </c>
      <c r="AD62" s="496">
        <v>3458026</v>
      </c>
      <c r="AE62" s="496">
        <v>5653702</v>
      </c>
      <c r="AF62" s="496">
        <v>22021335</v>
      </c>
      <c r="AG62" s="496"/>
      <c r="AH62" s="496">
        <v>11478196</v>
      </c>
      <c r="AI62" s="496">
        <v>23230449</v>
      </c>
      <c r="AJ62" s="496">
        <v>23699032</v>
      </c>
      <c r="AK62" s="496">
        <v>11840402</v>
      </c>
      <c r="AL62" s="496">
        <v>8968900</v>
      </c>
      <c r="AM62" s="496">
        <v>151199638</v>
      </c>
      <c r="AN62" s="496">
        <v>3500000</v>
      </c>
      <c r="AO62" s="496">
        <v>7759905</v>
      </c>
      <c r="AP62" s="496">
        <v>11364000</v>
      </c>
      <c r="AQ62" s="496">
        <v>1143980</v>
      </c>
      <c r="AR62" s="496">
        <v>21192936</v>
      </c>
      <c r="AS62" s="496">
        <v>49811704</v>
      </c>
      <c r="AT62" s="496">
        <v>2888000</v>
      </c>
      <c r="AU62" s="496">
        <v>1000000</v>
      </c>
      <c r="AV62" s="496">
        <v>16633489</v>
      </c>
      <c r="AW62" s="496">
        <v>2585000</v>
      </c>
      <c r="AX62" s="496">
        <v>209610698</v>
      </c>
      <c r="AY62" s="496">
        <v>2425631</v>
      </c>
      <c r="AZ62" s="496">
        <v>24680603</v>
      </c>
      <c r="BA62" s="496">
        <v>16675848</v>
      </c>
      <c r="BB62" s="496">
        <v>28928000</v>
      </c>
      <c r="BC62" s="496">
        <v>4290818</v>
      </c>
      <c r="BD62" s="496">
        <v>7162474</v>
      </c>
      <c r="BE62" s="496">
        <v>5700000</v>
      </c>
      <c r="BF62" s="496">
        <v>1700000</v>
      </c>
      <c r="BG62" s="496">
        <v>45394060</v>
      </c>
      <c r="BH62" s="496">
        <v>8267941</v>
      </c>
      <c r="BI62" s="496">
        <v>72000000</v>
      </c>
      <c r="BJ62" s="496">
        <v>1627789</v>
      </c>
    </row>
    <row r="63" spans="1:62" x14ac:dyDescent="0.3">
      <c r="A63" s="493">
        <v>150</v>
      </c>
      <c r="B63" s="494" t="s">
        <v>419</v>
      </c>
      <c r="C63" s="494"/>
      <c r="D63" s="496">
        <v>15632727</v>
      </c>
      <c r="E63" s="496">
        <v>2088866</v>
      </c>
      <c r="F63" s="496">
        <v>522087</v>
      </c>
      <c r="G63" s="496">
        <v>392550</v>
      </c>
      <c r="H63" s="496">
        <v>711779</v>
      </c>
      <c r="I63" s="496">
        <v>6787109</v>
      </c>
      <c r="J63" s="496">
        <v>2759645</v>
      </c>
      <c r="K63" s="496">
        <v>8506411</v>
      </c>
      <c r="L63" s="496">
        <v>1270878</v>
      </c>
      <c r="M63" s="496">
        <v>374992</v>
      </c>
      <c r="N63" s="496">
        <v>579684</v>
      </c>
      <c r="O63" s="496">
        <v>35159167</v>
      </c>
      <c r="P63" s="496">
        <v>29973479</v>
      </c>
      <c r="Q63" s="496">
        <v>3362119</v>
      </c>
      <c r="R63" s="496">
        <v>36300487</v>
      </c>
      <c r="S63" s="496">
        <v>1985502</v>
      </c>
      <c r="T63" s="496">
        <v>2203578</v>
      </c>
      <c r="U63" s="496">
        <v>3116351</v>
      </c>
      <c r="V63" s="496">
        <v>4480066</v>
      </c>
      <c r="W63" s="496">
        <v>11933767</v>
      </c>
      <c r="X63" s="496">
        <v>22772246</v>
      </c>
      <c r="Y63" s="496">
        <v>255686000</v>
      </c>
      <c r="Z63" s="496">
        <v>20283754</v>
      </c>
      <c r="AA63" s="496">
        <v>1730210</v>
      </c>
      <c r="AB63" s="496">
        <v>35000</v>
      </c>
      <c r="AC63" s="496">
        <v>2850000</v>
      </c>
      <c r="AD63" s="496">
        <v>380725</v>
      </c>
      <c r="AE63" s="496">
        <v>5365851</v>
      </c>
      <c r="AF63" s="496">
        <v>1871772</v>
      </c>
      <c r="AG63" s="496"/>
      <c r="AH63" s="496">
        <v>1835000</v>
      </c>
      <c r="AI63" s="496">
        <v>2189872</v>
      </c>
      <c r="AJ63" s="496">
        <v>3930561</v>
      </c>
      <c r="AK63" s="496">
        <v>2082210</v>
      </c>
      <c r="AL63" s="496">
        <v>868599</v>
      </c>
      <c r="AM63" s="496">
        <v>22769884</v>
      </c>
      <c r="AN63" s="496">
        <v>1437039</v>
      </c>
      <c r="AO63" s="496">
        <v>1094651</v>
      </c>
      <c r="AP63" s="496">
        <v>2293809</v>
      </c>
      <c r="AQ63" s="496">
        <v>312041</v>
      </c>
      <c r="AR63" s="496">
        <v>2256008</v>
      </c>
      <c r="AS63" s="496">
        <v>21266211</v>
      </c>
      <c r="AT63" s="496">
        <v>431575</v>
      </c>
      <c r="AU63" s="496">
        <v>214635</v>
      </c>
      <c r="AV63" s="496">
        <v>1945383</v>
      </c>
      <c r="AW63" s="496">
        <v>841256</v>
      </c>
      <c r="AX63" s="496">
        <v>8159629</v>
      </c>
      <c r="AY63" s="496">
        <v>984313</v>
      </c>
      <c r="AZ63" s="496">
        <v>17855792</v>
      </c>
      <c r="BA63" s="496">
        <v>1611315</v>
      </c>
      <c r="BB63" s="496">
        <v>2184400</v>
      </c>
      <c r="BC63" s="496">
        <v>345732</v>
      </c>
      <c r="BD63" s="496">
        <v>1089754</v>
      </c>
      <c r="BE63" s="496">
        <v>1210718</v>
      </c>
      <c r="BF63" s="496">
        <v>420496</v>
      </c>
      <c r="BG63" s="496">
        <v>12805227</v>
      </c>
      <c r="BH63" s="496">
        <v>2938550</v>
      </c>
      <c r="BI63" s="496">
        <v>25119784</v>
      </c>
      <c r="BJ63" s="496">
        <v>1191367</v>
      </c>
    </row>
    <row r="64" spans="1:62" x14ac:dyDescent="0.3">
      <c r="A64" s="493">
        <v>171</v>
      </c>
      <c r="B64" s="494" t="s">
        <v>116</v>
      </c>
      <c r="C64" s="494"/>
      <c r="D64" s="496">
        <v>0</v>
      </c>
      <c r="E64" s="496">
        <v>0</v>
      </c>
      <c r="F64" s="496">
        <v>0</v>
      </c>
      <c r="G64" s="496">
        <v>0</v>
      </c>
      <c r="H64" s="496">
        <v>0</v>
      </c>
      <c r="I64" s="496">
        <v>0</v>
      </c>
      <c r="J64" s="496">
        <v>0</v>
      </c>
      <c r="K64" s="496">
        <v>0</v>
      </c>
      <c r="L64" s="496">
        <v>0</v>
      </c>
      <c r="M64" s="496">
        <v>0</v>
      </c>
      <c r="N64" s="496">
        <v>0</v>
      </c>
      <c r="O64" s="496">
        <v>0</v>
      </c>
      <c r="P64" s="496">
        <v>0</v>
      </c>
      <c r="Q64" s="496">
        <v>0</v>
      </c>
      <c r="R64" s="496">
        <v>0</v>
      </c>
      <c r="S64" s="496">
        <v>0</v>
      </c>
      <c r="T64" s="496">
        <v>0</v>
      </c>
      <c r="U64" s="496">
        <v>0</v>
      </c>
      <c r="V64" s="496">
        <v>0</v>
      </c>
      <c r="W64" s="496">
        <v>0</v>
      </c>
      <c r="X64" s="496">
        <v>0</v>
      </c>
      <c r="Y64" s="496">
        <v>0</v>
      </c>
      <c r="Z64" s="496">
        <v>0</v>
      </c>
      <c r="AA64" s="496">
        <v>0</v>
      </c>
      <c r="AB64" s="496">
        <v>0</v>
      </c>
      <c r="AC64" s="496">
        <v>0</v>
      </c>
      <c r="AD64" s="496">
        <v>0</v>
      </c>
      <c r="AE64" s="496">
        <v>0</v>
      </c>
      <c r="AF64" s="496">
        <v>0</v>
      </c>
      <c r="AG64" s="496"/>
      <c r="AH64" s="496">
        <v>0</v>
      </c>
      <c r="AI64" s="496">
        <v>0</v>
      </c>
      <c r="AJ64" s="496">
        <v>0</v>
      </c>
      <c r="AK64" s="496">
        <v>0</v>
      </c>
      <c r="AL64" s="496">
        <v>0</v>
      </c>
      <c r="AM64" s="496">
        <v>0</v>
      </c>
      <c r="AN64" s="496">
        <v>0</v>
      </c>
      <c r="AO64" s="496">
        <v>0</v>
      </c>
      <c r="AP64" s="496">
        <v>0</v>
      </c>
      <c r="AQ64" s="496">
        <v>0</v>
      </c>
      <c r="AR64" s="496">
        <v>0</v>
      </c>
      <c r="AS64" s="496">
        <v>0</v>
      </c>
      <c r="AT64" s="496">
        <v>0</v>
      </c>
      <c r="AU64" s="496">
        <v>0</v>
      </c>
      <c r="AV64" s="496">
        <v>0</v>
      </c>
      <c r="AW64" s="496">
        <v>0</v>
      </c>
      <c r="AX64" s="496">
        <v>0</v>
      </c>
      <c r="AY64" s="496">
        <v>0</v>
      </c>
      <c r="AZ64" s="496">
        <v>0</v>
      </c>
      <c r="BA64" s="496">
        <v>0</v>
      </c>
      <c r="BB64" s="496">
        <v>0</v>
      </c>
      <c r="BC64" s="496">
        <v>0</v>
      </c>
      <c r="BD64" s="496">
        <v>0</v>
      </c>
      <c r="BE64" s="496">
        <v>0</v>
      </c>
      <c r="BF64" s="496">
        <v>0</v>
      </c>
      <c r="BG64" s="496">
        <v>0</v>
      </c>
      <c r="BH64" s="496">
        <v>0</v>
      </c>
      <c r="BI64" s="496">
        <v>0</v>
      </c>
      <c r="BJ64" s="496">
        <v>0</v>
      </c>
    </row>
    <row r="65" spans="1:62" x14ac:dyDescent="0.3">
      <c r="A65" s="493">
        <v>191</v>
      </c>
      <c r="B65" s="494" t="s">
        <v>131</v>
      </c>
      <c r="C65" s="494"/>
      <c r="D65" s="496">
        <v>0</v>
      </c>
      <c r="E65" s="496">
        <v>0</v>
      </c>
      <c r="F65" s="496">
        <v>0</v>
      </c>
      <c r="G65" s="496">
        <v>0</v>
      </c>
      <c r="H65" s="496">
        <v>0</v>
      </c>
      <c r="I65" s="496">
        <v>0</v>
      </c>
      <c r="J65" s="496">
        <v>0</v>
      </c>
      <c r="K65" s="496">
        <v>0</v>
      </c>
      <c r="L65" s="496">
        <v>0</v>
      </c>
      <c r="M65" s="496">
        <v>0</v>
      </c>
      <c r="N65" s="496">
        <v>0</v>
      </c>
      <c r="O65" s="496">
        <v>0</v>
      </c>
      <c r="P65" s="496">
        <v>0</v>
      </c>
      <c r="Q65" s="496">
        <v>0</v>
      </c>
      <c r="R65" s="496">
        <v>0</v>
      </c>
      <c r="S65" s="496">
        <v>0</v>
      </c>
      <c r="T65" s="496">
        <v>0</v>
      </c>
      <c r="U65" s="496">
        <v>0</v>
      </c>
      <c r="V65" s="496">
        <v>0</v>
      </c>
      <c r="W65" s="496">
        <v>0</v>
      </c>
      <c r="X65" s="496">
        <v>0</v>
      </c>
      <c r="Y65" s="496">
        <v>0</v>
      </c>
      <c r="Z65" s="496">
        <v>0</v>
      </c>
      <c r="AA65" s="496">
        <v>0</v>
      </c>
      <c r="AB65" s="496">
        <v>0</v>
      </c>
      <c r="AC65" s="496">
        <v>0</v>
      </c>
      <c r="AD65" s="496">
        <v>0</v>
      </c>
      <c r="AE65" s="496">
        <v>0</v>
      </c>
      <c r="AF65" s="496">
        <v>0</v>
      </c>
      <c r="AG65" s="496"/>
      <c r="AH65" s="496">
        <v>0</v>
      </c>
      <c r="AI65" s="496">
        <v>0</v>
      </c>
      <c r="AJ65" s="496">
        <v>0</v>
      </c>
      <c r="AK65" s="496">
        <v>0</v>
      </c>
      <c r="AL65" s="496">
        <v>0</v>
      </c>
      <c r="AM65" s="496">
        <v>0</v>
      </c>
      <c r="AN65" s="496">
        <v>0</v>
      </c>
      <c r="AO65" s="496">
        <v>0</v>
      </c>
      <c r="AP65" s="496">
        <v>0</v>
      </c>
      <c r="AQ65" s="496">
        <v>0</v>
      </c>
      <c r="AR65" s="496">
        <v>0</v>
      </c>
      <c r="AS65" s="496">
        <v>0</v>
      </c>
      <c r="AT65" s="496">
        <v>0</v>
      </c>
      <c r="AU65" s="496">
        <v>0</v>
      </c>
      <c r="AV65" s="496">
        <v>0</v>
      </c>
      <c r="AW65" s="496">
        <v>0</v>
      </c>
      <c r="AX65" s="496">
        <v>0</v>
      </c>
      <c r="AY65" s="496">
        <v>0</v>
      </c>
      <c r="AZ65" s="496">
        <v>0</v>
      </c>
      <c r="BA65" s="496">
        <v>0</v>
      </c>
      <c r="BB65" s="496">
        <v>0</v>
      </c>
      <c r="BC65" s="496">
        <v>0</v>
      </c>
      <c r="BD65" s="496">
        <v>0</v>
      </c>
      <c r="BE65" s="496">
        <v>0</v>
      </c>
      <c r="BF65" s="496">
        <v>0</v>
      </c>
      <c r="BG65" s="496">
        <v>0</v>
      </c>
      <c r="BH65" s="496">
        <v>0</v>
      </c>
      <c r="BI65" s="496">
        <v>0</v>
      </c>
      <c r="BJ65" s="496">
        <v>0</v>
      </c>
    </row>
    <row r="66" spans="1:62" x14ac:dyDescent="0.3">
      <c r="A66" s="493">
        <v>192</v>
      </c>
      <c r="B66" s="494" t="s">
        <v>142</v>
      </c>
      <c r="C66" s="494"/>
      <c r="D66" s="496">
        <v>0</v>
      </c>
      <c r="E66" s="496">
        <v>0</v>
      </c>
      <c r="F66" s="496">
        <v>0</v>
      </c>
      <c r="G66" s="496">
        <v>0</v>
      </c>
      <c r="H66" s="496">
        <v>0</v>
      </c>
      <c r="I66" s="496">
        <v>0</v>
      </c>
      <c r="J66" s="496">
        <v>0</v>
      </c>
      <c r="K66" s="496">
        <v>0</v>
      </c>
      <c r="L66" s="496">
        <v>0</v>
      </c>
      <c r="M66" s="496">
        <v>0</v>
      </c>
      <c r="N66" s="496">
        <v>0</v>
      </c>
      <c r="O66" s="496">
        <v>0</v>
      </c>
      <c r="P66" s="496">
        <v>0</v>
      </c>
      <c r="Q66" s="496">
        <v>0</v>
      </c>
      <c r="R66" s="496">
        <v>0</v>
      </c>
      <c r="S66" s="496">
        <v>0</v>
      </c>
      <c r="T66" s="496">
        <v>0</v>
      </c>
      <c r="U66" s="496">
        <v>0</v>
      </c>
      <c r="V66" s="496">
        <v>0</v>
      </c>
      <c r="W66" s="496">
        <v>0</v>
      </c>
      <c r="X66" s="496">
        <v>0</v>
      </c>
      <c r="Y66" s="496">
        <v>0</v>
      </c>
      <c r="Z66" s="496">
        <v>0</v>
      </c>
      <c r="AA66" s="496">
        <v>0</v>
      </c>
      <c r="AB66" s="496">
        <v>0</v>
      </c>
      <c r="AC66" s="496">
        <v>0</v>
      </c>
      <c r="AD66" s="496">
        <v>0</v>
      </c>
      <c r="AE66" s="496">
        <v>0</v>
      </c>
      <c r="AF66" s="496">
        <v>0</v>
      </c>
      <c r="AG66" s="496"/>
      <c r="AH66" s="496">
        <v>0</v>
      </c>
      <c r="AI66" s="496">
        <v>0</v>
      </c>
      <c r="AJ66" s="496">
        <v>0</v>
      </c>
      <c r="AK66" s="496">
        <v>0</v>
      </c>
      <c r="AL66" s="496">
        <v>0</v>
      </c>
      <c r="AM66" s="496">
        <v>0</v>
      </c>
      <c r="AN66" s="496">
        <v>0</v>
      </c>
      <c r="AO66" s="496">
        <v>0</v>
      </c>
      <c r="AP66" s="496">
        <v>0</v>
      </c>
      <c r="AQ66" s="496">
        <v>0</v>
      </c>
      <c r="AR66" s="496">
        <v>0</v>
      </c>
      <c r="AS66" s="496">
        <v>0</v>
      </c>
      <c r="AT66" s="496">
        <v>0</v>
      </c>
      <c r="AU66" s="496">
        <v>0</v>
      </c>
      <c r="AV66" s="496">
        <v>0</v>
      </c>
      <c r="AW66" s="496">
        <v>0</v>
      </c>
      <c r="AX66" s="496">
        <v>0</v>
      </c>
      <c r="AY66" s="496">
        <v>0</v>
      </c>
      <c r="AZ66" s="496">
        <v>0</v>
      </c>
      <c r="BA66" s="496">
        <v>0</v>
      </c>
      <c r="BB66" s="496">
        <v>0</v>
      </c>
      <c r="BC66" s="496">
        <v>0</v>
      </c>
      <c r="BD66" s="496">
        <v>0</v>
      </c>
      <c r="BE66" s="496">
        <v>0</v>
      </c>
      <c r="BF66" s="496">
        <v>0</v>
      </c>
      <c r="BG66" s="496">
        <v>0</v>
      </c>
      <c r="BH66" s="496">
        <v>0</v>
      </c>
      <c r="BI66" s="496">
        <v>0</v>
      </c>
      <c r="BJ66" s="496">
        <v>0</v>
      </c>
    </row>
    <row r="67" spans="1:62" x14ac:dyDescent="0.3">
      <c r="A67" s="493">
        <v>193</v>
      </c>
      <c r="B67" s="494" t="s">
        <v>189</v>
      </c>
      <c r="C67" s="494"/>
      <c r="D67" s="496">
        <v>0</v>
      </c>
      <c r="E67" s="496">
        <v>0</v>
      </c>
      <c r="F67" s="496">
        <v>0</v>
      </c>
      <c r="G67" s="496">
        <v>0</v>
      </c>
      <c r="H67" s="496">
        <v>0</v>
      </c>
      <c r="I67" s="496">
        <v>0</v>
      </c>
      <c r="J67" s="496">
        <v>0</v>
      </c>
      <c r="K67" s="496">
        <v>0</v>
      </c>
      <c r="L67" s="496">
        <v>0</v>
      </c>
      <c r="M67" s="496">
        <v>0</v>
      </c>
      <c r="N67" s="496">
        <v>0</v>
      </c>
      <c r="O67" s="496">
        <v>0</v>
      </c>
      <c r="P67" s="496">
        <v>0</v>
      </c>
      <c r="Q67" s="496">
        <v>0</v>
      </c>
      <c r="R67" s="496">
        <v>0</v>
      </c>
      <c r="S67" s="496">
        <v>0</v>
      </c>
      <c r="T67" s="496">
        <v>0</v>
      </c>
      <c r="U67" s="496">
        <v>0</v>
      </c>
      <c r="V67" s="496">
        <v>0</v>
      </c>
      <c r="W67" s="496">
        <v>0</v>
      </c>
      <c r="X67" s="496">
        <v>0</v>
      </c>
      <c r="Y67" s="496">
        <v>0</v>
      </c>
      <c r="Z67" s="496">
        <v>0</v>
      </c>
      <c r="AA67" s="496">
        <v>0</v>
      </c>
      <c r="AB67" s="496">
        <v>0</v>
      </c>
      <c r="AC67" s="496">
        <v>0</v>
      </c>
      <c r="AD67" s="496">
        <v>0</v>
      </c>
      <c r="AE67" s="496">
        <v>0</v>
      </c>
      <c r="AF67" s="496">
        <v>0</v>
      </c>
      <c r="AG67" s="496"/>
      <c r="AH67" s="496">
        <v>0</v>
      </c>
      <c r="AI67" s="496">
        <v>0</v>
      </c>
      <c r="AJ67" s="496">
        <v>0</v>
      </c>
      <c r="AK67" s="496">
        <v>0</v>
      </c>
      <c r="AL67" s="496">
        <v>0</v>
      </c>
      <c r="AM67" s="496">
        <v>0</v>
      </c>
      <c r="AN67" s="496">
        <v>0</v>
      </c>
      <c r="AO67" s="496">
        <v>0</v>
      </c>
      <c r="AP67" s="496">
        <v>0</v>
      </c>
      <c r="AQ67" s="496">
        <v>0</v>
      </c>
      <c r="AR67" s="496">
        <v>0</v>
      </c>
      <c r="AS67" s="496">
        <v>0</v>
      </c>
      <c r="AT67" s="496">
        <v>0</v>
      </c>
      <c r="AU67" s="496">
        <v>0</v>
      </c>
      <c r="AV67" s="496">
        <v>0</v>
      </c>
      <c r="AW67" s="496">
        <v>0</v>
      </c>
      <c r="AX67" s="496">
        <v>0</v>
      </c>
      <c r="AY67" s="496">
        <v>0</v>
      </c>
      <c r="AZ67" s="496">
        <v>0</v>
      </c>
      <c r="BA67" s="496">
        <v>0</v>
      </c>
      <c r="BB67" s="496">
        <v>0</v>
      </c>
      <c r="BC67" s="496">
        <v>0</v>
      </c>
      <c r="BD67" s="496">
        <v>0</v>
      </c>
      <c r="BE67" s="496">
        <v>0</v>
      </c>
      <c r="BF67" s="496">
        <v>0</v>
      </c>
      <c r="BG67" s="496">
        <v>0</v>
      </c>
      <c r="BH67" s="496">
        <v>0</v>
      </c>
      <c r="BI67" s="496">
        <v>0</v>
      </c>
      <c r="BJ67" s="496">
        <v>0</v>
      </c>
    </row>
    <row r="68" spans="1:62" x14ac:dyDescent="0.3">
      <c r="A68" s="493">
        <v>194</v>
      </c>
      <c r="B68" s="494" t="s">
        <v>420</v>
      </c>
      <c r="C68" s="494"/>
      <c r="D68" s="496">
        <v>0</v>
      </c>
      <c r="E68" s="496">
        <v>0</v>
      </c>
      <c r="F68" s="496">
        <v>0</v>
      </c>
      <c r="G68" s="496">
        <v>0</v>
      </c>
      <c r="H68" s="496">
        <v>0</v>
      </c>
      <c r="I68" s="496">
        <v>0</v>
      </c>
      <c r="J68" s="496">
        <v>0</v>
      </c>
      <c r="K68" s="496">
        <v>0</v>
      </c>
      <c r="L68" s="496">
        <v>0</v>
      </c>
      <c r="M68" s="496">
        <v>0</v>
      </c>
      <c r="N68" s="496">
        <v>0</v>
      </c>
      <c r="O68" s="496">
        <v>0</v>
      </c>
      <c r="P68" s="496">
        <v>0</v>
      </c>
      <c r="Q68" s="496">
        <v>0</v>
      </c>
      <c r="R68" s="496">
        <v>0</v>
      </c>
      <c r="S68" s="496">
        <v>0</v>
      </c>
      <c r="T68" s="496">
        <v>0</v>
      </c>
      <c r="U68" s="496">
        <v>0</v>
      </c>
      <c r="V68" s="496">
        <v>0</v>
      </c>
      <c r="W68" s="496">
        <v>0</v>
      </c>
      <c r="X68" s="496">
        <v>0</v>
      </c>
      <c r="Y68" s="496">
        <v>0</v>
      </c>
      <c r="Z68" s="496">
        <v>0</v>
      </c>
      <c r="AA68" s="496">
        <v>0</v>
      </c>
      <c r="AB68" s="496">
        <v>0</v>
      </c>
      <c r="AC68" s="496">
        <v>0</v>
      </c>
      <c r="AD68" s="496">
        <v>0</v>
      </c>
      <c r="AE68" s="496">
        <v>0</v>
      </c>
      <c r="AF68" s="496">
        <v>0</v>
      </c>
      <c r="AG68" s="496"/>
      <c r="AH68" s="496">
        <v>0</v>
      </c>
      <c r="AI68" s="496">
        <v>0</v>
      </c>
      <c r="AJ68" s="496">
        <v>0</v>
      </c>
      <c r="AK68" s="496">
        <v>0</v>
      </c>
      <c r="AL68" s="496">
        <v>0</v>
      </c>
      <c r="AM68" s="496">
        <v>0</v>
      </c>
      <c r="AN68" s="496">
        <v>0</v>
      </c>
      <c r="AO68" s="496">
        <v>0</v>
      </c>
      <c r="AP68" s="496">
        <v>0</v>
      </c>
      <c r="AQ68" s="496">
        <v>0</v>
      </c>
      <c r="AR68" s="496">
        <v>0</v>
      </c>
      <c r="AS68" s="496">
        <v>0</v>
      </c>
      <c r="AT68" s="496">
        <v>0</v>
      </c>
      <c r="AU68" s="496">
        <v>0</v>
      </c>
      <c r="AV68" s="496">
        <v>0</v>
      </c>
      <c r="AW68" s="496">
        <v>0</v>
      </c>
      <c r="AX68" s="496">
        <v>0</v>
      </c>
      <c r="AY68" s="496">
        <v>0</v>
      </c>
      <c r="AZ68" s="496">
        <v>0</v>
      </c>
      <c r="BA68" s="496">
        <v>0</v>
      </c>
      <c r="BB68" s="496">
        <v>0</v>
      </c>
      <c r="BC68" s="496">
        <v>0</v>
      </c>
      <c r="BD68" s="496">
        <v>0</v>
      </c>
      <c r="BE68" s="496">
        <v>0</v>
      </c>
      <c r="BF68" s="496">
        <v>0</v>
      </c>
      <c r="BG68" s="496">
        <v>0</v>
      </c>
      <c r="BH68" s="496">
        <v>0</v>
      </c>
      <c r="BI68" s="496">
        <v>0</v>
      </c>
      <c r="BJ68" s="496">
        <v>0</v>
      </c>
    </row>
    <row r="69" spans="1:62" x14ac:dyDescent="0.3">
      <c r="A69" s="493">
        <v>252</v>
      </c>
      <c r="B69" s="494" t="s">
        <v>33</v>
      </c>
      <c r="C69" s="494"/>
      <c r="D69" s="496">
        <v>110490244</v>
      </c>
      <c r="E69" s="496">
        <v>34083710</v>
      </c>
      <c r="F69" s="496">
        <v>17237446</v>
      </c>
      <c r="G69" s="496">
        <v>27701863</v>
      </c>
      <c r="H69" s="496">
        <v>27722468</v>
      </c>
      <c r="I69" s="496">
        <v>59006583</v>
      </c>
      <c r="J69" s="496">
        <v>81029067</v>
      </c>
      <c r="K69" s="496">
        <v>29496696</v>
      </c>
      <c r="L69" s="496">
        <v>66259987</v>
      </c>
      <c r="M69" s="496">
        <v>5053895</v>
      </c>
      <c r="N69" s="496">
        <v>31722402</v>
      </c>
      <c r="O69" s="496">
        <v>168487117</v>
      </c>
      <c r="P69" s="496">
        <v>324389317</v>
      </c>
      <c r="Q69" s="496">
        <v>115028186</v>
      </c>
      <c r="R69" s="496">
        <v>563116529</v>
      </c>
      <c r="S69" s="496">
        <v>72344687</v>
      </c>
      <c r="T69" s="496">
        <v>21164479</v>
      </c>
      <c r="U69" s="496">
        <v>89956525</v>
      </c>
      <c r="V69" s="496">
        <v>38707832</v>
      </c>
      <c r="W69" s="496">
        <v>142876786</v>
      </c>
      <c r="X69" s="496">
        <v>224589310</v>
      </c>
      <c r="Y69" s="496">
        <v>2326604000</v>
      </c>
      <c r="Z69" s="496">
        <v>179944210</v>
      </c>
      <c r="AA69" s="496">
        <v>26417799</v>
      </c>
      <c r="AB69" s="496">
        <v>10223033</v>
      </c>
      <c r="AC69" s="496">
        <v>84979384</v>
      </c>
      <c r="AD69" s="496">
        <v>29968614</v>
      </c>
      <c r="AE69" s="496">
        <v>41545991</v>
      </c>
      <c r="AF69" s="496">
        <v>69530550</v>
      </c>
      <c r="AG69" s="496"/>
      <c r="AH69" s="496">
        <v>42519602</v>
      </c>
      <c r="AI69" s="496">
        <v>127080519</v>
      </c>
      <c r="AJ69" s="496">
        <v>179032884</v>
      </c>
      <c r="AK69" s="496">
        <v>30879120</v>
      </c>
      <c r="AL69" s="496">
        <v>92081892</v>
      </c>
      <c r="AM69" s="496">
        <v>359700259</v>
      </c>
      <c r="AN69" s="496">
        <v>20938359</v>
      </c>
      <c r="AO69" s="496">
        <v>30820510</v>
      </c>
      <c r="AP69" s="496">
        <v>52536221</v>
      </c>
      <c r="AQ69" s="496">
        <v>16559575</v>
      </c>
      <c r="AR69" s="496">
        <v>117618583</v>
      </c>
      <c r="AS69" s="496">
        <v>249303302</v>
      </c>
      <c r="AT69" s="496">
        <v>20086171</v>
      </c>
      <c r="AU69" s="496">
        <v>6672622</v>
      </c>
      <c r="AV69" s="496">
        <v>87586719</v>
      </c>
      <c r="AW69" s="496">
        <v>27562864</v>
      </c>
      <c r="AX69" s="496">
        <v>852132700</v>
      </c>
      <c r="AY69" s="496">
        <v>32545089</v>
      </c>
      <c r="AZ69" s="496">
        <v>226604441</v>
      </c>
      <c r="BA69" s="496">
        <v>58628152</v>
      </c>
      <c r="BB69" s="496">
        <v>89418090</v>
      </c>
      <c r="BC69" s="496">
        <v>15139612</v>
      </c>
      <c r="BD69" s="496">
        <v>48381636</v>
      </c>
      <c r="BE69" s="496">
        <v>63519425</v>
      </c>
      <c r="BF69" s="496">
        <v>11918684</v>
      </c>
      <c r="BG69" s="496">
        <v>90938941</v>
      </c>
      <c r="BH69" s="496">
        <v>45446701</v>
      </c>
      <c r="BI69" s="496">
        <v>540369178</v>
      </c>
      <c r="BJ69" s="496">
        <v>7320915</v>
      </c>
    </row>
    <row r="70" spans="1:62" x14ac:dyDescent="0.3">
      <c r="A70" s="493">
        <v>253</v>
      </c>
      <c r="B70" s="494" t="s">
        <v>34</v>
      </c>
      <c r="C70" s="494"/>
      <c r="D70" s="496">
        <v>7257747</v>
      </c>
      <c r="E70" s="496">
        <v>2419147</v>
      </c>
      <c r="F70" s="496">
        <v>2419164</v>
      </c>
      <c r="G70" s="496">
        <v>6207255</v>
      </c>
      <c r="H70" s="496">
        <v>1961161</v>
      </c>
      <c r="I70" s="496">
        <v>2636579</v>
      </c>
      <c r="J70" s="496">
        <v>6264453</v>
      </c>
      <c r="K70" s="496">
        <v>847631</v>
      </c>
      <c r="L70" s="496">
        <v>1656721</v>
      </c>
      <c r="M70" s="496">
        <v>1218013</v>
      </c>
      <c r="N70" s="496">
        <v>3308879</v>
      </c>
      <c r="O70" s="496">
        <v>11596697</v>
      </c>
      <c r="P70" s="496">
        <v>27903025</v>
      </c>
      <c r="Q70" s="496">
        <v>4039503</v>
      </c>
      <c r="R70" s="496">
        <v>5161252</v>
      </c>
      <c r="S70" s="496">
        <v>5873649</v>
      </c>
      <c r="T70" s="496">
        <v>1463421</v>
      </c>
      <c r="U70" s="496">
        <v>11596258</v>
      </c>
      <c r="V70" s="496">
        <v>1737560</v>
      </c>
      <c r="W70" s="496">
        <v>3973758</v>
      </c>
      <c r="X70" s="496">
        <v>6877809</v>
      </c>
      <c r="Y70" s="496">
        <v>109358000</v>
      </c>
      <c r="Z70" s="496">
        <v>1806338</v>
      </c>
      <c r="AA70" s="496">
        <v>1748716</v>
      </c>
      <c r="AB70" s="496">
        <v>405697</v>
      </c>
      <c r="AC70" s="496">
        <v>9466380</v>
      </c>
      <c r="AD70" s="496">
        <v>1379790</v>
      </c>
      <c r="AE70" s="496">
        <v>8635141</v>
      </c>
      <c r="AF70" s="496">
        <v>2891833</v>
      </c>
      <c r="AG70" s="496"/>
      <c r="AH70" s="496">
        <v>1844277</v>
      </c>
      <c r="AI70" s="496">
        <v>2386595</v>
      </c>
      <c r="AJ70" s="496">
        <v>6808895</v>
      </c>
      <c r="AK70" s="496">
        <v>4366829</v>
      </c>
      <c r="AL70" s="496">
        <v>3836589</v>
      </c>
      <c r="AM70" s="496">
        <v>15465456</v>
      </c>
      <c r="AN70" s="496">
        <v>348199</v>
      </c>
      <c r="AO70" s="496">
        <v>1217268</v>
      </c>
      <c r="AP70" s="496">
        <v>703210</v>
      </c>
      <c r="AQ70" s="496">
        <v>863755</v>
      </c>
      <c r="AR70" s="496">
        <v>2974746</v>
      </c>
      <c r="AS70" s="496">
        <v>12810819</v>
      </c>
      <c r="AT70" s="496">
        <v>507383</v>
      </c>
      <c r="AU70" s="496">
        <v>1327590</v>
      </c>
      <c r="AV70" s="496">
        <v>3248553</v>
      </c>
      <c r="AW70" s="496">
        <v>2523008</v>
      </c>
      <c r="AX70" s="496">
        <v>24058762</v>
      </c>
      <c r="AY70" s="496">
        <v>4257709</v>
      </c>
      <c r="AZ70" s="496">
        <v>2272319</v>
      </c>
      <c r="BA70" s="496">
        <v>2661210</v>
      </c>
      <c r="BB70" s="496">
        <v>4036560</v>
      </c>
      <c r="BC70" s="496">
        <v>1247889</v>
      </c>
      <c r="BD70" s="496">
        <v>962821</v>
      </c>
      <c r="BE70" s="496">
        <v>1454452</v>
      </c>
      <c r="BF70" s="496">
        <v>12976726</v>
      </c>
      <c r="BG70" s="496">
        <v>4901693</v>
      </c>
      <c r="BH70" s="496">
        <v>1772305</v>
      </c>
      <c r="BI70" s="496">
        <v>4806091</v>
      </c>
      <c r="BJ70" s="496">
        <v>3770158</v>
      </c>
    </row>
    <row r="71" spans="1:62" x14ac:dyDescent="0.3">
      <c r="A71" s="493">
        <v>254</v>
      </c>
      <c r="B71" s="494" t="s">
        <v>35</v>
      </c>
      <c r="C71" s="494"/>
      <c r="D71" s="496">
        <v>-348703200</v>
      </c>
      <c r="E71" s="496">
        <v>-76160289</v>
      </c>
      <c r="F71" s="496">
        <v>-25031727</v>
      </c>
      <c r="G71" s="496">
        <v>-44136706</v>
      </c>
      <c r="H71" s="496">
        <v>-49122970</v>
      </c>
      <c r="I71" s="496">
        <v>-78074646</v>
      </c>
      <c r="J71" s="496">
        <v>-91908920</v>
      </c>
      <c r="K71" s="496">
        <v>-37754278</v>
      </c>
      <c r="L71" s="496">
        <v>-98991344</v>
      </c>
      <c r="M71" s="496">
        <v>-33239230</v>
      </c>
      <c r="N71" s="496">
        <v>-61819805</v>
      </c>
      <c r="O71" s="496">
        <v>-173886195</v>
      </c>
      <c r="P71" s="496">
        <v>-403436673</v>
      </c>
      <c r="Q71" s="496">
        <v>-177037027</v>
      </c>
      <c r="R71" s="496">
        <v>-494283158</v>
      </c>
      <c r="S71" s="496">
        <v>-173500103</v>
      </c>
      <c r="T71" s="496">
        <v>-28550072</v>
      </c>
      <c r="U71" s="496">
        <v>-128232449</v>
      </c>
      <c r="V71" s="496">
        <v>-36653714</v>
      </c>
      <c r="W71" s="496">
        <v>-228399334</v>
      </c>
      <c r="X71" s="496">
        <v>-266067622</v>
      </c>
      <c r="Y71" s="496">
        <v>-2489767000</v>
      </c>
      <c r="Z71" s="496">
        <v>-143609588</v>
      </c>
      <c r="AA71" s="496">
        <v>-59582496</v>
      </c>
      <c r="AB71" s="496">
        <v>-21951541</v>
      </c>
      <c r="AC71" s="496">
        <v>-232102651</v>
      </c>
      <c r="AD71" s="496">
        <v>-44618224</v>
      </c>
      <c r="AE71" s="496">
        <v>-83810825</v>
      </c>
      <c r="AF71" s="496">
        <v>-185927756</v>
      </c>
      <c r="AG71" s="496"/>
      <c r="AH71" s="496">
        <v>-63540238</v>
      </c>
      <c r="AI71" s="496">
        <v>-85700187</v>
      </c>
      <c r="AJ71" s="496">
        <v>-259197343</v>
      </c>
      <c r="AK71" s="496">
        <v>-97305905</v>
      </c>
      <c r="AL71" s="496">
        <v>-137283213</v>
      </c>
      <c r="AM71" s="496">
        <v>-637330712</v>
      </c>
      <c r="AN71" s="496">
        <v>-31745847</v>
      </c>
      <c r="AO71" s="496">
        <v>-90289171</v>
      </c>
      <c r="AP71" s="496">
        <v>-78887108</v>
      </c>
      <c r="AQ71" s="496">
        <v>-18534803</v>
      </c>
      <c r="AR71" s="496">
        <v>-121873755</v>
      </c>
      <c r="AS71" s="496">
        <v>-450741068</v>
      </c>
      <c r="AT71" s="496">
        <v>-28787812</v>
      </c>
      <c r="AU71" s="496">
        <v>-23029304</v>
      </c>
      <c r="AV71" s="496">
        <v>-106565069</v>
      </c>
      <c r="AW71" s="496">
        <v>-52118399</v>
      </c>
      <c r="AX71" s="496">
        <v>-1196883866</v>
      </c>
      <c r="AY71" s="496">
        <v>-37293624</v>
      </c>
      <c r="AZ71" s="496">
        <v>-276575458</v>
      </c>
      <c r="BA71" s="496">
        <v>-113073633</v>
      </c>
      <c r="BB71" s="496">
        <v>-203478032</v>
      </c>
      <c r="BC71" s="496">
        <v>-39344474</v>
      </c>
      <c r="BD71" s="496">
        <v>-57980080</v>
      </c>
      <c r="BE71" s="496">
        <v>-140215731</v>
      </c>
      <c r="BF71" s="496">
        <v>-13158370</v>
      </c>
      <c r="BG71" s="496">
        <v>-281851921</v>
      </c>
      <c r="BH71" s="496">
        <v>-56622528</v>
      </c>
      <c r="BI71" s="496">
        <v>-536439361</v>
      </c>
      <c r="BJ71" s="496">
        <v>-21139152</v>
      </c>
    </row>
    <row r="72" spans="1:62" x14ac:dyDescent="0.3">
      <c r="A72" s="493">
        <v>255</v>
      </c>
      <c r="B72" s="494" t="s">
        <v>96</v>
      </c>
      <c r="C72" s="494"/>
      <c r="D72" s="496">
        <v>17084776</v>
      </c>
      <c r="E72" s="496">
        <v>2575207</v>
      </c>
      <c r="F72" s="496">
        <v>989332</v>
      </c>
      <c r="G72" s="496">
        <v>2653014</v>
      </c>
      <c r="H72" s="496">
        <v>792247</v>
      </c>
      <c r="I72" s="496">
        <v>8344284</v>
      </c>
      <c r="J72" s="496">
        <v>450590</v>
      </c>
      <c r="K72" s="496">
        <v>9374955</v>
      </c>
      <c r="L72" s="496">
        <v>4191795</v>
      </c>
      <c r="M72" s="496">
        <v>3521685</v>
      </c>
      <c r="N72" s="496">
        <v>1535009</v>
      </c>
      <c r="O72" s="496">
        <v>28212298</v>
      </c>
      <c r="P72" s="496">
        <v>16957399</v>
      </c>
      <c r="Q72" s="496">
        <v>6567613</v>
      </c>
      <c r="R72" s="496">
        <v>24709787</v>
      </c>
      <c r="S72" s="496">
        <v>15378813</v>
      </c>
      <c r="T72" s="496">
        <v>2212794</v>
      </c>
      <c r="U72" s="496">
        <v>1910924</v>
      </c>
      <c r="V72" s="496">
        <v>16645429</v>
      </c>
      <c r="W72" s="496">
        <v>15554776</v>
      </c>
      <c r="X72" s="496">
        <v>14272418</v>
      </c>
      <c r="Y72" s="496">
        <v>269055000</v>
      </c>
      <c r="Z72" s="496">
        <v>18482579</v>
      </c>
      <c r="AA72" s="496">
        <v>1082338</v>
      </c>
      <c r="AB72" s="496">
        <v>831119</v>
      </c>
      <c r="AC72" s="496">
        <v>14044285</v>
      </c>
      <c r="AD72" s="496">
        <v>1897058</v>
      </c>
      <c r="AE72" s="496">
        <v>8766895</v>
      </c>
      <c r="AF72" s="496">
        <v>7193636</v>
      </c>
      <c r="AG72" s="496"/>
      <c r="AH72" s="496">
        <v>802618</v>
      </c>
      <c r="AI72" s="496">
        <v>-58268</v>
      </c>
      <c r="AJ72" s="496">
        <v>5876152</v>
      </c>
      <c r="AK72" s="496">
        <v>4710005</v>
      </c>
      <c r="AL72" s="496">
        <v>2659737</v>
      </c>
      <c r="AM72" s="496">
        <v>16451560</v>
      </c>
      <c r="AN72" s="496">
        <v>2563261</v>
      </c>
      <c r="AO72" s="496">
        <v>3065355</v>
      </c>
      <c r="AP72" s="496">
        <v>4974352</v>
      </c>
      <c r="AQ72" s="496">
        <v>824258</v>
      </c>
      <c r="AR72" s="496">
        <v>5343856</v>
      </c>
      <c r="AS72" s="496">
        <v>25417625</v>
      </c>
      <c r="AT72" s="496">
        <v>622761</v>
      </c>
      <c r="AU72" s="496">
        <v>842166</v>
      </c>
      <c r="AV72" s="496">
        <v>2301321</v>
      </c>
      <c r="AW72" s="496">
        <v>1996049</v>
      </c>
      <c r="AX72" s="496">
        <v>8549961</v>
      </c>
      <c r="AY72" s="496">
        <v>4705350</v>
      </c>
      <c r="AZ72" s="496">
        <v>18064265</v>
      </c>
      <c r="BA72" s="496">
        <v>3837229</v>
      </c>
      <c r="BB72" s="496">
        <v>6063335</v>
      </c>
      <c r="BC72" s="496">
        <v>2303642</v>
      </c>
      <c r="BD72" s="496">
        <v>1790893</v>
      </c>
      <c r="BE72" s="496">
        <v>720301</v>
      </c>
      <c r="BF72" s="496">
        <v>5036375</v>
      </c>
      <c r="BG72" s="496">
        <v>18877192</v>
      </c>
      <c r="BH72" s="496">
        <v>931252</v>
      </c>
      <c r="BI72" s="496">
        <v>30541696</v>
      </c>
      <c r="BJ72" s="496">
        <v>1029064</v>
      </c>
    </row>
    <row r="73" spans="1:62" x14ac:dyDescent="0.3">
      <c r="A73" s="493">
        <v>294</v>
      </c>
      <c r="B73" s="494" t="s">
        <v>421</v>
      </c>
      <c r="C73" s="494"/>
      <c r="D73" s="496">
        <v>0</v>
      </c>
      <c r="E73" s="496">
        <v>0</v>
      </c>
      <c r="F73" s="496">
        <v>0</v>
      </c>
      <c r="G73" s="496">
        <v>0</v>
      </c>
      <c r="H73" s="496">
        <v>0</v>
      </c>
      <c r="I73" s="496">
        <v>0</v>
      </c>
      <c r="J73" s="496">
        <v>0</v>
      </c>
      <c r="K73" s="496">
        <v>0</v>
      </c>
      <c r="L73" s="496">
        <v>0</v>
      </c>
      <c r="M73" s="496">
        <v>0</v>
      </c>
      <c r="N73" s="496">
        <v>0</v>
      </c>
      <c r="O73" s="496">
        <v>0</v>
      </c>
      <c r="P73" s="496">
        <v>0</v>
      </c>
      <c r="Q73" s="496">
        <v>0</v>
      </c>
      <c r="R73" s="496">
        <v>0</v>
      </c>
      <c r="S73" s="496">
        <v>0</v>
      </c>
      <c r="T73" s="496">
        <v>0</v>
      </c>
      <c r="U73" s="496">
        <v>0</v>
      </c>
      <c r="V73" s="496">
        <v>0</v>
      </c>
      <c r="W73" s="496">
        <v>0</v>
      </c>
      <c r="X73" s="496">
        <v>0</v>
      </c>
      <c r="Y73" s="496">
        <v>0</v>
      </c>
      <c r="Z73" s="496">
        <v>0</v>
      </c>
      <c r="AA73" s="496">
        <v>0</v>
      </c>
      <c r="AB73" s="496">
        <v>0</v>
      </c>
      <c r="AC73" s="496">
        <v>0</v>
      </c>
      <c r="AD73" s="496">
        <v>0</v>
      </c>
      <c r="AE73" s="496">
        <v>0</v>
      </c>
      <c r="AF73" s="496">
        <v>0</v>
      </c>
      <c r="AG73" s="496"/>
      <c r="AH73" s="496">
        <v>0</v>
      </c>
      <c r="AI73" s="496">
        <v>0</v>
      </c>
      <c r="AJ73" s="496">
        <v>0</v>
      </c>
      <c r="AK73" s="496">
        <v>0</v>
      </c>
      <c r="AL73" s="496">
        <v>0</v>
      </c>
      <c r="AM73" s="496">
        <v>0</v>
      </c>
      <c r="AN73" s="496">
        <v>0</v>
      </c>
      <c r="AO73" s="496">
        <v>0</v>
      </c>
      <c r="AP73" s="496">
        <v>0</v>
      </c>
      <c r="AQ73" s="496">
        <v>0</v>
      </c>
      <c r="AR73" s="496">
        <v>0</v>
      </c>
      <c r="AS73" s="496">
        <v>0</v>
      </c>
      <c r="AT73" s="496">
        <v>0</v>
      </c>
      <c r="AU73" s="496">
        <v>0</v>
      </c>
      <c r="AV73" s="496">
        <v>0</v>
      </c>
      <c r="AW73" s="496">
        <v>0</v>
      </c>
      <c r="AX73" s="496">
        <v>0</v>
      </c>
      <c r="AY73" s="496">
        <v>0</v>
      </c>
      <c r="AZ73" s="496">
        <v>0</v>
      </c>
      <c r="BA73" s="496">
        <v>0</v>
      </c>
      <c r="BB73" s="496">
        <v>0</v>
      </c>
      <c r="BC73" s="496">
        <v>0</v>
      </c>
      <c r="BD73" s="496">
        <v>0</v>
      </c>
      <c r="BE73" s="496">
        <v>0</v>
      </c>
      <c r="BF73" s="496">
        <v>0</v>
      </c>
      <c r="BG73" s="496">
        <v>0</v>
      </c>
      <c r="BH73" s="496">
        <v>0</v>
      </c>
      <c r="BI73" s="496">
        <v>0</v>
      </c>
      <c r="BJ73" s="496">
        <v>0</v>
      </c>
    </row>
    <row r="74" spans="1:62" x14ac:dyDescent="0.3">
      <c r="A74" s="493">
        <v>327</v>
      </c>
      <c r="B74" s="494" t="s">
        <v>422</v>
      </c>
      <c r="C74" s="494"/>
      <c r="D74" s="496">
        <v>0</v>
      </c>
      <c r="E74" s="496">
        <v>0</v>
      </c>
      <c r="F74" s="496">
        <v>0</v>
      </c>
      <c r="G74" s="496">
        <v>0</v>
      </c>
      <c r="H74" s="496">
        <v>0</v>
      </c>
      <c r="I74" s="496">
        <v>0</v>
      </c>
      <c r="J74" s="496">
        <v>0</v>
      </c>
      <c r="K74" s="496">
        <v>0</v>
      </c>
      <c r="L74" s="496">
        <v>0</v>
      </c>
      <c r="M74" s="496">
        <v>0</v>
      </c>
      <c r="N74" s="496">
        <v>0</v>
      </c>
      <c r="O74" s="496">
        <v>0</v>
      </c>
      <c r="P74" s="496">
        <v>0</v>
      </c>
      <c r="Q74" s="496">
        <v>0</v>
      </c>
      <c r="R74" s="496">
        <v>0</v>
      </c>
      <c r="S74" s="496">
        <v>0</v>
      </c>
      <c r="T74" s="496">
        <v>0</v>
      </c>
      <c r="U74" s="496">
        <v>0</v>
      </c>
      <c r="V74" s="496">
        <v>0</v>
      </c>
      <c r="W74" s="496">
        <v>0</v>
      </c>
      <c r="X74" s="496">
        <v>0</v>
      </c>
      <c r="Y74" s="496">
        <v>0</v>
      </c>
      <c r="Z74" s="496">
        <v>0</v>
      </c>
      <c r="AA74" s="496">
        <v>0</v>
      </c>
      <c r="AB74" s="496">
        <v>0</v>
      </c>
      <c r="AC74" s="496">
        <v>0</v>
      </c>
      <c r="AD74" s="496">
        <v>0</v>
      </c>
      <c r="AE74" s="496">
        <v>0</v>
      </c>
      <c r="AF74" s="496">
        <v>0</v>
      </c>
      <c r="AG74" s="496"/>
      <c r="AH74" s="496">
        <v>0</v>
      </c>
      <c r="AI74" s="496">
        <v>0</v>
      </c>
      <c r="AJ74" s="496">
        <v>0</v>
      </c>
      <c r="AK74" s="496">
        <v>0</v>
      </c>
      <c r="AL74" s="496">
        <v>0</v>
      </c>
      <c r="AM74" s="496">
        <v>0</v>
      </c>
      <c r="AN74" s="496">
        <v>0</v>
      </c>
      <c r="AO74" s="496">
        <v>0</v>
      </c>
      <c r="AP74" s="496">
        <v>0</v>
      </c>
      <c r="AQ74" s="496">
        <v>0</v>
      </c>
      <c r="AR74" s="496">
        <v>0</v>
      </c>
      <c r="AS74" s="496">
        <v>0</v>
      </c>
      <c r="AT74" s="496">
        <v>0</v>
      </c>
      <c r="AU74" s="496">
        <v>0</v>
      </c>
      <c r="AV74" s="496">
        <v>0</v>
      </c>
      <c r="AW74" s="496">
        <v>0</v>
      </c>
      <c r="AX74" s="496">
        <v>0</v>
      </c>
      <c r="AY74" s="496">
        <v>0</v>
      </c>
      <c r="AZ74" s="496">
        <v>0</v>
      </c>
      <c r="BA74" s="496">
        <v>0</v>
      </c>
      <c r="BB74" s="496">
        <v>0</v>
      </c>
      <c r="BC74" s="496">
        <v>0</v>
      </c>
      <c r="BD74" s="496">
        <v>0</v>
      </c>
      <c r="BE74" s="496">
        <v>0</v>
      </c>
      <c r="BF74" s="496">
        <v>0</v>
      </c>
      <c r="BG74" s="496">
        <v>0</v>
      </c>
      <c r="BH74" s="496">
        <v>0</v>
      </c>
      <c r="BI74" s="496">
        <v>0</v>
      </c>
      <c r="BJ74" s="496">
        <v>0</v>
      </c>
    </row>
    <row r="75" spans="1:62" x14ac:dyDescent="0.3">
      <c r="A75" s="493">
        <v>328</v>
      </c>
      <c r="B75" s="494" t="s">
        <v>199</v>
      </c>
      <c r="C75" s="494"/>
      <c r="D75" s="496">
        <v>0</v>
      </c>
      <c r="E75" s="496">
        <v>0</v>
      </c>
      <c r="F75" s="496">
        <v>0</v>
      </c>
      <c r="G75" s="496">
        <v>0</v>
      </c>
      <c r="H75" s="496">
        <v>0</v>
      </c>
      <c r="I75" s="496">
        <v>0</v>
      </c>
      <c r="J75" s="496">
        <v>0</v>
      </c>
      <c r="K75" s="496">
        <v>0</v>
      </c>
      <c r="L75" s="496">
        <v>0</v>
      </c>
      <c r="M75" s="496">
        <v>0</v>
      </c>
      <c r="N75" s="496">
        <v>0</v>
      </c>
      <c r="O75" s="496">
        <v>0</v>
      </c>
      <c r="P75" s="496">
        <v>0</v>
      </c>
      <c r="Q75" s="496">
        <v>0</v>
      </c>
      <c r="R75" s="496">
        <v>0</v>
      </c>
      <c r="S75" s="496">
        <v>0</v>
      </c>
      <c r="T75" s="496">
        <v>0</v>
      </c>
      <c r="U75" s="496">
        <v>0</v>
      </c>
      <c r="V75" s="496">
        <v>0</v>
      </c>
      <c r="W75" s="496">
        <v>0</v>
      </c>
      <c r="X75" s="496">
        <v>0</v>
      </c>
      <c r="Y75" s="496">
        <v>0</v>
      </c>
      <c r="Z75" s="496">
        <v>0</v>
      </c>
      <c r="AA75" s="496">
        <v>0</v>
      </c>
      <c r="AB75" s="496">
        <v>0</v>
      </c>
      <c r="AC75" s="496">
        <v>0</v>
      </c>
      <c r="AD75" s="496">
        <v>0</v>
      </c>
      <c r="AE75" s="496">
        <v>0</v>
      </c>
      <c r="AF75" s="496">
        <v>0</v>
      </c>
      <c r="AG75" s="496"/>
      <c r="AH75" s="496">
        <v>0</v>
      </c>
      <c r="AI75" s="496">
        <v>0</v>
      </c>
      <c r="AJ75" s="496">
        <v>0</v>
      </c>
      <c r="AK75" s="496">
        <v>0</v>
      </c>
      <c r="AL75" s="496">
        <v>0</v>
      </c>
      <c r="AM75" s="496">
        <v>0</v>
      </c>
      <c r="AN75" s="496">
        <v>0</v>
      </c>
      <c r="AO75" s="496">
        <v>0</v>
      </c>
      <c r="AP75" s="496">
        <v>0</v>
      </c>
      <c r="AQ75" s="496">
        <v>0</v>
      </c>
      <c r="AR75" s="496">
        <v>0</v>
      </c>
      <c r="AS75" s="496">
        <v>0</v>
      </c>
      <c r="AT75" s="496">
        <v>0</v>
      </c>
      <c r="AU75" s="496">
        <v>0</v>
      </c>
      <c r="AV75" s="496">
        <v>0</v>
      </c>
      <c r="AW75" s="496">
        <v>0</v>
      </c>
      <c r="AX75" s="496">
        <v>0</v>
      </c>
      <c r="AY75" s="496">
        <v>0</v>
      </c>
      <c r="AZ75" s="496">
        <v>0</v>
      </c>
      <c r="BA75" s="496">
        <v>0</v>
      </c>
      <c r="BB75" s="496">
        <v>0</v>
      </c>
      <c r="BC75" s="496">
        <v>0</v>
      </c>
      <c r="BD75" s="496">
        <v>0</v>
      </c>
      <c r="BE75" s="496">
        <v>0</v>
      </c>
      <c r="BF75" s="496">
        <v>0</v>
      </c>
      <c r="BG75" s="496">
        <v>0</v>
      </c>
      <c r="BH75" s="496">
        <v>0</v>
      </c>
      <c r="BI75" s="496">
        <v>0</v>
      </c>
      <c r="BJ75" s="496">
        <v>0</v>
      </c>
    </row>
    <row r="76" spans="1:62" x14ac:dyDescent="0.3">
      <c r="A76" s="493">
        <v>331</v>
      </c>
      <c r="B76" s="494" t="s">
        <v>145</v>
      </c>
      <c r="C76" s="494"/>
      <c r="D76" s="496">
        <v>0</v>
      </c>
      <c r="E76" s="496">
        <v>0</v>
      </c>
      <c r="F76" s="496">
        <v>0</v>
      </c>
      <c r="G76" s="496">
        <v>0</v>
      </c>
      <c r="H76" s="496">
        <v>0</v>
      </c>
      <c r="I76" s="496">
        <v>0</v>
      </c>
      <c r="J76" s="496">
        <v>0</v>
      </c>
      <c r="K76" s="496">
        <v>0</v>
      </c>
      <c r="L76" s="496">
        <v>0</v>
      </c>
      <c r="M76" s="496">
        <v>0</v>
      </c>
      <c r="N76" s="496">
        <v>0</v>
      </c>
      <c r="O76" s="496">
        <v>0</v>
      </c>
      <c r="P76" s="496">
        <v>0</v>
      </c>
      <c r="Q76" s="496">
        <v>0</v>
      </c>
      <c r="R76" s="496">
        <v>0</v>
      </c>
      <c r="S76" s="496">
        <v>0</v>
      </c>
      <c r="T76" s="496">
        <v>0</v>
      </c>
      <c r="U76" s="496">
        <v>0</v>
      </c>
      <c r="V76" s="496">
        <v>0</v>
      </c>
      <c r="W76" s="496">
        <v>0</v>
      </c>
      <c r="X76" s="496">
        <v>0</v>
      </c>
      <c r="Y76" s="496">
        <v>0</v>
      </c>
      <c r="Z76" s="496">
        <v>0</v>
      </c>
      <c r="AA76" s="496">
        <v>0</v>
      </c>
      <c r="AB76" s="496">
        <v>0</v>
      </c>
      <c r="AC76" s="496">
        <v>0</v>
      </c>
      <c r="AD76" s="496">
        <v>0</v>
      </c>
      <c r="AE76" s="496">
        <v>0</v>
      </c>
      <c r="AF76" s="496">
        <v>0</v>
      </c>
      <c r="AG76" s="496"/>
      <c r="AH76" s="496">
        <v>0</v>
      </c>
      <c r="AI76" s="496">
        <v>0</v>
      </c>
      <c r="AJ76" s="496">
        <v>0</v>
      </c>
      <c r="AK76" s="496">
        <v>0</v>
      </c>
      <c r="AL76" s="496">
        <v>0</v>
      </c>
      <c r="AM76" s="496">
        <v>0</v>
      </c>
      <c r="AN76" s="496">
        <v>0</v>
      </c>
      <c r="AO76" s="496">
        <v>0</v>
      </c>
      <c r="AP76" s="496">
        <v>0</v>
      </c>
      <c r="AQ76" s="496">
        <v>0</v>
      </c>
      <c r="AR76" s="496">
        <v>0</v>
      </c>
      <c r="AS76" s="496">
        <v>0</v>
      </c>
      <c r="AT76" s="496">
        <v>0</v>
      </c>
      <c r="AU76" s="496">
        <v>0</v>
      </c>
      <c r="AV76" s="496">
        <v>0</v>
      </c>
      <c r="AW76" s="496">
        <v>0</v>
      </c>
      <c r="AX76" s="496">
        <v>0</v>
      </c>
      <c r="AY76" s="496">
        <v>0</v>
      </c>
      <c r="AZ76" s="496">
        <v>0</v>
      </c>
      <c r="BA76" s="496">
        <v>0</v>
      </c>
      <c r="BB76" s="496">
        <v>0</v>
      </c>
      <c r="BC76" s="496">
        <v>0</v>
      </c>
      <c r="BD76" s="496">
        <v>0</v>
      </c>
      <c r="BE76" s="496">
        <v>0</v>
      </c>
      <c r="BF76" s="496">
        <v>0</v>
      </c>
      <c r="BG76" s="496">
        <v>0</v>
      </c>
      <c r="BH76" s="496">
        <v>0</v>
      </c>
      <c r="BI76" s="496">
        <v>0</v>
      </c>
      <c r="BJ76" s="496">
        <v>0</v>
      </c>
    </row>
    <row r="77" spans="1:62" x14ac:dyDescent="0.3">
      <c r="A77" s="493">
        <v>332</v>
      </c>
      <c r="B77" s="494" t="s">
        <v>146</v>
      </c>
      <c r="C77" s="494"/>
      <c r="D77" s="496">
        <v>0</v>
      </c>
      <c r="E77" s="496">
        <v>0</v>
      </c>
      <c r="F77" s="496">
        <v>0</v>
      </c>
      <c r="G77" s="496">
        <v>0</v>
      </c>
      <c r="H77" s="496">
        <v>0</v>
      </c>
      <c r="I77" s="496">
        <v>0</v>
      </c>
      <c r="J77" s="496">
        <v>0</v>
      </c>
      <c r="K77" s="496">
        <v>0</v>
      </c>
      <c r="L77" s="496">
        <v>0</v>
      </c>
      <c r="M77" s="496">
        <v>0</v>
      </c>
      <c r="N77" s="496">
        <v>0</v>
      </c>
      <c r="O77" s="496">
        <v>0</v>
      </c>
      <c r="P77" s="496">
        <v>0</v>
      </c>
      <c r="Q77" s="496">
        <v>0</v>
      </c>
      <c r="R77" s="496">
        <v>0</v>
      </c>
      <c r="S77" s="496">
        <v>0</v>
      </c>
      <c r="T77" s="496">
        <v>0</v>
      </c>
      <c r="U77" s="496">
        <v>0</v>
      </c>
      <c r="V77" s="496">
        <v>0</v>
      </c>
      <c r="W77" s="496">
        <v>0</v>
      </c>
      <c r="X77" s="496">
        <v>0</v>
      </c>
      <c r="Y77" s="496">
        <v>0</v>
      </c>
      <c r="Z77" s="496">
        <v>0</v>
      </c>
      <c r="AA77" s="496">
        <v>0</v>
      </c>
      <c r="AB77" s="496">
        <v>0</v>
      </c>
      <c r="AC77" s="496">
        <v>0</v>
      </c>
      <c r="AD77" s="496">
        <v>0</v>
      </c>
      <c r="AE77" s="496">
        <v>0</v>
      </c>
      <c r="AF77" s="496">
        <v>0</v>
      </c>
      <c r="AG77" s="496"/>
      <c r="AH77" s="496">
        <v>0</v>
      </c>
      <c r="AI77" s="496">
        <v>0</v>
      </c>
      <c r="AJ77" s="496">
        <v>0</v>
      </c>
      <c r="AK77" s="496">
        <v>0</v>
      </c>
      <c r="AL77" s="496">
        <v>0</v>
      </c>
      <c r="AM77" s="496">
        <v>0</v>
      </c>
      <c r="AN77" s="496">
        <v>0</v>
      </c>
      <c r="AO77" s="496">
        <v>0</v>
      </c>
      <c r="AP77" s="496">
        <v>0</v>
      </c>
      <c r="AQ77" s="496">
        <v>0</v>
      </c>
      <c r="AR77" s="496">
        <v>0</v>
      </c>
      <c r="AS77" s="496">
        <v>0</v>
      </c>
      <c r="AT77" s="496">
        <v>0</v>
      </c>
      <c r="AU77" s="496">
        <v>0</v>
      </c>
      <c r="AV77" s="496">
        <v>0</v>
      </c>
      <c r="AW77" s="496">
        <v>0</v>
      </c>
      <c r="AX77" s="496">
        <v>0</v>
      </c>
      <c r="AY77" s="496">
        <v>0</v>
      </c>
      <c r="AZ77" s="496">
        <v>0</v>
      </c>
      <c r="BA77" s="496">
        <v>0</v>
      </c>
      <c r="BB77" s="496">
        <v>0</v>
      </c>
      <c r="BC77" s="496">
        <v>0</v>
      </c>
      <c r="BD77" s="496">
        <v>0</v>
      </c>
      <c r="BE77" s="496">
        <v>0</v>
      </c>
      <c r="BF77" s="496">
        <v>0</v>
      </c>
      <c r="BG77" s="496">
        <v>0</v>
      </c>
      <c r="BH77" s="496">
        <v>0</v>
      </c>
      <c r="BI77" s="496">
        <v>0</v>
      </c>
      <c r="BJ77" s="496">
        <v>0</v>
      </c>
    </row>
    <row r="78" spans="1:62" x14ac:dyDescent="0.3">
      <c r="A78" s="493">
        <v>333</v>
      </c>
      <c r="B78" s="494" t="s">
        <v>84</v>
      </c>
      <c r="C78" s="494"/>
      <c r="D78" s="496">
        <v>18392479</v>
      </c>
      <c r="E78" s="496">
        <v>7425455</v>
      </c>
      <c r="F78" s="496">
        <v>3661559</v>
      </c>
      <c r="G78" s="496">
        <v>10555087</v>
      </c>
      <c r="H78" s="496">
        <v>5170830</v>
      </c>
      <c r="I78" s="496">
        <v>7472413</v>
      </c>
      <c r="J78" s="496">
        <v>11315638</v>
      </c>
      <c r="K78" s="496">
        <v>2724564</v>
      </c>
      <c r="L78" s="496">
        <v>5608150</v>
      </c>
      <c r="M78" s="496">
        <v>4024451</v>
      </c>
      <c r="N78" s="496">
        <v>5719672</v>
      </c>
      <c r="O78" s="496">
        <v>31059778</v>
      </c>
      <c r="P78" s="496">
        <v>35590026</v>
      </c>
      <c r="Q78" s="496">
        <v>11003466</v>
      </c>
      <c r="R78" s="496">
        <v>30753039</v>
      </c>
      <c r="S78" s="496">
        <v>20035870</v>
      </c>
      <c r="T78" s="496">
        <v>2026944</v>
      </c>
      <c r="U78" s="496">
        <v>18168975</v>
      </c>
      <c r="V78" s="496">
        <v>4414472</v>
      </c>
      <c r="W78" s="496">
        <v>15064685</v>
      </c>
      <c r="X78" s="496">
        <v>25277600</v>
      </c>
      <c r="Y78" s="496">
        <v>245481000</v>
      </c>
      <c r="Z78" s="496">
        <v>9851447</v>
      </c>
      <c r="AA78" s="496">
        <v>2610933</v>
      </c>
      <c r="AB78" s="496">
        <v>1174482</v>
      </c>
      <c r="AC78" s="496">
        <v>25027531</v>
      </c>
      <c r="AD78" s="496">
        <v>4708811</v>
      </c>
      <c r="AE78" s="496">
        <v>11450804</v>
      </c>
      <c r="AF78" s="496">
        <v>22108233</v>
      </c>
      <c r="AG78" s="496"/>
      <c r="AH78" s="496">
        <v>3854659</v>
      </c>
      <c r="AI78" s="496">
        <v>6517770</v>
      </c>
      <c r="AJ78" s="496">
        <v>18418604</v>
      </c>
      <c r="AK78" s="496">
        <v>11606844</v>
      </c>
      <c r="AL78" s="496">
        <v>8421637</v>
      </c>
      <c r="AM78" s="496">
        <v>47349931</v>
      </c>
      <c r="AN78" s="496">
        <v>3460235</v>
      </c>
      <c r="AO78" s="496">
        <v>4585329</v>
      </c>
      <c r="AP78" s="496">
        <v>8710640</v>
      </c>
      <c r="AQ78" s="496">
        <v>2462315</v>
      </c>
      <c r="AR78" s="496">
        <v>13856291</v>
      </c>
      <c r="AS78" s="496">
        <v>21382462</v>
      </c>
      <c r="AT78" s="496">
        <v>1912385</v>
      </c>
      <c r="AU78" s="496">
        <v>2321315</v>
      </c>
      <c r="AV78" s="496">
        <v>13323455</v>
      </c>
      <c r="AW78" s="496">
        <v>3298941</v>
      </c>
      <c r="AX78" s="496">
        <v>57524137</v>
      </c>
      <c r="AY78" s="496">
        <v>7417796</v>
      </c>
      <c r="AZ78" s="496">
        <v>15570240</v>
      </c>
      <c r="BA78" s="496">
        <v>7841272</v>
      </c>
      <c r="BB78" s="496">
        <v>12557249</v>
      </c>
      <c r="BC78" s="496">
        <v>9880937</v>
      </c>
      <c r="BD78" s="496">
        <v>5026955</v>
      </c>
      <c r="BE78" s="496">
        <v>4003021</v>
      </c>
      <c r="BF78" s="496">
        <v>15035013</v>
      </c>
      <c r="BG78" s="496">
        <v>21855408</v>
      </c>
      <c r="BH78" s="496">
        <v>8287047</v>
      </c>
      <c r="BI78" s="496">
        <v>41287370</v>
      </c>
      <c r="BJ78" s="496">
        <v>4996099</v>
      </c>
    </row>
    <row r="79" spans="1:62" x14ac:dyDescent="0.3">
      <c r="A79" s="493">
        <v>334</v>
      </c>
      <c r="B79" s="494" t="s">
        <v>167</v>
      </c>
      <c r="C79" s="494"/>
      <c r="D79" s="496">
        <v>0</v>
      </c>
      <c r="E79" s="496">
        <v>0</v>
      </c>
      <c r="F79" s="496">
        <v>0</v>
      </c>
      <c r="G79" s="496">
        <v>0</v>
      </c>
      <c r="H79" s="496">
        <v>0</v>
      </c>
      <c r="I79" s="496">
        <v>0</v>
      </c>
      <c r="J79" s="496">
        <v>0</v>
      </c>
      <c r="K79" s="496">
        <v>0</v>
      </c>
      <c r="L79" s="496">
        <v>0</v>
      </c>
      <c r="M79" s="496">
        <v>0</v>
      </c>
      <c r="N79" s="496">
        <v>0</v>
      </c>
      <c r="O79" s="496">
        <v>0</v>
      </c>
      <c r="P79" s="496">
        <v>0</v>
      </c>
      <c r="Q79" s="496">
        <v>0</v>
      </c>
      <c r="R79" s="496">
        <v>0</v>
      </c>
      <c r="S79" s="496">
        <v>0</v>
      </c>
      <c r="T79" s="496">
        <v>0</v>
      </c>
      <c r="U79" s="496">
        <v>0</v>
      </c>
      <c r="V79" s="496">
        <v>0</v>
      </c>
      <c r="W79" s="496">
        <v>0</v>
      </c>
      <c r="X79" s="496">
        <v>0</v>
      </c>
      <c r="Y79" s="496">
        <v>0</v>
      </c>
      <c r="Z79" s="496">
        <v>0</v>
      </c>
      <c r="AA79" s="496">
        <v>0</v>
      </c>
      <c r="AB79" s="496">
        <v>0</v>
      </c>
      <c r="AC79" s="496">
        <v>0</v>
      </c>
      <c r="AD79" s="496">
        <v>0</v>
      </c>
      <c r="AE79" s="496">
        <v>0</v>
      </c>
      <c r="AF79" s="496">
        <v>0</v>
      </c>
      <c r="AG79" s="496"/>
      <c r="AH79" s="496">
        <v>0</v>
      </c>
      <c r="AI79" s="496">
        <v>0</v>
      </c>
      <c r="AJ79" s="496">
        <v>0</v>
      </c>
      <c r="AK79" s="496">
        <v>0</v>
      </c>
      <c r="AL79" s="496">
        <v>0</v>
      </c>
      <c r="AM79" s="496">
        <v>0</v>
      </c>
      <c r="AN79" s="496">
        <v>0</v>
      </c>
      <c r="AO79" s="496">
        <v>0</v>
      </c>
      <c r="AP79" s="496">
        <v>0</v>
      </c>
      <c r="AQ79" s="496">
        <v>0</v>
      </c>
      <c r="AR79" s="496">
        <v>0</v>
      </c>
      <c r="AS79" s="496">
        <v>0</v>
      </c>
      <c r="AT79" s="496">
        <v>0</v>
      </c>
      <c r="AU79" s="496">
        <v>0</v>
      </c>
      <c r="AV79" s="496">
        <v>0</v>
      </c>
      <c r="AW79" s="496">
        <v>0</v>
      </c>
      <c r="AX79" s="496">
        <v>0</v>
      </c>
      <c r="AY79" s="496">
        <v>0</v>
      </c>
      <c r="AZ79" s="496">
        <v>0</v>
      </c>
      <c r="BA79" s="496">
        <v>0</v>
      </c>
      <c r="BB79" s="496">
        <v>0</v>
      </c>
      <c r="BC79" s="496">
        <v>0</v>
      </c>
      <c r="BD79" s="496">
        <v>0</v>
      </c>
      <c r="BE79" s="496">
        <v>0</v>
      </c>
      <c r="BF79" s="496">
        <v>0</v>
      </c>
      <c r="BG79" s="496">
        <v>0</v>
      </c>
      <c r="BH79" s="496">
        <v>0</v>
      </c>
      <c r="BI79" s="496">
        <v>0</v>
      </c>
      <c r="BJ79" s="496">
        <v>0</v>
      </c>
    </row>
    <row r="80" spans="1:62" x14ac:dyDescent="0.3">
      <c r="A80" s="493">
        <v>335</v>
      </c>
      <c r="B80" s="494" t="s">
        <v>46</v>
      </c>
      <c r="C80" s="494"/>
      <c r="D80" s="496">
        <v>0</v>
      </c>
      <c r="E80" s="496">
        <v>0</v>
      </c>
      <c r="F80" s="496">
        <v>0</v>
      </c>
      <c r="G80" s="496">
        <v>25268</v>
      </c>
      <c r="H80" s="496">
        <v>0</v>
      </c>
      <c r="I80" s="496">
        <v>0</v>
      </c>
      <c r="J80" s="496">
        <v>0</v>
      </c>
      <c r="K80" s="496">
        <v>0</v>
      </c>
      <c r="L80" s="496">
        <v>0</v>
      </c>
      <c r="M80" s="496">
        <v>0</v>
      </c>
      <c r="N80" s="496">
        <v>0</v>
      </c>
      <c r="O80" s="496">
        <v>0</v>
      </c>
      <c r="P80" s="496">
        <v>99571</v>
      </c>
      <c r="Q80" s="496">
        <v>0</v>
      </c>
      <c r="R80" s="496">
        <v>1636088</v>
      </c>
      <c r="S80" s="496">
        <v>2153972</v>
      </c>
      <c r="T80" s="496">
        <v>0</v>
      </c>
      <c r="U80" s="496">
        <v>68569</v>
      </c>
      <c r="V80" s="496">
        <v>0</v>
      </c>
      <c r="W80" s="496">
        <v>0</v>
      </c>
      <c r="X80" s="496">
        <v>581633</v>
      </c>
      <c r="Y80" s="496">
        <v>32262000</v>
      </c>
      <c r="Z80" s="496">
        <v>0</v>
      </c>
      <c r="AA80" s="496">
        <v>92097</v>
      </c>
      <c r="AB80" s="496">
        <v>0</v>
      </c>
      <c r="AC80" s="496">
        <v>4184286</v>
      </c>
      <c r="AD80" s="496">
        <v>0</v>
      </c>
      <c r="AE80" s="496">
        <v>0</v>
      </c>
      <c r="AF80" s="496">
        <v>715849</v>
      </c>
      <c r="AG80" s="496"/>
      <c r="AH80" s="496">
        <v>0</v>
      </c>
      <c r="AI80" s="496">
        <v>0</v>
      </c>
      <c r="AJ80" s="496">
        <v>0</v>
      </c>
      <c r="AK80" s="496">
        <v>0</v>
      </c>
      <c r="AL80" s="496">
        <v>0</v>
      </c>
      <c r="AM80" s="496">
        <v>5493485</v>
      </c>
      <c r="AN80" s="496">
        <v>68856</v>
      </c>
      <c r="AO80" s="496">
        <v>0</v>
      </c>
      <c r="AP80" s="496">
        <v>0</v>
      </c>
      <c r="AQ80" s="496">
        <v>0</v>
      </c>
      <c r="AR80" s="496">
        <v>0</v>
      </c>
      <c r="AS80" s="496">
        <v>5641495</v>
      </c>
      <c r="AT80" s="496">
        <v>0</v>
      </c>
      <c r="AU80" s="496">
        <v>0</v>
      </c>
      <c r="AV80" s="496">
        <v>0</v>
      </c>
      <c r="AW80" s="496">
        <v>0</v>
      </c>
      <c r="AX80" s="496">
        <v>0</v>
      </c>
      <c r="AY80" s="496">
        <v>0</v>
      </c>
      <c r="AZ80" s="496">
        <v>0</v>
      </c>
      <c r="BA80" s="496">
        <v>0</v>
      </c>
      <c r="BB80" s="496">
        <v>0</v>
      </c>
      <c r="BC80" s="496">
        <v>0</v>
      </c>
      <c r="BD80" s="496">
        <v>0</v>
      </c>
      <c r="BE80" s="496">
        <v>0</v>
      </c>
      <c r="BF80" s="496">
        <v>0</v>
      </c>
      <c r="BG80" s="496">
        <v>824069</v>
      </c>
      <c r="BH80" s="496">
        <v>0</v>
      </c>
      <c r="BI80" s="496">
        <v>0</v>
      </c>
      <c r="BJ80" s="496">
        <v>0</v>
      </c>
    </row>
    <row r="81" spans="1:62" x14ac:dyDescent="0.3">
      <c r="A81" s="493">
        <v>336</v>
      </c>
      <c r="B81" s="494" t="s">
        <v>423</v>
      </c>
      <c r="C81" s="494"/>
      <c r="D81" s="496">
        <v>13521849</v>
      </c>
      <c r="E81" s="496">
        <v>3241512</v>
      </c>
      <c r="F81" s="496">
        <v>577899</v>
      </c>
      <c r="G81" s="496">
        <v>1191375</v>
      </c>
      <c r="H81" s="496">
        <v>578307</v>
      </c>
      <c r="I81" s="496">
        <v>1682187</v>
      </c>
      <c r="J81" s="496">
        <v>466917</v>
      </c>
      <c r="K81" s="496">
        <v>78645</v>
      </c>
      <c r="L81" s="496">
        <v>2813771</v>
      </c>
      <c r="M81" s="496">
        <v>171337</v>
      </c>
      <c r="N81" s="496">
        <v>1902516</v>
      </c>
      <c r="O81" s="496">
        <v>5970013</v>
      </c>
      <c r="P81" s="496">
        <v>26207</v>
      </c>
      <c r="Q81" s="496">
        <v>3544713</v>
      </c>
      <c r="R81" s="496">
        <v>13574620</v>
      </c>
      <c r="S81" s="496">
        <v>5347327</v>
      </c>
      <c r="T81" s="496">
        <v>433801</v>
      </c>
      <c r="U81" s="496">
        <v>4030450</v>
      </c>
      <c r="V81" s="496">
        <v>997843</v>
      </c>
      <c r="W81" s="496">
        <v>6497894</v>
      </c>
      <c r="X81" s="496">
        <v>3972277</v>
      </c>
      <c r="Y81" s="496">
        <v>178296000</v>
      </c>
      <c r="Z81" s="496">
        <v>3041380</v>
      </c>
      <c r="AA81" s="496">
        <v>2372106</v>
      </c>
      <c r="AB81" s="496">
        <v>614509</v>
      </c>
      <c r="AC81" s="496">
        <v>10457653</v>
      </c>
      <c r="AD81" s="496">
        <v>1137658</v>
      </c>
      <c r="AE81" s="496">
        <v>3006388</v>
      </c>
      <c r="AF81" s="496">
        <v>8980770</v>
      </c>
      <c r="AG81" s="496"/>
      <c r="AH81" s="496">
        <v>1845896</v>
      </c>
      <c r="AI81" s="496">
        <v>467784</v>
      </c>
      <c r="AJ81" s="496">
        <v>7755450</v>
      </c>
      <c r="AK81" s="496">
        <v>1681112</v>
      </c>
      <c r="AL81" s="496">
        <v>3191206</v>
      </c>
      <c r="AM81" s="496">
        <v>23005676</v>
      </c>
      <c r="AN81" s="496">
        <v>461629</v>
      </c>
      <c r="AO81" s="496">
        <v>1993380</v>
      </c>
      <c r="AP81" s="496">
        <v>1620679</v>
      </c>
      <c r="AQ81" s="496">
        <v>18806</v>
      </c>
      <c r="AR81" s="496">
        <v>2804276</v>
      </c>
      <c r="AS81" s="496">
        <v>17709229</v>
      </c>
      <c r="AT81" s="496">
        <v>739949</v>
      </c>
      <c r="AU81" s="496">
        <v>1028341</v>
      </c>
      <c r="AV81" s="496">
        <v>2662589</v>
      </c>
      <c r="AW81" s="496">
        <v>833271</v>
      </c>
      <c r="AX81" s="496">
        <v>30465791</v>
      </c>
      <c r="AY81" s="496">
        <v>1168563</v>
      </c>
      <c r="AZ81" s="496">
        <v>6596716</v>
      </c>
      <c r="BA81" s="496">
        <v>854704</v>
      </c>
      <c r="BB81" s="496">
        <v>7030583</v>
      </c>
      <c r="BC81" s="496">
        <v>1738747</v>
      </c>
      <c r="BD81" s="496">
        <v>1559292</v>
      </c>
      <c r="BE81" s="496">
        <v>140111429</v>
      </c>
      <c r="BF81" s="496">
        <v>1061908</v>
      </c>
      <c r="BG81" s="496">
        <v>11672726</v>
      </c>
      <c r="BH81" s="496">
        <v>457955</v>
      </c>
      <c r="BI81" s="496">
        <v>25163515</v>
      </c>
      <c r="BJ81" s="496">
        <v>372072</v>
      </c>
    </row>
    <row r="82" spans="1:62" x14ac:dyDescent="0.3">
      <c r="A82" s="493">
        <v>337</v>
      </c>
      <c r="B82" s="494" t="s">
        <v>152</v>
      </c>
      <c r="C82" s="494"/>
      <c r="D82" s="496">
        <v>0</v>
      </c>
      <c r="E82" s="496">
        <v>0</v>
      </c>
      <c r="F82" s="496">
        <v>0</v>
      </c>
      <c r="G82" s="496">
        <v>0</v>
      </c>
      <c r="H82" s="496">
        <v>0</v>
      </c>
      <c r="I82" s="496">
        <v>0</v>
      </c>
      <c r="J82" s="496">
        <v>0</v>
      </c>
      <c r="K82" s="496">
        <v>0</v>
      </c>
      <c r="L82" s="496">
        <v>0</v>
      </c>
      <c r="M82" s="496">
        <v>0</v>
      </c>
      <c r="N82" s="496">
        <v>0</v>
      </c>
      <c r="O82" s="496">
        <v>0</v>
      </c>
      <c r="P82" s="496">
        <v>0</v>
      </c>
      <c r="Q82" s="496">
        <v>0</v>
      </c>
      <c r="R82" s="496">
        <v>0</v>
      </c>
      <c r="S82" s="496">
        <v>0</v>
      </c>
      <c r="T82" s="496">
        <v>0</v>
      </c>
      <c r="U82" s="496">
        <v>0</v>
      </c>
      <c r="V82" s="496">
        <v>0</v>
      </c>
      <c r="W82" s="496">
        <v>0</v>
      </c>
      <c r="X82" s="496">
        <v>0</v>
      </c>
      <c r="Y82" s="496">
        <v>0</v>
      </c>
      <c r="Z82" s="496">
        <v>0</v>
      </c>
      <c r="AA82" s="496">
        <v>0</v>
      </c>
      <c r="AB82" s="496">
        <v>0</v>
      </c>
      <c r="AC82" s="496">
        <v>0</v>
      </c>
      <c r="AD82" s="496">
        <v>0</v>
      </c>
      <c r="AE82" s="496">
        <v>0</v>
      </c>
      <c r="AF82" s="496">
        <v>0</v>
      </c>
      <c r="AG82" s="496"/>
      <c r="AH82" s="496">
        <v>0</v>
      </c>
      <c r="AI82" s="496">
        <v>0</v>
      </c>
      <c r="AJ82" s="496">
        <v>0</v>
      </c>
      <c r="AK82" s="496">
        <v>0</v>
      </c>
      <c r="AL82" s="496">
        <v>0</v>
      </c>
      <c r="AM82" s="496">
        <v>0</v>
      </c>
      <c r="AN82" s="496">
        <v>0</v>
      </c>
      <c r="AO82" s="496">
        <v>0</v>
      </c>
      <c r="AP82" s="496">
        <v>0</v>
      </c>
      <c r="AQ82" s="496">
        <v>0</v>
      </c>
      <c r="AR82" s="496">
        <v>0</v>
      </c>
      <c r="AS82" s="496">
        <v>0</v>
      </c>
      <c r="AT82" s="496">
        <v>0</v>
      </c>
      <c r="AU82" s="496">
        <v>0</v>
      </c>
      <c r="AV82" s="496">
        <v>0</v>
      </c>
      <c r="AW82" s="496">
        <v>0</v>
      </c>
      <c r="AX82" s="496">
        <v>0</v>
      </c>
      <c r="AY82" s="496">
        <v>0</v>
      </c>
      <c r="AZ82" s="496">
        <v>0</v>
      </c>
      <c r="BA82" s="496">
        <v>0</v>
      </c>
      <c r="BB82" s="496">
        <v>0</v>
      </c>
      <c r="BC82" s="496">
        <v>0</v>
      </c>
      <c r="BD82" s="496">
        <v>0</v>
      </c>
      <c r="BE82" s="496">
        <v>0</v>
      </c>
      <c r="BF82" s="496">
        <v>0</v>
      </c>
      <c r="BG82" s="496">
        <v>0</v>
      </c>
      <c r="BH82" s="496">
        <v>0</v>
      </c>
      <c r="BI82" s="496">
        <v>0</v>
      </c>
      <c r="BJ82" s="496">
        <v>0</v>
      </c>
    </row>
    <row r="83" spans="1:62" x14ac:dyDescent="0.3">
      <c r="A83" s="493">
        <v>338</v>
      </c>
      <c r="B83" s="494" t="s">
        <v>45</v>
      </c>
      <c r="C83" s="494"/>
      <c r="D83" s="496">
        <v>434669144</v>
      </c>
      <c r="E83" s="496">
        <v>97557216</v>
      </c>
      <c r="F83" s="496">
        <v>32060739</v>
      </c>
      <c r="G83" s="496">
        <v>58331933</v>
      </c>
      <c r="H83" s="496">
        <v>61990976</v>
      </c>
      <c r="I83" s="496">
        <v>97979894</v>
      </c>
      <c r="J83" s="496">
        <v>117813110</v>
      </c>
      <c r="K83" s="496">
        <v>48210868</v>
      </c>
      <c r="L83" s="496">
        <v>123462615</v>
      </c>
      <c r="M83" s="496">
        <v>42346717</v>
      </c>
      <c r="N83" s="496">
        <v>76877363</v>
      </c>
      <c r="O83" s="496">
        <v>253385924</v>
      </c>
      <c r="P83" s="496">
        <v>491867804</v>
      </c>
      <c r="Q83" s="496">
        <v>216472282</v>
      </c>
      <c r="R83" s="496">
        <v>620419792</v>
      </c>
      <c r="S83" s="496">
        <v>229704161</v>
      </c>
      <c r="T83" s="496">
        <v>35769680</v>
      </c>
      <c r="U83" s="496">
        <v>165650314</v>
      </c>
      <c r="V83" s="496">
        <v>47201632</v>
      </c>
      <c r="W83" s="496">
        <v>287211151</v>
      </c>
      <c r="X83" s="496">
        <v>340944299</v>
      </c>
      <c r="Y83" s="496">
        <v>3180842000</v>
      </c>
      <c r="Z83" s="496">
        <v>184728673</v>
      </c>
      <c r="AA83" s="496">
        <v>72842018</v>
      </c>
      <c r="AB83" s="496">
        <v>27848098</v>
      </c>
      <c r="AC83" s="496">
        <v>295847485</v>
      </c>
      <c r="AD83" s="496">
        <v>57413511</v>
      </c>
      <c r="AE83" s="496">
        <v>103238482</v>
      </c>
      <c r="AF83" s="496">
        <v>245738474</v>
      </c>
      <c r="AG83" s="496"/>
      <c r="AH83" s="496">
        <v>80592028</v>
      </c>
      <c r="AI83" s="496">
        <v>112438370</v>
      </c>
      <c r="AJ83" s="496">
        <v>324510371</v>
      </c>
      <c r="AK83" s="496">
        <v>122120358</v>
      </c>
      <c r="AL83" s="496">
        <v>171012764</v>
      </c>
      <c r="AM83" s="496">
        <v>815857876</v>
      </c>
      <c r="AN83" s="496">
        <v>40787433</v>
      </c>
      <c r="AO83" s="496">
        <v>112981033</v>
      </c>
      <c r="AP83" s="496">
        <v>102352184</v>
      </c>
      <c r="AQ83" s="496">
        <v>23704970</v>
      </c>
      <c r="AR83" s="496">
        <v>156577973</v>
      </c>
      <c r="AS83" s="496">
        <v>552682720</v>
      </c>
      <c r="AT83" s="496">
        <v>36273903</v>
      </c>
      <c r="AU83" s="496">
        <v>28652973</v>
      </c>
      <c r="AV83" s="496">
        <v>137099368</v>
      </c>
      <c r="AW83" s="496">
        <v>63756917</v>
      </c>
      <c r="AX83" s="496">
        <v>1435177477</v>
      </c>
      <c r="AY83" s="496">
        <v>49988517</v>
      </c>
      <c r="AZ83" s="496">
        <v>348622487</v>
      </c>
      <c r="BA83" s="496">
        <v>141797815</v>
      </c>
      <c r="BB83" s="496">
        <v>251884329</v>
      </c>
      <c r="BC83" s="496">
        <v>57669762</v>
      </c>
      <c r="BD83" s="496">
        <v>73815184</v>
      </c>
      <c r="BE83" s="496">
        <v>175552228</v>
      </c>
      <c r="BF83" s="496">
        <v>18540512</v>
      </c>
      <c r="BG83" s="496">
        <v>361164821</v>
      </c>
      <c r="BH83" s="496">
        <v>75228725</v>
      </c>
      <c r="BI83" s="496">
        <v>688433664</v>
      </c>
      <c r="BJ83" s="496">
        <v>26861091</v>
      </c>
    </row>
    <row r="84" spans="1:62" x14ac:dyDescent="0.3">
      <c r="A84" s="493">
        <v>339</v>
      </c>
      <c r="B84" s="494" t="s">
        <v>89</v>
      </c>
      <c r="C84" s="494"/>
      <c r="D84" s="496">
        <v>871811</v>
      </c>
      <c r="E84" s="496">
        <v>187172</v>
      </c>
      <c r="F84" s="496">
        <v>375626</v>
      </c>
      <c r="G84" s="496">
        <v>499745</v>
      </c>
      <c r="H84" s="496">
        <v>59110</v>
      </c>
      <c r="I84" s="496">
        <v>864436</v>
      </c>
      <c r="J84" s="496">
        <v>777303</v>
      </c>
      <c r="K84" s="496">
        <v>112276</v>
      </c>
      <c r="L84" s="496">
        <v>486263</v>
      </c>
      <c r="M84" s="496">
        <v>76725</v>
      </c>
      <c r="N84" s="496">
        <v>418120</v>
      </c>
      <c r="O84" s="496">
        <v>471487</v>
      </c>
      <c r="P84" s="496">
        <v>354968</v>
      </c>
      <c r="Q84" s="496">
        <v>3441836</v>
      </c>
      <c r="R84" s="496">
        <v>5942484</v>
      </c>
      <c r="S84" s="496">
        <v>23984</v>
      </c>
      <c r="T84" s="496">
        <v>197519</v>
      </c>
      <c r="U84" s="496">
        <v>1433616</v>
      </c>
      <c r="V84" s="496">
        <v>397915</v>
      </c>
      <c r="W84" s="496">
        <v>318706</v>
      </c>
      <c r="X84" s="496">
        <v>753030</v>
      </c>
      <c r="Y84" s="496">
        <v>2486000</v>
      </c>
      <c r="Z84" s="496">
        <v>636496</v>
      </c>
      <c r="AA84" s="496">
        <v>702910</v>
      </c>
      <c r="AB84" s="496">
        <v>309485</v>
      </c>
      <c r="AC84" s="496">
        <v>92431</v>
      </c>
      <c r="AD84" s="496">
        <v>1057461</v>
      </c>
      <c r="AE84" s="496">
        <v>1008526</v>
      </c>
      <c r="AF84" s="496">
        <v>997485</v>
      </c>
      <c r="AG84" s="496"/>
      <c r="AH84" s="496">
        <v>377020</v>
      </c>
      <c r="AI84" s="496">
        <v>830766</v>
      </c>
      <c r="AJ84" s="496">
        <v>433677</v>
      </c>
      <c r="AK84" s="496">
        <v>594320</v>
      </c>
      <c r="AL84" s="496">
        <v>1006565</v>
      </c>
      <c r="AM84" s="496">
        <v>1659256</v>
      </c>
      <c r="AN84" s="496">
        <v>487285</v>
      </c>
      <c r="AO84" s="496">
        <v>835162</v>
      </c>
      <c r="AP84" s="496">
        <v>184562</v>
      </c>
      <c r="AQ84" s="496">
        <v>107114</v>
      </c>
      <c r="AR84" s="496">
        <v>653766</v>
      </c>
      <c r="AS84" s="496">
        <v>328233</v>
      </c>
      <c r="AT84" s="496">
        <v>188111</v>
      </c>
      <c r="AU84" s="496">
        <v>535001</v>
      </c>
      <c r="AV84" s="496">
        <v>295493</v>
      </c>
      <c r="AW84" s="496">
        <v>622697</v>
      </c>
      <c r="AX84" s="496">
        <v>2203496</v>
      </c>
      <c r="AY84" s="496">
        <v>126092</v>
      </c>
      <c r="AZ84" s="496">
        <v>1225061</v>
      </c>
      <c r="BA84" s="496">
        <v>26675</v>
      </c>
      <c r="BB84" s="496">
        <v>49902</v>
      </c>
      <c r="BC84" s="496">
        <v>301373</v>
      </c>
      <c r="BD84" s="496">
        <v>151677</v>
      </c>
      <c r="BE84" s="496">
        <v>735555</v>
      </c>
      <c r="BF84" s="496">
        <v>105916</v>
      </c>
      <c r="BG84" s="496">
        <v>845001</v>
      </c>
      <c r="BH84" s="496">
        <v>78950</v>
      </c>
      <c r="BI84" s="496">
        <v>4470283</v>
      </c>
      <c r="BJ84" s="496">
        <v>114181</v>
      </c>
    </row>
    <row r="85" spans="1:62" x14ac:dyDescent="0.3">
      <c r="A85" s="493">
        <v>341</v>
      </c>
      <c r="B85" s="494" t="s">
        <v>424</v>
      </c>
      <c r="C85" s="494"/>
      <c r="D85" s="496">
        <v>65608239</v>
      </c>
      <c r="E85" s="496">
        <v>13100582</v>
      </c>
      <c r="F85" s="496">
        <v>4962874</v>
      </c>
      <c r="G85" s="496">
        <v>8135591</v>
      </c>
      <c r="H85" s="496">
        <v>9115580</v>
      </c>
      <c r="I85" s="496">
        <v>18876615</v>
      </c>
      <c r="J85" s="496">
        <v>32202162</v>
      </c>
      <c r="K85" s="496">
        <v>15322328</v>
      </c>
      <c r="L85" s="496">
        <v>18950808</v>
      </c>
      <c r="M85" s="496">
        <v>6561557</v>
      </c>
      <c r="N85" s="496">
        <v>10034320</v>
      </c>
      <c r="O85" s="496">
        <v>82208368</v>
      </c>
      <c r="P85" s="496">
        <v>98585153</v>
      </c>
      <c r="Q85" s="496">
        <v>20423892</v>
      </c>
      <c r="R85" s="496">
        <v>113740351</v>
      </c>
      <c r="S85" s="496">
        <v>34002258</v>
      </c>
      <c r="T85" s="496">
        <v>7469050</v>
      </c>
      <c r="U85" s="496">
        <v>27538621</v>
      </c>
      <c r="V85" s="496">
        <v>20996041</v>
      </c>
      <c r="W85" s="496">
        <v>44076917</v>
      </c>
      <c r="X85" s="496">
        <v>104346216</v>
      </c>
      <c r="Y85" s="496">
        <v>1759507000</v>
      </c>
      <c r="Z85" s="496">
        <v>57404412</v>
      </c>
      <c r="AA85" s="496">
        <v>11619633</v>
      </c>
      <c r="AB85" s="496">
        <v>2288886</v>
      </c>
      <c r="AC85" s="496">
        <v>28814768</v>
      </c>
      <c r="AD85" s="496">
        <v>7762362</v>
      </c>
      <c r="AE85" s="496">
        <v>15757409</v>
      </c>
      <c r="AF85" s="496">
        <v>31885118</v>
      </c>
      <c r="AG85" s="496"/>
      <c r="AH85" s="496">
        <v>13675243</v>
      </c>
      <c r="AI85" s="496">
        <v>26599617</v>
      </c>
      <c r="AJ85" s="496">
        <v>34309674</v>
      </c>
      <c r="AK85" s="496">
        <v>18590812</v>
      </c>
      <c r="AL85" s="496">
        <v>20299494</v>
      </c>
      <c r="AM85" s="496">
        <v>178874089</v>
      </c>
      <c r="AN85" s="496">
        <v>7562881</v>
      </c>
      <c r="AO85" s="496">
        <v>9898475</v>
      </c>
      <c r="AP85" s="496">
        <v>18558925</v>
      </c>
      <c r="AQ85" s="496">
        <v>2999505</v>
      </c>
      <c r="AR85" s="496">
        <v>31629436</v>
      </c>
      <c r="AS85" s="496">
        <v>82160300</v>
      </c>
      <c r="AT85" s="496">
        <v>6112928</v>
      </c>
      <c r="AU85" s="496">
        <v>4667448</v>
      </c>
      <c r="AV85" s="496">
        <v>19328093</v>
      </c>
      <c r="AW85" s="496">
        <v>7121971</v>
      </c>
      <c r="AX85" s="496">
        <v>235354148</v>
      </c>
      <c r="AY85" s="496">
        <v>8150475</v>
      </c>
      <c r="AZ85" s="496">
        <v>48881003</v>
      </c>
      <c r="BA85" s="496">
        <v>22130147</v>
      </c>
      <c r="BB85" s="496">
        <v>35025851</v>
      </c>
      <c r="BC85" s="496">
        <v>4768417</v>
      </c>
      <c r="BD85" s="496">
        <v>10493595</v>
      </c>
      <c r="BE85" s="496">
        <v>17349037</v>
      </c>
      <c r="BF85" s="496">
        <v>3576918</v>
      </c>
      <c r="BG85" s="496">
        <v>67638825</v>
      </c>
      <c r="BH85" s="496">
        <v>14010462</v>
      </c>
      <c r="BI85" s="496">
        <v>119930938</v>
      </c>
      <c r="BJ85" s="496">
        <v>5231140</v>
      </c>
    </row>
    <row r="86" spans="1:62" x14ac:dyDescent="0.3">
      <c r="A86" s="493">
        <v>343</v>
      </c>
      <c r="B86" s="494" t="s">
        <v>153</v>
      </c>
      <c r="C86" s="494"/>
      <c r="D86" s="496">
        <v>0</v>
      </c>
      <c r="E86" s="496">
        <v>0</v>
      </c>
      <c r="F86" s="496">
        <v>0</v>
      </c>
      <c r="G86" s="496">
        <v>0</v>
      </c>
      <c r="H86" s="496">
        <v>0</v>
      </c>
      <c r="I86" s="496">
        <v>0</v>
      </c>
      <c r="J86" s="496">
        <v>0</v>
      </c>
      <c r="K86" s="496">
        <v>0</v>
      </c>
      <c r="L86" s="496">
        <v>0</v>
      </c>
      <c r="M86" s="496">
        <v>0</v>
      </c>
      <c r="N86" s="496">
        <v>0</v>
      </c>
      <c r="O86" s="496">
        <v>0</v>
      </c>
      <c r="P86" s="496">
        <v>0</v>
      </c>
      <c r="Q86" s="496">
        <v>0</v>
      </c>
      <c r="R86" s="496">
        <v>0</v>
      </c>
      <c r="S86" s="496">
        <v>0</v>
      </c>
      <c r="T86" s="496">
        <v>0</v>
      </c>
      <c r="U86" s="496">
        <v>0</v>
      </c>
      <c r="V86" s="496">
        <v>0</v>
      </c>
      <c r="W86" s="496">
        <v>0</v>
      </c>
      <c r="X86" s="496">
        <v>0</v>
      </c>
      <c r="Y86" s="496">
        <v>0</v>
      </c>
      <c r="Z86" s="496">
        <v>0</v>
      </c>
      <c r="AA86" s="496">
        <v>0</v>
      </c>
      <c r="AB86" s="496">
        <v>0</v>
      </c>
      <c r="AC86" s="496">
        <v>0</v>
      </c>
      <c r="AD86" s="496">
        <v>0</v>
      </c>
      <c r="AE86" s="496">
        <v>0</v>
      </c>
      <c r="AF86" s="496">
        <v>0</v>
      </c>
      <c r="AG86" s="496"/>
      <c r="AH86" s="496">
        <v>0</v>
      </c>
      <c r="AI86" s="496">
        <v>0</v>
      </c>
      <c r="AJ86" s="496">
        <v>0</v>
      </c>
      <c r="AK86" s="496">
        <v>0</v>
      </c>
      <c r="AL86" s="496">
        <v>0</v>
      </c>
      <c r="AM86" s="496">
        <v>0</v>
      </c>
      <c r="AN86" s="496">
        <v>0</v>
      </c>
      <c r="AO86" s="496">
        <v>0</v>
      </c>
      <c r="AP86" s="496">
        <v>0</v>
      </c>
      <c r="AQ86" s="496">
        <v>0</v>
      </c>
      <c r="AR86" s="496">
        <v>0</v>
      </c>
      <c r="AS86" s="496">
        <v>0</v>
      </c>
      <c r="AT86" s="496">
        <v>0</v>
      </c>
      <c r="AU86" s="496">
        <v>0</v>
      </c>
      <c r="AV86" s="496">
        <v>0</v>
      </c>
      <c r="AW86" s="496">
        <v>0</v>
      </c>
      <c r="AX86" s="496">
        <v>0</v>
      </c>
      <c r="AY86" s="496">
        <v>0</v>
      </c>
      <c r="AZ86" s="496">
        <v>0</v>
      </c>
      <c r="BA86" s="496">
        <v>0</v>
      </c>
      <c r="BB86" s="496">
        <v>0</v>
      </c>
      <c r="BC86" s="496">
        <v>0</v>
      </c>
      <c r="BD86" s="496">
        <v>0</v>
      </c>
      <c r="BE86" s="496">
        <v>0</v>
      </c>
      <c r="BF86" s="496">
        <v>0</v>
      </c>
      <c r="BG86" s="496">
        <v>0</v>
      </c>
      <c r="BH86" s="496">
        <v>0</v>
      </c>
      <c r="BI86" s="496">
        <v>0</v>
      </c>
      <c r="BJ86" s="496">
        <v>0</v>
      </c>
    </row>
    <row r="87" spans="1:62" x14ac:dyDescent="0.3">
      <c r="A87" s="493">
        <v>344</v>
      </c>
      <c r="B87" s="494" t="s">
        <v>87</v>
      </c>
      <c r="C87" s="494"/>
      <c r="D87" s="496">
        <v>0</v>
      </c>
      <c r="E87" s="496">
        <v>0</v>
      </c>
      <c r="F87" s="496">
        <v>0</v>
      </c>
      <c r="G87" s="496">
        <v>0</v>
      </c>
      <c r="H87" s="496">
        <v>0</v>
      </c>
      <c r="I87" s="496">
        <v>0</v>
      </c>
      <c r="J87" s="496">
        <v>0</v>
      </c>
      <c r="K87" s="496">
        <v>0</v>
      </c>
      <c r="L87" s="496">
        <v>0</v>
      </c>
      <c r="M87" s="496">
        <v>0</v>
      </c>
      <c r="N87" s="496">
        <v>0</v>
      </c>
      <c r="O87" s="496">
        <v>0</v>
      </c>
      <c r="P87" s="496">
        <v>0</v>
      </c>
      <c r="Q87" s="496">
        <v>0</v>
      </c>
      <c r="R87" s="496">
        <v>0</v>
      </c>
      <c r="S87" s="496">
        <v>0</v>
      </c>
      <c r="T87" s="496">
        <v>0</v>
      </c>
      <c r="U87" s="496">
        <v>0</v>
      </c>
      <c r="V87" s="496">
        <v>0</v>
      </c>
      <c r="W87" s="496">
        <v>0</v>
      </c>
      <c r="X87" s="496">
        <v>0</v>
      </c>
      <c r="Y87" s="496">
        <v>0</v>
      </c>
      <c r="Z87" s="496">
        <v>0</v>
      </c>
      <c r="AA87" s="496">
        <v>0</v>
      </c>
      <c r="AB87" s="496">
        <v>0</v>
      </c>
      <c r="AC87" s="496">
        <v>0</v>
      </c>
      <c r="AD87" s="496">
        <v>0</v>
      </c>
      <c r="AE87" s="496">
        <v>0</v>
      </c>
      <c r="AF87" s="496">
        <v>0</v>
      </c>
      <c r="AG87" s="496"/>
      <c r="AH87" s="496">
        <v>0</v>
      </c>
      <c r="AI87" s="496">
        <v>0</v>
      </c>
      <c r="AJ87" s="496">
        <v>0</v>
      </c>
      <c r="AK87" s="496">
        <v>0</v>
      </c>
      <c r="AL87" s="496">
        <v>0</v>
      </c>
      <c r="AM87" s="496">
        <v>0</v>
      </c>
      <c r="AN87" s="496">
        <v>0</v>
      </c>
      <c r="AO87" s="496">
        <v>0</v>
      </c>
      <c r="AP87" s="496">
        <v>0</v>
      </c>
      <c r="AQ87" s="496">
        <v>0</v>
      </c>
      <c r="AR87" s="496">
        <v>0</v>
      </c>
      <c r="AS87" s="496">
        <v>0</v>
      </c>
      <c r="AT87" s="496">
        <v>0</v>
      </c>
      <c r="AU87" s="496">
        <v>0</v>
      </c>
      <c r="AV87" s="496">
        <v>0</v>
      </c>
      <c r="AW87" s="496">
        <v>0</v>
      </c>
      <c r="AX87" s="496">
        <v>0</v>
      </c>
      <c r="AY87" s="496">
        <v>0</v>
      </c>
      <c r="AZ87" s="496">
        <v>0</v>
      </c>
      <c r="BA87" s="496">
        <v>0</v>
      </c>
      <c r="BB87" s="496">
        <v>0</v>
      </c>
      <c r="BC87" s="496">
        <v>0</v>
      </c>
      <c r="BD87" s="496">
        <v>0</v>
      </c>
      <c r="BE87" s="496">
        <v>0</v>
      </c>
      <c r="BF87" s="496">
        <v>0</v>
      </c>
      <c r="BG87" s="496">
        <v>0</v>
      </c>
      <c r="BH87" s="496">
        <v>0</v>
      </c>
      <c r="BI87" s="496">
        <v>0</v>
      </c>
      <c r="BJ87" s="496">
        <v>0</v>
      </c>
    </row>
    <row r="88" spans="1:62" x14ac:dyDescent="0.3">
      <c r="A88" s="493">
        <v>349</v>
      </c>
      <c r="B88" s="494" t="s">
        <v>51</v>
      </c>
      <c r="C88" s="494"/>
      <c r="D88" s="496">
        <v>0</v>
      </c>
      <c r="E88" s="496">
        <v>0</v>
      </c>
      <c r="F88" s="496">
        <v>0</v>
      </c>
      <c r="G88" s="496">
        <v>0</v>
      </c>
      <c r="H88" s="496">
        <v>0</v>
      </c>
      <c r="I88" s="496">
        <v>0</v>
      </c>
      <c r="J88" s="496">
        <v>0</v>
      </c>
      <c r="K88" s="496">
        <v>0</v>
      </c>
      <c r="L88" s="496">
        <v>0</v>
      </c>
      <c r="M88" s="496">
        <v>0</v>
      </c>
      <c r="N88" s="496">
        <v>0</v>
      </c>
      <c r="O88" s="496">
        <v>0</v>
      </c>
      <c r="P88" s="496">
        <v>0</v>
      </c>
      <c r="Q88" s="496">
        <v>0</v>
      </c>
      <c r="R88" s="496">
        <v>0</v>
      </c>
      <c r="S88" s="496">
        <v>0</v>
      </c>
      <c r="T88" s="496">
        <v>0</v>
      </c>
      <c r="U88" s="496">
        <v>0</v>
      </c>
      <c r="V88" s="496">
        <v>0</v>
      </c>
      <c r="W88" s="496">
        <v>0</v>
      </c>
      <c r="X88" s="496">
        <v>0</v>
      </c>
      <c r="Y88" s="496">
        <v>0</v>
      </c>
      <c r="Z88" s="496">
        <v>0</v>
      </c>
      <c r="AA88" s="496">
        <v>0</v>
      </c>
      <c r="AB88" s="496">
        <v>0</v>
      </c>
      <c r="AC88" s="496">
        <v>0</v>
      </c>
      <c r="AD88" s="496">
        <v>0</v>
      </c>
      <c r="AE88" s="496">
        <v>0</v>
      </c>
      <c r="AF88" s="496">
        <v>0</v>
      </c>
      <c r="AG88" s="496"/>
      <c r="AH88" s="496">
        <v>0</v>
      </c>
      <c r="AI88" s="496">
        <v>0</v>
      </c>
      <c r="AJ88" s="496">
        <v>0</v>
      </c>
      <c r="AK88" s="496">
        <v>0</v>
      </c>
      <c r="AL88" s="496">
        <v>0</v>
      </c>
      <c r="AM88" s="496">
        <v>0</v>
      </c>
      <c r="AN88" s="496">
        <v>0</v>
      </c>
      <c r="AO88" s="496">
        <v>0</v>
      </c>
      <c r="AP88" s="496">
        <v>0</v>
      </c>
      <c r="AQ88" s="496">
        <v>0</v>
      </c>
      <c r="AR88" s="496">
        <v>0</v>
      </c>
      <c r="AS88" s="496">
        <v>0</v>
      </c>
      <c r="AT88" s="496">
        <v>0</v>
      </c>
      <c r="AU88" s="496">
        <v>0</v>
      </c>
      <c r="AV88" s="496">
        <v>0</v>
      </c>
      <c r="AW88" s="496">
        <v>0</v>
      </c>
      <c r="AX88" s="496">
        <v>0</v>
      </c>
      <c r="AY88" s="496">
        <v>0</v>
      </c>
      <c r="AZ88" s="496">
        <v>0</v>
      </c>
      <c r="BA88" s="496">
        <v>0</v>
      </c>
      <c r="BB88" s="496">
        <v>0</v>
      </c>
      <c r="BC88" s="496">
        <v>0</v>
      </c>
      <c r="BD88" s="496">
        <v>0</v>
      </c>
      <c r="BE88" s="496">
        <v>0</v>
      </c>
      <c r="BF88" s="496">
        <v>0</v>
      </c>
      <c r="BG88" s="496">
        <v>0</v>
      </c>
      <c r="BH88" s="496">
        <v>0</v>
      </c>
      <c r="BI88" s="496">
        <v>0</v>
      </c>
      <c r="BJ88" s="496">
        <v>0</v>
      </c>
    </row>
    <row r="89" spans="1:62" x14ac:dyDescent="0.3">
      <c r="A89" s="493">
        <v>350</v>
      </c>
      <c r="B89" s="494" t="s">
        <v>425</v>
      </c>
      <c r="C89" s="494"/>
      <c r="D89" s="496">
        <v>0</v>
      </c>
      <c r="E89" s="496">
        <v>0</v>
      </c>
      <c r="F89" s="496">
        <v>0</v>
      </c>
      <c r="G89" s="496">
        <v>0</v>
      </c>
      <c r="H89" s="496">
        <v>0</v>
      </c>
      <c r="I89" s="496">
        <v>0</v>
      </c>
      <c r="J89" s="496">
        <v>0</v>
      </c>
      <c r="K89" s="496">
        <v>0</v>
      </c>
      <c r="L89" s="496">
        <v>0</v>
      </c>
      <c r="M89" s="496">
        <v>0</v>
      </c>
      <c r="N89" s="496">
        <v>0</v>
      </c>
      <c r="O89" s="496">
        <v>0</v>
      </c>
      <c r="P89" s="496">
        <v>0</v>
      </c>
      <c r="Q89" s="496">
        <v>0</v>
      </c>
      <c r="R89" s="496">
        <v>0</v>
      </c>
      <c r="S89" s="496">
        <v>0</v>
      </c>
      <c r="T89" s="496">
        <v>0</v>
      </c>
      <c r="U89" s="496">
        <v>0</v>
      </c>
      <c r="V89" s="496">
        <v>0</v>
      </c>
      <c r="W89" s="496">
        <v>0</v>
      </c>
      <c r="X89" s="496">
        <v>0</v>
      </c>
      <c r="Y89" s="496">
        <v>0</v>
      </c>
      <c r="Z89" s="496">
        <v>0</v>
      </c>
      <c r="AA89" s="496">
        <v>0</v>
      </c>
      <c r="AB89" s="496">
        <v>0</v>
      </c>
      <c r="AC89" s="496">
        <v>0</v>
      </c>
      <c r="AD89" s="496">
        <v>0</v>
      </c>
      <c r="AE89" s="496">
        <v>0</v>
      </c>
      <c r="AF89" s="496">
        <v>0</v>
      </c>
      <c r="AG89" s="496"/>
      <c r="AH89" s="496">
        <v>0</v>
      </c>
      <c r="AI89" s="496">
        <v>0</v>
      </c>
      <c r="AJ89" s="496">
        <v>0</v>
      </c>
      <c r="AK89" s="496">
        <v>0</v>
      </c>
      <c r="AL89" s="496">
        <v>0</v>
      </c>
      <c r="AM89" s="496">
        <v>0</v>
      </c>
      <c r="AN89" s="496">
        <v>0</v>
      </c>
      <c r="AO89" s="496">
        <v>0</v>
      </c>
      <c r="AP89" s="496">
        <v>0</v>
      </c>
      <c r="AQ89" s="496">
        <v>0</v>
      </c>
      <c r="AR89" s="496">
        <v>0</v>
      </c>
      <c r="AS89" s="496">
        <v>0</v>
      </c>
      <c r="AT89" s="496">
        <v>0</v>
      </c>
      <c r="AU89" s="496">
        <v>0</v>
      </c>
      <c r="AV89" s="496">
        <v>0</v>
      </c>
      <c r="AW89" s="496">
        <v>0</v>
      </c>
      <c r="AX89" s="496">
        <v>0</v>
      </c>
      <c r="AY89" s="496">
        <v>0</v>
      </c>
      <c r="AZ89" s="496">
        <v>0</v>
      </c>
      <c r="BA89" s="496">
        <v>0</v>
      </c>
      <c r="BB89" s="496">
        <v>0</v>
      </c>
      <c r="BC89" s="496">
        <v>0</v>
      </c>
      <c r="BD89" s="496">
        <v>0</v>
      </c>
      <c r="BE89" s="496">
        <v>0</v>
      </c>
      <c r="BF89" s="496">
        <v>0</v>
      </c>
      <c r="BG89" s="496">
        <v>0</v>
      </c>
      <c r="BH89" s="496">
        <v>0</v>
      </c>
      <c r="BI89" s="496">
        <v>0</v>
      </c>
      <c r="BJ89" s="496">
        <v>0</v>
      </c>
    </row>
    <row r="90" spans="1:62" x14ac:dyDescent="0.3">
      <c r="A90" s="493">
        <v>351</v>
      </c>
      <c r="B90" s="494" t="s">
        <v>130</v>
      </c>
      <c r="C90" s="494"/>
      <c r="D90" s="496">
        <v>0</v>
      </c>
      <c r="E90" s="496">
        <v>0</v>
      </c>
      <c r="F90" s="496">
        <v>0</v>
      </c>
      <c r="G90" s="496">
        <v>0</v>
      </c>
      <c r="H90" s="496">
        <v>0</v>
      </c>
      <c r="I90" s="496">
        <v>0</v>
      </c>
      <c r="J90" s="496">
        <v>0</v>
      </c>
      <c r="K90" s="496">
        <v>0</v>
      </c>
      <c r="L90" s="496">
        <v>0</v>
      </c>
      <c r="M90" s="496">
        <v>0</v>
      </c>
      <c r="N90" s="496">
        <v>0</v>
      </c>
      <c r="O90" s="496">
        <v>0</v>
      </c>
      <c r="P90" s="496">
        <v>0</v>
      </c>
      <c r="Q90" s="496">
        <v>0</v>
      </c>
      <c r="R90" s="496">
        <v>0</v>
      </c>
      <c r="S90" s="496">
        <v>0</v>
      </c>
      <c r="T90" s="496">
        <v>0</v>
      </c>
      <c r="U90" s="496">
        <v>0</v>
      </c>
      <c r="V90" s="496">
        <v>0</v>
      </c>
      <c r="W90" s="496">
        <v>0</v>
      </c>
      <c r="X90" s="496">
        <v>0</v>
      </c>
      <c r="Y90" s="496">
        <v>0</v>
      </c>
      <c r="Z90" s="496">
        <v>0</v>
      </c>
      <c r="AA90" s="496">
        <v>0</v>
      </c>
      <c r="AB90" s="496">
        <v>0</v>
      </c>
      <c r="AC90" s="496">
        <v>0</v>
      </c>
      <c r="AD90" s="496">
        <v>0</v>
      </c>
      <c r="AE90" s="496">
        <v>0</v>
      </c>
      <c r="AF90" s="496">
        <v>0</v>
      </c>
      <c r="AG90" s="496"/>
      <c r="AH90" s="496">
        <v>0</v>
      </c>
      <c r="AI90" s="496">
        <v>0</v>
      </c>
      <c r="AJ90" s="496">
        <v>0</v>
      </c>
      <c r="AK90" s="496">
        <v>0</v>
      </c>
      <c r="AL90" s="496">
        <v>0</v>
      </c>
      <c r="AM90" s="496">
        <v>0</v>
      </c>
      <c r="AN90" s="496">
        <v>0</v>
      </c>
      <c r="AO90" s="496">
        <v>0</v>
      </c>
      <c r="AP90" s="496">
        <v>0</v>
      </c>
      <c r="AQ90" s="496">
        <v>0</v>
      </c>
      <c r="AR90" s="496">
        <v>0</v>
      </c>
      <c r="AS90" s="496">
        <v>0</v>
      </c>
      <c r="AT90" s="496">
        <v>0</v>
      </c>
      <c r="AU90" s="496">
        <v>0</v>
      </c>
      <c r="AV90" s="496">
        <v>0</v>
      </c>
      <c r="AW90" s="496">
        <v>0</v>
      </c>
      <c r="AX90" s="496">
        <v>0</v>
      </c>
      <c r="AY90" s="496">
        <v>0</v>
      </c>
      <c r="AZ90" s="496">
        <v>0</v>
      </c>
      <c r="BA90" s="496">
        <v>0</v>
      </c>
      <c r="BB90" s="496">
        <v>0</v>
      </c>
      <c r="BC90" s="496">
        <v>0</v>
      </c>
      <c r="BD90" s="496">
        <v>0</v>
      </c>
      <c r="BE90" s="496">
        <v>0</v>
      </c>
      <c r="BF90" s="496">
        <v>0</v>
      </c>
      <c r="BG90" s="496">
        <v>0</v>
      </c>
      <c r="BH90" s="496">
        <v>0</v>
      </c>
      <c r="BI90" s="496">
        <v>0</v>
      </c>
      <c r="BJ90" s="496">
        <v>0</v>
      </c>
    </row>
    <row r="91" spans="1:62" x14ac:dyDescent="0.3">
      <c r="A91" s="493">
        <v>352</v>
      </c>
      <c r="B91" s="494" t="s">
        <v>132</v>
      </c>
      <c r="C91" s="494"/>
      <c r="D91" s="496">
        <v>0</v>
      </c>
      <c r="E91" s="496">
        <v>0</v>
      </c>
      <c r="F91" s="496">
        <v>0</v>
      </c>
      <c r="G91" s="496">
        <v>0</v>
      </c>
      <c r="H91" s="496">
        <v>0</v>
      </c>
      <c r="I91" s="496">
        <v>0</v>
      </c>
      <c r="J91" s="496">
        <v>0</v>
      </c>
      <c r="K91" s="496">
        <v>0</v>
      </c>
      <c r="L91" s="496">
        <v>0</v>
      </c>
      <c r="M91" s="496">
        <v>0</v>
      </c>
      <c r="N91" s="496">
        <v>0</v>
      </c>
      <c r="O91" s="496">
        <v>0</v>
      </c>
      <c r="P91" s="496">
        <v>0</v>
      </c>
      <c r="Q91" s="496">
        <v>0</v>
      </c>
      <c r="R91" s="496">
        <v>0</v>
      </c>
      <c r="S91" s="496">
        <v>0</v>
      </c>
      <c r="T91" s="496">
        <v>0</v>
      </c>
      <c r="U91" s="496">
        <v>0</v>
      </c>
      <c r="V91" s="496">
        <v>0</v>
      </c>
      <c r="W91" s="496">
        <v>0</v>
      </c>
      <c r="X91" s="496">
        <v>0</v>
      </c>
      <c r="Y91" s="496">
        <v>0</v>
      </c>
      <c r="Z91" s="496">
        <v>0</v>
      </c>
      <c r="AA91" s="496">
        <v>0</v>
      </c>
      <c r="AB91" s="496">
        <v>0</v>
      </c>
      <c r="AC91" s="496">
        <v>0</v>
      </c>
      <c r="AD91" s="496">
        <v>0</v>
      </c>
      <c r="AE91" s="496">
        <v>0</v>
      </c>
      <c r="AF91" s="496">
        <v>0</v>
      </c>
      <c r="AG91" s="496"/>
      <c r="AH91" s="496">
        <v>0</v>
      </c>
      <c r="AI91" s="496">
        <v>0</v>
      </c>
      <c r="AJ91" s="496">
        <v>0</v>
      </c>
      <c r="AK91" s="496">
        <v>0</v>
      </c>
      <c r="AL91" s="496">
        <v>0</v>
      </c>
      <c r="AM91" s="496">
        <v>0</v>
      </c>
      <c r="AN91" s="496">
        <v>0</v>
      </c>
      <c r="AO91" s="496">
        <v>0</v>
      </c>
      <c r="AP91" s="496">
        <v>0</v>
      </c>
      <c r="AQ91" s="496">
        <v>0</v>
      </c>
      <c r="AR91" s="496">
        <v>0</v>
      </c>
      <c r="AS91" s="496">
        <v>0</v>
      </c>
      <c r="AT91" s="496">
        <v>0</v>
      </c>
      <c r="AU91" s="496">
        <v>0</v>
      </c>
      <c r="AV91" s="496">
        <v>0</v>
      </c>
      <c r="AW91" s="496">
        <v>0</v>
      </c>
      <c r="AX91" s="496">
        <v>0</v>
      </c>
      <c r="AY91" s="496">
        <v>0</v>
      </c>
      <c r="AZ91" s="496">
        <v>0</v>
      </c>
      <c r="BA91" s="496">
        <v>0</v>
      </c>
      <c r="BB91" s="496">
        <v>0</v>
      </c>
      <c r="BC91" s="496">
        <v>0</v>
      </c>
      <c r="BD91" s="496">
        <v>0</v>
      </c>
      <c r="BE91" s="496">
        <v>0</v>
      </c>
      <c r="BF91" s="496">
        <v>0</v>
      </c>
      <c r="BG91" s="496">
        <v>0</v>
      </c>
      <c r="BH91" s="496">
        <v>0</v>
      </c>
      <c r="BI91" s="496">
        <v>0</v>
      </c>
      <c r="BJ91" s="496">
        <v>0</v>
      </c>
    </row>
    <row r="92" spans="1:62" x14ac:dyDescent="0.3">
      <c r="A92" s="493">
        <v>353</v>
      </c>
      <c r="B92" s="494" t="s">
        <v>133</v>
      </c>
      <c r="C92" s="494"/>
      <c r="D92" s="496">
        <v>0</v>
      </c>
      <c r="E92" s="496">
        <v>0</v>
      </c>
      <c r="F92" s="496">
        <v>0</v>
      </c>
      <c r="G92" s="496">
        <v>0</v>
      </c>
      <c r="H92" s="496">
        <v>0</v>
      </c>
      <c r="I92" s="496">
        <v>0</v>
      </c>
      <c r="J92" s="496">
        <v>0</v>
      </c>
      <c r="K92" s="496">
        <v>0</v>
      </c>
      <c r="L92" s="496">
        <v>0</v>
      </c>
      <c r="M92" s="496">
        <v>0</v>
      </c>
      <c r="N92" s="496">
        <v>0</v>
      </c>
      <c r="O92" s="496">
        <v>0</v>
      </c>
      <c r="P92" s="496">
        <v>0</v>
      </c>
      <c r="Q92" s="496">
        <v>0</v>
      </c>
      <c r="R92" s="496">
        <v>0</v>
      </c>
      <c r="S92" s="496">
        <v>0</v>
      </c>
      <c r="T92" s="496">
        <v>0</v>
      </c>
      <c r="U92" s="496">
        <v>0</v>
      </c>
      <c r="V92" s="496">
        <v>0</v>
      </c>
      <c r="W92" s="496">
        <v>0</v>
      </c>
      <c r="X92" s="496">
        <v>0</v>
      </c>
      <c r="Y92" s="496">
        <v>0</v>
      </c>
      <c r="Z92" s="496">
        <v>0</v>
      </c>
      <c r="AA92" s="496">
        <v>0</v>
      </c>
      <c r="AB92" s="496">
        <v>0</v>
      </c>
      <c r="AC92" s="496">
        <v>0</v>
      </c>
      <c r="AD92" s="496">
        <v>0</v>
      </c>
      <c r="AE92" s="496">
        <v>0</v>
      </c>
      <c r="AF92" s="496">
        <v>0</v>
      </c>
      <c r="AG92" s="496"/>
      <c r="AH92" s="496">
        <v>0</v>
      </c>
      <c r="AI92" s="496">
        <v>0</v>
      </c>
      <c r="AJ92" s="496">
        <v>0</v>
      </c>
      <c r="AK92" s="496">
        <v>0</v>
      </c>
      <c r="AL92" s="496">
        <v>0</v>
      </c>
      <c r="AM92" s="496">
        <v>0</v>
      </c>
      <c r="AN92" s="496">
        <v>0</v>
      </c>
      <c r="AO92" s="496">
        <v>0</v>
      </c>
      <c r="AP92" s="496">
        <v>0</v>
      </c>
      <c r="AQ92" s="496">
        <v>0</v>
      </c>
      <c r="AR92" s="496">
        <v>0</v>
      </c>
      <c r="AS92" s="496">
        <v>0</v>
      </c>
      <c r="AT92" s="496">
        <v>0</v>
      </c>
      <c r="AU92" s="496">
        <v>0</v>
      </c>
      <c r="AV92" s="496">
        <v>0</v>
      </c>
      <c r="AW92" s="496">
        <v>0</v>
      </c>
      <c r="AX92" s="496">
        <v>0</v>
      </c>
      <c r="AY92" s="496">
        <v>0</v>
      </c>
      <c r="AZ92" s="496">
        <v>0</v>
      </c>
      <c r="BA92" s="496">
        <v>0</v>
      </c>
      <c r="BB92" s="496">
        <v>0</v>
      </c>
      <c r="BC92" s="496">
        <v>0</v>
      </c>
      <c r="BD92" s="496">
        <v>0</v>
      </c>
      <c r="BE92" s="496">
        <v>0</v>
      </c>
      <c r="BF92" s="496">
        <v>0</v>
      </c>
      <c r="BG92" s="496">
        <v>0</v>
      </c>
      <c r="BH92" s="496">
        <v>0</v>
      </c>
      <c r="BI92" s="496">
        <v>0</v>
      </c>
      <c r="BJ92" s="496">
        <v>0</v>
      </c>
    </row>
    <row r="93" spans="1:62" x14ac:dyDescent="0.3">
      <c r="A93" s="493">
        <v>356</v>
      </c>
      <c r="B93" s="494" t="s">
        <v>200</v>
      </c>
      <c r="C93" s="494"/>
      <c r="D93" s="496">
        <v>0</v>
      </c>
      <c r="E93" s="496">
        <v>0</v>
      </c>
      <c r="F93" s="496">
        <v>0</v>
      </c>
      <c r="G93" s="496">
        <v>0</v>
      </c>
      <c r="H93" s="496">
        <v>0</v>
      </c>
      <c r="I93" s="496">
        <v>0</v>
      </c>
      <c r="J93" s="496">
        <v>0</v>
      </c>
      <c r="K93" s="496">
        <v>0</v>
      </c>
      <c r="L93" s="496">
        <v>0</v>
      </c>
      <c r="M93" s="496">
        <v>0</v>
      </c>
      <c r="N93" s="496">
        <v>0</v>
      </c>
      <c r="O93" s="496">
        <v>0</v>
      </c>
      <c r="P93" s="496">
        <v>0</v>
      </c>
      <c r="Q93" s="496">
        <v>0</v>
      </c>
      <c r="R93" s="496">
        <v>0</v>
      </c>
      <c r="S93" s="496">
        <v>0</v>
      </c>
      <c r="T93" s="496">
        <v>0</v>
      </c>
      <c r="U93" s="496">
        <v>0</v>
      </c>
      <c r="V93" s="496">
        <v>0</v>
      </c>
      <c r="W93" s="496">
        <v>0</v>
      </c>
      <c r="X93" s="496">
        <v>0</v>
      </c>
      <c r="Y93" s="496">
        <v>0</v>
      </c>
      <c r="Z93" s="496">
        <v>0</v>
      </c>
      <c r="AA93" s="496">
        <v>0</v>
      </c>
      <c r="AB93" s="496">
        <v>0</v>
      </c>
      <c r="AC93" s="496">
        <v>0</v>
      </c>
      <c r="AD93" s="496">
        <v>0</v>
      </c>
      <c r="AE93" s="496">
        <v>0</v>
      </c>
      <c r="AF93" s="496">
        <v>0</v>
      </c>
      <c r="AG93" s="496"/>
      <c r="AH93" s="496">
        <v>0</v>
      </c>
      <c r="AI93" s="496">
        <v>0</v>
      </c>
      <c r="AJ93" s="496">
        <v>0</v>
      </c>
      <c r="AK93" s="496">
        <v>0</v>
      </c>
      <c r="AL93" s="496">
        <v>0</v>
      </c>
      <c r="AM93" s="496">
        <v>0</v>
      </c>
      <c r="AN93" s="496">
        <v>0</v>
      </c>
      <c r="AO93" s="496">
        <v>0</v>
      </c>
      <c r="AP93" s="496">
        <v>0</v>
      </c>
      <c r="AQ93" s="496">
        <v>0</v>
      </c>
      <c r="AR93" s="496">
        <v>0</v>
      </c>
      <c r="AS93" s="496">
        <v>0</v>
      </c>
      <c r="AT93" s="496">
        <v>0</v>
      </c>
      <c r="AU93" s="496">
        <v>0</v>
      </c>
      <c r="AV93" s="496">
        <v>0</v>
      </c>
      <c r="AW93" s="496">
        <v>0</v>
      </c>
      <c r="AX93" s="496">
        <v>0</v>
      </c>
      <c r="AY93" s="496">
        <v>0</v>
      </c>
      <c r="AZ93" s="496">
        <v>0</v>
      </c>
      <c r="BA93" s="496">
        <v>0</v>
      </c>
      <c r="BB93" s="496">
        <v>0</v>
      </c>
      <c r="BC93" s="496">
        <v>0</v>
      </c>
      <c r="BD93" s="496">
        <v>0</v>
      </c>
      <c r="BE93" s="496">
        <v>0</v>
      </c>
      <c r="BF93" s="496">
        <v>0</v>
      </c>
      <c r="BG93" s="496">
        <v>0</v>
      </c>
      <c r="BH93" s="496">
        <v>0</v>
      </c>
      <c r="BI93" s="496">
        <v>0</v>
      </c>
      <c r="BJ93" s="496">
        <v>0</v>
      </c>
    </row>
    <row r="94" spans="1:62" x14ac:dyDescent="0.3">
      <c r="A94" s="493">
        <v>357</v>
      </c>
      <c r="B94" s="494" t="s">
        <v>201</v>
      </c>
      <c r="C94" s="494"/>
      <c r="D94" s="496">
        <v>0</v>
      </c>
      <c r="E94" s="496">
        <v>0</v>
      </c>
      <c r="F94" s="496">
        <v>0</v>
      </c>
      <c r="G94" s="496">
        <v>0</v>
      </c>
      <c r="H94" s="496">
        <v>0</v>
      </c>
      <c r="I94" s="496">
        <v>0</v>
      </c>
      <c r="J94" s="496">
        <v>0</v>
      </c>
      <c r="K94" s="496">
        <v>0</v>
      </c>
      <c r="L94" s="496">
        <v>0</v>
      </c>
      <c r="M94" s="496">
        <v>0</v>
      </c>
      <c r="N94" s="496">
        <v>0</v>
      </c>
      <c r="O94" s="496">
        <v>0</v>
      </c>
      <c r="P94" s="496">
        <v>0</v>
      </c>
      <c r="Q94" s="496">
        <v>0</v>
      </c>
      <c r="R94" s="496">
        <v>0</v>
      </c>
      <c r="S94" s="496">
        <v>0</v>
      </c>
      <c r="T94" s="496">
        <v>0</v>
      </c>
      <c r="U94" s="496">
        <v>0</v>
      </c>
      <c r="V94" s="496">
        <v>0</v>
      </c>
      <c r="W94" s="496">
        <v>0</v>
      </c>
      <c r="X94" s="496">
        <v>0</v>
      </c>
      <c r="Y94" s="496">
        <v>0</v>
      </c>
      <c r="Z94" s="496">
        <v>0</v>
      </c>
      <c r="AA94" s="496">
        <v>0</v>
      </c>
      <c r="AB94" s="496">
        <v>0</v>
      </c>
      <c r="AC94" s="496">
        <v>0</v>
      </c>
      <c r="AD94" s="496">
        <v>0</v>
      </c>
      <c r="AE94" s="496">
        <v>0</v>
      </c>
      <c r="AF94" s="496">
        <v>0</v>
      </c>
      <c r="AG94" s="496"/>
      <c r="AH94" s="496">
        <v>0</v>
      </c>
      <c r="AI94" s="496">
        <v>0</v>
      </c>
      <c r="AJ94" s="496">
        <v>0</v>
      </c>
      <c r="AK94" s="496">
        <v>0</v>
      </c>
      <c r="AL94" s="496">
        <v>0</v>
      </c>
      <c r="AM94" s="496">
        <v>0</v>
      </c>
      <c r="AN94" s="496">
        <v>0</v>
      </c>
      <c r="AO94" s="496">
        <v>0</v>
      </c>
      <c r="AP94" s="496">
        <v>0</v>
      </c>
      <c r="AQ94" s="496">
        <v>0</v>
      </c>
      <c r="AR94" s="496">
        <v>0</v>
      </c>
      <c r="AS94" s="496">
        <v>0</v>
      </c>
      <c r="AT94" s="496">
        <v>0</v>
      </c>
      <c r="AU94" s="496">
        <v>0</v>
      </c>
      <c r="AV94" s="496">
        <v>0</v>
      </c>
      <c r="AW94" s="496">
        <v>0</v>
      </c>
      <c r="AX94" s="496">
        <v>0</v>
      </c>
      <c r="AY94" s="496">
        <v>0</v>
      </c>
      <c r="AZ94" s="496">
        <v>0</v>
      </c>
      <c r="BA94" s="496">
        <v>0</v>
      </c>
      <c r="BB94" s="496">
        <v>0</v>
      </c>
      <c r="BC94" s="496">
        <v>0</v>
      </c>
      <c r="BD94" s="496">
        <v>0</v>
      </c>
      <c r="BE94" s="496">
        <v>0</v>
      </c>
      <c r="BF94" s="496">
        <v>0</v>
      </c>
      <c r="BG94" s="496">
        <v>0</v>
      </c>
      <c r="BH94" s="496">
        <v>0</v>
      </c>
      <c r="BI94" s="496">
        <v>0</v>
      </c>
      <c r="BJ94" s="496">
        <v>0</v>
      </c>
    </row>
    <row r="95" spans="1:62" x14ac:dyDescent="0.3">
      <c r="A95" s="493">
        <v>359</v>
      </c>
      <c r="B95" s="494" t="s">
        <v>154</v>
      </c>
      <c r="C95" s="494"/>
      <c r="D95" s="496">
        <v>0</v>
      </c>
      <c r="E95" s="496">
        <v>0</v>
      </c>
      <c r="F95" s="496">
        <v>0</v>
      </c>
      <c r="G95" s="496">
        <v>0</v>
      </c>
      <c r="H95" s="496">
        <v>0</v>
      </c>
      <c r="I95" s="496">
        <v>0</v>
      </c>
      <c r="J95" s="496">
        <v>0</v>
      </c>
      <c r="K95" s="496">
        <v>0</v>
      </c>
      <c r="L95" s="496">
        <v>0</v>
      </c>
      <c r="M95" s="496">
        <v>0</v>
      </c>
      <c r="N95" s="496">
        <v>0</v>
      </c>
      <c r="O95" s="496">
        <v>0</v>
      </c>
      <c r="P95" s="496">
        <v>0</v>
      </c>
      <c r="Q95" s="496">
        <v>0</v>
      </c>
      <c r="R95" s="496">
        <v>0</v>
      </c>
      <c r="S95" s="496">
        <v>0</v>
      </c>
      <c r="T95" s="496">
        <v>0</v>
      </c>
      <c r="U95" s="496">
        <v>0</v>
      </c>
      <c r="V95" s="496">
        <v>0</v>
      </c>
      <c r="W95" s="496">
        <v>0</v>
      </c>
      <c r="X95" s="496">
        <v>0</v>
      </c>
      <c r="Y95" s="496">
        <v>0</v>
      </c>
      <c r="Z95" s="496">
        <v>0</v>
      </c>
      <c r="AA95" s="496">
        <v>0</v>
      </c>
      <c r="AB95" s="496">
        <v>0</v>
      </c>
      <c r="AC95" s="496">
        <v>0</v>
      </c>
      <c r="AD95" s="496">
        <v>0</v>
      </c>
      <c r="AE95" s="496">
        <v>0</v>
      </c>
      <c r="AF95" s="496">
        <v>0</v>
      </c>
      <c r="AG95" s="496"/>
      <c r="AH95" s="496">
        <v>0</v>
      </c>
      <c r="AI95" s="496">
        <v>0</v>
      </c>
      <c r="AJ95" s="496">
        <v>0</v>
      </c>
      <c r="AK95" s="496">
        <v>0</v>
      </c>
      <c r="AL95" s="496">
        <v>0</v>
      </c>
      <c r="AM95" s="496">
        <v>0</v>
      </c>
      <c r="AN95" s="496">
        <v>0</v>
      </c>
      <c r="AO95" s="496">
        <v>0</v>
      </c>
      <c r="AP95" s="496">
        <v>0</v>
      </c>
      <c r="AQ95" s="496">
        <v>0</v>
      </c>
      <c r="AR95" s="496">
        <v>0</v>
      </c>
      <c r="AS95" s="496">
        <v>0</v>
      </c>
      <c r="AT95" s="496">
        <v>0</v>
      </c>
      <c r="AU95" s="496">
        <v>0</v>
      </c>
      <c r="AV95" s="496">
        <v>0</v>
      </c>
      <c r="AW95" s="496">
        <v>0</v>
      </c>
      <c r="AX95" s="496">
        <v>0</v>
      </c>
      <c r="AY95" s="496">
        <v>0</v>
      </c>
      <c r="AZ95" s="496">
        <v>0</v>
      </c>
      <c r="BA95" s="496">
        <v>0</v>
      </c>
      <c r="BB95" s="496">
        <v>0</v>
      </c>
      <c r="BC95" s="496">
        <v>0</v>
      </c>
      <c r="BD95" s="496">
        <v>0</v>
      </c>
      <c r="BE95" s="496">
        <v>0</v>
      </c>
      <c r="BF95" s="496">
        <v>0</v>
      </c>
      <c r="BG95" s="496">
        <v>0</v>
      </c>
      <c r="BH95" s="496">
        <v>0</v>
      </c>
      <c r="BI95" s="496">
        <v>0</v>
      </c>
      <c r="BJ95" s="496">
        <v>0</v>
      </c>
    </row>
    <row r="96" spans="1:62" x14ac:dyDescent="0.3">
      <c r="A96" s="493">
        <v>360</v>
      </c>
      <c r="B96" s="494" t="s">
        <v>54</v>
      </c>
      <c r="C96" s="494"/>
      <c r="D96" s="496">
        <v>0</v>
      </c>
      <c r="E96" s="496">
        <v>0</v>
      </c>
      <c r="F96" s="496">
        <v>0</v>
      </c>
      <c r="G96" s="496">
        <v>0</v>
      </c>
      <c r="H96" s="496">
        <v>0</v>
      </c>
      <c r="I96" s="496">
        <v>0</v>
      </c>
      <c r="J96" s="496">
        <v>0</v>
      </c>
      <c r="K96" s="496">
        <v>0</v>
      </c>
      <c r="L96" s="496">
        <v>0</v>
      </c>
      <c r="M96" s="496">
        <v>0</v>
      </c>
      <c r="N96" s="496">
        <v>0</v>
      </c>
      <c r="O96" s="496">
        <v>0</v>
      </c>
      <c r="P96" s="496">
        <v>0</v>
      </c>
      <c r="Q96" s="496">
        <v>0</v>
      </c>
      <c r="R96" s="496">
        <v>0</v>
      </c>
      <c r="S96" s="496">
        <v>0</v>
      </c>
      <c r="T96" s="496">
        <v>0</v>
      </c>
      <c r="U96" s="496">
        <v>0</v>
      </c>
      <c r="V96" s="496">
        <v>0</v>
      </c>
      <c r="W96" s="496">
        <v>0</v>
      </c>
      <c r="X96" s="496">
        <v>0</v>
      </c>
      <c r="Y96" s="496">
        <v>0</v>
      </c>
      <c r="Z96" s="496">
        <v>0</v>
      </c>
      <c r="AA96" s="496">
        <v>0</v>
      </c>
      <c r="AB96" s="496">
        <v>0</v>
      </c>
      <c r="AC96" s="496">
        <v>0</v>
      </c>
      <c r="AD96" s="496">
        <v>0</v>
      </c>
      <c r="AE96" s="496">
        <v>0</v>
      </c>
      <c r="AF96" s="496">
        <v>0</v>
      </c>
      <c r="AG96" s="496"/>
      <c r="AH96" s="496">
        <v>0</v>
      </c>
      <c r="AI96" s="496">
        <v>0</v>
      </c>
      <c r="AJ96" s="496">
        <v>0</v>
      </c>
      <c r="AK96" s="496">
        <v>0</v>
      </c>
      <c r="AL96" s="496">
        <v>0</v>
      </c>
      <c r="AM96" s="496">
        <v>0</v>
      </c>
      <c r="AN96" s="496">
        <v>0</v>
      </c>
      <c r="AO96" s="496">
        <v>0</v>
      </c>
      <c r="AP96" s="496">
        <v>0</v>
      </c>
      <c r="AQ96" s="496">
        <v>0</v>
      </c>
      <c r="AR96" s="496">
        <v>0</v>
      </c>
      <c r="AS96" s="496">
        <v>0</v>
      </c>
      <c r="AT96" s="496">
        <v>0</v>
      </c>
      <c r="AU96" s="496">
        <v>0</v>
      </c>
      <c r="AV96" s="496">
        <v>0</v>
      </c>
      <c r="AW96" s="496">
        <v>0</v>
      </c>
      <c r="AX96" s="496">
        <v>0</v>
      </c>
      <c r="AY96" s="496">
        <v>0</v>
      </c>
      <c r="AZ96" s="496">
        <v>0</v>
      </c>
      <c r="BA96" s="496">
        <v>0</v>
      </c>
      <c r="BB96" s="496">
        <v>0</v>
      </c>
      <c r="BC96" s="496">
        <v>0</v>
      </c>
      <c r="BD96" s="496">
        <v>0</v>
      </c>
      <c r="BE96" s="496">
        <v>0</v>
      </c>
      <c r="BF96" s="496">
        <v>0</v>
      </c>
      <c r="BG96" s="496">
        <v>0</v>
      </c>
      <c r="BH96" s="496">
        <v>0</v>
      </c>
      <c r="BI96" s="496">
        <v>0</v>
      </c>
      <c r="BJ96" s="496">
        <v>0</v>
      </c>
    </row>
    <row r="97" spans="1:62" x14ac:dyDescent="0.3">
      <c r="A97" s="493">
        <v>361</v>
      </c>
      <c r="B97" s="494" t="s">
        <v>36</v>
      </c>
      <c r="C97" s="494"/>
      <c r="D97" s="496">
        <v>0</v>
      </c>
      <c r="E97" s="496">
        <v>0</v>
      </c>
      <c r="F97" s="496">
        <v>0</v>
      </c>
      <c r="G97" s="496">
        <v>0</v>
      </c>
      <c r="H97" s="496">
        <v>0</v>
      </c>
      <c r="I97" s="496">
        <v>0</v>
      </c>
      <c r="J97" s="496">
        <v>0</v>
      </c>
      <c r="K97" s="496">
        <v>0</v>
      </c>
      <c r="L97" s="496">
        <v>0</v>
      </c>
      <c r="M97" s="496">
        <v>0</v>
      </c>
      <c r="N97" s="496">
        <v>0</v>
      </c>
      <c r="O97" s="496">
        <v>0</v>
      </c>
      <c r="P97" s="496">
        <v>0</v>
      </c>
      <c r="Q97" s="496">
        <v>0</v>
      </c>
      <c r="R97" s="496">
        <v>0</v>
      </c>
      <c r="S97" s="496">
        <v>0</v>
      </c>
      <c r="T97" s="496">
        <v>0</v>
      </c>
      <c r="U97" s="496">
        <v>0</v>
      </c>
      <c r="V97" s="496">
        <v>0</v>
      </c>
      <c r="W97" s="496">
        <v>0</v>
      </c>
      <c r="X97" s="496">
        <v>0</v>
      </c>
      <c r="Y97" s="496">
        <v>0</v>
      </c>
      <c r="Z97" s="496">
        <v>0</v>
      </c>
      <c r="AA97" s="496">
        <v>0</v>
      </c>
      <c r="AB97" s="496">
        <v>0</v>
      </c>
      <c r="AC97" s="496">
        <v>0</v>
      </c>
      <c r="AD97" s="496">
        <v>0</v>
      </c>
      <c r="AE97" s="496">
        <v>0</v>
      </c>
      <c r="AF97" s="496">
        <v>0</v>
      </c>
      <c r="AG97" s="496"/>
      <c r="AH97" s="496">
        <v>0</v>
      </c>
      <c r="AI97" s="496">
        <v>0</v>
      </c>
      <c r="AJ97" s="496">
        <v>0</v>
      </c>
      <c r="AK97" s="496">
        <v>0</v>
      </c>
      <c r="AL97" s="496">
        <v>0</v>
      </c>
      <c r="AM97" s="496">
        <v>0</v>
      </c>
      <c r="AN97" s="496">
        <v>0</v>
      </c>
      <c r="AO97" s="496">
        <v>0</v>
      </c>
      <c r="AP97" s="496">
        <v>0</v>
      </c>
      <c r="AQ97" s="496">
        <v>0</v>
      </c>
      <c r="AR97" s="496">
        <v>0</v>
      </c>
      <c r="AS97" s="496">
        <v>0</v>
      </c>
      <c r="AT97" s="496">
        <v>0</v>
      </c>
      <c r="AU97" s="496">
        <v>0</v>
      </c>
      <c r="AV97" s="496">
        <v>0</v>
      </c>
      <c r="AW97" s="496">
        <v>0</v>
      </c>
      <c r="AX97" s="496">
        <v>0</v>
      </c>
      <c r="AY97" s="496">
        <v>0</v>
      </c>
      <c r="AZ97" s="496">
        <v>0</v>
      </c>
      <c r="BA97" s="496">
        <v>0</v>
      </c>
      <c r="BB97" s="496">
        <v>0</v>
      </c>
      <c r="BC97" s="496">
        <v>0</v>
      </c>
      <c r="BD97" s="496">
        <v>0</v>
      </c>
      <c r="BE97" s="496">
        <v>0</v>
      </c>
      <c r="BF97" s="496">
        <v>0</v>
      </c>
      <c r="BG97" s="496">
        <v>0</v>
      </c>
      <c r="BH97" s="496">
        <v>0</v>
      </c>
      <c r="BI97" s="496">
        <v>0</v>
      </c>
      <c r="BJ97" s="496">
        <v>0</v>
      </c>
    </row>
    <row r="98" spans="1:62" x14ac:dyDescent="0.3">
      <c r="A98" s="493">
        <v>362</v>
      </c>
      <c r="B98" s="494" t="s">
        <v>37</v>
      </c>
      <c r="C98" s="494"/>
      <c r="D98" s="496">
        <v>0</v>
      </c>
      <c r="E98" s="496">
        <v>0</v>
      </c>
      <c r="F98" s="496">
        <v>0</v>
      </c>
      <c r="G98" s="496">
        <v>0</v>
      </c>
      <c r="H98" s="496">
        <v>0</v>
      </c>
      <c r="I98" s="496">
        <v>0</v>
      </c>
      <c r="J98" s="496">
        <v>0</v>
      </c>
      <c r="K98" s="496">
        <v>0</v>
      </c>
      <c r="L98" s="496">
        <v>0</v>
      </c>
      <c r="M98" s="496">
        <v>0</v>
      </c>
      <c r="N98" s="496">
        <v>0</v>
      </c>
      <c r="O98" s="496">
        <v>0</v>
      </c>
      <c r="P98" s="496">
        <v>0</v>
      </c>
      <c r="Q98" s="496">
        <v>0</v>
      </c>
      <c r="R98" s="496">
        <v>0</v>
      </c>
      <c r="S98" s="496">
        <v>0</v>
      </c>
      <c r="T98" s="496">
        <v>0</v>
      </c>
      <c r="U98" s="496">
        <v>0</v>
      </c>
      <c r="V98" s="496">
        <v>0</v>
      </c>
      <c r="W98" s="496">
        <v>0</v>
      </c>
      <c r="X98" s="496">
        <v>0</v>
      </c>
      <c r="Y98" s="496">
        <v>0</v>
      </c>
      <c r="Z98" s="496">
        <v>0</v>
      </c>
      <c r="AA98" s="496">
        <v>0</v>
      </c>
      <c r="AB98" s="496">
        <v>0</v>
      </c>
      <c r="AC98" s="496">
        <v>0</v>
      </c>
      <c r="AD98" s="496">
        <v>0</v>
      </c>
      <c r="AE98" s="496">
        <v>0</v>
      </c>
      <c r="AF98" s="496">
        <v>0</v>
      </c>
      <c r="AG98" s="496"/>
      <c r="AH98" s="496">
        <v>0</v>
      </c>
      <c r="AI98" s="496">
        <v>0</v>
      </c>
      <c r="AJ98" s="496">
        <v>0</v>
      </c>
      <c r="AK98" s="496">
        <v>0</v>
      </c>
      <c r="AL98" s="496">
        <v>0</v>
      </c>
      <c r="AM98" s="496">
        <v>0</v>
      </c>
      <c r="AN98" s="496">
        <v>0</v>
      </c>
      <c r="AO98" s="496">
        <v>0</v>
      </c>
      <c r="AP98" s="496">
        <v>0</v>
      </c>
      <c r="AQ98" s="496">
        <v>0</v>
      </c>
      <c r="AR98" s="496">
        <v>0</v>
      </c>
      <c r="AS98" s="496">
        <v>0</v>
      </c>
      <c r="AT98" s="496">
        <v>0</v>
      </c>
      <c r="AU98" s="496">
        <v>0</v>
      </c>
      <c r="AV98" s="496">
        <v>0</v>
      </c>
      <c r="AW98" s="496">
        <v>0</v>
      </c>
      <c r="AX98" s="496">
        <v>0</v>
      </c>
      <c r="AY98" s="496">
        <v>0</v>
      </c>
      <c r="AZ98" s="496">
        <v>0</v>
      </c>
      <c r="BA98" s="496">
        <v>0</v>
      </c>
      <c r="BB98" s="496">
        <v>0</v>
      </c>
      <c r="BC98" s="496">
        <v>0</v>
      </c>
      <c r="BD98" s="496">
        <v>0</v>
      </c>
      <c r="BE98" s="496">
        <v>0</v>
      </c>
      <c r="BF98" s="496">
        <v>0</v>
      </c>
      <c r="BG98" s="496">
        <v>0</v>
      </c>
      <c r="BH98" s="496">
        <v>0</v>
      </c>
      <c r="BI98" s="496">
        <v>0</v>
      </c>
      <c r="BJ98" s="496">
        <v>0</v>
      </c>
    </row>
    <row r="99" spans="1:62" x14ac:dyDescent="0.3">
      <c r="A99" s="493">
        <v>363</v>
      </c>
      <c r="B99" s="494" t="s">
        <v>140</v>
      </c>
      <c r="C99" s="494"/>
      <c r="D99" s="496">
        <v>0</v>
      </c>
      <c r="E99" s="496">
        <v>0</v>
      </c>
      <c r="F99" s="496">
        <v>0</v>
      </c>
      <c r="G99" s="496">
        <v>0</v>
      </c>
      <c r="H99" s="496">
        <v>0</v>
      </c>
      <c r="I99" s="496">
        <v>0</v>
      </c>
      <c r="J99" s="496">
        <v>0</v>
      </c>
      <c r="K99" s="496">
        <v>0</v>
      </c>
      <c r="L99" s="496">
        <v>0</v>
      </c>
      <c r="M99" s="496">
        <v>0</v>
      </c>
      <c r="N99" s="496">
        <v>0</v>
      </c>
      <c r="O99" s="496">
        <v>0</v>
      </c>
      <c r="P99" s="496">
        <v>0</v>
      </c>
      <c r="Q99" s="496">
        <v>0</v>
      </c>
      <c r="R99" s="496">
        <v>0</v>
      </c>
      <c r="S99" s="496">
        <v>0</v>
      </c>
      <c r="T99" s="496">
        <v>0</v>
      </c>
      <c r="U99" s="496">
        <v>0</v>
      </c>
      <c r="V99" s="496">
        <v>0</v>
      </c>
      <c r="W99" s="496">
        <v>0</v>
      </c>
      <c r="X99" s="496">
        <v>0</v>
      </c>
      <c r="Y99" s="496">
        <v>0</v>
      </c>
      <c r="Z99" s="496">
        <v>0</v>
      </c>
      <c r="AA99" s="496">
        <v>0</v>
      </c>
      <c r="AB99" s="496">
        <v>0</v>
      </c>
      <c r="AC99" s="496">
        <v>0</v>
      </c>
      <c r="AD99" s="496">
        <v>0</v>
      </c>
      <c r="AE99" s="496">
        <v>0</v>
      </c>
      <c r="AF99" s="496">
        <v>0</v>
      </c>
      <c r="AG99" s="496"/>
      <c r="AH99" s="496">
        <v>0</v>
      </c>
      <c r="AI99" s="496">
        <v>0</v>
      </c>
      <c r="AJ99" s="496">
        <v>0</v>
      </c>
      <c r="AK99" s="496">
        <v>0</v>
      </c>
      <c r="AL99" s="496">
        <v>0</v>
      </c>
      <c r="AM99" s="496">
        <v>0</v>
      </c>
      <c r="AN99" s="496">
        <v>0</v>
      </c>
      <c r="AO99" s="496">
        <v>0</v>
      </c>
      <c r="AP99" s="496">
        <v>0</v>
      </c>
      <c r="AQ99" s="496">
        <v>0</v>
      </c>
      <c r="AR99" s="496">
        <v>0</v>
      </c>
      <c r="AS99" s="496">
        <v>0</v>
      </c>
      <c r="AT99" s="496">
        <v>0</v>
      </c>
      <c r="AU99" s="496">
        <v>0</v>
      </c>
      <c r="AV99" s="496">
        <v>0</v>
      </c>
      <c r="AW99" s="496">
        <v>0</v>
      </c>
      <c r="AX99" s="496">
        <v>0</v>
      </c>
      <c r="AY99" s="496">
        <v>0</v>
      </c>
      <c r="AZ99" s="496">
        <v>0</v>
      </c>
      <c r="BA99" s="496">
        <v>0</v>
      </c>
      <c r="BB99" s="496">
        <v>0</v>
      </c>
      <c r="BC99" s="496">
        <v>0</v>
      </c>
      <c r="BD99" s="496">
        <v>0</v>
      </c>
      <c r="BE99" s="496">
        <v>0</v>
      </c>
      <c r="BF99" s="496">
        <v>0</v>
      </c>
      <c r="BG99" s="496">
        <v>0</v>
      </c>
      <c r="BH99" s="496">
        <v>0</v>
      </c>
      <c r="BI99" s="496">
        <v>0</v>
      </c>
      <c r="BJ99" s="496">
        <v>0</v>
      </c>
    </row>
    <row r="100" spans="1:62" x14ac:dyDescent="0.3">
      <c r="A100" s="493">
        <v>364</v>
      </c>
      <c r="B100" s="494" t="s">
        <v>141</v>
      </c>
      <c r="C100" s="494"/>
      <c r="D100" s="496">
        <v>0</v>
      </c>
      <c r="E100" s="496">
        <v>0</v>
      </c>
      <c r="F100" s="496">
        <v>0</v>
      </c>
      <c r="G100" s="496">
        <v>0</v>
      </c>
      <c r="H100" s="496">
        <v>0</v>
      </c>
      <c r="I100" s="496">
        <v>0</v>
      </c>
      <c r="J100" s="496">
        <v>0</v>
      </c>
      <c r="K100" s="496">
        <v>0</v>
      </c>
      <c r="L100" s="496">
        <v>0</v>
      </c>
      <c r="M100" s="496">
        <v>0</v>
      </c>
      <c r="N100" s="496">
        <v>0</v>
      </c>
      <c r="O100" s="496">
        <v>0</v>
      </c>
      <c r="P100" s="496">
        <v>0</v>
      </c>
      <c r="Q100" s="496">
        <v>0</v>
      </c>
      <c r="R100" s="496">
        <v>0</v>
      </c>
      <c r="S100" s="496">
        <v>0</v>
      </c>
      <c r="T100" s="496">
        <v>0</v>
      </c>
      <c r="U100" s="496">
        <v>0</v>
      </c>
      <c r="V100" s="496">
        <v>0</v>
      </c>
      <c r="W100" s="496">
        <v>0</v>
      </c>
      <c r="X100" s="496">
        <v>0</v>
      </c>
      <c r="Y100" s="496">
        <v>0</v>
      </c>
      <c r="Z100" s="496">
        <v>0</v>
      </c>
      <c r="AA100" s="496">
        <v>0</v>
      </c>
      <c r="AB100" s="496">
        <v>0</v>
      </c>
      <c r="AC100" s="496">
        <v>0</v>
      </c>
      <c r="AD100" s="496">
        <v>0</v>
      </c>
      <c r="AE100" s="496">
        <v>0</v>
      </c>
      <c r="AF100" s="496">
        <v>0</v>
      </c>
      <c r="AG100" s="496"/>
      <c r="AH100" s="496">
        <v>0</v>
      </c>
      <c r="AI100" s="496">
        <v>0</v>
      </c>
      <c r="AJ100" s="496">
        <v>0</v>
      </c>
      <c r="AK100" s="496">
        <v>0</v>
      </c>
      <c r="AL100" s="496">
        <v>0</v>
      </c>
      <c r="AM100" s="496">
        <v>0</v>
      </c>
      <c r="AN100" s="496">
        <v>0</v>
      </c>
      <c r="AO100" s="496">
        <v>0</v>
      </c>
      <c r="AP100" s="496">
        <v>0</v>
      </c>
      <c r="AQ100" s="496">
        <v>0</v>
      </c>
      <c r="AR100" s="496">
        <v>0</v>
      </c>
      <c r="AS100" s="496">
        <v>0</v>
      </c>
      <c r="AT100" s="496">
        <v>0</v>
      </c>
      <c r="AU100" s="496">
        <v>0</v>
      </c>
      <c r="AV100" s="496">
        <v>0</v>
      </c>
      <c r="AW100" s="496">
        <v>0</v>
      </c>
      <c r="AX100" s="496">
        <v>0</v>
      </c>
      <c r="AY100" s="496">
        <v>0</v>
      </c>
      <c r="AZ100" s="496">
        <v>0</v>
      </c>
      <c r="BA100" s="496">
        <v>0</v>
      </c>
      <c r="BB100" s="496">
        <v>0</v>
      </c>
      <c r="BC100" s="496">
        <v>0</v>
      </c>
      <c r="BD100" s="496">
        <v>0</v>
      </c>
      <c r="BE100" s="496">
        <v>0</v>
      </c>
      <c r="BF100" s="496">
        <v>0</v>
      </c>
      <c r="BG100" s="496">
        <v>0</v>
      </c>
      <c r="BH100" s="496">
        <v>0</v>
      </c>
      <c r="BI100" s="496">
        <v>0</v>
      </c>
      <c r="BJ100" s="496">
        <v>0</v>
      </c>
    </row>
    <row r="101" spans="1:62" x14ac:dyDescent="0.3">
      <c r="A101" s="493">
        <v>365</v>
      </c>
      <c r="B101" s="494" t="s">
        <v>143</v>
      </c>
      <c r="C101" s="494"/>
      <c r="D101" s="496">
        <v>0</v>
      </c>
      <c r="E101" s="496">
        <v>0</v>
      </c>
      <c r="F101" s="496">
        <v>0</v>
      </c>
      <c r="G101" s="496">
        <v>0</v>
      </c>
      <c r="H101" s="496">
        <v>0</v>
      </c>
      <c r="I101" s="496">
        <v>0</v>
      </c>
      <c r="J101" s="496">
        <v>0</v>
      </c>
      <c r="K101" s="496">
        <v>0</v>
      </c>
      <c r="L101" s="496">
        <v>0</v>
      </c>
      <c r="M101" s="496">
        <v>0</v>
      </c>
      <c r="N101" s="496">
        <v>0</v>
      </c>
      <c r="O101" s="496">
        <v>0</v>
      </c>
      <c r="P101" s="496">
        <v>0</v>
      </c>
      <c r="Q101" s="496">
        <v>0</v>
      </c>
      <c r="R101" s="496">
        <v>0</v>
      </c>
      <c r="S101" s="496">
        <v>0</v>
      </c>
      <c r="T101" s="496">
        <v>0</v>
      </c>
      <c r="U101" s="496">
        <v>0</v>
      </c>
      <c r="V101" s="496">
        <v>0</v>
      </c>
      <c r="W101" s="496">
        <v>0</v>
      </c>
      <c r="X101" s="496">
        <v>0</v>
      </c>
      <c r="Y101" s="496">
        <v>0</v>
      </c>
      <c r="Z101" s="496">
        <v>0</v>
      </c>
      <c r="AA101" s="496">
        <v>0</v>
      </c>
      <c r="AB101" s="496">
        <v>0</v>
      </c>
      <c r="AC101" s="496">
        <v>0</v>
      </c>
      <c r="AD101" s="496">
        <v>0</v>
      </c>
      <c r="AE101" s="496">
        <v>0</v>
      </c>
      <c r="AF101" s="496">
        <v>0</v>
      </c>
      <c r="AG101" s="496"/>
      <c r="AH101" s="496">
        <v>0</v>
      </c>
      <c r="AI101" s="496">
        <v>0</v>
      </c>
      <c r="AJ101" s="496">
        <v>0</v>
      </c>
      <c r="AK101" s="496">
        <v>0</v>
      </c>
      <c r="AL101" s="496">
        <v>0</v>
      </c>
      <c r="AM101" s="496">
        <v>0</v>
      </c>
      <c r="AN101" s="496">
        <v>0</v>
      </c>
      <c r="AO101" s="496">
        <v>0</v>
      </c>
      <c r="AP101" s="496">
        <v>0</v>
      </c>
      <c r="AQ101" s="496">
        <v>0</v>
      </c>
      <c r="AR101" s="496">
        <v>0</v>
      </c>
      <c r="AS101" s="496">
        <v>0</v>
      </c>
      <c r="AT101" s="496">
        <v>0</v>
      </c>
      <c r="AU101" s="496">
        <v>0</v>
      </c>
      <c r="AV101" s="496">
        <v>0</v>
      </c>
      <c r="AW101" s="496">
        <v>0</v>
      </c>
      <c r="AX101" s="496">
        <v>0</v>
      </c>
      <c r="AY101" s="496">
        <v>0</v>
      </c>
      <c r="AZ101" s="496">
        <v>0</v>
      </c>
      <c r="BA101" s="496">
        <v>0</v>
      </c>
      <c r="BB101" s="496">
        <v>0</v>
      </c>
      <c r="BC101" s="496">
        <v>0</v>
      </c>
      <c r="BD101" s="496">
        <v>0</v>
      </c>
      <c r="BE101" s="496">
        <v>0</v>
      </c>
      <c r="BF101" s="496">
        <v>0</v>
      </c>
      <c r="BG101" s="496">
        <v>0</v>
      </c>
      <c r="BH101" s="496">
        <v>0</v>
      </c>
      <c r="BI101" s="496">
        <v>0</v>
      </c>
      <c r="BJ101" s="496">
        <v>0</v>
      </c>
    </row>
    <row r="102" spans="1:62" x14ac:dyDescent="0.3">
      <c r="A102" s="493">
        <v>366</v>
      </c>
      <c r="B102" s="494" t="s">
        <v>426</v>
      </c>
      <c r="C102" s="494"/>
      <c r="D102" s="496">
        <v>0</v>
      </c>
      <c r="E102" s="496">
        <v>0</v>
      </c>
      <c r="F102" s="496">
        <v>0</v>
      </c>
      <c r="G102" s="496">
        <v>0</v>
      </c>
      <c r="H102" s="496">
        <v>0</v>
      </c>
      <c r="I102" s="496">
        <v>0</v>
      </c>
      <c r="J102" s="496">
        <v>0</v>
      </c>
      <c r="K102" s="496">
        <v>0</v>
      </c>
      <c r="L102" s="496">
        <v>0</v>
      </c>
      <c r="M102" s="496">
        <v>0</v>
      </c>
      <c r="N102" s="496">
        <v>0</v>
      </c>
      <c r="O102" s="496">
        <v>0</v>
      </c>
      <c r="P102" s="496">
        <v>0</v>
      </c>
      <c r="Q102" s="496">
        <v>0</v>
      </c>
      <c r="R102" s="496">
        <v>0</v>
      </c>
      <c r="S102" s="496">
        <v>0</v>
      </c>
      <c r="T102" s="496">
        <v>0</v>
      </c>
      <c r="U102" s="496">
        <v>0</v>
      </c>
      <c r="V102" s="496">
        <v>0</v>
      </c>
      <c r="W102" s="496">
        <v>0</v>
      </c>
      <c r="X102" s="496">
        <v>0</v>
      </c>
      <c r="Y102" s="496">
        <v>0</v>
      </c>
      <c r="Z102" s="496">
        <v>0</v>
      </c>
      <c r="AA102" s="496">
        <v>0</v>
      </c>
      <c r="AB102" s="496">
        <v>0</v>
      </c>
      <c r="AC102" s="496">
        <v>0</v>
      </c>
      <c r="AD102" s="496">
        <v>0</v>
      </c>
      <c r="AE102" s="496">
        <v>0</v>
      </c>
      <c r="AF102" s="496">
        <v>0</v>
      </c>
      <c r="AG102" s="496"/>
      <c r="AH102" s="496">
        <v>0</v>
      </c>
      <c r="AI102" s="496">
        <v>0</v>
      </c>
      <c r="AJ102" s="496">
        <v>0</v>
      </c>
      <c r="AK102" s="496">
        <v>0</v>
      </c>
      <c r="AL102" s="496">
        <v>0</v>
      </c>
      <c r="AM102" s="496">
        <v>0</v>
      </c>
      <c r="AN102" s="496">
        <v>0</v>
      </c>
      <c r="AO102" s="496">
        <v>0</v>
      </c>
      <c r="AP102" s="496">
        <v>0</v>
      </c>
      <c r="AQ102" s="496">
        <v>0</v>
      </c>
      <c r="AR102" s="496">
        <v>0</v>
      </c>
      <c r="AS102" s="496">
        <v>0</v>
      </c>
      <c r="AT102" s="496">
        <v>0</v>
      </c>
      <c r="AU102" s="496">
        <v>0</v>
      </c>
      <c r="AV102" s="496">
        <v>0</v>
      </c>
      <c r="AW102" s="496">
        <v>0</v>
      </c>
      <c r="AX102" s="496">
        <v>0</v>
      </c>
      <c r="AY102" s="496">
        <v>0</v>
      </c>
      <c r="AZ102" s="496">
        <v>0</v>
      </c>
      <c r="BA102" s="496">
        <v>0</v>
      </c>
      <c r="BB102" s="496">
        <v>0</v>
      </c>
      <c r="BC102" s="496">
        <v>0</v>
      </c>
      <c r="BD102" s="496">
        <v>0</v>
      </c>
      <c r="BE102" s="496">
        <v>0</v>
      </c>
      <c r="BF102" s="496">
        <v>0</v>
      </c>
      <c r="BG102" s="496">
        <v>0</v>
      </c>
      <c r="BH102" s="496">
        <v>0</v>
      </c>
      <c r="BI102" s="496">
        <v>0</v>
      </c>
      <c r="BJ102" s="496">
        <v>0</v>
      </c>
    </row>
    <row r="103" spans="1:62" x14ac:dyDescent="0.3">
      <c r="A103" s="493">
        <v>368</v>
      </c>
      <c r="B103" s="494" t="s">
        <v>99</v>
      </c>
      <c r="C103" s="494"/>
      <c r="D103" s="496">
        <v>0</v>
      </c>
      <c r="E103" s="496">
        <v>0</v>
      </c>
      <c r="F103" s="496">
        <v>0</v>
      </c>
      <c r="G103" s="496">
        <v>0</v>
      </c>
      <c r="H103" s="496">
        <v>0</v>
      </c>
      <c r="I103" s="496">
        <v>0</v>
      </c>
      <c r="J103" s="496">
        <v>0</v>
      </c>
      <c r="K103" s="496">
        <v>0</v>
      </c>
      <c r="L103" s="496">
        <v>0</v>
      </c>
      <c r="M103" s="496">
        <v>0</v>
      </c>
      <c r="N103" s="496">
        <v>0</v>
      </c>
      <c r="O103" s="496">
        <v>0</v>
      </c>
      <c r="P103" s="496">
        <v>0</v>
      </c>
      <c r="Q103" s="496">
        <v>0</v>
      </c>
      <c r="R103" s="496">
        <v>0</v>
      </c>
      <c r="S103" s="496">
        <v>0</v>
      </c>
      <c r="T103" s="496">
        <v>0</v>
      </c>
      <c r="U103" s="496">
        <v>0</v>
      </c>
      <c r="V103" s="496">
        <v>0</v>
      </c>
      <c r="W103" s="496">
        <v>0</v>
      </c>
      <c r="X103" s="496">
        <v>0</v>
      </c>
      <c r="Y103" s="496">
        <v>0</v>
      </c>
      <c r="Z103" s="496">
        <v>0</v>
      </c>
      <c r="AA103" s="496">
        <v>0</v>
      </c>
      <c r="AB103" s="496">
        <v>0</v>
      </c>
      <c r="AC103" s="496">
        <v>0</v>
      </c>
      <c r="AD103" s="496">
        <v>0</v>
      </c>
      <c r="AE103" s="496">
        <v>0</v>
      </c>
      <c r="AF103" s="496">
        <v>0</v>
      </c>
      <c r="AG103" s="496"/>
      <c r="AH103" s="496">
        <v>0</v>
      </c>
      <c r="AI103" s="496">
        <v>0</v>
      </c>
      <c r="AJ103" s="496">
        <v>0</v>
      </c>
      <c r="AK103" s="496">
        <v>0</v>
      </c>
      <c r="AL103" s="496">
        <v>0</v>
      </c>
      <c r="AM103" s="496">
        <v>0</v>
      </c>
      <c r="AN103" s="496">
        <v>0</v>
      </c>
      <c r="AO103" s="496">
        <v>0</v>
      </c>
      <c r="AP103" s="496">
        <v>0</v>
      </c>
      <c r="AQ103" s="496">
        <v>0</v>
      </c>
      <c r="AR103" s="496">
        <v>0</v>
      </c>
      <c r="AS103" s="496">
        <v>0</v>
      </c>
      <c r="AT103" s="496">
        <v>0</v>
      </c>
      <c r="AU103" s="496">
        <v>0</v>
      </c>
      <c r="AV103" s="496">
        <v>0</v>
      </c>
      <c r="AW103" s="496">
        <v>0</v>
      </c>
      <c r="AX103" s="496">
        <v>0</v>
      </c>
      <c r="AY103" s="496">
        <v>0</v>
      </c>
      <c r="AZ103" s="496">
        <v>0</v>
      </c>
      <c r="BA103" s="496">
        <v>0</v>
      </c>
      <c r="BB103" s="496">
        <v>0</v>
      </c>
      <c r="BC103" s="496">
        <v>0</v>
      </c>
      <c r="BD103" s="496">
        <v>0</v>
      </c>
      <c r="BE103" s="496">
        <v>0</v>
      </c>
      <c r="BF103" s="496">
        <v>0</v>
      </c>
      <c r="BG103" s="496">
        <v>0</v>
      </c>
      <c r="BH103" s="496">
        <v>0</v>
      </c>
      <c r="BI103" s="496">
        <v>0</v>
      </c>
      <c r="BJ103" s="496">
        <v>0</v>
      </c>
    </row>
    <row r="104" spans="1:62" x14ac:dyDescent="0.3">
      <c r="A104" s="493">
        <v>369</v>
      </c>
      <c r="B104" s="494" t="s">
        <v>104</v>
      </c>
      <c r="C104" s="494"/>
      <c r="D104" s="496">
        <v>0</v>
      </c>
      <c r="E104" s="496">
        <v>0</v>
      </c>
      <c r="F104" s="496">
        <v>0</v>
      </c>
      <c r="G104" s="496">
        <v>0</v>
      </c>
      <c r="H104" s="496">
        <v>0</v>
      </c>
      <c r="I104" s="496">
        <v>0</v>
      </c>
      <c r="J104" s="496">
        <v>0</v>
      </c>
      <c r="K104" s="496">
        <v>0</v>
      </c>
      <c r="L104" s="496">
        <v>0</v>
      </c>
      <c r="M104" s="496">
        <v>0</v>
      </c>
      <c r="N104" s="496">
        <v>0</v>
      </c>
      <c r="O104" s="496">
        <v>0</v>
      </c>
      <c r="P104" s="496">
        <v>0</v>
      </c>
      <c r="Q104" s="496">
        <v>0</v>
      </c>
      <c r="R104" s="496">
        <v>0</v>
      </c>
      <c r="S104" s="496">
        <v>0</v>
      </c>
      <c r="T104" s="496">
        <v>0</v>
      </c>
      <c r="U104" s="496">
        <v>0</v>
      </c>
      <c r="V104" s="496">
        <v>0</v>
      </c>
      <c r="W104" s="496">
        <v>0</v>
      </c>
      <c r="X104" s="496">
        <v>0</v>
      </c>
      <c r="Y104" s="496">
        <v>0</v>
      </c>
      <c r="Z104" s="496">
        <v>0</v>
      </c>
      <c r="AA104" s="496">
        <v>0</v>
      </c>
      <c r="AB104" s="496">
        <v>0</v>
      </c>
      <c r="AC104" s="496">
        <v>0</v>
      </c>
      <c r="AD104" s="496">
        <v>0</v>
      </c>
      <c r="AE104" s="496">
        <v>0</v>
      </c>
      <c r="AF104" s="496">
        <v>0</v>
      </c>
      <c r="AG104" s="496"/>
      <c r="AH104" s="496">
        <v>0</v>
      </c>
      <c r="AI104" s="496">
        <v>0</v>
      </c>
      <c r="AJ104" s="496">
        <v>0</v>
      </c>
      <c r="AK104" s="496">
        <v>0</v>
      </c>
      <c r="AL104" s="496">
        <v>0</v>
      </c>
      <c r="AM104" s="496">
        <v>0</v>
      </c>
      <c r="AN104" s="496">
        <v>0</v>
      </c>
      <c r="AO104" s="496">
        <v>0</v>
      </c>
      <c r="AP104" s="496">
        <v>0</v>
      </c>
      <c r="AQ104" s="496">
        <v>0</v>
      </c>
      <c r="AR104" s="496">
        <v>0</v>
      </c>
      <c r="AS104" s="496">
        <v>0</v>
      </c>
      <c r="AT104" s="496">
        <v>0</v>
      </c>
      <c r="AU104" s="496">
        <v>0</v>
      </c>
      <c r="AV104" s="496">
        <v>0</v>
      </c>
      <c r="AW104" s="496">
        <v>0</v>
      </c>
      <c r="AX104" s="496">
        <v>0</v>
      </c>
      <c r="AY104" s="496">
        <v>0</v>
      </c>
      <c r="AZ104" s="496">
        <v>0</v>
      </c>
      <c r="BA104" s="496">
        <v>0</v>
      </c>
      <c r="BB104" s="496">
        <v>0</v>
      </c>
      <c r="BC104" s="496">
        <v>0</v>
      </c>
      <c r="BD104" s="496">
        <v>0</v>
      </c>
      <c r="BE104" s="496">
        <v>0</v>
      </c>
      <c r="BF104" s="496">
        <v>0</v>
      </c>
      <c r="BG104" s="496">
        <v>0</v>
      </c>
      <c r="BH104" s="496">
        <v>0</v>
      </c>
      <c r="BI104" s="496">
        <v>0</v>
      </c>
      <c r="BJ104" s="496">
        <v>0</v>
      </c>
    </row>
    <row r="105" spans="1:62" x14ac:dyDescent="0.3">
      <c r="A105" s="493">
        <v>370</v>
      </c>
      <c r="B105" s="494" t="s">
        <v>106</v>
      </c>
      <c r="C105" s="494"/>
      <c r="D105" s="496">
        <v>0</v>
      </c>
      <c r="E105" s="496">
        <v>0</v>
      </c>
      <c r="F105" s="496">
        <v>0</v>
      </c>
      <c r="G105" s="496">
        <v>0</v>
      </c>
      <c r="H105" s="496">
        <v>0</v>
      </c>
      <c r="I105" s="496">
        <v>0</v>
      </c>
      <c r="J105" s="496">
        <v>0</v>
      </c>
      <c r="K105" s="496">
        <v>0</v>
      </c>
      <c r="L105" s="496">
        <v>0</v>
      </c>
      <c r="M105" s="496">
        <v>0</v>
      </c>
      <c r="N105" s="496">
        <v>0</v>
      </c>
      <c r="O105" s="496">
        <v>0</v>
      </c>
      <c r="P105" s="496">
        <v>0</v>
      </c>
      <c r="Q105" s="496">
        <v>0</v>
      </c>
      <c r="R105" s="496">
        <v>0</v>
      </c>
      <c r="S105" s="496">
        <v>0</v>
      </c>
      <c r="T105" s="496">
        <v>0</v>
      </c>
      <c r="U105" s="496">
        <v>0</v>
      </c>
      <c r="V105" s="496">
        <v>0</v>
      </c>
      <c r="W105" s="496">
        <v>0</v>
      </c>
      <c r="X105" s="496">
        <v>0</v>
      </c>
      <c r="Y105" s="496">
        <v>0</v>
      </c>
      <c r="Z105" s="496">
        <v>0</v>
      </c>
      <c r="AA105" s="496">
        <v>0</v>
      </c>
      <c r="AB105" s="496">
        <v>0</v>
      </c>
      <c r="AC105" s="496">
        <v>0</v>
      </c>
      <c r="AD105" s="496">
        <v>0</v>
      </c>
      <c r="AE105" s="496">
        <v>0</v>
      </c>
      <c r="AF105" s="496">
        <v>0</v>
      </c>
      <c r="AG105" s="496"/>
      <c r="AH105" s="496">
        <v>0</v>
      </c>
      <c r="AI105" s="496">
        <v>0</v>
      </c>
      <c r="AJ105" s="496">
        <v>0</v>
      </c>
      <c r="AK105" s="496">
        <v>0</v>
      </c>
      <c r="AL105" s="496">
        <v>0</v>
      </c>
      <c r="AM105" s="496">
        <v>0</v>
      </c>
      <c r="AN105" s="496">
        <v>0</v>
      </c>
      <c r="AO105" s="496">
        <v>0</v>
      </c>
      <c r="AP105" s="496">
        <v>0</v>
      </c>
      <c r="AQ105" s="496">
        <v>0</v>
      </c>
      <c r="AR105" s="496">
        <v>0</v>
      </c>
      <c r="AS105" s="496">
        <v>0</v>
      </c>
      <c r="AT105" s="496">
        <v>0</v>
      </c>
      <c r="AU105" s="496">
        <v>0</v>
      </c>
      <c r="AV105" s="496">
        <v>0</v>
      </c>
      <c r="AW105" s="496">
        <v>0</v>
      </c>
      <c r="AX105" s="496">
        <v>0</v>
      </c>
      <c r="AY105" s="496">
        <v>0</v>
      </c>
      <c r="AZ105" s="496">
        <v>0</v>
      </c>
      <c r="BA105" s="496">
        <v>0</v>
      </c>
      <c r="BB105" s="496">
        <v>0</v>
      </c>
      <c r="BC105" s="496">
        <v>0</v>
      </c>
      <c r="BD105" s="496">
        <v>0</v>
      </c>
      <c r="BE105" s="496">
        <v>0</v>
      </c>
      <c r="BF105" s="496">
        <v>0</v>
      </c>
      <c r="BG105" s="496">
        <v>0</v>
      </c>
      <c r="BH105" s="496">
        <v>0</v>
      </c>
      <c r="BI105" s="496">
        <v>0</v>
      </c>
      <c r="BJ105" s="496">
        <v>0</v>
      </c>
    </row>
    <row r="106" spans="1:62" x14ac:dyDescent="0.3">
      <c r="A106" s="493">
        <v>371</v>
      </c>
      <c r="B106" s="494" t="s">
        <v>155</v>
      </c>
      <c r="C106" s="494"/>
      <c r="D106" s="496">
        <v>0</v>
      </c>
      <c r="E106" s="496">
        <v>0</v>
      </c>
      <c r="F106" s="496">
        <v>0</v>
      </c>
      <c r="G106" s="496">
        <v>0</v>
      </c>
      <c r="H106" s="496">
        <v>0</v>
      </c>
      <c r="I106" s="496">
        <v>0</v>
      </c>
      <c r="J106" s="496">
        <v>0</v>
      </c>
      <c r="K106" s="496">
        <v>0</v>
      </c>
      <c r="L106" s="496">
        <v>0</v>
      </c>
      <c r="M106" s="496">
        <v>0</v>
      </c>
      <c r="N106" s="496">
        <v>0</v>
      </c>
      <c r="O106" s="496">
        <v>0</v>
      </c>
      <c r="P106" s="496">
        <v>0</v>
      </c>
      <c r="Q106" s="496">
        <v>0</v>
      </c>
      <c r="R106" s="496">
        <v>0</v>
      </c>
      <c r="S106" s="496">
        <v>0</v>
      </c>
      <c r="T106" s="496">
        <v>0</v>
      </c>
      <c r="U106" s="496">
        <v>0</v>
      </c>
      <c r="V106" s="496">
        <v>0</v>
      </c>
      <c r="W106" s="496">
        <v>0</v>
      </c>
      <c r="X106" s="496">
        <v>0</v>
      </c>
      <c r="Y106" s="496">
        <v>0</v>
      </c>
      <c r="Z106" s="496">
        <v>0</v>
      </c>
      <c r="AA106" s="496">
        <v>0</v>
      </c>
      <c r="AB106" s="496">
        <v>0</v>
      </c>
      <c r="AC106" s="496">
        <v>0</v>
      </c>
      <c r="AD106" s="496">
        <v>0</v>
      </c>
      <c r="AE106" s="496">
        <v>0</v>
      </c>
      <c r="AF106" s="496">
        <v>0</v>
      </c>
      <c r="AG106" s="496"/>
      <c r="AH106" s="496">
        <v>0</v>
      </c>
      <c r="AI106" s="496">
        <v>0</v>
      </c>
      <c r="AJ106" s="496">
        <v>0</v>
      </c>
      <c r="AK106" s="496">
        <v>0</v>
      </c>
      <c r="AL106" s="496">
        <v>0</v>
      </c>
      <c r="AM106" s="496">
        <v>0</v>
      </c>
      <c r="AN106" s="496">
        <v>0</v>
      </c>
      <c r="AO106" s="496">
        <v>0</v>
      </c>
      <c r="AP106" s="496">
        <v>0</v>
      </c>
      <c r="AQ106" s="496">
        <v>0</v>
      </c>
      <c r="AR106" s="496">
        <v>0</v>
      </c>
      <c r="AS106" s="496">
        <v>0</v>
      </c>
      <c r="AT106" s="496">
        <v>0</v>
      </c>
      <c r="AU106" s="496">
        <v>0</v>
      </c>
      <c r="AV106" s="496">
        <v>0</v>
      </c>
      <c r="AW106" s="496">
        <v>0</v>
      </c>
      <c r="AX106" s="496">
        <v>0</v>
      </c>
      <c r="AY106" s="496">
        <v>0</v>
      </c>
      <c r="AZ106" s="496">
        <v>0</v>
      </c>
      <c r="BA106" s="496">
        <v>0</v>
      </c>
      <c r="BB106" s="496">
        <v>0</v>
      </c>
      <c r="BC106" s="496">
        <v>0</v>
      </c>
      <c r="BD106" s="496">
        <v>0</v>
      </c>
      <c r="BE106" s="496">
        <v>0</v>
      </c>
      <c r="BF106" s="496">
        <v>0</v>
      </c>
      <c r="BG106" s="496">
        <v>0</v>
      </c>
      <c r="BH106" s="496">
        <v>0</v>
      </c>
      <c r="BI106" s="496">
        <v>0</v>
      </c>
      <c r="BJ106" s="496">
        <v>0</v>
      </c>
    </row>
    <row r="107" spans="1:62" x14ac:dyDescent="0.3">
      <c r="A107" s="493">
        <v>373</v>
      </c>
      <c r="B107" s="494" t="s">
        <v>198</v>
      </c>
      <c r="C107" s="494"/>
      <c r="D107" s="496">
        <v>0</v>
      </c>
      <c r="E107" s="496">
        <v>0</v>
      </c>
      <c r="F107" s="496">
        <v>0</v>
      </c>
      <c r="G107" s="496">
        <v>0</v>
      </c>
      <c r="H107" s="496">
        <v>0</v>
      </c>
      <c r="I107" s="496">
        <v>0</v>
      </c>
      <c r="J107" s="496">
        <v>0</v>
      </c>
      <c r="K107" s="496">
        <v>0</v>
      </c>
      <c r="L107" s="496">
        <v>0</v>
      </c>
      <c r="M107" s="496">
        <v>0</v>
      </c>
      <c r="N107" s="496">
        <v>0</v>
      </c>
      <c r="O107" s="496">
        <v>0</v>
      </c>
      <c r="P107" s="496">
        <v>0</v>
      </c>
      <c r="Q107" s="496">
        <v>0</v>
      </c>
      <c r="R107" s="496">
        <v>0</v>
      </c>
      <c r="S107" s="496">
        <v>0</v>
      </c>
      <c r="T107" s="496">
        <v>0</v>
      </c>
      <c r="U107" s="496">
        <v>0</v>
      </c>
      <c r="V107" s="496">
        <v>0</v>
      </c>
      <c r="W107" s="496">
        <v>0</v>
      </c>
      <c r="X107" s="496">
        <v>0</v>
      </c>
      <c r="Y107" s="496">
        <v>0</v>
      </c>
      <c r="Z107" s="496">
        <v>0</v>
      </c>
      <c r="AA107" s="496">
        <v>0</v>
      </c>
      <c r="AB107" s="496">
        <v>0</v>
      </c>
      <c r="AC107" s="496">
        <v>0</v>
      </c>
      <c r="AD107" s="496">
        <v>0</v>
      </c>
      <c r="AE107" s="496">
        <v>0</v>
      </c>
      <c r="AF107" s="496">
        <v>0</v>
      </c>
      <c r="AG107" s="496"/>
      <c r="AH107" s="496">
        <v>0</v>
      </c>
      <c r="AI107" s="496">
        <v>0</v>
      </c>
      <c r="AJ107" s="496">
        <v>0</v>
      </c>
      <c r="AK107" s="496">
        <v>0</v>
      </c>
      <c r="AL107" s="496">
        <v>0</v>
      </c>
      <c r="AM107" s="496">
        <v>0</v>
      </c>
      <c r="AN107" s="496">
        <v>0</v>
      </c>
      <c r="AO107" s="496">
        <v>0</v>
      </c>
      <c r="AP107" s="496">
        <v>0</v>
      </c>
      <c r="AQ107" s="496">
        <v>0</v>
      </c>
      <c r="AR107" s="496">
        <v>0</v>
      </c>
      <c r="AS107" s="496">
        <v>0</v>
      </c>
      <c r="AT107" s="496">
        <v>0</v>
      </c>
      <c r="AU107" s="496">
        <v>0</v>
      </c>
      <c r="AV107" s="496">
        <v>0</v>
      </c>
      <c r="AW107" s="496">
        <v>0</v>
      </c>
      <c r="AX107" s="496">
        <v>0</v>
      </c>
      <c r="AY107" s="496">
        <v>0</v>
      </c>
      <c r="AZ107" s="496">
        <v>0</v>
      </c>
      <c r="BA107" s="496">
        <v>0</v>
      </c>
      <c r="BB107" s="496">
        <v>0</v>
      </c>
      <c r="BC107" s="496">
        <v>0</v>
      </c>
      <c r="BD107" s="496">
        <v>0</v>
      </c>
      <c r="BE107" s="496">
        <v>0</v>
      </c>
      <c r="BF107" s="496">
        <v>0</v>
      </c>
      <c r="BG107" s="496">
        <v>0</v>
      </c>
      <c r="BH107" s="496">
        <v>0</v>
      </c>
      <c r="BI107" s="496">
        <v>0</v>
      </c>
      <c r="BJ107" s="496">
        <v>0</v>
      </c>
    </row>
    <row r="108" spans="1:62" x14ac:dyDescent="0.3">
      <c r="A108" s="493">
        <v>375</v>
      </c>
      <c r="B108" s="494" t="s">
        <v>121</v>
      </c>
      <c r="C108" s="494"/>
      <c r="D108" s="496">
        <v>0</v>
      </c>
      <c r="E108" s="496">
        <v>0</v>
      </c>
      <c r="F108" s="496">
        <v>0</v>
      </c>
      <c r="G108" s="496">
        <v>0</v>
      </c>
      <c r="H108" s="496">
        <v>0</v>
      </c>
      <c r="I108" s="496">
        <v>0</v>
      </c>
      <c r="J108" s="496">
        <v>0</v>
      </c>
      <c r="K108" s="496">
        <v>0</v>
      </c>
      <c r="L108" s="496">
        <v>0</v>
      </c>
      <c r="M108" s="496">
        <v>0</v>
      </c>
      <c r="N108" s="496">
        <v>0</v>
      </c>
      <c r="O108" s="496">
        <v>0</v>
      </c>
      <c r="P108" s="496">
        <v>0</v>
      </c>
      <c r="Q108" s="496">
        <v>0</v>
      </c>
      <c r="R108" s="496">
        <v>0</v>
      </c>
      <c r="S108" s="496">
        <v>0</v>
      </c>
      <c r="T108" s="496">
        <v>0</v>
      </c>
      <c r="U108" s="496">
        <v>0</v>
      </c>
      <c r="V108" s="496">
        <v>0</v>
      </c>
      <c r="W108" s="496">
        <v>0</v>
      </c>
      <c r="X108" s="496">
        <v>0</v>
      </c>
      <c r="Y108" s="496">
        <v>0</v>
      </c>
      <c r="Z108" s="496">
        <v>0</v>
      </c>
      <c r="AA108" s="496">
        <v>0</v>
      </c>
      <c r="AB108" s="496">
        <v>0</v>
      </c>
      <c r="AC108" s="496">
        <v>0</v>
      </c>
      <c r="AD108" s="496">
        <v>0</v>
      </c>
      <c r="AE108" s="496">
        <v>0</v>
      </c>
      <c r="AF108" s="496">
        <v>0</v>
      </c>
      <c r="AG108" s="496"/>
      <c r="AH108" s="496">
        <v>0</v>
      </c>
      <c r="AI108" s="496">
        <v>0</v>
      </c>
      <c r="AJ108" s="496">
        <v>0</v>
      </c>
      <c r="AK108" s="496">
        <v>0</v>
      </c>
      <c r="AL108" s="496">
        <v>0</v>
      </c>
      <c r="AM108" s="496">
        <v>0</v>
      </c>
      <c r="AN108" s="496">
        <v>0</v>
      </c>
      <c r="AO108" s="496">
        <v>0</v>
      </c>
      <c r="AP108" s="496">
        <v>0</v>
      </c>
      <c r="AQ108" s="496">
        <v>0</v>
      </c>
      <c r="AR108" s="496">
        <v>0</v>
      </c>
      <c r="AS108" s="496">
        <v>0</v>
      </c>
      <c r="AT108" s="496">
        <v>0</v>
      </c>
      <c r="AU108" s="496">
        <v>0</v>
      </c>
      <c r="AV108" s="496">
        <v>0</v>
      </c>
      <c r="AW108" s="496">
        <v>0</v>
      </c>
      <c r="AX108" s="496">
        <v>0</v>
      </c>
      <c r="AY108" s="496">
        <v>0</v>
      </c>
      <c r="AZ108" s="496">
        <v>0</v>
      </c>
      <c r="BA108" s="496">
        <v>0</v>
      </c>
      <c r="BB108" s="496">
        <v>0</v>
      </c>
      <c r="BC108" s="496">
        <v>0</v>
      </c>
      <c r="BD108" s="496">
        <v>0</v>
      </c>
      <c r="BE108" s="496">
        <v>0</v>
      </c>
      <c r="BF108" s="496">
        <v>0</v>
      </c>
      <c r="BG108" s="496">
        <v>0</v>
      </c>
      <c r="BH108" s="496">
        <v>0</v>
      </c>
      <c r="BI108" s="496">
        <v>0</v>
      </c>
      <c r="BJ108" s="496">
        <v>0</v>
      </c>
    </row>
    <row r="109" spans="1:62" x14ac:dyDescent="0.3">
      <c r="A109" s="493">
        <v>376</v>
      </c>
      <c r="B109" s="494" t="s">
        <v>38</v>
      </c>
      <c r="C109" s="494"/>
      <c r="D109" s="496">
        <v>0</v>
      </c>
      <c r="E109" s="496">
        <v>0</v>
      </c>
      <c r="F109" s="496">
        <v>0</v>
      </c>
      <c r="G109" s="496">
        <v>0</v>
      </c>
      <c r="H109" s="496">
        <v>0</v>
      </c>
      <c r="I109" s="496">
        <v>-280343</v>
      </c>
      <c r="J109" s="496">
        <v>0</v>
      </c>
      <c r="K109" s="496">
        <v>0</v>
      </c>
      <c r="L109" s="496">
        <v>0</v>
      </c>
      <c r="M109" s="496">
        <v>0</v>
      </c>
      <c r="N109" s="496">
        <v>0</v>
      </c>
      <c r="O109" s="496">
        <v>0</v>
      </c>
      <c r="P109" s="496">
        <v>0</v>
      </c>
      <c r="Q109" s="496">
        <v>0</v>
      </c>
      <c r="R109" s="496">
        <v>0</v>
      </c>
      <c r="S109" s="496">
        <v>0</v>
      </c>
      <c r="T109" s="496">
        <v>0</v>
      </c>
      <c r="U109" s="496">
        <v>0</v>
      </c>
      <c r="V109" s="496">
        <v>0</v>
      </c>
      <c r="W109" s="496">
        <v>0</v>
      </c>
      <c r="X109" s="496">
        <v>0</v>
      </c>
      <c r="Y109" s="496">
        <v>0</v>
      </c>
      <c r="Z109" s="496">
        <v>0</v>
      </c>
      <c r="AA109" s="496">
        <v>0</v>
      </c>
      <c r="AB109" s="496">
        <v>0</v>
      </c>
      <c r="AC109" s="496">
        <v>0</v>
      </c>
      <c r="AD109" s="496">
        <v>0</v>
      </c>
      <c r="AE109" s="496">
        <v>0</v>
      </c>
      <c r="AF109" s="496">
        <v>0</v>
      </c>
      <c r="AG109" s="496"/>
      <c r="AH109" s="496">
        <v>0</v>
      </c>
      <c r="AI109" s="496">
        <v>0</v>
      </c>
      <c r="AJ109" s="496">
        <v>0</v>
      </c>
      <c r="AK109" s="496">
        <v>0</v>
      </c>
      <c r="AL109" s="496">
        <v>0</v>
      </c>
      <c r="AM109" s="496">
        <v>0</v>
      </c>
      <c r="AN109" s="496">
        <v>0</v>
      </c>
      <c r="AO109" s="496">
        <v>0</v>
      </c>
      <c r="AP109" s="496">
        <v>0</v>
      </c>
      <c r="AQ109" s="496">
        <v>0</v>
      </c>
      <c r="AR109" s="496">
        <v>0</v>
      </c>
      <c r="AS109" s="496">
        <v>0</v>
      </c>
      <c r="AT109" s="496">
        <v>-3</v>
      </c>
      <c r="AU109" s="496">
        <v>0</v>
      </c>
      <c r="AV109" s="496">
        <v>0</v>
      </c>
      <c r="AW109" s="496">
        <v>0</v>
      </c>
      <c r="AX109" s="496">
        <v>0</v>
      </c>
      <c r="AY109" s="496">
        <v>0</v>
      </c>
      <c r="AZ109" s="496">
        <v>0</v>
      </c>
      <c r="BA109" s="496">
        <v>0</v>
      </c>
      <c r="BB109" s="496">
        <v>0</v>
      </c>
      <c r="BC109" s="496">
        <v>0</v>
      </c>
      <c r="BD109" s="496">
        <v>0</v>
      </c>
      <c r="BE109" s="496">
        <v>0</v>
      </c>
      <c r="BF109" s="496">
        <v>0</v>
      </c>
      <c r="BG109" s="496">
        <v>0</v>
      </c>
      <c r="BH109" s="496">
        <v>0</v>
      </c>
      <c r="BI109" s="496">
        <v>0</v>
      </c>
      <c r="BJ109" s="496">
        <v>0</v>
      </c>
    </row>
    <row r="110" spans="1:62" x14ac:dyDescent="0.3">
      <c r="A110" s="493">
        <v>377</v>
      </c>
      <c r="B110" s="494" t="s">
        <v>39</v>
      </c>
      <c r="C110" s="494"/>
      <c r="D110" s="496">
        <v>0</v>
      </c>
      <c r="E110" s="496">
        <v>0</v>
      </c>
      <c r="F110" s="496">
        <v>0</v>
      </c>
      <c r="G110" s="496">
        <v>0</v>
      </c>
      <c r="H110" s="496">
        <v>0</v>
      </c>
      <c r="I110" s="496">
        <v>0</v>
      </c>
      <c r="J110" s="496">
        <v>0</v>
      </c>
      <c r="K110" s="496">
        <v>0</v>
      </c>
      <c r="L110" s="496">
        <v>0</v>
      </c>
      <c r="M110" s="496">
        <v>0</v>
      </c>
      <c r="N110" s="496">
        <v>0</v>
      </c>
      <c r="O110" s="496">
        <v>0</v>
      </c>
      <c r="P110" s="496">
        <v>0</v>
      </c>
      <c r="Q110" s="496">
        <v>0</v>
      </c>
      <c r="R110" s="496">
        <v>0</v>
      </c>
      <c r="S110" s="496">
        <v>0</v>
      </c>
      <c r="T110" s="496">
        <v>0</v>
      </c>
      <c r="U110" s="496">
        <v>0</v>
      </c>
      <c r="V110" s="496">
        <v>0</v>
      </c>
      <c r="W110" s="496">
        <v>0</v>
      </c>
      <c r="X110" s="496">
        <v>0</v>
      </c>
      <c r="Y110" s="496">
        <v>0</v>
      </c>
      <c r="Z110" s="496">
        <v>0</v>
      </c>
      <c r="AA110" s="496">
        <v>0</v>
      </c>
      <c r="AB110" s="496">
        <v>0</v>
      </c>
      <c r="AC110" s="496">
        <v>0</v>
      </c>
      <c r="AD110" s="496">
        <v>0</v>
      </c>
      <c r="AE110" s="496">
        <v>0</v>
      </c>
      <c r="AF110" s="496">
        <v>0</v>
      </c>
      <c r="AG110" s="496"/>
      <c r="AH110" s="496">
        <v>0</v>
      </c>
      <c r="AI110" s="496">
        <v>0</v>
      </c>
      <c r="AJ110" s="496">
        <v>0</v>
      </c>
      <c r="AK110" s="496">
        <v>0</v>
      </c>
      <c r="AL110" s="496">
        <v>0</v>
      </c>
      <c r="AM110" s="496">
        <v>0</v>
      </c>
      <c r="AN110" s="496">
        <v>0</v>
      </c>
      <c r="AO110" s="496">
        <v>0</v>
      </c>
      <c r="AP110" s="496">
        <v>0</v>
      </c>
      <c r="AQ110" s="496">
        <v>0</v>
      </c>
      <c r="AR110" s="496">
        <v>0</v>
      </c>
      <c r="AS110" s="496">
        <v>0</v>
      </c>
      <c r="AT110" s="496">
        <v>0</v>
      </c>
      <c r="AU110" s="496">
        <v>0</v>
      </c>
      <c r="AV110" s="496">
        <v>0</v>
      </c>
      <c r="AW110" s="496">
        <v>0</v>
      </c>
      <c r="AX110" s="496">
        <v>0</v>
      </c>
      <c r="AY110" s="496">
        <v>0</v>
      </c>
      <c r="AZ110" s="496">
        <v>0</v>
      </c>
      <c r="BA110" s="496">
        <v>0</v>
      </c>
      <c r="BB110" s="496">
        <v>0</v>
      </c>
      <c r="BC110" s="496">
        <v>0</v>
      </c>
      <c r="BD110" s="496">
        <v>0</v>
      </c>
      <c r="BE110" s="496">
        <v>0</v>
      </c>
      <c r="BF110" s="496">
        <v>0</v>
      </c>
      <c r="BG110" s="496">
        <v>0</v>
      </c>
      <c r="BH110" s="496">
        <v>0</v>
      </c>
      <c r="BI110" s="496">
        <v>0</v>
      </c>
      <c r="BJ110" s="496">
        <v>0</v>
      </c>
    </row>
    <row r="111" spans="1:62" x14ac:dyDescent="0.3">
      <c r="A111" s="493">
        <v>378</v>
      </c>
      <c r="B111" s="494" t="s">
        <v>40</v>
      </c>
      <c r="C111" s="494"/>
      <c r="D111" s="496">
        <v>0</v>
      </c>
      <c r="E111" s="496">
        <v>0</v>
      </c>
      <c r="F111" s="496">
        <v>0</v>
      </c>
      <c r="G111" s="496">
        <v>0</v>
      </c>
      <c r="H111" s="496">
        <v>0</v>
      </c>
      <c r="I111" s="496">
        <v>0</v>
      </c>
      <c r="J111" s="496">
        <v>0</v>
      </c>
      <c r="K111" s="496">
        <v>0</v>
      </c>
      <c r="L111" s="496">
        <v>0</v>
      </c>
      <c r="M111" s="496">
        <v>0</v>
      </c>
      <c r="N111" s="496">
        <v>0</v>
      </c>
      <c r="O111" s="496">
        <v>0</v>
      </c>
      <c r="P111" s="496">
        <v>0</v>
      </c>
      <c r="Q111" s="496">
        <v>0</v>
      </c>
      <c r="R111" s="496">
        <v>0</v>
      </c>
      <c r="S111" s="496">
        <v>0</v>
      </c>
      <c r="T111" s="496">
        <v>0</v>
      </c>
      <c r="U111" s="496">
        <v>0</v>
      </c>
      <c r="V111" s="496">
        <v>0</v>
      </c>
      <c r="W111" s="496">
        <v>0</v>
      </c>
      <c r="X111" s="496">
        <v>0</v>
      </c>
      <c r="Y111" s="496">
        <v>0</v>
      </c>
      <c r="Z111" s="496">
        <v>0</v>
      </c>
      <c r="AA111" s="496">
        <v>0</v>
      </c>
      <c r="AB111" s="496">
        <v>0</v>
      </c>
      <c r="AC111" s="496">
        <v>0</v>
      </c>
      <c r="AD111" s="496">
        <v>0</v>
      </c>
      <c r="AE111" s="496">
        <v>0</v>
      </c>
      <c r="AF111" s="496">
        <v>0</v>
      </c>
      <c r="AG111" s="496"/>
      <c r="AH111" s="496">
        <v>0</v>
      </c>
      <c r="AI111" s="496">
        <v>0</v>
      </c>
      <c r="AJ111" s="496">
        <v>0</v>
      </c>
      <c r="AK111" s="496">
        <v>0</v>
      </c>
      <c r="AL111" s="496">
        <v>0</v>
      </c>
      <c r="AM111" s="496">
        <v>0</v>
      </c>
      <c r="AN111" s="496">
        <v>0</v>
      </c>
      <c r="AO111" s="496">
        <v>0</v>
      </c>
      <c r="AP111" s="496">
        <v>0</v>
      </c>
      <c r="AQ111" s="496">
        <v>0</v>
      </c>
      <c r="AR111" s="496">
        <v>0</v>
      </c>
      <c r="AS111" s="496">
        <v>0</v>
      </c>
      <c r="AT111" s="496">
        <v>0</v>
      </c>
      <c r="AU111" s="496">
        <v>0</v>
      </c>
      <c r="AV111" s="496">
        <v>0</v>
      </c>
      <c r="AW111" s="496">
        <v>0</v>
      </c>
      <c r="AX111" s="496">
        <v>0</v>
      </c>
      <c r="AY111" s="496">
        <v>0</v>
      </c>
      <c r="AZ111" s="496">
        <v>0</v>
      </c>
      <c r="BA111" s="496">
        <v>0</v>
      </c>
      <c r="BB111" s="496">
        <v>0</v>
      </c>
      <c r="BC111" s="496">
        <v>0</v>
      </c>
      <c r="BD111" s="496">
        <v>0</v>
      </c>
      <c r="BE111" s="496">
        <v>0</v>
      </c>
      <c r="BF111" s="496">
        <v>0</v>
      </c>
      <c r="BG111" s="496">
        <v>0</v>
      </c>
      <c r="BH111" s="496">
        <v>0</v>
      </c>
      <c r="BI111" s="496">
        <v>0</v>
      </c>
      <c r="BJ111" s="496">
        <v>0</v>
      </c>
    </row>
    <row r="112" spans="1:62" x14ac:dyDescent="0.3">
      <c r="A112" s="493">
        <v>379</v>
      </c>
      <c r="B112" s="494" t="s">
        <v>47</v>
      </c>
      <c r="C112" s="494"/>
      <c r="D112" s="496">
        <v>11517737</v>
      </c>
      <c r="E112" s="496">
        <v>4214030</v>
      </c>
      <c r="F112" s="496">
        <v>4167282</v>
      </c>
      <c r="G112" s="496">
        <v>4619149</v>
      </c>
      <c r="H112" s="496">
        <v>3060142</v>
      </c>
      <c r="I112" s="496">
        <v>4406821</v>
      </c>
      <c r="J112" s="496">
        <v>6036798</v>
      </c>
      <c r="K112" s="496">
        <v>2271871</v>
      </c>
      <c r="L112" s="496">
        <v>2001897</v>
      </c>
      <c r="M112" s="496">
        <v>2264752</v>
      </c>
      <c r="N112" s="496">
        <v>1222742</v>
      </c>
      <c r="O112" s="496">
        <v>23163541</v>
      </c>
      <c r="P112" s="496">
        <v>9406836</v>
      </c>
      <c r="Q112" s="496">
        <v>3820041</v>
      </c>
      <c r="R112" s="496">
        <v>22951646</v>
      </c>
      <c r="S112" s="496">
        <v>15879462</v>
      </c>
      <c r="T112" s="496">
        <v>800915</v>
      </c>
      <c r="U112" s="496">
        <v>5782013</v>
      </c>
      <c r="V112" s="496">
        <v>2787184</v>
      </c>
      <c r="W112" s="496">
        <v>7226291</v>
      </c>
      <c r="X112" s="496">
        <v>19143546</v>
      </c>
      <c r="Y112" s="496">
        <v>180378000</v>
      </c>
      <c r="Z112" s="496">
        <v>8526817</v>
      </c>
      <c r="AA112" s="496">
        <v>1347490</v>
      </c>
      <c r="AB112" s="496">
        <v>356416</v>
      </c>
      <c r="AC112" s="496">
        <v>8580188</v>
      </c>
      <c r="AD112" s="496">
        <v>3451881</v>
      </c>
      <c r="AE112" s="496">
        <v>2147891</v>
      </c>
      <c r="AF112" s="496">
        <v>16739688</v>
      </c>
      <c r="AG112" s="496"/>
      <c r="AH112" s="496">
        <v>1640575</v>
      </c>
      <c r="AI112" s="496">
        <v>4299486</v>
      </c>
      <c r="AJ112" s="496">
        <v>10411223</v>
      </c>
      <c r="AK112" s="496">
        <v>4540710</v>
      </c>
      <c r="AL112" s="496">
        <v>4336014</v>
      </c>
      <c r="AM112" s="496">
        <v>29982957</v>
      </c>
      <c r="AN112" s="496">
        <v>3241401</v>
      </c>
      <c r="AO112" s="496">
        <v>3491896</v>
      </c>
      <c r="AP112" s="496">
        <v>6072515</v>
      </c>
      <c r="AQ112" s="496">
        <v>2094052</v>
      </c>
      <c r="AR112" s="496">
        <v>7548037</v>
      </c>
      <c r="AS112" s="496">
        <v>8485178</v>
      </c>
      <c r="AT112" s="496">
        <v>1325633</v>
      </c>
      <c r="AU112" s="496">
        <v>346599</v>
      </c>
      <c r="AV112" s="496">
        <v>8308625</v>
      </c>
      <c r="AW112" s="496">
        <v>1487220</v>
      </c>
      <c r="AX112" s="496">
        <v>46344774</v>
      </c>
      <c r="AY112" s="496">
        <v>3526991</v>
      </c>
      <c r="AZ112" s="496">
        <v>9262667</v>
      </c>
      <c r="BA112" s="496">
        <v>3049788</v>
      </c>
      <c r="BB112" s="496">
        <v>8099907</v>
      </c>
      <c r="BC112" s="496">
        <v>3352506</v>
      </c>
      <c r="BD112" s="496">
        <v>3935202</v>
      </c>
      <c r="BE112" s="496">
        <v>2673683</v>
      </c>
      <c r="BF112" s="496">
        <v>1884228</v>
      </c>
      <c r="BG112" s="496">
        <v>13964268</v>
      </c>
      <c r="BH112" s="496">
        <v>3587487</v>
      </c>
      <c r="BI112" s="496">
        <v>34182655</v>
      </c>
      <c r="BJ112" s="496">
        <v>922301</v>
      </c>
    </row>
    <row r="113" spans="1:62" x14ac:dyDescent="0.3">
      <c r="A113" s="493">
        <v>380</v>
      </c>
      <c r="B113" s="494" t="s">
        <v>50</v>
      </c>
      <c r="C113" s="494"/>
      <c r="D113" s="496">
        <v>0</v>
      </c>
      <c r="E113" s="496">
        <v>0</v>
      </c>
      <c r="F113" s="496">
        <v>0</v>
      </c>
      <c r="G113" s="496">
        <v>0</v>
      </c>
      <c r="H113" s="496">
        <v>0</v>
      </c>
      <c r="I113" s="496">
        <v>41985</v>
      </c>
      <c r="J113" s="496">
        <v>0</v>
      </c>
      <c r="K113" s="496">
        <v>0</v>
      </c>
      <c r="L113" s="496">
        <v>0</v>
      </c>
      <c r="M113" s="496">
        <v>0</v>
      </c>
      <c r="N113" s="496">
        <v>0</v>
      </c>
      <c r="O113" s="496">
        <v>0</v>
      </c>
      <c r="P113" s="496">
        <v>0</v>
      </c>
      <c r="Q113" s="496">
        <v>0</v>
      </c>
      <c r="R113" s="496">
        <v>0</v>
      </c>
      <c r="S113" s="496">
        <v>0</v>
      </c>
      <c r="T113" s="496">
        <v>0</v>
      </c>
      <c r="U113" s="496">
        <v>0</v>
      </c>
      <c r="V113" s="496">
        <v>0</v>
      </c>
      <c r="W113" s="496">
        <v>0</v>
      </c>
      <c r="X113" s="496">
        <v>0</v>
      </c>
      <c r="Y113" s="496">
        <v>0</v>
      </c>
      <c r="Z113" s="496">
        <v>0</v>
      </c>
      <c r="AA113" s="496">
        <v>0</v>
      </c>
      <c r="AB113" s="496">
        <v>0</v>
      </c>
      <c r="AC113" s="496">
        <v>0</v>
      </c>
      <c r="AD113" s="496">
        <v>0</v>
      </c>
      <c r="AE113" s="496">
        <v>0</v>
      </c>
      <c r="AF113" s="496">
        <v>0</v>
      </c>
      <c r="AG113" s="496"/>
      <c r="AH113" s="496">
        <v>0</v>
      </c>
      <c r="AI113" s="496">
        <v>0</v>
      </c>
      <c r="AJ113" s="496">
        <v>0</v>
      </c>
      <c r="AK113" s="496">
        <v>0</v>
      </c>
      <c r="AL113" s="496">
        <v>0</v>
      </c>
      <c r="AM113" s="496">
        <v>0</v>
      </c>
      <c r="AN113" s="496">
        <v>0</v>
      </c>
      <c r="AO113" s="496">
        <v>0</v>
      </c>
      <c r="AP113" s="496">
        <v>0</v>
      </c>
      <c r="AQ113" s="496">
        <v>0</v>
      </c>
      <c r="AR113" s="496">
        <v>0</v>
      </c>
      <c r="AS113" s="496">
        <v>0</v>
      </c>
      <c r="AT113" s="496">
        <v>0</v>
      </c>
      <c r="AU113" s="496">
        <v>0</v>
      </c>
      <c r="AV113" s="496">
        <v>0</v>
      </c>
      <c r="AW113" s="496">
        <v>0</v>
      </c>
      <c r="AX113" s="496">
        <v>0</v>
      </c>
      <c r="AY113" s="496">
        <v>0</v>
      </c>
      <c r="AZ113" s="496">
        <v>0</v>
      </c>
      <c r="BA113" s="496">
        <v>0</v>
      </c>
      <c r="BB113" s="496">
        <v>0</v>
      </c>
      <c r="BC113" s="496">
        <v>0</v>
      </c>
      <c r="BD113" s="496">
        <v>0</v>
      </c>
      <c r="BE113" s="496">
        <v>0</v>
      </c>
      <c r="BF113" s="496">
        <v>0</v>
      </c>
      <c r="BG113" s="496">
        <v>0</v>
      </c>
      <c r="BH113" s="496">
        <v>0</v>
      </c>
      <c r="BI113" s="496">
        <v>0</v>
      </c>
      <c r="BJ113" s="496">
        <v>0</v>
      </c>
    </row>
    <row r="114" spans="1:62" x14ac:dyDescent="0.3">
      <c r="A114" s="493">
        <v>381</v>
      </c>
      <c r="B114" s="494" t="s">
        <v>42</v>
      </c>
      <c r="C114" s="494"/>
      <c r="D114" s="496">
        <v>0</v>
      </c>
      <c r="E114" s="496">
        <v>0</v>
      </c>
      <c r="F114" s="496">
        <v>0</v>
      </c>
      <c r="G114" s="496">
        <v>0</v>
      </c>
      <c r="H114" s="496">
        <v>0</v>
      </c>
      <c r="I114" s="496">
        <v>0</v>
      </c>
      <c r="J114" s="496">
        <v>0</v>
      </c>
      <c r="K114" s="496">
        <v>0</v>
      </c>
      <c r="L114" s="496">
        <v>0</v>
      </c>
      <c r="M114" s="496">
        <v>0</v>
      </c>
      <c r="N114" s="496">
        <v>0</v>
      </c>
      <c r="O114" s="496">
        <v>0</v>
      </c>
      <c r="P114" s="496">
        <v>0</v>
      </c>
      <c r="Q114" s="496">
        <v>0</v>
      </c>
      <c r="R114" s="496">
        <v>0</v>
      </c>
      <c r="S114" s="496">
        <v>0</v>
      </c>
      <c r="T114" s="496">
        <v>0</v>
      </c>
      <c r="U114" s="496">
        <v>0</v>
      </c>
      <c r="V114" s="496">
        <v>0</v>
      </c>
      <c r="W114" s="496">
        <v>0</v>
      </c>
      <c r="X114" s="496">
        <v>0</v>
      </c>
      <c r="Y114" s="496">
        <v>0</v>
      </c>
      <c r="Z114" s="496">
        <v>0</v>
      </c>
      <c r="AA114" s="496">
        <v>0</v>
      </c>
      <c r="AB114" s="496">
        <v>0</v>
      </c>
      <c r="AC114" s="496">
        <v>0</v>
      </c>
      <c r="AD114" s="496">
        <v>0</v>
      </c>
      <c r="AE114" s="496">
        <v>0</v>
      </c>
      <c r="AF114" s="496">
        <v>0</v>
      </c>
      <c r="AG114" s="496"/>
      <c r="AH114" s="496">
        <v>0</v>
      </c>
      <c r="AI114" s="496">
        <v>0</v>
      </c>
      <c r="AJ114" s="496">
        <v>0</v>
      </c>
      <c r="AK114" s="496">
        <v>0</v>
      </c>
      <c r="AL114" s="496">
        <v>0</v>
      </c>
      <c r="AM114" s="496">
        <v>0</v>
      </c>
      <c r="AN114" s="496">
        <v>0</v>
      </c>
      <c r="AO114" s="496">
        <v>0</v>
      </c>
      <c r="AP114" s="496">
        <v>0</v>
      </c>
      <c r="AQ114" s="496">
        <v>0</v>
      </c>
      <c r="AR114" s="496">
        <v>0</v>
      </c>
      <c r="AS114" s="496">
        <v>0</v>
      </c>
      <c r="AT114" s="496">
        <v>0</v>
      </c>
      <c r="AU114" s="496">
        <v>0</v>
      </c>
      <c r="AV114" s="496">
        <v>0</v>
      </c>
      <c r="AW114" s="496">
        <v>0</v>
      </c>
      <c r="AX114" s="496">
        <v>0</v>
      </c>
      <c r="AY114" s="496">
        <v>0</v>
      </c>
      <c r="AZ114" s="496">
        <v>0</v>
      </c>
      <c r="BA114" s="496">
        <v>0</v>
      </c>
      <c r="BB114" s="496">
        <v>0</v>
      </c>
      <c r="BC114" s="496">
        <v>0</v>
      </c>
      <c r="BD114" s="496">
        <v>0</v>
      </c>
      <c r="BE114" s="496">
        <v>0</v>
      </c>
      <c r="BF114" s="496">
        <v>0</v>
      </c>
      <c r="BG114" s="496">
        <v>0</v>
      </c>
      <c r="BH114" s="496">
        <v>0</v>
      </c>
      <c r="BI114" s="496">
        <v>0</v>
      </c>
      <c r="BJ114" s="496">
        <v>0</v>
      </c>
    </row>
    <row r="115" spans="1:62" x14ac:dyDescent="0.3">
      <c r="A115" s="493">
        <v>382</v>
      </c>
      <c r="B115" s="494" t="s">
        <v>43</v>
      </c>
      <c r="C115" s="494"/>
      <c r="D115" s="496">
        <v>0</v>
      </c>
      <c r="E115" s="496">
        <v>0</v>
      </c>
      <c r="F115" s="496">
        <v>0</v>
      </c>
      <c r="G115" s="496">
        <v>0</v>
      </c>
      <c r="H115" s="496">
        <v>0</v>
      </c>
      <c r="I115" s="496">
        <v>0</v>
      </c>
      <c r="J115" s="496">
        <v>0</v>
      </c>
      <c r="K115" s="496">
        <v>0</v>
      </c>
      <c r="L115" s="496">
        <v>0</v>
      </c>
      <c r="M115" s="496">
        <v>0</v>
      </c>
      <c r="N115" s="496">
        <v>0</v>
      </c>
      <c r="O115" s="496">
        <v>0</v>
      </c>
      <c r="P115" s="496">
        <v>0</v>
      </c>
      <c r="Q115" s="496">
        <v>0</v>
      </c>
      <c r="R115" s="496">
        <v>0</v>
      </c>
      <c r="S115" s="496">
        <v>0</v>
      </c>
      <c r="T115" s="496">
        <v>0</v>
      </c>
      <c r="U115" s="496">
        <v>0</v>
      </c>
      <c r="V115" s="496">
        <v>0</v>
      </c>
      <c r="W115" s="496">
        <v>0</v>
      </c>
      <c r="X115" s="496">
        <v>0</v>
      </c>
      <c r="Y115" s="496">
        <v>0</v>
      </c>
      <c r="Z115" s="496">
        <v>0</v>
      </c>
      <c r="AA115" s="496">
        <v>0</v>
      </c>
      <c r="AB115" s="496">
        <v>0</v>
      </c>
      <c r="AC115" s="496">
        <v>0</v>
      </c>
      <c r="AD115" s="496">
        <v>0</v>
      </c>
      <c r="AE115" s="496">
        <v>0</v>
      </c>
      <c r="AF115" s="496">
        <v>0</v>
      </c>
      <c r="AG115" s="496"/>
      <c r="AH115" s="496">
        <v>0</v>
      </c>
      <c r="AI115" s="496">
        <v>0</v>
      </c>
      <c r="AJ115" s="496">
        <v>0</v>
      </c>
      <c r="AK115" s="496">
        <v>0</v>
      </c>
      <c r="AL115" s="496">
        <v>0</v>
      </c>
      <c r="AM115" s="496">
        <v>0</v>
      </c>
      <c r="AN115" s="496">
        <v>0</v>
      </c>
      <c r="AO115" s="496">
        <v>0</v>
      </c>
      <c r="AP115" s="496">
        <v>0</v>
      </c>
      <c r="AQ115" s="496">
        <v>0</v>
      </c>
      <c r="AR115" s="496">
        <v>0</v>
      </c>
      <c r="AS115" s="496">
        <v>0</v>
      </c>
      <c r="AT115" s="496">
        <v>0</v>
      </c>
      <c r="AU115" s="496">
        <v>0</v>
      </c>
      <c r="AV115" s="496">
        <v>0</v>
      </c>
      <c r="AW115" s="496">
        <v>0</v>
      </c>
      <c r="AX115" s="496">
        <v>0</v>
      </c>
      <c r="AY115" s="496">
        <v>0</v>
      </c>
      <c r="AZ115" s="496">
        <v>0</v>
      </c>
      <c r="BA115" s="496">
        <v>0</v>
      </c>
      <c r="BB115" s="496">
        <v>0</v>
      </c>
      <c r="BC115" s="496">
        <v>0</v>
      </c>
      <c r="BD115" s="496">
        <v>0</v>
      </c>
      <c r="BE115" s="496">
        <v>0</v>
      </c>
      <c r="BF115" s="496">
        <v>0</v>
      </c>
      <c r="BG115" s="496">
        <v>0</v>
      </c>
      <c r="BH115" s="496">
        <v>0</v>
      </c>
      <c r="BI115" s="496">
        <v>0</v>
      </c>
      <c r="BJ115" s="496">
        <v>0</v>
      </c>
    </row>
    <row r="116" spans="1:62" x14ac:dyDescent="0.3">
      <c r="A116" s="493">
        <v>383</v>
      </c>
      <c r="B116" s="494" t="s">
        <v>120</v>
      </c>
      <c r="C116" s="494"/>
      <c r="D116" s="496">
        <v>0</v>
      </c>
      <c r="E116" s="496">
        <v>0</v>
      </c>
      <c r="F116" s="496">
        <v>0</v>
      </c>
      <c r="G116" s="496">
        <v>0</v>
      </c>
      <c r="H116" s="496">
        <v>0</v>
      </c>
      <c r="I116" s="496">
        <v>0</v>
      </c>
      <c r="J116" s="496">
        <v>0</v>
      </c>
      <c r="K116" s="496">
        <v>0</v>
      </c>
      <c r="L116" s="496">
        <v>0</v>
      </c>
      <c r="M116" s="496">
        <v>0</v>
      </c>
      <c r="N116" s="496">
        <v>0</v>
      </c>
      <c r="O116" s="496">
        <v>0</v>
      </c>
      <c r="P116" s="496">
        <v>0</v>
      </c>
      <c r="Q116" s="496">
        <v>0</v>
      </c>
      <c r="R116" s="496">
        <v>0</v>
      </c>
      <c r="S116" s="496">
        <v>0</v>
      </c>
      <c r="T116" s="496">
        <v>0</v>
      </c>
      <c r="U116" s="496">
        <v>0</v>
      </c>
      <c r="V116" s="496">
        <v>0</v>
      </c>
      <c r="W116" s="496">
        <v>0</v>
      </c>
      <c r="X116" s="496">
        <v>0</v>
      </c>
      <c r="Y116" s="496">
        <v>0</v>
      </c>
      <c r="Z116" s="496">
        <v>0</v>
      </c>
      <c r="AA116" s="496">
        <v>0</v>
      </c>
      <c r="AB116" s="496">
        <v>0</v>
      </c>
      <c r="AC116" s="496">
        <v>0</v>
      </c>
      <c r="AD116" s="496">
        <v>0</v>
      </c>
      <c r="AE116" s="496">
        <v>0</v>
      </c>
      <c r="AF116" s="496">
        <v>0</v>
      </c>
      <c r="AG116" s="496"/>
      <c r="AH116" s="496">
        <v>0</v>
      </c>
      <c r="AI116" s="496">
        <v>0</v>
      </c>
      <c r="AJ116" s="496">
        <v>0</v>
      </c>
      <c r="AK116" s="496">
        <v>0</v>
      </c>
      <c r="AL116" s="496">
        <v>0</v>
      </c>
      <c r="AM116" s="496">
        <v>0</v>
      </c>
      <c r="AN116" s="496">
        <v>0</v>
      </c>
      <c r="AO116" s="496">
        <v>0</v>
      </c>
      <c r="AP116" s="496">
        <v>0</v>
      </c>
      <c r="AQ116" s="496">
        <v>0</v>
      </c>
      <c r="AR116" s="496">
        <v>0</v>
      </c>
      <c r="AS116" s="496">
        <v>0</v>
      </c>
      <c r="AT116" s="496">
        <v>0</v>
      </c>
      <c r="AU116" s="496">
        <v>0</v>
      </c>
      <c r="AV116" s="496">
        <v>0</v>
      </c>
      <c r="AW116" s="496">
        <v>0</v>
      </c>
      <c r="AX116" s="496">
        <v>0</v>
      </c>
      <c r="AY116" s="496">
        <v>0</v>
      </c>
      <c r="AZ116" s="496">
        <v>0</v>
      </c>
      <c r="BA116" s="496">
        <v>0</v>
      </c>
      <c r="BB116" s="496">
        <v>0</v>
      </c>
      <c r="BC116" s="496">
        <v>0</v>
      </c>
      <c r="BD116" s="496">
        <v>0</v>
      </c>
      <c r="BE116" s="496">
        <v>0</v>
      </c>
      <c r="BF116" s="496">
        <v>0</v>
      </c>
      <c r="BG116" s="496">
        <v>0</v>
      </c>
      <c r="BH116" s="496">
        <v>0</v>
      </c>
      <c r="BI116" s="496">
        <v>0</v>
      </c>
      <c r="BJ116" s="496">
        <v>0</v>
      </c>
    </row>
    <row r="117" spans="1:62" x14ac:dyDescent="0.3">
      <c r="A117" s="493">
        <v>384</v>
      </c>
      <c r="B117" s="494" t="s">
        <v>53</v>
      </c>
      <c r="C117" s="494"/>
      <c r="D117" s="496">
        <v>0</v>
      </c>
      <c r="E117" s="496">
        <v>0</v>
      </c>
      <c r="F117" s="496">
        <v>0</v>
      </c>
      <c r="G117" s="496">
        <v>0</v>
      </c>
      <c r="H117" s="496">
        <v>0</v>
      </c>
      <c r="I117" s="496">
        <v>0</v>
      </c>
      <c r="J117" s="496">
        <v>0</v>
      </c>
      <c r="K117" s="496">
        <v>0</v>
      </c>
      <c r="L117" s="496">
        <v>0</v>
      </c>
      <c r="M117" s="496">
        <v>0</v>
      </c>
      <c r="N117" s="496">
        <v>0</v>
      </c>
      <c r="O117" s="496">
        <v>0</v>
      </c>
      <c r="P117" s="496">
        <v>0</v>
      </c>
      <c r="Q117" s="496">
        <v>0</v>
      </c>
      <c r="R117" s="496">
        <v>0</v>
      </c>
      <c r="S117" s="496">
        <v>0</v>
      </c>
      <c r="T117" s="496">
        <v>0</v>
      </c>
      <c r="U117" s="496">
        <v>0</v>
      </c>
      <c r="V117" s="496">
        <v>0</v>
      </c>
      <c r="W117" s="496">
        <v>0</v>
      </c>
      <c r="X117" s="496">
        <v>0</v>
      </c>
      <c r="Y117" s="496">
        <v>0</v>
      </c>
      <c r="Z117" s="496">
        <v>0</v>
      </c>
      <c r="AA117" s="496">
        <v>0</v>
      </c>
      <c r="AB117" s="496">
        <v>0</v>
      </c>
      <c r="AC117" s="496">
        <v>0</v>
      </c>
      <c r="AD117" s="496">
        <v>0</v>
      </c>
      <c r="AE117" s="496">
        <v>0</v>
      </c>
      <c r="AF117" s="496">
        <v>0</v>
      </c>
      <c r="AG117" s="496"/>
      <c r="AH117" s="496">
        <v>0</v>
      </c>
      <c r="AI117" s="496">
        <v>0</v>
      </c>
      <c r="AJ117" s="496">
        <v>0</v>
      </c>
      <c r="AK117" s="496">
        <v>0</v>
      </c>
      <c r="AL117" s="496">
        <v>0</v>
      </c>
      <c r="AM117" s="496">
        <v>0</v>
      </c>
      <c r="AN117" s="496">
        <v>0</v>
      </c>
      <c r="AO117" s="496">
        <v>0</v>
      </c>
      <c r="AP117" s="496">
        <v>0</v>
      </c>
      <c r="AQ117" s="496">
        <v>0</v>
      </c>
      <c r="AR117" s="496">
        <v>0</v>
      </c>
      <c r="AS117" s="496">
        <v>0</v>
      </c>
      <c r="AT117" s="496">
        <v>0</v>
      </c>
      <c r="AU117" s="496">
        <v>0</v>
      </c>
      <c r="AV117" s="496">
        <v>0</v>
      </c>
      <c r="AW117" s="496">
        <v>0</v>
      </c>
      <c r="AX117" s="496">
        <v>0</v>
      </c>
      <c r="AY117" s="496">
        <v>0</v>
      </c>
      <c r="AZ117" s="496">
        <v>0</v>
      </c>
      <c r="BA117" s="496">
        <v>0</v>
      </c>
      <c r="BB117" s="496">
        <v>0</v>
      </c>
      <c r="BC117" s="496">
        <v>0</v>
      </c>
      <c r="BD117" s="496">
        <v>0</v>
      </c>
      <c r="BE117" s="496">
        <v>0</v>
      </c>
      <c r="BF117" s="496">
        <v>0</v>
      </c>
      <c r="BG117" s="496">
        <v>0</v>
      </c>
      <c r="BH117" s="496">
        <v>0</v>
      </c>
      <c r="BI117" s="496">
        <v>0</v>
      </c>
      <c r="BJ117" s="496">
        <v>0</v>
      </c>
    </row>
    <row r="118" spans="1:62" x14ac:dyDescent="0.3">
      <c r="A118" s="493">
        <v>385</v>
      </c>
      <c r="B118" s="494" t="s">
        <v>44</v>
      </c>
      <c r="C118" s="494"/>
      <c r="D118" s="496">
        <v>203713935</v>
      </c>
      <c r="E118" s="496">
        <v>57899784</v>
      </c>
      <c r="F118" s="496">
        <v>26685622</v>
      </c>
      <c r="G118" s="496">
        <v>48104345</v>
      </c>
      <c r="H118" s="496">
        <v>42551635</v>
      </c>
      <c r="I118" s="496">
        <v>81548410</v>
      </c>
      <c r="J118" s="496">
        <v>113197710</v>
      </c>
      <c r="K118" s="496">
        <v>40800917</v>
      </c>
      <c r="L118" s="496">
        <v>92387979</v>
      </c>
      <c r="M118" s="496">
        <v>15379395</v>
      </c>
      <c r="N118" s="496">
        <v>50088839</v>
      </c>
      <c r="O118" s="496">
        <v>259583543</v>
      </c>
      <c r="P118" s="496">
        <v>440723473</v>
      </c>
      <c r="Q118" s="496">
        <v>158502944</v>
      </c>
      <c r="R118" s="496">
        <v>694414415</v>
      </c>
      <c r="S118" s="496">
        <v>134422394</v>
      </c>
      <c r="T118" s="496">
        <v>29847508</v>
      </c>
      <c r="U118" s="496">
        <v>138970648</v>
      </c>
      <c r="V118" s="496">
        <v>50993310</v>
      </c>
      <c r="W118" s="496">
        <v>205662361</v>
      </c>
      <c r="X118" s="496">
        <v>306343796</v>
      </c>
      <c r="Y118" s="496">
        <v>3127037000</v>
      </c>
      <c r="Z118" s="496">
        <v>222869633</v>
      </c>
      <c r="AA118" s="496">
        <v>41426037</v>
      </c>
      <c r="AB118" s="496">
        <v>16525287</v>
      </c>
      <c r="AC118" s="496">
        <v>158190598</v>
      </c>
      <c r="AD118" s="496">
        <v>44143691</v>
      </c>
      <c r="AE118" s="496">
        <v>69608789</v>
      </c>
      <c r="AF118" s="496">
        <v>132233101</v>
      </c>
      <c r="AG118" s="496"/>
      <c r="AH118" s="496">
        <v>61415669</v>
      </c>
      <c r="AI118" s="496">
        <v>156205297</v>
      </c>
      <c r="AJ118" s="496">
        <v>251154807</v>
      </c>
      <c r="AK118" s="496">
        <v>60060402</v>
      </c>
      <c r="AL118" s="496">
        <v>129648032</v>
      </c>
      <c r="AM118" s="496">
        <v>553692879</v>
      </c>
      <c r="AN118" s="496">
        <v>30328144</v>
      </c>
      <c r="AO118" s="496">
        <v>54729640</v>
      </c>
      <c r="AP118" s="496">
        <v>76704507</v>
      </c>
      <c r="AQ118" s="496">
        <v>22593497</v>
      </c>
      <c r="AR118" s="496">
        <v>155297547</v>
      </c>
      <c r="AS118" s="496">
        <v>364055773</v>
      </c>
      <c r="AT118" s="496">
        <v>28079645</v>
      </c>
      <c r="AU118" s="496">
        <v>13623881</v>
      </c>
      <c r="AV118" s="496">
        <v>121369571</v>
      </c>
      <c r="AW118" s="496">
        <v>41724390</v>
      </c>
      <c r="AX118" s="496">
        <v>1114485073</v>
      </c>
      <c r="AY118" s="496">
        <v>49497691</v>
      </c>
      <c r="AZ118" s="496">
        <v>300923789</v>
      </c>
      <c r="BA118" s="496">
        <v>90013544</v>
      </c>
      <c r="BB118" s="496">
        <v>141860947</v>
      </c>
      <c r="BC118" s="496">
        <v>34712789</v>
      </c>
      <c r="BD118" s="496">
        <v>65179561</v>
      </c>
      <c r="BE118" s="496">
        <v>100310374</v>
      </c>
      <c r="BF118" s="496">
        <v>30277552</v>
      </c>
      <c r="BG118" s="496">
        <v>175153534</v>
      </c>
      <c r="BH118" s="496">
        <v>65825203</v>
      </c>
      <c r="BI118" s="496">
        <v>697169572</v>
      </c>
      <c r="BJ118" s="496">
        <v>16813012</v>
      </c>
    </row>
    <row r="119" spans="1:62" x14ac:dyDescent="0.3">
      <c r="A119" s="493">
        <v>386</v>
      </c>
      <c r="B119" s="494" t="s">
        <v>93</v>
      </c>
      <c r="C119" s="494"/>
      <c r="D119" s="496">
        <v>0</v>
      </c>
      <c r="E119" s="496">
        <v>0</v>
      </c>
      <c r="F119" s="496">
        <v>0</v>
      </c>
      <c r="G119" s="496">
        <v>0</v>
      </c>
      <c r="H119" s="496">
        <v>0</v>
      </c>
      <c r="I119" s="496">
        <v>0</v>
      </c>
      <c r="J119" s="496">
        <v>0</v>
      </c>
      <c r="K119" s="496">
        <v>0</v>
      </c>
      <c r="L119" s="496">
        <v>0</v>
      </c>
      <c r="M119" s="496">
        <v>0</v>
      </c>
      <c r="N119" s="496">
        <v>0</v>
      </c>
      <c r="O119" s="496">
        <v>0</v>
      </c>
      <c r="P119" s="496">
        <v>0</v>
      </c>
      <c r="Q119" s="496">
        <v>0</v>
      </c>
      <c r="R119" s="496">
        <v>0</v>
      </c>
      <c r="S119" s="496">
        <v>0</v>
      </c>
      <c r="T119" s="496">
        <v>0</v>
      </c>
      <c r="U119" s="496">
        <v>0</v>
      </c>
      <c r="V119" s="496">
        <v>0</v>
      </c>
      <c r="W119" s="496">
        <v>0</v>
      </c>
      <c r="X119" s="496">
        <v>0</v>
      </c>
      <c r="Y119" s="496">
        <v>0</v>
      </c>
      <c r="Z119" s="496">
        <v>0</v>
      </c>
      <c r="AA119" s="496">
        <v>0</v>
      </c>
      <c r="AB119" s="496">
        <v>0</v>
      </c>
      <c r="AC119" s="496">
        <v>0</v>
      </c>
      <c r="AD119" s="496">
        <v>0</v>
      </c>
      <c r="AE119" s="496">
        <v>0</v>
      </c>
      <c r="AF119" s="496">
        <v>0</v>
      </c>
      <c r="AG119" s="496"/>
      <c r="AH119" s="496">
        <v>0</v>
      </c>
      <c r="AI119" s="496">
        <v>0</v>
      </c>
      <c r="AJ119" s="496">
        <v>0</v>
      </c>
      <c r="AK119" s="496">
        <v>0</v>
      </c>
      <c r="AL119" s="496">
        <v>0</v>
      </c>
      <c r="AM119" s="496">
        <v>0</v>
      </c>
      <c r="AN119" s="496">
        <v>0</v>
      </c>
      <c r="AO119" s="496">
        <v>0</v>
      </c>
      <c r="AP119" s="496">
        <v>0</v>
      </c>
      <c r="AQ119" s="496">
        <v>0</v>
      </c>
      <c r="AR119" s="496">
        <v>0</v>
      </c>
      <c r="AS119" s="496">
        <v>0</v>
      </c>
      <c r="AT119" s="496">
        <v>0</v>
      </c>
      <c r="AU119" s="496">
        <v>0</v>
      </c>
      <c r="AV119" s="496">
        <v>0</v>
      </c>
      <c r="AW119" s="496">
        <v>0</v>
      </c>
      <c r="AX119" s="496">
        <v>0</v>
      </c>
      <c r="AY119" s="496">
        <v>0</v>
      </c>
      <c r="AZ119" s="496">
        <v>0</v>
      </c>
      <c r="BA119" s="496">
        <v>0</v>
      </c>
      <c r="BB119" s="496">
        <v>0</v>
      </c>
      <c r="BC119" s="496">
        <v>0</v>
      </c>
      <c r="BD119" s="496">
        <v>0</v>
      </c>
      <c r="BE119" s="496">
        <v>0</v>
      </c>
      <c r="BF119" s="496">
        <v>0</v>
      </c>
      <c r="BG119" s="496">
        <v>0</v>
      </c>
      <c r="BH119" s="496">
        <v>0</v>
      </c>
      <c r="BI119" s="496">
        <v>0</v>
      </c>
      <c r="BJ119" s="496">
        <v>0</v>
      </c>
    </row>
    <row r="120" spans="1:62" x14ac:dyDescent="0.3">
      <c r="A120" s="493">
        <v>387</v>
      </c>
      <c r="B120" s="494" t="s">
        <v>94</v>
      </c>
      <c r="C120" s="494"/>
      <c r="D120" s="496">
        <v>152677</v>
      </c>
      <c r="E120" s="496">
        <v>120139</v>
      </c>
      <c r="F120" s="496">
        <v>0</v>
      </c>
      <c r="G120" s="496">
        <v>75299</v>
      </c>
      <c r="H120" s="496">
        <v>86982</v>
      </c>
      <c r="I120" s="496">
        <v>45000</v>
      </c>
      <c r="J120" s="496">
        <v>47924</v>
      </c>
      <c r="K120" s="496">
        <v>54046</v>
      </c>
      <c r="L120" s="496">
        <v>228986</v>
      </c>
      <c r="M120" s="496">
        <v>62508</v>
      </c>
      <c r="N120" s="496">
        <v>47087</v>
      </c>
      <c r="O120" s="496">
        <v>204923</v>
      </c>
      <c r="P120" s="496">
        <v>126510</v>
      </c>
      <c r="Q120" s="496">
        <v>43687</v>
      </c>
      <c r="R120" s="496">
        <v>1645000</v>
      </c>
      <c r="S120" s="496">
        <v>45001</v>
      </c>
      <c r="T120" s="496">
        <v>113871</v>
      </c>
      <c r="U120" s="496">
        <v>50535</v>
      </c>
      <c r="V120" s="496">
        <v>71804</v>
      </c>
      <c r="W120" s="496">
        <v>83667</v>
      </c>
      <c r="X120" s="496">
        <v>297468</v>
      </c>
      <c r="Y120" s="496">
        <v>436000</v>
      </c>
      <c r="Z120" s="496">
        <v>291049</v>
      </c>
      <c r="AA120" s="496">
        <v>163131</v>
      </c>
      <c r="AB120" s="496">
        <v>93850</v>
      </c>
      <c r="AC120" s="496">
        <v>345792</v>
      </c>
      <c r="AD120" s="496">
        <v>46330</v>
      </c>
      <c r="AE120" s="496">
        <v>0</v>
      </c>
      <c r="AF120" s="496">
        <v>0</v>
      </c>
      <c r="AG120" s="496"/>
      <c r="AH120" s="496">
        <v>306195</v>
      </c>
      <c r="AI120" s="496">
        <v>477603</v>
      </c>
      <c r="AJ120" s="496">
        <v>48248</v>
      </c>
      <c r="AK120" s="496">
        <v>47301</v>
      </c>
      <c r="AL120" s="496">
        <v>61491</v>
      </c>
      <c r="AM120" s="496">
        <v>245062</v>
      </c>
      <c r="AN120" s="496">
        <v>165859</v>
      </c>
      <c r="AO120" s="496">
        <v>48682</v>
      </c>
      <c r="AP120" s="496">
        <v>360315</v>
      </c>
      <c r="AQ120" s="496">
        <v>0</v>
      </c>
      <c r="AR120" s="496">
        <v>0</v>
      </c>
      <c r="AS120" s="496">
        <v>55919</v>
      </c>
      <c r="AT120" s="496">
        <v>95556</v>
      </c>
      <c r="AU120" s="496">
        <v>87061</v>
      </c>
      <c r="AV120" s="496">
        <v>154872</v>
      </c>
      <c r="AW120" s="496">
        <v>47554</v>
      </c>
      <c r="AX120" s="496">
        <v>0</v>
      </c>
      <c r="AY120" s="496">
        <v>53997</v>
      </c>
      <c r="AZ120" s="496">
        <v>0</v>
      </c>
      <c r="BA120" s="496">
        <v>65896</v>
      </c>
      <c r="BB120" s="496">
        <v>53574</v>
      </c>
      <c r="BC120" s="496">
        <v>0</v>
      </c>
      <c r="BD120" s="496">
        <v>51578</v>
      </c>
      <c r="BE120" s="496">
        <v>381718</v>
      </c>
      <c r="BF120" s="496">
        <v>45000</v>
      </c>
      <c r="BG120" s="496">
        <v>252555</v>
      </c>
      <c r="BH120" s="496">
        <v>82487</v>
      </c>
      <c r="BI120" s="496">
        <v>118295</v>
      </c>
      <c r="BJ120" s="496">
        <v>47225</v>
      </c>
    </row>
    <row r="121" spans="1:62" x14ac:dyDescent="0.3">
      <c r="A121" s="493">
        <v>388</v>
      </c>
      <c r="B121" s="494" t="s">
        <v>88</v>
      </c>
      <c r="C121" s="494"/>
      <c r="D121" s="496">
        <v>221812340</v>
      </c>
      <c r="E121" s="496">
        <v>49423434</v>
      </c>
      <c r="F121" s="496">
        <v>17354931</v>
      </c>
      <c r="G121" s="496">
        <v>34500769</v>
      </c>
      <c r="H121" s="496">
        <v>33719487</v>
      </c>
      <c r="I121" s="496">
        <v>47111547</v>
      </c>
      <c r="J121" s="496">
        <v>65106812</v>
      </c>
      <c r="K121" s="496">
        <v>24995875</v>
      </c>
      <c r="L121" s="496">
        <v>68859382</v>
      </c>
      <c r="M121" s="496">
        <v>23949002</v>
      </c>
      <c r="N121" s="496">
        <v>48719142</v>
      </c>
      <c r="O121" s="496">
        <v>152416375</v>
      </c>
      <c r="P121" s="496">
        <v>263816542</v>
      </c>
      <c r="Q121" s="496">
        <v>116611518</v>
      </c>
      <c r="R121" s="496">
        <v>333209152</v>
      </c>
      <c r="S121" s="496">
        <v>106603443</v>
      </c>
      <c r="T121" s="496">
        <v>19737865</v>
      </c>
      <c r="U121" s="496">
        <v>90260821</v>
      </c>
      <c r="V121" s="496">
        <v>24401107</v>
      </c>
      <c r="W121" s="496">
        <v>144706546</v>
      </c>
      <c r="X121" s="496">
        <v>176015553</v>
      </c>
      <c r="Y121" s="496">
        <v>1634007000</v>
      </c>
      <c r="Z121" s="496">
        <v>108094122</v>
      </c>
      <c r="AA121" s="496">
        <v>39301446</v>
      </c>
      <c r="AB121" s="496">
        <v>15731329</v>
      </c>
      <c r="AC121" s="496">
        <v>140883992</v>
      </c>
      <c r="AD121" s="496">
        <v>29771013</v>
      </c>
      <c r="AE121" s="496">
        <v>55910088</v>
      </c>
      <c r="AF121" s="496">
        <v>131508011</v>
      </c>
      <c r="AG121" s="496"/>
      <c r="AH121" s="496">
        <v>45666390</v>
      </c>
      <c r="AI121" s="496">
        <v>65496272</v>
      </c>
      <c r="AJ121" s="496">
        <v>164694551</v>
      </c>
      <c r="AK121" s="496">
        <v>58375621</v>
      </c>
      <c r="AL121" s="496">
        <v>94000059</v>
      </c>
      <c r="AM121" s="496">
        <v>440591151</v>
      </c>
      <c r="AN121" s="496">
        <v>22487465</v>
      </c>
      <c r="AO121" s="496">
        <v>62870461</v>
      </c>
      <c r="AP121" s="496">
        <v>57057870</v>
      </c>
      <c r="AQ121" s="496">
        <v>13117663</v>
      </c>
      <c r="AR121" s="496">
        <v>85775751</v>
      </c>
      <c r="AS121" s="496">
        <v>291173521</v>
      </c>
      <c r="AT121" s="496">
        <v>19990617</v>
      </c>
      <c r="AU121" s="496">
        <v>15417669</v>
      </c>
      <c r="AV121" s="496">
        <v>76456533</v>
      </c>
      <c r="AW121" s="496">
        <v>34309719</v>
      </c>
      <c r="AX121" s="496">
        <v>790493184</v>
      </c>
      <c r="AY121" s="496">
        <v>29739185</v>
      </c>
      <c r="AZ121" s="496">
        <v>190327323</v>
      </c>
      <c r="BA121" s="496">
        <v>74643771</v>
      </c>
      <c r="BB121" s="496">
        <v>130125341</v>
      </c>
      <c r="BC121" s="496">
        <v>30531320</v>
      </c>
      <c r="BD121" s="496">
        <v>38428843</v>
      </c>
      <c r="BE121" s="496">
        <v>89505066</v>
      </c>
      <c r="BF121" s="496">
        <v>13675894</v>
      </c>
      <c r="BG121" s="496">
        <v>197769322</v>
      </c>
      <c r="BH121" s="496">
        <v>42646671</v>
      </c>
      <c r="BI121" s="496">
        <v>362556041</v>
      </c>
      <c r="BJ121" s="496">
        <v>15437752</v>
      </c>
    </row>
    <row r="122" spans="1:62" x14ac:dyDescent="0.3">
      <c r="A122" s="493">
        <v>389</v>
      </c>
      <c r="B122" s="494" t="s">
        <v>95</v>
      </c>
      <c r="C122" s="494"/>
      <c r="D122" s="496">
        <v>0</v>
      </c>
      <c r="E122" s="496">
        <v>0</v>
      </c>
      <c r="F122" s="496">
        <v>0</v>
      </c>
      <c r="G122" s="496">
        <v>0</v>
      </c>
      <c r="H122" s="496">
        <v>0</v>
      </c>
      <c r="I122" s="496">
        <v>0</v>
      </c>
      <c r="J122" s="496">
        <v>0</v>
      </c>
      <c r="K122" s="496">
        <v>0</v>
      </c>
      <c r="L122" s="496">
        <v>0</v>
      </c>
      <c r="M122" s="496">
        <v>0</v>
      </c>
      <c r="N122" s="496">
        <v>0</v>
      </c>
      <c r="O122" s="496">
        <v>0</v>
      </c>
      <c r="P122" s="496">
        <v>0</v>
      </c>
      <c r="Q122" s="496">
        <v>0</v>
      </c>
      <c r="R122" s="496">
        <v>0</v>
      </c>
      <c r="S122" s="496">
        <v>0</v>
      </c>
      <c r="T122" s="496">
        <v>0</v>
      </c>
      <c r="U122" s="496">
        <v>0</v>
      </c>
      <c r="V122" s="496">
        <v>0</v>
      </c>
      <c r="W122" s="496">
        <v>0</v>
      </c>
      <c r="X122" s="496">
        <v>0</v>
      </c>
      <c r="Y122" s="496">
        <v>0</v>
      </c>
      <c r="Z122" s="496">
        <v>0</v>
      </c>
      <c r="AA122" s="496">
        <v>0</v>
      </c>
      <c r="AB122" s="496">
        <v>0</v>
      </c>
      <c r="AC122" s="496">
        <v>0</v>
      </c>
      <c r="AD122" s="496">
        <v>0</v>
      </c>
      <c r="AE122" s="496">
        <v>0</v>
      </c>
      <c r="AF122" s="496">
        <v>0</v>
      </c>
      <c r="AG122" s="496"/>
      <c r="AH122" s="496">
        <v>0</v>
      </c>
      <c r="AI122" s="496">
        <v>0</v>
      </c>
      <c r="AJ122" s="496">
        <v>0</v>
      </c>
      <c r="AK122" s="496">
        <v>0</v>
      </c>
      <c r="AL122" s="496">
        <v>0</v>
      </c>
      <c r="AM122" s="496">
        <v>0</v>
      </c>
      <c r="AN122" s="496">
        <v>0</v>
      </c>
      <c r="AO122" s="496">
        <v>0</v>
      </c>
      <c r="AP122" s="496">
        <v>0</v>
      </c>
      <c r="AQ122" s="496">
        <v>0</v>
      </c>
      <c r="AR122" s="496">
        <v>0</v>
      </c>
      <c r="AS122" s="496">
        <v>0</v>
      </c>
      <c r="AT122" s="496">
        <v>0</v>
      </c>
      <c r="AU122" s="496">
        <v>0</v>
      </c>
      <c r="AV122" s="496">
        <v>0</v>
      </c>
      <c r="AW122" s="496">
        <v>0</v>
      </c>
      <c r="AX122" s="496">
        <v>0</v>
      </c>
      <c r="AY122" s="496">
        <v>0</v>
      </c>
      <c r="AZ122" s="496">
        <v>0</v>
      </c>
      <c r="BA122" s="496">
        <v>0</v>
      </c>
      <c r="BB122" s="496">
        <v>0</v>
      </c>
      <c r="BC122" s="496">
        <v>0</v>
      </c>
      <c r="BD122" s="496">
        <v>0</v>
      </c>
      <c r="BE122" s="496">
        <v>0</v>
      </c>
      <c r="BF122" s="496">
        <v>0</v>
      </c>
      <c r="BG122" s="496">
        <v>0</v>
      </c>
      <c r="BH122" s="496">
        <v>0</v>
      </c>
      <c r="BI122" s="496">
        <v>0</v>
      </c>
      <c r="BJ122" s="496">
        <v>0</v>
      </c>
    </row>
    <row r="123" spans="1:62" x14ac:dyDescent="0.3">
      <c r="A123" s="493">
        <v>391</v>
      </c>
      <c r="B123" s="494" t="s">
        <v>100</v>
      </c>
      <c r="C123" s="494"/>
      <c r="D123" s="496">
        <v>440961</v>
      </c>
      <c r="E123" s="496">
        <v>0</v>
      </c>
      <c r="F123" s="496">
        <v>951315</v>
      </c>
      <c r="G123" s="496">
        <v>28139</v>
      </c>
      <c r="H123" s="496">
        <v>3135</v>
      </c>
      <c r="I123" s="496">
        <v>68249</v>
      </c>
      <c r="J123" s="496">
        <v>273742</v>
      </c>
      <c r="K123" s="496">
        <v>54528</v>
      </c>
      <c r="L123" s="496">
        <v>120994</v>
      </c>
      <c r="M123" s="496">
        <v>64465</v>
      </c>
      <c r="N123" s="496">
        <v>12397</v>
      </c>
      <c r="O123" s="496">
        <v>153905</v>
      </c>
      <c r="P123" s="496">
        <v>130008</v>
      </c>
      <c r="Q123" s="496">
        <v>10559</v>
      </c>
      <c r="R123" s="496">
        <v>138754</v>
      </c>
      <c r="S123" s="496">
        <v>16469</v>
      </c>
      <c r="T123" s="496">
        <v>105025</v>
      </c>
      <c r="U123" s="496">
        <v>199351</v>
      </c>
      <c r="V123" s="496">
        <v>2953</v>
      </c>
      <c r="W123" s="496">
        <v>140963</v>
      </c>
      <c r="X123" s="496">
        <v>573216</v>
      </c>
      <c r="Y123" s="496">
        <v>63587000</v>
      </c>
      <c r="Z123" s="496">
        <v>32473</v>
      </c>
      <c r="AA123" s="496">
        <v>70197</v>
      </c>
      <c r="AB123" s="496">
        <v>16777</v>
      </c>
      <c r="AC123" s="496">
        <v>1176626</v>
      </c>
      <c r="AD123" s="496">
        <v>18251</v>
      </c>
      <c r="AE123" s="496">
        <v>9532</v>
      </c>
      <c r="AF123" s="496">
        <v>829872</v>
      </c>
      <c r="AG123" s="496"/>
      <c r="AH123" s="496">
        <v>42603</v>
      </c>
      <c r="AI123" s="496">
        <v>239247</v>
      </c>
      <c r="AJ123" s="496">
        <v>132809</v>
      </c>
      <c r="AK123" s="496">
        <v>18950</v>
      </c>
      <c r="AL123" s="496">
        <v>8233</v>
      </c>
      <c r="AM123" s="496">
        <v>1626098</v>
      </c>
      <c r="AN123" s="496">
        <v>0</v>
      </c>
      <c r="AO123" s="496">
        <v>549344</v>
      </c>
      <c r="AP123" s="496">
        <v>2546</v>
      </c>
      <c r="AQ123" s="496">
        <v>20390</v>
      </c>
      <c r="AR123" s="496">
        <v>78278</v>
      </c>
      <c r="AS123" s="496">
        <v>242935</v>
      </c>
      <c r="AT123" s="496">
        <v>642</v>
      </c>
      <c r="AU123" s="496">
        <v>0</v>
      </c>
      <c r="AV123" s="496">
        <v>20281</v>
      </c>
      <c r="AW123" s="496">
        <v>252527</v>
      </c>
      <c r="AX123" s="496">
        <v>11655920</v>
      </c>
      <c r="AY123" s="496">
        <v>93190</v>
      </c>
      <c r="AZ123" s="496">
        <v>15498</v>
      </c>
      <c r="BA123" s="496">
        <v>151084</v>
      </c>
      <c r="BB123" s="496">
        <v>148293</v>
      </c>
      <c r="BC123" s="496">
        <v>46320</v>
      </c>
      <c r="BD123" s="496">
        <v>16137</v>
      </c>
      <c r="BE123" s="496">
        <v>35751</v>
      </c>
      <c r="BF123" s="496">
        <v>114404</v>
      </c>
      <c r="BG123" s="496">
        <v>147335</v>
      </c>
      <c r="BH123" s="496">
        <v>13864</v>
      </c>
      <c r="BI123" s="496">
        <v>20695</v>
      </c>
      <c r="BJ123" s="496">
        <v>16643</v>
      </c>
    </row>
    <row r="124" spans="1:62" x14ac:dyDescent="0.3">
      <c r="A124" s="493">
        <v>500</v>
      </c>
      <c r="B124" s="494" t="s">
        <v>83</v>
      </c>
      <c r="C124" s="494"/>
      <c r="D124" s="496">
        <v>0</v>
      </c>
      <c r="E124" s="496">
        <v>0</v>
      </c>
      <c r="F124" s="496">
        <v>0</v>
      </c>
      <c r="G124" s="496">
        <v>0</v>
      </c>
      <c r="H124" s="496">
        <v>0</v>
      </c>
      <c r="I124" s="496">
        <v>0</v>
      </c>
      <c r="J124" s="496">
        <v>0</v>
      </c>
      <c r="K124" s="496">
        <v>0</v>
      </c>
      <c r="L124" s="496">
        <v>0</v>
      </c>
      <c r="M124" s="496">
        <v>0</v>
      </c>
      <c r="N124" s="496">
        <v>0</v>
      </c>
      <c r="O124" s="496">
        <v>0</v>
      </c>
      <c r="P124" s="496">
        <v>227593</v>
      </c>
      <c r="Q124" s="496">
        <v>0</v>
      </c>
      <c r="R124" s="496">
        <v>0</v>
      </c>
      <c r="S124" s="496">
        <v>0</v>
      </c>
      <c r="T124" s="496">
        <v>0</v>
      </c>
      <c r="U124" s="496">
        <v>0</v>
      </c>
      <c r="V124" s="496">
        <v>0</v>
      </c>
      <c r="W124" s="496">
        <v>0</v>
      </c>
      <c r="X124" s="496">
        <v>0</v>
      </c>
      <c r="Y124" s="496">
        <v>0</v>
      </c>
      <c r="Z124" s="496">
        <v>0</v>
      </c>
      <c r="AA124" s="496">
        <v>0</v>
      </c>
      <c r="AB124" s="496">
        <v>0</v>
      </c>
      <c r="AC124" s="496">
        <v>0</v>
      </c>
      <c r="AD124" s="496">
        <v>0</v>
      </c>
      <c r="AE124" s="496">
        <v>0</v>
      </c>
      <c r="AF124" s="496">
        <v>0</v>
      </c>
      <c r="AG124" s="496"/>
      <c r="AH124" s="496">
        <v>0</v>
      </c>
      <c r="AI124" s="496">
        <v>0</v>
      </c>
      <c r="AJ124" s="496">
        <v>0</v>
      </c>
      <c r="AK124" s="496">
        <v>0</v>
      </c>
      <c r="AL124" s="496">
        <v>0</v>
      </c>
      <c r="AM124" s="496">
        <v>0</v>
      </c>
      <c r="AN124" s="496">
        <v>68856</v>
      </c>
      <c r="AO124" s="496">
        <v>0</v>
      </c>
      <c r="AP124" s="496">
        <v>71139</v>
      </c>
      <c r="AQ124" s="496">
        <v>0</v>
      </c>
      <c r="AR124" s="496">
        <v>0</v>
      </c>
      <c r="AS124" s="496">
        <v>0</v>
      </c>
      <c r="AT124" s="496">
        <v>0</v>
      </c>
      <c r="AU124" s="496">
        <v>0</v>
      </c>
      <c r="AV124" s="496">
        <v>0</v>
      </c>
      <c r="AW124" s="496">
        <v>0</v>
      </c>
      <c r="AX124" s="496">
        <v>0</v>
      </c>
      <c r="AY124" s="496">
        <v>0</v>
      </c>
      <c r="AZ124" s="496">
        <v>0</v>
      </c>
      <c r="BA124" s="496">
        <v>0</v>
      </c>
      <c r="BB124" s="496">
        <v>0</v>
      </c>
      <c r="BC124" s="496">
        <v>0</v>
      </c>
      <c r="BD124" s="496">
        <v>0</v>
      </c>
      <c r="BE124" s="496">
        <v>0</v>
      </c>
      <c r="BF124" s="496">
        <v>0</v>
      </c>
      <c r="BG124" s="496">
        <v>0</v>
      </c>
      <c r="BH124" s="496">
        <v>0</v>
      </c>
      <c r="BI124" s="496">
        <v>0</v>
      </c>
      <c r="BJ124" s="496">
        <v>0</v>
      </c>
    </row>
    <row r="125" spans="1:62" x14ac:dyDescent="0.3">
      <c r="A125" s="493">
        <v>502</v>
      </c>
      <c r="B125" s="494" t="s">
        <v>85</v>
      </c>
      <c r="C125" s="494"/>
      <c r="D125" s="496">
        <v>6056006</v>
      </c>
      <c r="E125" s="496">
        <v>725518</v>
      </c>
      <c r="F125" s="496">
        <v>96522</v>
      </c>
      <c r="G125" s="496">
        <v>1533160</v>
      </c>
      <c r="H125" s="496">
        <v>872266</v>
      </c>
      <c r="I125" s="496">
        <v>2155272</v>
      </c>
      <c r="J125" s="496">
        <v>0</v>
      </c>
      <c r="K125" s="496">
        <v>268952</v>
      </c>
      <c r="L125" s="496">
        <v>1339099</v>
      </c>
      <c r="M125" s="496">
        <v>572224</v>
      </c>
      <c r="N125" s="496">
        <v>1020765</v>
      </c>
      <c r="O125" s="496">
        <v>3476444</v>
      </c>
      <c r="P125" s="496">
        <v>5677456</v>
      </c>
      <c r="Q125" s="496">
        <v>2531801</v>
      </c>
      <c r="R125" s="496">
        <v>3475623</v>
      </c>
      <c r="S125" s="496">
        <v>5517924</v>
      </c>
      <c r="T125" s="496">
        <v>190715</v>
      </c>
      <c r="U125" s="496">
        <v>1674822</v>
      </c>
      <c r="V125" s="496">
        <v>356475</v>
      </c>
      <c r="W125" s="496">
        <v>4962466</v>
      </c>
      <c r="X125" s="496">
        <v>1035351</v>
      </c>
      <c r="Y125" s="496">
        <v>26373000</v>
      </c>
      <c r="Z125" s="496">
        <v>889316</v>
      </c>
      <c r="AA125" s="496">
        <v>1141773</v>
      </c>
      <c r="AB125" s="496">
        <v>383977</v>
      </c>
      <c r="AC125" s="496">
        <v>2954581</v>
      </c>
      <c r="AD125" s="496">
        <v>2059950</v>
      </c>
      <c r="AE125" s="496">
        <v>2668436</v>
      </c>
      <c r="AF125" s="496">
        <v>4298765</v>
      </c>
      <c r="AG125" s="496"/>
      <c r="AH125" s="496">
        <v>133484</v>
      </c>
      <c r="AI125" s="496">
        <v>227120</v>
      </c>
      <c r="AJ125" s="496">
        <v>3161758</v>
      </c>
      <c r="AK125" s="496">
        <v>1695934</v>
      </c>
      <c r="AL125" s="496">
        <v>8508938</v>
      </c>
      <c r="AM125" s="496">
        <v>4332223</v>
      </c>
      <c r="AN125" s="496">
        <v>99070</v>
      </c>
      <c r="AO125" s="496">
        <v>3781176</v>
      </c>
      <c r="AP125" s="496">
        <v>3146032</v>
      </c>
      <c r="AQ125" s="496">
        <v>342422</v>
      </c>
      <c r="AR125" s="496">
        <v>1192838</v>
      </c>
      <c r="AS125" s="496">
        <v>4627115</v>
      </c>
      <c r="AT125" s="496">
        <v>143841</v>
      </c>
      <c r="AU125" s="496">
        <v>49616</v>
      </c>
      <c r="AV125" s="496">
        <v>1453300</v>
      </c>
      <c r="AW125" s="496">
        <v>1127645</v>
      </c>
      <c r="AX125" s="496">
        <v>7573931</v>
      </c>
      <c r="AY125" s="496">
        <v>917265</v>
      </c>
      <c r="AZ125" s="496">
        <v>5018086</v>
      </c>
      <c r="BA125" s="496">
        <v>1406256</v>
      </c>
      <c r="BB125" s="496">
        <v>2862525</v>
      </c>
      <c r="BC125" s="496">
        <v>496099</v>
      </c>
      <c r="BD125" s="496">
        <v>873893</v>
      </c>
      <c r="BE125" s="496">
        <v>3440359</v>
      </c>
      <c r="BF125" s="496">
        <v>100011</v>
      </c>
      <c r="BG125" s="496">
        <v>1161512</v>
      </c>
      <c r="BH125" s="496">
        <v>552168</v>
      </c>
      <c r="BI125" s="496">
        <v>3192045</v>
      </c>
      <c r="BJ125" s="496">
        <v>272151</v>
      </c>
    </row>
    <row r="126" spans="1:62" x14ac:dyDescent="0.3">
      <c r="A126" s="493">
        <v>503</v>
      </c>
      <c r="B126" s="494" t="s">
        <v>86</v>
      </c>
      <c r="C126" s="494"/>
      <c r="D126" s="496">
        <v>0</v>
      </c>
      <c r="E126" s="496">
        <v>0</v>
      </c>
      <c r="F126" s="496">
        <v>0</v>
      </c>
      <c r="G126" s="496">
        <v>0</v>
      </c>
      <c r="H126" s="496">
        <v>0</v>
      </c>
      <c r="I126" s="496">
        <v>0</v>
      </c>
      <c r="J126" s="496">
        <v>0</v>
      </c>
      <c r="K126" s="496">
        <v>0</v>
      </c>
      <c r="L126" s="496">
        <v>0</v>
      </c>
      <c r="M126" s="496">
        <v>0</v>
      </c>
      <c r="N126" s="496">
        <v>0</v>
      </c>
      <c r="O126" s="496">
        <v>0</v>
      </c>
      <c r="P126" s="496">
        <v>0</v>
      </c>
      <c r="Q126" s="496">
        <v>0</v>
      </c>
      <c r="R126" s="496">
        <v>0</v>
      </c>
      <c r="S126" s="496">
        <v>0</v>
      </c>
      <c r="T126" s="496">
        <v>0</v>
      </c>
      <c r="U126" s="496">
        <v>0</v>
      </c>
      <c r="V126" s="496">
        <v>0</v>
      </c>
      <c r="W126" s="496">
        <v>0</v>
      </c>
      <c r="X126" s="496">
        <v>0</v>
      </c>
      <c r="Y126" s="496">
        <v>0</v>
      </c>
      <c r="Z126" s="496">
        <v>0</v>
      </c>
      <c r="AA126" s="496">
        <v>24773</v>
      </c>
      <c r="AB126" s="496">
        <v>0</v>
      </c>
      <c r="AC126" s="496">
        <v>0</v>
      </c>
      <c r="AD126" s="496">
        <v>0</v>
      </c>
      <c r="AE126" s="496">
        <v>0</v>
      </c>
      <c r="AF126" s="496">
        <v>0</v>
      </c>
      <c r="AG126" s="496"/>
      <c r="AH126" s="496">
        <v>0</v>
      </c>
      <c r="AI126" s="496">
        <v>0</v>
      </c>
      <c r="AJ126" s="496">
        <v>0</v>
      </c>
      <c r="AK126" s="496">
        <v>0</v>
      </c>
      <c r="AL126" s="496">
        <v>0</v>
      </c>
      <c r="AM126" s="496">
        <v>0</v>
      </c>
      <c r="AN126" s="496">
        <v>0</v>
      </c>
      <c r="AO126" s="496">
        <v>0</v>
      </c>
      <c r="AP126" s="496">
        <v>0</v>
      </c>
      <c r="AQ126" s="496">
        <v>0</v>
      </c>
      <c r="AR126" s="496">
        <v>0</v>
      </c>
      <c r="AS126" s="496">
        <v>0</v>
      </c>
      <c r="AT126" s="496">
        <v>0</v>
      </c>
      <c r="AU126" s="496">
        <v>0</v>
      </c>
      <c r="AV126" s="496">
        <v>0</v>
      </c>
      <c r="AW126" s="496">
        <v>0</v>
      </c>
      <c r="AX126" s="496">
        <v>0</v>
      </c>
      <c r="AY126" s="496">
        <v>0</v>
      </c>
      <c r="AZ126" s="496">
        <v>0</v>
      </c>
      <c r="BA126" s="496">
        <v>0</v>
      </c>
      <c r="BB126" s="496">
        <v>0</v>
      </c>
      <c r="BC126" s="496">
        <v>0</v>
      </c>
      <c r="BD126" s="496">
        <v>0</v>
      </c>
      <c r="BE126" s="496">
        <v>0</v>
      </c>
      <c r="BF126" s="496">
        <v>0</v>
      </c>
      <c r="BG126" s="496">
        <v>0</v>
      </c>
      <c r="BH126" s="496">
        <v>0</v>
      </c>
      <c r="BI126" s="496">
        <v>0</v>
      </c>
      <c r="BJ126" s="496">
        <v>0</v>
      </c>
    </row>
    <row r="127" spans="1:62" x14ac:dyDescent="0.3">
      <c r="A127" s="493">
        <v>504</v>
      </c>
      <c r="B127" s="494" t="s">
        <v>90</v>
      </c>
      <c r="C127" s="494"/>
      <c r="D127" s="496">
        <v>171859621</v>
      </c>
      <c r="E127" s="496">
        <v>38631176</v>
      </c>
      <c r="F127" s="496">
        <v>13003763</v>
      </c>
      <c r="G127" s="496">
        <v>28061545</v>
      </c>
      <c r="H127" s="496">
        <v>25143830</v>
      </c>
      <c r="I127" s="496">
        <v>35759780</v>
      </c>
      <c r="J127" s="496">
        <v>32201439</v>
      </c>
      <c r="K127" s="496">
        <v>18921924</v>
      </c>
      <c r="L127" s="496">
        <v>53338638</v>
      </c>
      <c r="M127" s="496">
        <v>20650316</v>
      </c>
      <c r="N127" s="496">
        <v>39194640</v>
      </c>
      <c r="O127" s="496">
        <v>97070360</v>
      </c>
      <c r="P127" s="496">
        <v>181729616</v>
      </c>
      <c r="Q127" s="496">
        <v>99269203</v>
      </c>
      <c r="R127" s="496">
        <v>239881104</v>
      </c>
      <c r="S127" s="496">
        <v>87771640</v>
      </c>
      <c r="T127" s="496">
        <v>14397961</v>
      </c>
      <c r="U127" s="496">
        <v>62951545</v>
      </c>
      <c r="V127" s="496">
        <v>19535416</v>
      </c>
      <c r="W127" s="496">
        <v>114791714</v>
      </c>
      <c r="X127" s="496">
        <v>85335666</v>
      </c>
      <c r="Y127" s="496">
        <v>141505000</v>
      </c>
      <c r="Z127" s="496">
        <v>68265349</v>
      </c>
      <c r="AA127" s="496">
        <v>28208154</v>
      </c>
      <c r="AB127" s="496">
        <v>14024327</v>
      </c>
      <c r="AC127" s="496">
        <v>126366870</v>
      </c>
      <c r="AD127" s="496">
        <v>22894578</v>
      </c>
      <c r="AE127" s="496">
        <v>47505335</v>
      </c>
      <c r="AF127" s="496">
        <v>104689525</v>
      </c>
      <c r="AG127" s="496"/>
      <c r="AH127" s="496">
        <v>32302777</v>
      </c>
      <c r="AI127" s="496">
        <v>38319233</v>
      </c>
      <c r="AJ127" s="496">
        <v>134529602</v>
      </c>
      <c r="AK127" s="496">
        <v>43661443</v>
      </c>
      <c r="AL127" s="496">
        <v>74596818</v>
      </c>
      <c r="AM127" s="496">
        <v>275630583</v>
      </c>
      <c r="AN127" s="496">
        <v>17113660</v>
      </c>
      <c r="AO127" s="496">
        <v>54573087</v>
      </c>
      <c r="AP127" s="496">
        <v>43646828</v>
      </c>
      <c r="AQ127" s="496">
        <v>10835302</v>
      </c>
      <c r="AR127" s="496">
        <v>58105603</v>
      </c>
      <c r="AS127" s="496">
        <v>234158532</v>
      </c>
      <c r="AT127" s="496">
        <v>14407895</v>
      </c>
      <c r="AU127" s="496">
        <v>11056302</v>
      </c>
      <c r="AV127" s="496">
        <v>58786099</v>
      </c>
      <c r="AW127" s="496">
        <v>28400791</v>
      </c>
      <c r="AX127" s="496">
        <v>543038679</v>
      </c>
      <c r="AY127" s="496">
        <v>25402557</v>
      </c>
      <c r="AZ127" s="496">
        <v>156441247</v>
      </c>
      <c r="BA127" s="496">
        <v>56150086</v>
      </c>
      <c r="BB127" s="496">
        <v>101166497</v>
      </c>
      <c r="BC127" s="496">
        <v>27352362</v>
      </c>
      <c r="BD127" s="496">
        <v>29626042</v>
      </c>
      <c r="BE127" s="496">
        <v>71694579</v>
      </c>
      <c r="BF127" s="496">
        <v>10233457</v>
      </c>
      <c r="BG127" s="496">
        <v>146675966</v>
      </c>
      <c r="BH127" s="496">
        <v>29384362</v>
      </c>
      <c r="BI127" s="496">
        <v>268814811</v>
      </c>
      <c r="BJ127" s="496">
        <v>10838327</v>
      </c>
    </row>
    <row r="128" spans="1:62" x14ac:dyDescent="0.3">
      <c r="A128" s="493">
        <v>505</v>
      </c>
      <c r="B128" s="494" t="s">
        <v>91</v>
      </c>
      <c r="C128" s="494"/>
      <c r="D128" s="496">
        <v>710122</v>
      </c>
      <c r="E128" s="496">
        <v>199850</v>
      </c>
      <c r="F128" s="496">
        <v>2000</v>
      </c>
      <c r="G128" s="496">
        <v>532201</v>
      </c>
      <c r="H128" s="496">
        <v>280196</v>
      </c>
      <c r="I128" s="496">
        <v>0</v>
      </c>
      <c r="J128" s="496">
        <v>424422</v>
      </c>
      <c r="K128" s="496">
        <v>68348</v>
      </c>
      <c r="L128" s="496">
        <v>504454</v>
      </c>
      <c r="M128" s="496">
        <v>244597</v>
      </c>
      <c r="N128" s="496">
        <v>654158</v>
      </c>
      <c r="O128" s="496">
        <v>1083381</v>
      </c>
      <c r="P128" s="496">
        <v>230714</v>
      </c>
      <c r="Q128" s="496">
        <v>87887</v>
      </c>
      <c r="R128" s="496">
        <v>0</v>
      </c>
      <c r="S128" s="496">
        <v>229375</v>
      </c>
      <c r="T128" s="496">
        <v>0</v>
      </c>
      <c r="U128" s="496">
        <v>298498</v>
      </c>
      <c r="V128" s="496">
        <v>188968</v>
      </c>
      <c r="W128" s="496">
        <v>1157652</v>
      </c>
      <c r="X128" s="496">
        <v>150527</v>
      </c>
      <c r="Y128" s="496">
        <v>0</v>
      </c>
      <c r="Z128" s="496">
        <v>561493</v>
      </c>
      <c r="AA128" s="496">
        <v>16218</v>
      </c>
      <c r="AB128" s="496">
        <v>33600</v>
      </c>
      <c r="AC128" s="496">
        <v>0</v>
      </c>
      <c r="AD128" s="496">
        <v>0</v>
      </c>
      <c r="AE128" s="496">
        <v>405713</v>
      </c>
      <c r="AF128" s="496">
        <v>1129519</v>
      </c>
      <c r="AG128" s="496"/>
      <c r="AH128" s="496">
        <v>420163</v>
      </c>
      <c r="AI128" s="496">
        <v>165991</v>
      </c>
      <c r="AJ128" s="496">
        <v>1345998</v>
      </c>
      <c r="AK128" s="496">
        <v>286352</v>
      </c>
      <c r="AL128" s="496">
        <v>818410</v>
      </c>
      <c r="AM128" s="496">
        <v>1123845</v>
      </c>
      <c r="AN128" s="496">
        <v>52759</v>
      </c>
      <c r="AO128" s="496">
        <v>677774</v>
      </c>
      <c r="AP128" s="496">
        <v>2222</v>
      </c>
      <c r="AQ128" s="496">
        <v>0</v>
      </c>
      <c r="AR128" s="496">
        <v>730802</v>
      </c>
      <c r="AS128" s="496">
        <v>0</v>
      </c>
      <c r="AT128" s="496">
        <v>0</v>
      </c>
      <c r="AU128" s="496">
        <v>88145</v>
      </c>
      <c r="AV128" s="496">
        <v>503041</v>
      </c>
      <c r="AW128" s="496">
        <v>207863</v>
      </c>
      <c r="AX128" s="496">
        <v>18446822</v>
      </c>
      <c r="AY128" s="496">
        <v>819408</v>
      </c>
      <c r="AZ128" s="496">
        <v>1844277</v>
      </c>
      <c r="BA128" s="496">
        <v>239988</v>
      </c>
      <c r="BB128" s="496">
        <v>0</v>
      </c>
      <c r="BC128" s="496">
        <v>412810</v>
      </c>
      <c r="BD128" s="496">
        <v>0</v>
      </c>
      <c r="BE128" s="496">
        <v>827914</v>
      </c>
      <c r="BF128" s="496">
        <v>4840978</v>
      </c>
      <c r="BG128" s="496">
        <v>1739277</v>
      </c>
      <c r="BH128" s="496">
        <v>186636</v>
      </c>
      <c r="BI128" s="496">
        <v>0</v>
      </c>
      <c r="BJ128" s="496">
        <v>330393</v>
      </c>
    </row>
    <row r="129" spans="1:62" x14ac:dyDescent="0.3">
      <c r="A129" s="493">
        <v>506</v>
      </c>
      <c r="B129" s="494" t="s">
        <v>97</v>
      </c>
      <c r="C129" s="494"/>
      <c r="D129" s="496">
        <v>11148695</v>
      </c>
      <c r="E129" s="496">
        <v>4214030</v>
      </c>
      <c r="F129" s="496">
        <v>3158214</v>
      </c>
      <c r="G129" s="496">
        <v>4591010</v>
      </c>
      <c r="H129" s="496">
        <v>3057007</v>
      </c>
      <c r="I129" s="496">
        <v>4296587</v>
      </c>
      <c r="J129" s="496">
        <v>5763056</v>
      </c>
      <c r="K129" s="496">
        <v>2070539</v>
      </c>
      <c r="L129" s="496">
        <v>1880903</v>
      </c>
      <c r="M129" s="496">
        <v>2200287</v>
      </c>
      <c r="N129" s="496">
        <v>1158806</v>
      </c>
      <c r="O129" s="496">
        <v>22487569</v>
      </c>
      <c r="P129" s="496">
        <v>8879030</v>
      </c>
      <c r="Q129" s="496">
        <v>3809482</v>
      </c>
      <c r="R129" s="496">
        <v>21709505</v>
      </c>
      <c r="S129" s="496">
        <v>14870217</v>
      </c>
      <c r="T129" s="496">
        <v>695890</v>
      </c>
      <c r="U129" s="496">
        <v>5139078</v>
      </c>
      <c r="V129" s="496">
        <v>2743257</v>
      </c>
      <c r="W129" s="496">
        <v>6316833</v>
      </c>
      <c r="X129" s="496">
        <v>17730956</v>
      </c>
      <c r="Y129" s="496">
        <v>175781000</v>
      </c>
      <c r="Z129" s="496">
        <v>8494344</v>
      </c>
      <c r="AA129" s="496">
        <v>1137675</v>
      </c>
      <c r="AB129" s="496">
        <v>265388</v>
      </c>
      <c r="AC129" s="496">
        <v>7403562</v>
      </c>
      <c r="AD129" s="496">
        <v>3433630</v>
      </c>
      <c r="AE129" s="496">
        <v>2138359</v>
      </c>
      <c r="AF129" s="496">
        <v>15744317</v>
      </c>
      <c r="AG129" s="496"/>
      <c r="AH129" s="496">
        <v>1597972</v>
      </c>
      <c r="AI129" s="496">
        <v>3998469</v>
      </c>
      <c r="AJ129" s="496">
        <v>10278414</v>
      </c>
      <c r="AK129" s="496">
        <v>4521760</v>
      </c>
      <c r="AL129" s="496">
        <v>3994142</v>
      </c>
      <c r="AM129" s="496">
        <v>28032965</v>
      </c>
      <c r="AN129" s="496">
        <v>3172545</v>
      </c>
      <c r="AO129" s="496">
        <v>2866264</v>
      </c>
      <c r="AP129" s="496">
        <v>6044056</v>
      </c>
      <c r="AQ129" s="496">
        <v>2073662</v>
      </c>
      <c r="AR129" s="496">
        <v>7130860</v>
      </c>
      <c r="AS129" s="496">
        <v>8242243</v>
      </c>
      <c r="AT129" s="496">
        <v>1324991</v>
      </c>
      <c r="AU129" s="496">
        <v>346599</v>
      </c>
      <c r="AV129" s="496">
        <v>8288344</v>
      </c>
      <c r="AW129" s="496">
        <v>1234693</v>
      </c>
      <c r="AX129" s="496">
        <v>43193790</v>
      </c>
      <c r="AY129" s="496">
        <v>3360108</v>
      </c>
      <c r="AZ129" s="496">
        <v>7347225</v>
      </c>
      <c r="BA129" s="496">
        <v>2898704</v>
      </c>
      <c r="BB129" s="496">
        <v>7951614</v>
      </c>
      <c r="BC129" s="496">
        <v>3179938</v>
      </c>
      <c r="BD129" s="496">
        <v>3919065</v>
      </c>
      <c r="BE129" s="496">
        <v>2637932</v>
      </c>
      <c r="BF129" s="496">
        <v>1769824</v>
      </c>
      <c r="BG129" s="496">
        <v>13816933</v>
      </c>
      <c r="BH129" s="496">
        <v>3573623</v>
      </c>
      <c r="BI129" s="496">
        <v>34138685</v>
      </c>
      <c r="BJ129" s="496">
        <v>531563</v>
      </c>
    </row>
    <row r="130" spans="1:62" x14ac:dyDescent="0.3">
      <c r="A130" s="493">
        <v>507</v>
      </c>
      <c r="B130" s="494" t="s">
        <v>427</v>
      </c>
      <c r="C130" s="494"/>
      <c r="D130" s="496">
        <v>0</v>
      </c>
      <c r="E130" s="496">
        <v>0</v>
      </c>
      <c r="F130" s="496">
        <v>0</v>
      </c>
      <c r="G130" s="496">
        <v>0</v>
      </c>
      <c r="H130" s="496">
        <v>0</v>
      </c>
      <c r="I130" s="496">
        <v>0</v>
      </c>
      <c r="J130" s="496">
        <v>0</v>
      </c>
      <c r="K130" s="496">
        <v>30489</v>
      </c>
      <c r="L130" s="496">
        <v>0</v>
      </c>
      <c r="M130" s="496">
        <v>0</v>
      </c>
      <c r="N130" s="496">
        <v>18146</v>
      </c>
      <c r="O130" s="496">
        <v>-27954</v>
      </c>
      <c r="P130" s="496">
        <v>-133832</v>
      </c>
      <c r="Q130" s="496">
        <v>-1</v>
      </c>
      <c r="R130" s="496">
        <v>-74696</v>
      </c>
      <c r="S130" s="496">
        <v>182792</v>
      </c>
      <c r="T130" s="496">
        <v>0</v>
      </c>
      <c r="U130" s="496">
        <v>39547</v>
      </c>
      <c r="V130" s="496">
        <v>0</v>
      </c>
      <c r="W130" s="496">
        <v>19247</v>
      </c>
      <c r="X130" s="496">
        <v>0</v>
      </c>
      <c r="Y130" s="496">
        <v>0</v>
      </c>
      <c r="Z130" s="496">
        <v>0</v>
      </c>
      <c r="AA130" s="496">
        <v>0</v>
      </c>
      <c r="AB130" s="496">
        <v>0</v>
      </c>
      <c r="AC130" s="496">
        <v>0</v>
      </c>
      <c r="AD130" s="496">
        <v>0</v>
      </c>
      <c r="AE130" s="496">
        <v>0</v>
      </c>
      <c r="AF130" s="496">
        <v>281881</v>
      </c>
      <c r="AG130" s="496"/>
      <c r="AH130" s="496">
        <v>0</v>
      </c>
      <c r="AI130" s="496">
        <v>51399</v>
      </c>
      <c r="AJ130" s="496">
        <v>0</v>
      </c>
      <c r="AK130" s="496">
        <v>0</v>
      </c>
      <c r="AL130" s="496">
        <v>29388</v>
      </c>
      <c r="AM130" s="496">
        <v>-6876</v>
      </c>
      <c r="AN130" s="496">
        <v>0</v>
      </c>
      <c r="AO130" s="496">
        <v>0</v>
      </c>
      <c r="AP130" s="496">
        <v>0</v>
      </c>
      <c r="AQ130" s="496">
        <v>0</v>
      </c>
      <c r="AR130" s="496">
        <v>-20500</v>
      </c>
      <c r="AS130" s="496">
        <v>0</v>
      </c>
      <c r="AT130" s="496">
        <v>0</v>
      </c>
      <c r="AU130" s="496">
        <v>0</v>
      </c>
      <c r="AV130" s="496">
        <v>0</v>
      </c>
      <c r="AW130" s="496">
        <v>0</v>
      </c>
      <c r="AX130" s="496">
        <v>0</v>
      </c>
      <c r="AY130" s="496">
        <v>-57270</v>
      </c>
      <c r="AZ130" s="496">
        <v>182084</v>
      </c>
      <c r="BA130" s="496">
        <v>0</v>
      </c>
      <c r="BB130" s="496">
        <v>0</v>
      </c>
      <c r="BC130" s="496">
        <v>0</v>
      </c>
      <c r="BD130" s="496">
        <v>0</v>
      </c>
      <c r="BE130" s="496">
        <v>0</v>
      </c>
      <c r="BF130" s="496">
        <v>0</v>
      </c>
      <c r="BG130" s="496">
        <v>0</v>
      </c>
      <c r="BH130" s="496">
        <v>0</v>
      </c>
      <c r="BI130" s="496">
        <v>0</v>
      </c>
      <c r="BJ130" s="496">
        <v>0</v>
      </c>
    </row>
    <row r="131" spans="1:62" x14ac:dyDescent="0.3">
      <c r="A131" s="493">
        <v>508</v>
      </c>
      <c r="B131" s="494" t="s">
        <v>112</v>
      </c>
      <c r="C131" s="494"/>
      <c r="D131" s="496">
        <v>0</v>
      </c>
      <c r="E131" s="496">
        <v>0</v>
      </c>
      <c r="F131" s="496">
        <v>0</v>
      </c>
      <c r="G131" s="496">
        <v>0</v>
      </c>
      <c r="H131" s="496">
        <v>0</v>
      </c>
      <c r="I131" s="496">
        <v>0</v>
      </c>
      <c r="J131" s="496">
        <v>0</v>
      </c>
      <c r="K131" s="496">
        <v>0</v>
      </c>
      <c r="L131" s="496">
        <v>0</v>
      </c>
      <c r="M131" s="496">
        <v>0</v>
      </c>
      <c r="N131" s="496">
        <v>0</v>
      </c>
      <c r="O131" s="496">
        <v>0</v>
      </c>
      <c r="P131" s="496">
        <v>0</v>
      </c>
      <c r="Q131" s="496">
        <v>0</v>
      </c>
      <c r="R131" s="496">
        <v>0</v>
      </c>
      <c r="S131" s="496">
        <v>0</v>
      </c>
      <c r="T131" s="496">
        <v>0</v>
      </c>
      <c r="U131" s="496">
        <v>0</v>
      </c>
      <c r="V131" s="496">
        <v>0</v>
      </c>
      <c r="W131" s="496">
        <v>0</v>
      </c>
      <c r="X131" s="496">
        <v>0</v>
      </c>
      <c r="Y131" s="496">
        <v>0</v>
      </c>
      <c r="Z131" s="496">
        <v>0</v>
      </c>
      <c r="AA131" s="496">
        <v>0</v>
      </c>
      <c r="AB131" s="496">
        <v>0</v>
      </c>
      <c r="AC131" s="496">
        <v>0</v>
      </c>
      <c r="AD131" s="496">
        <v>0</v>
      </c>
      <c r="AE131" s="496">
        <v>0</v>
      </c>
      <c r="AF131" s="496">
        <v>0</v>
      </c>
      <c r="AG131" s="496"/>
      <c r="AH131" s="496">
        <v>0</v>
      </c>
      <c r="AI131" s="496">
        <v>0</v>
      </c>
      <c r="AJ131" s="496">
        <v>0</v>
      </c>
      <c r="AK131" s="496">
        <v>0</v>
      </c>
      <c r="AL131" s="496">
        <v>0</v>
      </c>
      <c r="AM131" s="496">
        <v>0</v>
      </c>
      <c r="AN131" s="496">
        <v>0</v>
      </c>
      <c r="AO131" s="496">
        <v>0</v>
      </c>
      <c r="AP131" s="496">
        <v>0</v>
      </c>
      <c r="AQ131" s="496">
        <v>0</v>
      </c>
      <c r="AR131" s="496">
        <v>0</v>
      </c>
      <c r="AS131" s="496">
        <v>0</v>
      </c>
      <c r="AT131" s="496">
        <v>0</v>
      </c>
      <c r="AU131" s="496">
        <v>0</v>
      </c>
      <c r="AV131" s="496">
        <v>0</v>
      </c>
      <c r="AW131" s="496">
        <v>0</v>
      </c>
      <c r="AX131" s="496">
        <v>0</v>
      </c>
      <c r="AY131" s="496">
        <v>0</v>
      </c>
      <c r="AZ131" s="496">
        <v>0</v>
      </c>
      <c r="BA131" s="496">
        <v>0</v>
      </c>
      <c r="BB131" s="496">
        <v>0</v>
      </c>
      <c r="BC131" s="496">
        <v>0</v>
      </c>
      <c r="BD131" s="496">
        <v>0</v>
      </c>
      <c r="BE131" s="496">
        <v>0</v>
      </c>
      <c r="BF131" s="496">
        <v>0</v>
      </c>
      <c r="BG131" s="496">
        <v>0</v>
      </c>
      <c r="BH131" s="496">
        <v>0</v>
      </c>
      <c r="BI131" s="496">
        <v>0</v>
      </c>
      <c r="BJ131" s="496">
        <v>0</v>
      </c>
    </row>
    <row r="132" spans="1:62" x14ac:dyDescent="0.3">
      <c r="A132" s="493">
        <v>509</v>
      </c>
      <c r="B132" s="494" t="s">
        <v>113</v>
      </c>
      <c r="C132" s="494"/>
      <c r="D132" s="496">
        <v>0</v>
      </c>
      <c r="E132" s="496">
        <v>0</v>
      </c>
      <c r="F132" s="496">
        <v>0</v>
      </c>
      <c r="G132" s="496">
        <v>0</v>
      </c>
      <c r="H132" s="496">
        <v>0</v>
      </c>
      <c r="I132" s="496">
        <v>0</v>
      </c>
      <c r="J132" s="496">
        <v>0</v>
      </c>
      <c r="K132" s="496">
        <v>0</v>
      </c>
      <c r="L132" s="496">
        <v>0</v>
      </c>
      <c r="M132" s="496">
        <v>0</v>
      </c>
      <c r="N132" s="496">
        <v>0</v>
      </c>
      <c r="O132" s="496">
        <v>0</v>
      </c>
      <c r="P132" s="496">
        <v>0</v>
      </c>
      <c r="Q132" s="496">
        <v>0</v>
      </c>
      <c r="R132" s="496">
        <v>0</v>
      </c>
      <c r="S132" s="496">
        <v>0</v>
      </c>
      <c r="T132" s="496">
        <v>0</v>
      </c>
      <c r="U132" s="496">
        <v>0</v>
      </c>
      <c r="V132" s="496">
        <v>0</v>
      </c>
      <c r="W132" s="496">
        <v>0</v>
      </c>
      <c r="X132" s="496">
        <v>0</v>
      </c>
      <c r="Y132" s="496">
        <v>0</v>
      </c>
      <c r="Z132" s="496">
        <v>0</v>
      </c>
      <c r="AA132" s="496">
        <v>0</v>
      </c>
      <c r="AB132" s="496">
        <v>0</v>
      </c>
      <c r="AC132" s="496">
        <v>0</v>
      </c>
      <c r="AD132" s="496">
        <v>0</v>
      </c>
      <c r="AE132" s="496">
        <v>0</v>
      </c>
      <c r="AF132" s="496">
        <v>0</v>
      </c>
      <c r="AG132" s="496"/>
      <c r="AH132" s="496">
        <v>0</v>
      </c>
      <c r="AI132" s="496">
        <v>0</v>
      </c>
      <c r="AJ132" s="496">
        <v>0</v>
      </c>
      <c r="AK132" s="496">
        <v>0</v>
      </c>
      <c r="AL132" s="496">
        <v>0</v>
      </c>
      <c r="AM132" s="496">
        <v>0</v>
      </c>
      <c r="AN132" s="496">
        <v>0</v>
      </c>
      <c r="AO132" s="496">
        <v>0</v>
      </c>
      <c r="AP132" s="496">
        <v>0</v>
      </c>
      <c r="AQ132" s="496">
        <v>0</v>
      </c>
      <c r="AR132" s="496">
        <v>0</v>
      </c>
      <c r="AS132" s="496">
        <v>0</v>
      </c>
      <c r="AT132" s="496">
        <v>0</v>
      </c>
      <c r="AU132" s="496">
        <v>0</v>
      </c>
      <c r="AV132" s="496">
        <v>0</v>
      </c>
      <c r="AW132" s="496">
        <v>0</v>
      </c>
      <c r="AX132" s="496">
        <v>0</v>
      </c>
      <c r="AY132" s="496">
        <v>0</v>
      </c>
      <c r="AZ132" s="496">
        <v>0</v>
      </c>
      <c r="BA132" s="496">
        <v>0</v>
      </c>
      <c r="BB132" s="496">
        <v>0</v>
      </c>
      <c r="BC132" s="496">
        <v>0</v>
      </c>
      <c r="BD132" s="496">
        <v>0</v>
      </c>
      <c r="BE132" s="496">
        <v>0</v>
      </c>
      <c r="BF132" s="496">
        <v>0</v>
      </c>
      <c r="BG132" s="496">
        <v>0</v>
      </c>
      <c r="BH132" s="496">
        <v>0</v>
      </c>
      <c r="BI132" s="496">
        <v>0</v>
      </c>
      <c r="BJ132" s="496">
        <v>0</v>
      </c>
    </row>
    <row r="133" spans="1:62" x14ac:dyDescent="0.3">
      <c r="A133" s="493">
        <v>510</v>
      </c>
      <c r="B133" s="494" t="s">
        <v>119</v>
      </c>
      <c r="C133" s="494"/>
      <c r="D133" s="496">
        <v>0</v>
      </c>
      <c r="E133" s="496">
        <v>0</v>
      </c>
      <c r="F133" s="496">
        <v>0</v>
      </c>
      <c r="G133" s="496">
        <v>0</v>
      </c>
      <c r="H133" s="496">
        <v>0</v>
      </c>
      <c r="I133" s="496">
        <v>0</v>
      </c>
      <c r="J133" s="496">
        <v>0</v>
      </c>
      <c r="K133" s="496">
        <v>0</v>
      </c>
      <c r="L133" s="496">
        <v>0</v>
      </c>
      <c r="M133" s="496">
        <v>0</v>
      </c>
      <c r="N133" s="496">
        <v>0</v>
      </c>
      <c r="O133" s="496">
        <v>0</v>
      </c>
      <c r="P133" s="496">
        <v>0</v>
      </c>
      <c r="Q133" s="496">
        <v>0</v>
      </c>
      <c r="R133" s="496">
        <v>0</v>
      </c>
      <c r="S133" s="496">
        <v>0</v>
      </c>
      <c r="T133" s="496">
        <v>0</v>
      </c>
      <c r="U133" s="496">
        <v>0</v>
      </c>
      <c r="V133" s="496">
        <v>0</v>
      </c>
      <c r="W133" s="496">
        <v>0</v>
      </c>
      <c r="X133" s="496">
        <v>0</v>
      </c>
      <c r="Y133" s="496">
        <v>0</v>
      </c>
      <c r="Z133" s="496">
        <v>0</v>
      </c>
      <c r="AA133" s="496">
        <v>0</v>
      </c>
      <c r="AB133" s="496">
        <v>0</v>
      </c>
      <c r="AC133" s="496">
        <v>0</v>
      </c>
      <c r="AD133" s="496">
        <v>0</v>
      </c>
      <c r="AE133" s="496">
        <v>0</v>
      </c>
      <c r="AF133" s="496">
        <v>0</v>
      </c>
      <c r="AG133" s="496"/>
      <c r="AH133" s="496">
        <v>0</v>
      </c>
      <c r="AI133" s="496">
        <v>0</v>
      </c>
      <c r="AJ133" s="496">
        <v>0</v>
      </c>
      <c r="AK133" s="496">
        <v>0</v>
      </c>
      <c r="AL133" s="496">
        <v>0</v>
      </c>
      <c r="AM133" s="496">
        <v>0</v>
      </c>
      <c r="AN133" s="496">
        <v>0</v>
      </c>
      <c r="AO133" s="496">
        <v>0</v>
      </c>
      <c r="AP133" s="496">
        <v>0</v>
      </c>
      <c r="AQ133" s="496">
        <v>0</v>
      </c>
      <c r="AR133" s="496">
        <v>0</v>
      </c>
      <c r="AS133" s="496">
        <v>0</v>
      </c>
      <c r="AT133" s="496">
        <v>0</v>
      </c>
      <c r="AU133" s="496">
        <v>0</v>
      </c>
      <c r="AV133" s="496">
        <v>0</v>
      </c>
      <c r="AW133" s="496">
        <v>0</v>
      </c>
      <c r="AX133" s="496">
        <v>0</v>
      </c>
      <c r="AY133" s="496">
        <v>0</v>
      </c>
      <c r="AZ133" s="496">
        <v>0</v>
      </c>
      <c r="BA133" s="496">
        <v>0</v>
      </c>
      <c r="BB133" s="496">
        <v>0</v>
      </c>
      <c r="BC133" s="496">
        <v>0</v>
      </c>
      <c r="BD133" s="496">
        <v>0</v>
      </c>
      <c r="BE133" s="496">
        <v>0</v>
      </c>
      <c r="BF133" s="496">
        <v>0</v>
      </c>
      <c r="BG133" s="496">
        <v>0</v>
      </c>
      <c r="BH133" s="496">
        <v>0</v>
      </c>
      <c r="BI133" s="496">
        <v>0</v>
      </c>
      <c r="BJ133" s="496">
        <v>0</v>
      </c>
    </row>
    <row r="134" spans="1:62" x14ac:dyDescent="0.3">
      <c r="A134" s="493">
        <v>511</v>
      </c>
      <c r="B134" s="494" t="s">
        <v>124</v>
      </c>
      <c r="C134" s="494"/>
      <c r="D134" s="496">
        <v>0</v>
      </c>
      <c r="E134" s="496">
        <v>0</v>
      </c>
      <c r="F134" s="496">
        <v>0</v>
      </c>
      <c r="G134" s="496">
        <v>0</v>
      </c>
      <c r="H134" s="496">
        <v>0</v>
      </c>
      <c r="I134" s="496">
        <v>0</v>
      </c>
      <c r="J134" s="496">
        <v>0</v>
      </c>
      <c r="K134" s="496">
        <v>0</v>
      </c>
      <c r="L134" s="496">
        <v>0</v>
      </c>
      <c r="M134" s="496">
        <v>0</v>
      </c>
      <c r="N134" s="496">
        <v>0</v>
      </c>
      <c r="O134" s="496">
        <v>0</v>
      </c>
      <c r="P134" s="496">
        <v>0</v>
      </c>
      <c r="Q134" s="496">
        <v>0</v>
      </c>
      <c r="R134" s="496">
        <v>0</v>
      </c>
      <c r="S134" s="496">
        <v>0</v>
      </c>
      <c r="T134" s="496">
        <v>0</v>
      </c>
      <c r="U134" s="496">
        <v>0</v>
      </c>
      <c r="V134" s="496">
        <v>0</v>
      </c>
      <c r="W134" s="496">
        <v>0</v>
      </c>
      <c r="X134" s="496">
        <v>0</v>
      </c>
      <c r="Y134" s="496">
        <v>0</v>
      </c>
      <c r="Z134" s="496">
        <v>0</v>
      </c>
      <c r="AA134" s="496">
        <v>0</v>
      </c>
      <c r="AB134" s="496">
        <v>0</v>
      </c>
      <c r="AC134" s="496">
        <v>0</v>
      </c>
      <c r="AD134" s="496">
        <v>0</v>
      </c>
      <c r="AE134" s="496">
        <v>0</v>
      </c>
      <c r="AF134" s="496">
        <v>0</v>
      </c>
      <c r="AG134" s="496"/>
      <c r="AH134" s="496">
        <v>0</v>
      </c>
      <c r="AI134" s="496">
        <v>0</v>
      </c>
      <c r="AJ134" s="496">
        <v>0</v>
      </c>
      <c r="AK134" s="496">
        <v>0</v>
      </c>
      <c r="AL134" s="496">
        <v>0</v>
      </c>
      <c r="AM134" s="496">
        <v>0</v>
      </c>
      <c r="AN134" s="496">
        <v>0</v>
      </c>
      <c r="AO134" s="496">
        <v>0</v>
      </c>
      <c r="AP134" s="496">
        <v>0</v>
      </c>
      <c r="AQ134" s="496">
        <v>0</v>
      </c>
      <c r="AR134" s="496">
        <v>0</v>
      </c>
      <c r="AS134" s="496">
        <v>0</v>
      </c>
      <c r="AT134" s="496">
        <v>0</v>
      </c>
      <c r="AU134" s="496">
        <v>0</v>
      </c>
      <c r="AV134" s="496">
        <v>0</v>
      </c>
      <c r="AW134" s="496">
        <v>0</v>
      </c>
      <c r="AX134" s="496">
        <v>0</v>
      </c>
      <c r="AY134" s="496">
        <v>0</v>
      </c>
      <c r="AZ134" s="496">
        <v>0</v>
      </c>
      <c r="BA134" s="496">
        <v>0</v>
      </c>
      <c r="BB134" s="496">
        <v>0</v>
      </c>
      <c r="BC134" s="496">
        <v>0</v>
      </c>
      <c r="BD134" s="496">
        <v>0</v>
      </c>
      <c r="BE134" s="496">
        <v>0</v>
      </c>
      <c r="BF134" s="496">
        <v>0</v>
      </c>
      <c r="BG134" s="496">
        <v>0</v>
      </c>
      <c r="BH134" s="496">
        <v>0</v>
      </c>
      <c r="BI134" s="496">
        <v>0</v>
      </c>
      <c r="BJ134" s="496">
        <v>0</v>
      </c>
    </row>
    <row r="135" spans="1:62" x14ac:dyDescent="0.3">
      <c r="A135" s="493">
        <v>512</v>
      </c>
      <c r="B135" s="494" t="s">
        <v>150</v>
      </c>
      <c r="C135" s="494"/>
      <c r="D135" s="496">
        <v>0</v>
      </c>
      <c r="E135" s="496">
        <v>0</v>
      </c>
      <c r="F135" s="496">
        <v>0</v>
      </c>
      <c r="G135" s="496">
        <v>0</v>
      </c>
      <c r="H135" s="496">
        <v>0</v>
      </c>
      <c r="I135" s="496">
        <v>0</v>
      </c>
      <c r="J135" s="496">
        <v>60760</v>
      </c>
      <c r="K135" s="496">
        <v>23190</v>
      </c>
      <c r="L135" s="496">
        <v>0</v>
      </c>
      <c r="M135" s="496">
        <v>0</v>
      </c>
      <c r="N135" s="496">
        <v>45134</v>
      </c>
      <c r="O135" s="496">
        <v>33137</v>
      </c>
      <c r="P135" s="496">
        <v>0</v>
      </c>
      <c r="Q135" s="496">
        <v>0</v>
      </c>
      <c r="R135" s="496">
        <v>87546</v>
      </c>
      <c r="S135" s="496">
        <v>0</v>
      </c>
      <c r="T135" s="496">
        <v>0</v>
      </c>
      <c r="U135" s="496">
        <v>0</v>
      </c>
      <c r="V135" s="496">
        <v>206459</v>
      </c>
      <c r="W135" s="496">
        <v>0</v>
      </c>
      <c r="X135" s="496">
        <v>0</v>
      </c>
      <c r="Y135" s="496">
        <v>0</v>
      </c>
      <c r="Z135" s="496">
        <v>215348</v>
      </c>
      <c r="AA135" s="496">
        <v>64264</v>
      </c>
      <c r="AB135" s="496">
        <v>0</v>
      </c>
      <c r="AC135" s="496">
        <v>0</v>
      </c>
      <c r="AD135" s="496">
        <v>48983</v>
      </c>
      <c r="AE135" s="496">
        <v>9811</v>
      </c>
      <c r="AF135" s="496">
        <v>1089660</v>
      </c>
      <c r="AG135" s="496"/>
      <c r="AH135" s="496">
        <v>125081</v>
      </c>
      <c r="AI135" s="496">
        <v>0</v>
      </c>
      <c r="AJ135" s="496">
        <v>0</v>
      </c>
      <c r="AK135" s="496">
        <v>0</v>
      </c>
      <c r="AL135" s="496">
        <v>87512</v>
      </c>
      <c r="AM135" s="496">
        <v>0</v>
      </c>
      <c r="AN135" s="496">
        <v>650330</v>
      </c>
      <c r="AO135" s="496">
        <v>0</v>
      </c>
      <c r="AP135" s="496">
        <v>0</v>
      </c>
      <c r="AQ135" s="496">
        <v>0</v>
      </c>
      <c r="AR135" s="496">
        <v>0</v>
      </c>
      <c r="AS135" s="496">
        <v>0</v>
      </c>
      <c r="AT135" s="496">
        <v>0</v>
      </c>
      <c r="AU135" s="496">
        <v>0</v>
      </c>
      <c r="AV135" s="496">
        <v>0</v>
      </c>
      <c r="AW135" s="496">
        <v>0</v>
      </c>
      <c r="AX135" s="496">
        <v>930195</v>
      </c>
      <c r="AY135" s="496">
        <v>0</v>
      </c>
      <c r="AZ135" s="496">
        <v>630769</v>
      </c>
      <c r="BA135" s="496">
        <v>7392366</v>
      </c>
      <c r="BB135" s="496">
        <v>0</v>
      </c>
      <c r="BC135" s="496">
        <v>0</v>
      </c>
      <c r="BD135" s="496">
        <v>378222</v>
      </c>
      <c r="BE135" s="496">
        <v>0</v>
      </c>
      <c r="BF135" s="496">
        <v>0</v>
      </c>
      <c r="BG135" s="496">
        <v>0</v>
      </c>
      <c r="BH135" s="496">
        <v>0</v>
      </c>
      <c r="BI135" s="496">
        <v>0</v>
      </c>
      <c r="BJ135" s="496">
        <v>0</v>
      </c>
    </row>
    <row r="136" spans="1:62" x14ac:dyDescent="0.3">
      <c r="A136" s="493">
        <v>513</v>
      </c>
      <c r="B136" s="494" t="s">
        <v>156</v>
      </c>
      <c r="C136" s="494"/>
      <c r="D136" s="496">
        <v>0</v>
      </c>
      <c r="E136" s="496">
        <v>0</v>
      </c>
      <c r="F136" s="496">
        <v>0</v>
      </c>
      <c r="G136" s="496">
        <v>0</v>
      </c>
      <c r="H136" s="496">
        <v>0</v>
      </c>
      <c r="I136" s="496">
        <v>0</v>
      </c>
      <c r="J136" s="496">
        <v>0</v>
      </c>
      <c r="K136" s="496">
        <v>0</v>
      </c>
      <c r="L136" s="496">
        <v>0</v>
      </c>
      <c r="M136" s="496">
        <v>0</v>
      </c>
      <c r="N136" s="496">
        <v>0</v>
      </c>
      <c r="O136" s="496">
        <v>0</v>
      </c>
      <c r="P136" s="496">
        <v>0</v>
      </c>
      <c r="Q136" s="496">
        <v>0</v>
      </c>
      <c r="R136" s="496">
        <v>0</v>
      </c>
      <c r="S136" s="496">
        <v>0</v>
      </c>
      <c r="T136" s="496">
        <v>0</v>
      </c>
      <c r="U136" s="496">
        <v>0</v>
      </c>
      <c r="V136" s="496">
        <v>0</v>
      </c>
      <c r="W136" s="496">
        <v>0</v>
      </c>
      <c r="X136" s="496">
        <v>0</v>
      </c>
      <c r="Y136" s="496">
        <v>0</v>
      </c>
      <c r="Z136" s="496">
        <v>0</v>
      </c>
      <c r="AA136" s="496">
        <v>0</v>
      </c>
      <c r="AB136" s="496">
        <v>0</v>
      </c>
      <c r="AC136" s="496">
        <v>0</v>
      </c>
      <c r="AD136" s="496">
        <v>0</v>
      </c>
      <c r="AE136" s="496">
        <v>0</v>
      </c>
      <c r="AF136" s="496">
        <v>0</v>
      </c>
      <c r="AG136" s="496"/>
      <c r="AH136" s="496">
        <v>0</v>
      </c>
      <c r="AI136" s="496">
        <v>0</v>
      </c>
      <c r="AJ136" s="496">
        <v>0</v>
      </c>
      <c r="AK136" s="496">
        <v>0</v>
      </c>
      <c r="AL136" s="496">
        <v>0</v>
      </c>
      <c r="AM136" s="496">
        <v>0</v>
      </c>
      <c r="AN136" s="496">
        <v>0</v>
      </c>
      <c r="AO136" s="496">
        <v>0</v>
      </c>
      <c r="AP136" s="496">
        <v>0</v>
      </c>
      <c r="AQ136" s="496">
        <v>0</v>
      </c>
      <c r="AR136" s="496">
        <v>0</v>
      </c>
      <c r="AS136" s="496">
        <v>0</v>
      </c>
      <c r="AT136" s="496">
        <v>0</v>
      </c>
      <c r="AU136" s="496">
        <v>0</v>
      </c>
      <c r="AV136" s="496">
        <v>0</v>
      </c>
      <c r="AW136" s="496">
        <v>0</v>
      </c>
      <c r="AX136" s="496">
        <v>0</v>
      </c>
      <c r="AY136" s="496">
        <v>0</v>
      </c>
      <c r="AZ136" s="496">
        <v>0</v>
      </c>
      <c r="BA136" s="496">
        <v>0</v>
      </c>
      <c r="BB136" s="496">
        <v>0</v>
      </c>
      <c r="BC136" s="496">
        <v>0</v>
      </c>
      <c r="BD136" s="496">
        <v>0</v>
      </c>
      <c r="BE136" s="496">
        <v>0</v>
      </c>
      <c r="BF136" s="496">
        <v>0</v>
      </c>
      <c r="BG136" s="496">
        <v>0</v>
      </c>
      <c r="BH136" s="496">
        <v>0</v>
      </c>
      <c r="BI136" s="496">
        <v>0</v>
      </c>
      <c r="BJ136" s="496">
        <v>0</v>
      </c>
    </row>
    <row r="137" spans="1:62" x14ac:dyDescent="0.3">
      <c r="A137" s="493">
        <v>514</v>
      </c>
      <c r="B137" s="494" t="s">
        <v>157</v>
      </c>
      <c r="C137" s="494"/>
      <c r="D137" s="496">
        <v>0</v>
      </c>
      <c r="E137" s="496">
        <v>0</v>
      </c>
      <c r="F137" s="496">
        <v>0</v>
      </c>
      <c r="G137" s="496">
        <v>0</v>
      </c>
      <c r="H137" s="496">
        <v>0</v>
      </c>
      <c r="I137" s="496">
        <v>0</v>
      </c>
      <c r="J137" s="496">
        <v>0</v>
      </c>
      <c r="K137" s="496">
        <v>0</v>
      </c>
      <c r="L137" s="496">
        <v>0</v>
      </c>
      <c r="M137" s="496">
        <v>0</v>
      </c>
      <c r="N137" s="496">
        <v>0</v>
      </c>
      <c r="O137" s="496">
        <v>0</v>
      </c>
      <c r="P137" s="496">
        <v>0</v>
      </c>
      <c r="Q137" s="496">
        <v>0</v>
      </c>
      <c r="R137" s="496">
        <v>0</v>
      </c>
      <c r="S137" s="496">
        <v>0</v>
      </c>
      <c r="T137" s="496">
        <v>0</v>
      </c>
      <c r="U137" s="496">
        <v>0</v>
      </c>
      <c r="V137" s="496">
        <v>0</v>
      </c>
      <c r="W137" s="496">
        <v>0</v>
      </c>
      <c r="X137" s="496">
        <v>0</v>
      </c>
      <c r="Y137" s="496">
        <v>0</v>
      </c>
      <c r="Z137" s="496">
        <v>0</v>
      </c>
      <c r="AA137" s="496">
        <v>0</v>
      </c>
      <c r="AB137" s="496">
        <v>0</v>
      </c>
      <c r="AC137" s="496">
        <v>0</v>
      </c>
      <c r="AD137" s="496">
        <v>0</v>
      </c>
      <c r="AE137" s="496">
        <v>0</v>
      </c>
      <c r="AF137" s="496">
        <v>0</v>
      </c>
      <c r="AG137" s="496"/>
      <c r="AH137" s="496">
        <v>0</v>
      </c>
      <c r="AI137" s="496">
        <v>0</v>
      </c>
      <c r="AJ137" s="496">
        <v>0</v>
      </c>
      <c r="AK137" s="496">
        <v>0</v>
      </c>
      <c r="AL137" s="496">
        <v>0</v>
      </c>
      <c r="AM137" s="496">
        <v>0</v>
      </c>
      <c r="AN137" s="496">
        <v>0</v>
      </c>
      <c r="AO137" s="496">
        <v>0</v>
      </c>
      <c r="AP137" s="496">
        <v>0</v>
      </c>
      <c r="AQ137" s="496">
        <v>0</v>
      </c>
      <c r="AR137" s="496">
        <v>0</v>
      </c>
      <c r="AS137" s="496">
        <v>0</v>
      </c>
      <c r="AT137" s="496">
        <v>0</v>
      </c>
      <c r="AU137" s="496">
        <v>0</v>
      </c>
      <c r="AV137" s="496">
        <v>0</v>
      </c>
      <c r="AW137" s="496">
        <v>0</v>
      </c>
      <c r="AX137" s="496">
        <v>0</v>
      </c>
      <c r="AY137" s="496">
        <v>0</v>
      </c>
      <c r="AZ137" s="496">
        <v>0</v>
      </c>
      <c r="BA137" s="496">
        <v>0</v>
      </c>
      <c r="BB137" s="496">
        <v>0</v>
      </c>
      <c r="BC137" s="496">
        <v>0</v>
      </c>
      <c r="BD137" s="496">
        <v>0</v>
      </c>
      <c r="BE137" s="496">
        <v>0</v>
      </c>
      <c r="BF137" s="496">
        <v>0</v>
      </c>
      <c r="BG137" s="496">
        <v>0</v>
      </c>
      <c r="BH137" s="496">
        <v>0</v>
      </c>
      <c r="BI137" s="496">
        <v>0</v>
      </c>
      <c r="BJ137" s="496">
        <v>0</v>
      </c>
    </row>
    <row r="138" spans="1:62" x14ac:dyDescent="0.3">
      <c r="A138" s="493">
        <v>515</v>
      </c>
      <c r="B138" s="494" t="s">
        <v>168</v>
      </c>
      <c r="C138" s="494"/>
      <c r="D138" s="496">
        <v>0</v>
      </c>
      <c r="E138" s="496">
        <v>0</v>
      </c>
      <c r="F138" s="496">
        <v>0</v>
      </c>
      <c r="G138" s="496">
        <v>0</v>
      </c>
      <c r="H138" s="496">
        <v>0</v>
      </c>
      <c r="I138" s="496">
        <v>0</v>
      </c>
      <c r="J138" s="496">
        <v>0</v>
      </c>
      <c r="K138" s="496">
        <v>0</v>
      </c>
      <c r="L138" s="496">
        <v>0</v>
      </c>
      <c r="M138" s="496">
        <v>0</v>
      </c>
      <c r="N138" s="496">
        <v>0</v>
      </c>
      <c r="O138" s="496">
        <v>0</v>
      </c>
      <c r="P138" s="496">
        <v>0</v>
      </c>
      <c r="Q138" s="496">
        <v>0</v>
      </c>
      <c r="R138" s="496">
        <v>0</v>
      </c>
      <c r="S138" s="496">
        <v>0</v>
      </c>
      <c r="T138" s="496">
        <v>0</v>
      </c>
      <c r="U138" s="496">
        <v>0</v>
      </c>
      <c r="V138" s="496">
        <v>0</v>
      </c>
      <c r="W138" s="496">
        <v>0</v>
      </c>
      <c r="X138" s="496">
        <v>0</v>
      </c>
      <c r="Y138" s="496">
        <v>0</v>
      </c>
      <c r="Z138" s="496">
        <v>0</v>
      </c>
      <c r="AA138" s="496">
        <v>0</v>
      </c>
      <c r="AB138" s="496">
        <v>0</v>
      </c>
      <c r="AC138" s="496">
        <v>0</v>
      </c>
      <c r="AD138" s="496">
        <v>0</v>
      </c>
      <c r="AE138" s="496">
        <v>0</v>
      </c>
      <c r="AF138" s="496">
        <v>0</v>
      </c>
      <c r="AG138" s="496"/>
      <c r="AH138" s="496">
        <v>0</v>
      </c>
      <c r="AI138" s="496">
        <v>0</v>
      </c>
      <c r="AJ138" s="496">
        <v>0</v>
      </c>
      <c r="AK138" s="496">
        <v>0</v>
      </c>
      <c r="AL138" s="496">
        <v>0</v>
      </c>
      <c r="AM138" s="496">
        <v>0</v>
      </c>
      <c r="AN138" s="496">
        <v>0</v>
      </c>
      <c r="AO138" s="496">
        <v>0</v>
      </c>
      <c r="AP138" s="496">
        <v>0</v>
      </c>
      <c r="AQ138" s="496">
        <v>0</v>
      </c>
      <c r="AR138" s="496">
        <v>0</v>
      </c>
      <c r="AS138" s="496">
        <v>0</v>
      </c>
      <c r="AT138" s="496">
        <v>0</v>
      </c>
      <c r="AU138" s="496">
        <v>0</v>
      </c>
      <c r="AV138" s="496">
        <v>0</v>
      </c>
      <c r="AW138" s="496">
        <v>0</v>
      </c>
      <c r="AX138" s="496">
        <v>0</v>
      </c>
      <c r="AY138" s="496">
        <v>0</v>
      </c>
      <c r="AZ138" s="496">
        <v>0</v>
      </c>
      <c r="BA138" s="496">
        <v>0</v>
      </c>
      <c r="BB138" s="496">
        <v>0</v>
      </c>
      <c r="BC138" s="496">
        <v>0</v>
      </c>
      <c r="BD138" s="496">
        <v>0</v>
      </c>
      <c r="BE138" s="496">
        <v>0</v>
      </c>
      <c r="BF138" s="496">
        <v>0</v>
      </c>
      <c r="BG138" s="496">
        <v>0</v>
      </c>
      <c r="BH138" s="496">
        <v>0</v>
      </c>
      <c r="BI138" s="496">
        <v>0</v>
      </c>
      <c r="BJ138" s="496">
        <v>0</v>
      </c>
    </row>
    <row r="139" spans="1:62" x14ac:dyDescent="0.3">
      <c r="A139" s="493">
        <v>516</v>
      </c>
      <c r="B139" s="494" t="s">
        <v>169</v>
      </c>
      <c r="C139" s="494"/>
      <c r="D139" s="496">
        <v>0</v>
      </c>
      <c r="E139" s="496">
        <v>0</v>
      </c>
      <c r="F139" s="496">
        <v>0</v>
      </c>
      <c r="G139" s="496">
        <v>0</v>
      </c>
      <c r="H139" s="496">
        <v>0</v>
      </c>
      <c r="I139" s="496">
        <v>0</v>
      </c>
      <c r="J139" s="496">
        <v>0</v>
      </c>
      <c r="K139" s="496">
        <v>0</v>
      </c>
      <c r="L139" s="496">
        <v>0</v>
      </c>
      <c r="M139" s="496">
        <v>0</v>
      </c>
      <c r="N139" s="496">
        <v>0</v>
      </c>
      <c r="O139" s="496">
        <v>0</v>
      </c>
      <c r="P139" s="496">
        <v>0</v>
      </c>
      <c r="Q139" s="496">
        <v>0</v>
      </c>
      <c r="R139" s="496">
        <v>0</v>
      </c>
      <c r="S139" s="496">
        <v>0</v>
      </c>
      <c r="T139" s="496">
        <v>0</v>
      </c>
      <c r="U139" s="496">
        <v>0</v>
      </c>
      <c r="V139" s="496">
        <v>0</v>
      </c>
      <c r="W139" s="496">
        <v>0</v>
      </c>
      <c r="X139" s="496">
        <v>0</v>
      </c>
      <c r="Y139" s="496">
        <v>0</v>
      </c>
      <c r="Z139" s="496">
        <v>0</v>
      </c>
      <c r="AA139" s="496">
        <v>0</v>
      </c>
      <c r="AB139" s="496">
        <v>0</v>
      </c>
      <c r="AC139" s="496">
        <v>0</v>
      </c>
      <c r="AD139" s="496">
        <v>0</v>
      </c>
      <c r="AE139" s="496">
        <v>0</v>
      </c>
      <c r="AF139" s="496">
        <v>0</v>
      </c>
      <c r="AG139" s="496"/>
      <c r="AH139" s="496">
        <v>0</v>
      </c>
      <c r="AI139" s="496">
        <v>0</v>
      </c>
      <c r="AJ139" s="496">
        <v>0</v>
      </c>
      <c r="AK139" s="496">
        <v>0</v>
      </c>
      <c r="AL139" s="496">
        <v>0</v>
      </c>
      <c r="AM139" s="496">
        <v>0</v>
      </c>
      <c r="AN139" s="496">
        <v>0</v>
      </c>
      <c r="AO139" s="496">
        <v>0</v>
      </c>
      <c r="AP139" s="496">
        <v>0</v>
      </c>
      <c r="AQ139" s="496">
        <v>0</v>
      </c>
      <c r="AR139" s="496">
        <v>0</v>
      </c>
      <c r="AS139" s="496">
        <v>0</v>
      </c>
      <c r="AT139" s="496">
        <v>0</v>
      </c>
      <c r="AU139" s="496">
        <v>0</v>
      </c>
      <c r="AV139" s="496">
        <v>0</v>
      </c>
      <c r="AW139" s="496">
        <v>0</v>
      </c>
      <c r="AX139" s="496">
        <v>0</v>
      </c>
      <c r="AY139" s="496">
        <v>0</v>
      </c>
      <c r="AZ139" s="496">
        <v>0</v>
      </c>
      <c r="BA139" s="496">
        <v>0</v>
      </c>
      <c r="BB139" s="496">
        <v>0</v>
      </c>
      <c r="BC139" s="496">
        <v>0</v>
      </c>
      <c r="BD139" s="496">
        <v>0</v>
      </c>
      <c r="BE139" s="496">
        <v>0</v>
      </c>
      <c r="BF139" s="496">
        <v>0</v>
      </c>
      <c r="BG139" s="496">
        <v>0</v>
      </c>
      <c r="BH139" s="496">
        <v>0</v>
      </c>
      <c r="BI139" s="496">
        <v>0</v>
      </c>
      <c r="BJ139" s="496">
        <v>0</v>
      </c>
    </row>
    <row r="140" spans="1:62" x14ac:dyDescent="0.3">
      <c r="A140" s="493">
        <v>517</v>
      </c>
      <c r="B140" s="494" t="s">
        <v>170</v>
      </c>
      <c r="C140" s="494"/>
      <c r="D140" s="496">
        <v>0</v>
      </c>
      <c r="E140" s="496">
        <v>0</v>
      </c>
      <c r="F140" s="496">
        <v>0</v>
      </c>
      <c r="G140" s="496">
        <v>0</v>
      </c>
      <c r="H140" s="496">
        <v>0</v>
      </c>
      <c r="I140" s="496">
        <v>0</v>
      </c>
      <c r="J140" s="496">
        <v>0</v>
      </c>
      <c r="K140" s="496">
        <v>0</v>
      </c>
      <c r="L140" s="496">
        <v>0</v>
      </c>
      <c r="M140" s="496">
        <v>0</v>
      </c>
      <c r="N140" s="496">
        <v>0</v>
      </c>
      <c r="O140" s="496">
        <v>0</v>
      </c>
      <c r="P140" s="496">
        <v>0</v>
      </c>
      <c r="Q140" s="496">
        <v>0</v>
      </c>
      <c r="R140" s="496">
        <v>0</v>
      </c>
      <c r="S140" s="496">
        <v>0</v>
      </c>
      <c r="T140" s="496">
        <v>0</v>
      </c>
      <c r="U140" s="496">
        <v>0</v>
      </c>
      <c r="V140" s="496">
        <v>0</v>
      </c>
      <c r="W140" s="496">
        <v>0</v>
      </c>
      <c r="X140" s="496">
        <v>0</v>
      </c>
      <c r="Y140" s="496">
        <v>0</v>
      </c>
      <c r="Z140" s="496">
        <v>0</v>
      </c>
      <c r="AA140" s="496">
        <v>0</v>
      </c>
      <c r="AB140" s="496">
        <v>0</v>
      </c>
      <c r="AC140" s="496">
        <v>0</v>
      </c>
      <c r="AD140" s="496">
        <v>0</v>
      </c>
      <c r="AE140" s="496">
        <v>0</v>
      </c>
      <c r="AF140" s="496">
        <v>0</v>
      </c>
      <c r="AG140" s="496"/>
      <c r="AH140" s="496">
        <v>0</v>
      </c>
      <c r="AI140" s="496">
        <v>0</v>
      </c>
      <c r="AJ140" s="496">
        <v>0</v>
      </c>
      <c r="AK140" s="496">
        <v>0</v>
      </c>
      <c r="AL140" s="496">
        <v>0</v>
      </c>
      <c r="AM140" s="496">
        <v>0</v>
      </c>
      <c r="AN140" s="496">
        <v>0</v>
      </c>
      <c r="AO140" s="496">
        <v>0</v>
      </c>
      <c r="AP140" s="496">
        <v>0</v>
      </c>
      <c r="AQ140" s="496">
        <v>0</v>
      </c>
      <c r="AR140" s="496">
        <v>0</v>
      </c>
      <c r="AS140" s="496">
        <v>0</v>
      </c>
      <c r="AT140" s="496">
        <v>0</v>
      </c>
      <c r="AU140" s="496">
        <v>0</v>
      </c>
      <c r="AV140" s="496">
        <v>0</v>
      </c>
      <c r="AW140" s="496">
        <v>0</v>
      </c>
      <c r="AX140" s="496">
        <v>0</v>
      </c>
      <c r="AY140" s="496">
        <v>0</v>
      </c>
      <c r="AZ140" s="496">
        <v>0</v>
      </c>
      <c r="BA140" s="496">
        <v>0</v>
      </c>
      <c r="BB140" s="496">
        <v>0</v>
      </c>
      <c r="BC140" s="496">
        <v>0</v>
      </c>
      <c r="BD140" s="496">
        <v>0</v>
      </c>
      <c r="BE140" s="496">
        <v>0</v>
      </c>
      <c r="BF140" s="496">
        <v>0</v>
      </c>
      <c r="BG140" s="496">
        <v>0</v>
      </c>
      <c r="BH140" s="496">
        <v>0</v>
      </c>
      <c r="BI140" s="496">
        <v>0</v>
      </c>
      <c r="BJ140" s="496">
        <v>0</v>
      </c>
    </row>
    <row r="141" spans="1:62" x14ac:dyDescent="0.3">
      <c r="A141" s="493">
        <v>518</v>
      </c>
      <c r="B141" s="494" t="s">
        <v>171</v>
      </c>
      <c r="C141" s="494"/>
      <c r="D141" s="496">
        <v>0</v>
      </c>
      <c r="E141" s="496">
        <v>0</v>
      </c>
      <c r="F141" s="496">
        <v>0</v>
      </c>
      <c r="G141" s="496">
        <v>0</v>
      </c>
      <c r="H141" s="496">
        <v>0</v>
      </c>
      <c r="I141" s="496">
        <v>0</v>
      </c>
      <c r="J141" s="496">
        <v>0</v>
      </c>
      <c r="K141" s="496">
        <v>0</v>
      </c>
      <c r="L141" s="496">
        <v>0</v>
      </c>
      <c r="M141" s="496">
        <v>0</v>
      </c>
      <c r="N141" s="496">
        <v>0</v>
      </c>
      <c r="O141" s="496">
        <v>0</v>
      </c>
      <c r="P141" s="496">
        <v>0</v>
      </c>
      <c r="Q141" s="496">
        <v>0</v>
      </c>
      <c r="R141" s="496">
        <v>0</v>
      </c>
      <c r="S141" s="496">
        <v>0</v>
      </c>
      <c r="T141" s="496">
        <v>0</v>
      </c>
      <c r="U141" s="496">
        <v>0</v>
      </c>
      <c r="V141" s="496">
        <v>0</v>
      </c>
      <c r="W141" s="496">
        <v>0</v>
      </c>
      <c r="X141" s="496">
        <v>0</v>
      </c>
      <c r="Y141" s="496">
        <v>0</v>
      </c>
      <c r="Z141" s="496">
        <v>0</v>
      </c>
      <c r="AA141" s="496">
        <v>0</v>
      </c>
      <c r="AB141" s="496">
        <v>0</v>
      </c>
      <c r="AC141" s="496">
        <v>0</v>
      </c>
      <c r="AD141" s="496">
        <v>0</v>
      </c>
      <c r="AE141" s="496">
        <v>0</v>
      </c>
      <c r="AF141" s="496">
        <v>0</v>
      </c>
      <c r="AG141" s="496"/>
      <c r="AH141" s="496">
        <v>0</v>
      </c>
      <c r="AI141" s="496">
        <v>0</v>
      </c>
      <c r="AJ141" s="496">
        <v>0</v>
      </c>
      <c r="AK141" s="496">
        <v>0</v>
      </c>
      <c r="AL141" s="496">
        <v>0</v>
      </c>
      <c r="AM141" s="496">
        <v>0</v>
      </c>
      <c r="AN141" s="496">
        <v>0</v>
      </c>
      <c r="AO141" s="496">
        <v>0</v>
      </c>
      <c r="AP141" s="496">
        <v>0</v>
      </c>
      <c r="AQ141" s="496">
        <v>0</v>
      </c>
      <c r="AR141" s="496">
        <v>0</v>
      </c>
      <c r="AS141" s="496">
        <v>0</v>
      </c>
      <c r="AT141" s="496">
        <v>0</v>
      </c>
      <c r="AU141" s="496">
        <v>0</v>
      </c>
      <c r="AV141" s="496">
        <v>0</v>
      </c>
      <c r="AW141" s="496">
        <v>0</v>
      </c>
      <c r="AX141" s="496">
        <v>0</v>
      </c>
      <c r="AY141" s="496">
        <v>0</v>
      </c>
      <c r="AZ141" s="496">
        <v>0</v>
      </c>
      <c r="BA141" s="496">
        <v>0</v>
      </c>
      <c r="BB141" s="496">
        <v>0</v>
      </c>
      <c r="BC141" s="496">
        <v>0</v>
      </c>
      <c r="BD141" s="496">
        <v>0</v>
      </c>
      <c r="BE141" s="496">
        <v>0</v>
      </c>
      <c r="BF141" s="496">
        <v>0</v>
      </c>
      <c r="BG141" s="496">
        <v>0</v>
      </c>
      <c r="BH141" s="496">
        <v>0</v>
      </c>
      <c r="BI141" s="496">
        <v>0</v>
      </c>
      <c r="BJ141" s="496">
        <v>0</v>
      </c>
    </row>
    <row r="142" spans="1:62" x14ac:dyDescent="0.3">
      <c r="A142" s="493">
        <v>519</v>
      </c>
      <c r="B142" s="494" t="s">
        <v>172</v>
      </c>
      <c r="C142" s="494"/>
      <c r="D142" s="496">
        <v>0</v>
      </c>
      <c r="E142" s="496">
        <v>0</v>
      </c>
      <c r="F142" s="496">
        <v>0</v>
      </c>
      <c r="G142" s="496">
        <v>0</v>
      </c>
      <c r="H142" s="496">
        <v>0</v>
      </c>
      <c r="I142" s="496">
        <v>0</v>
      </c>
      <c r="J142" s="496">
        <v>0</v>
      </c>
      <c r="K142" s="496">
        <v>0</v>
      </c>
      <c r="L142" s="496">
        <v>0</v>
      </c>
      <c r="M142" s="496">
        <v>0</v>
      </c>
      <c r="N142" s="496">
        <v>0</v>
      </c>
      <c r="O142" s="496">
        <v>0</v>
      </c>
      <c r="P142" s="496">
        <v>0</v>
      </c>
      <c r="Q142" s="496">
        <v>0</v>
      </c>
      <c r="R142" s="496">
        <v>0</v>
      </c>
      <c r="S142" s="496">
        <v>0</v>
      </c>
      <c r="T142" s="496">
        <v>0</v>
      </c>
      <c r="U142" s="496">
        <v>0</v>
      </c>
      <c r="V142" s="496">
        <v>0</v>
      </c>
      <c r="W142" s="496">
        <v>0</v>
      </c>
      <c r="X142" s="496">
        <v>0</v>
      </c>
      <c r="Y142" s="496">
        <v>0</v>
      </c>
      <c r="Z142" s="496">
        <v>0</v>
      </c>
      <c r="AA142" s="496">
        <v>0</v>
      </c>
      <c r="AB142" s="496">
        <v>0</v>
      </c>
      <c r="AC142" s="496">
        <v>0</v>
      </c>
      <c r="AD142" s="496">
        <v>0</v>
      </c>
      <c r="AE142" s="496">
        <v>0</v>
      </c>
      <c r="AF142" s="496">
        <v>0</v>
      </c>
      <c r="AG142" s="496"/>
      <c r="AH142" s="496">
        <v>0</v>
      </c>
      <c r="AI142" s="496">
        <v>0</v>
      </c>
      <c r="AJ142" s="496">
        <v>0</v>
      </c>
      <c r="AK142" s="496">
        <v>0</v>
      </c>
      <c r="AL142" s="496">
        <v>0</v>
      </c>
      <c r="AM142" s="496">
        <v>0</v>
      </c>
      <c r="AN142" s="496">
        <v>0</v>
      </c>
      <c r="AO142" s="496">
        <v>0</v>
      </c>
      <c r="AP142" s="496">
        <v>0</v>
      </c>
      <c r="AQ142" s="496">
        <v>0</v>
      </c>
      <c r="AR142" s="496">
        <v>0</v>
      </c>
      <c r="AS142" s="496">
        <v>0</v>
      </c>
      <c r="AT142" s="496">
        <v>0</v>
      </c>
      <c r="AU142" s="496">
        <v>0</v>
      </c>
      <c r="AV142" s="496">
        <v>0</v>
      </c>
      <c r="AW142" s="496">
        <v>0</v>
      </c>
      <c r="AX142" s="496">
        <v>0</v>
      </c>
      <c r="AY142" s="496">
        <v>0</v>
      </c>
      <c r="AZ142" s="496">
        <v>0</v>
      </c>
      <c r="BA142" s="496">
        <v>0</v>
      </c>
      <c r="BB142" s="496">
        <v>0</v>
      </c>
      <c r="BC142" s="496">
        <v>0</v>
      </c>
      <c r="BD142" s="496">
        <v>0</v>
      </c>
      <c r="BE142" s="496">
        <v>0</v>
      </c>
      <c r="BF142" s="496">
        <v>0</v>
      </c>
      <c r="BG142" s="496">
        <v>0</v>
      </c>
      <c r="BH142" s="496">
        <v>0</v>
      </c>
      <c r="BI142" s="496">
        <v>0</v>
      </c>
      <c r="BJ142" s="496">
        <v>0</v>
      </c>
    </row>
    <row r="143" spans="1:62" x14ac:dyDescent="0.3">
      <c r="A143" s="493">
        <v>520</v>
      </c>
      <c r="B143" s="494" t="s">
        <v>173</v>
      </c>
      <c r="C143" s="494"/>
      <c r="D143" s="496">
        <v>0</v>
      </c>
      <c r="E143" s="496">
        <v>0</v>
      </c>
      <c r="F143" s="496">
        <v>0</v>
      </c>
      <c r="G143" s="496">
        <v>0</v>
      </c>
      <c r="H143" s="496">
        <v>0</v>
      </c>
      <c r="I143" s="496">
        <v>0</v>
      </c>
      <c r="J143" s="496">
        <v>0</v>
      </c>
      <c r="K143" s="496">
        <v>0</v>
      </c>
      <c r="L143" s="496">
        <v>0</v>
      </c>
      <c r="M143" s="496">
        <v>0</v>
      </c>
      <c r="N143" s="496">
        <v>0</v>
      </c>
      <c r="O143" s="496">
        <v>0</v>
      </c>
      <c r="P143" s="496">
        <v>0</v>
      </c>
      <c r="Q143" s="496">
        <v>0</v>
      </c>
      <c r="R143" s="496">
        <v>0</v>
      </c>
      <c r="S143" s="496">
        <v>0</v>
      </c>
      <c r="T143" s="496">
        <v>0</v>
      </c>
      <c r="U143" s="496">
        <v>0</v>
      </c>
      <c r="V143" s="496">
        <v>0</v>
      </c>
      <c r="W143" s="496">
        <v>0</v>
      </c>
      <c r="X143" s="496">
        <v>0</v>
      </c>
      <c r="Y143" s="496">
        <v>0</v>
      </c>
      <c r="Z143" s="496">
        <v>0</v>
      </c>
      <c r="AA143" s="496">
        <v>0</v>
      </c>
      <c r="AB143" s="496">
        <v>0</v>
      </c>
      <c r="AC143" s="496">
        <v>0</v>
      </c>
      <c r="AD143" s="496">
        <v>0</v>
      </c>
      <c r="AE143" s="496">
        <v>0</v>
      </c>
      <c r="AF143" s="496">
        <v>0</v>
      </c>
      <c r="AG143" s="496"/>
      <c r="AH143" s="496">
        <v>0</v>
      </c>
      <c r="AI143" s="496">
        <v>0</v>
      </c>
      <c r="AJ143" s="496">
        <v>0</v>
      </c>
      <c r="AK143" s="496">
        <v>0</v>
      </c>
      <c r="AL143" s="496">
        <v>0</v>
      </c>
      <c r="AM143" s="496">
        <v>0</v>
      </c>
      <c r="AN143" s="496">
        <v>0</v>
      </c>
      <c r="AO143" s="496">
        <v>0</v>
      </c>
      <c r="AP143" s="496">
        <v>0</v>
      </c>
      <c r="AQ143" s="496">
        <v>0</v>
      </c>
      <c r="AR143" s="496">
        <v>0</v>
      </c>
      <c r="AS143" s="496">
        <v>0</v>
      </c>
      <c r="AT143" s="496">
        <v>0</v>
      </c>
      <c r="AU143" s="496">
        <v>0</v>
      </c>
      <c r="AV143" s="496">
        <v>0</v>
      </c>
      <c r="AW143" s="496">
        <v>0</v>
      </c>
      <c r="AX143" s="496">
        <v>0</v>
      </c>
      <c r="AY143" s="496">
        <v>0</v>
      </c>
      <c r="AZ143" s="496">
        <v>0</v>
      </c>
      <c r="BA143" s="496">
        <v>0</v>
      </c>
      <c r="BB143" s="496">
        <v>0</v>
      </c>
      <c r="BC143" s="496">
        <v>0</v>
      </c>
      <c r="BD143" s="496">
        <v>0</v>
      </c>
      <c r="BE143" s="496">
        <v>0</v>
      </c>
      <c r="BF143" s="496">
        <v>0</v>
      </c>
      <c r="BG143" s="496">
        <v>0</v>
      </c>
      <c r="BH143" s="496">
        <v>0</v>
      </c>
      <c r="BI143" s="496">
        <v>0</v>
      </c>
      <c r="BJ143" s="496">
        <v>0</v>
      </c>
    </row>
    <row r="144" spans="1:62" x14ac:dyDescent="0.3">
      <c r="A144" s="493">
        <v>521</v>
      </c>
      <c r="B144" s="494" t="s">
        <v>174</v>
      </c>
      <c r="C144" s="494"/>
      <c r="D144" s="496">
        <v>0</v>
      </c>
      <c r="E144" s="496">
        <v>0</v>
      </c>
      <c r="F144" s="496">
        <v>0</v>
      </c>
      <c r="G144" s="496">
        <v>0</v>
      </c>
      <c r="H144" s="496">
        <v>0</v>
      </c>
      <c r="I144" s="496">
        <v>0</v>
      </c>
      <c r="J144" s="496">
        <v>0</v>
      </c>
      <c r="K144" s="496">
        <v>0</v>
      </c>
      <c r="L144" s="496">
        <v>0</v>
      </c>
      <c r="M144" s="496">
        <v>0</v>
      </c>
      <c r="N144" s="496">
        <v>0</v>
      </c>
      <c r="O144" s="496">
        <v>0</v>
      </c>
      <c r="P144" s="496">
        <v>0</v>
      </c>
      <c r="Q144" s="496">
        <v>0</v>
      </c>
      <c r="R144" s="496">
        <v>0</v>
      </c>
      <c r="S144" s="496">
        <v>0</v>
      </c>
      <c r="T144" s="496">
        <v>0</v>
      </c>
      <c r="U144" s="496">
        <v>0</v>
      </c>
      <c r="V144" s="496">
        <v>0</v>
      </c>
      <c r="W144" s="496">
        <v>0</v>
      </c>
      <c r="X144" s="496">
        <v>0</v>
      </c>
      <c r="Y144" s="496">
        <v>0</v>
      </c>
      <c r="Z144" s="496">
        <v>0</v>
      </c>
      <c r="AA144" s="496">
        <v>0</v>
      </c>
      <c r="AB144" s="496">
        <v>0</v>
      </c>
      <c r="AC144" s="496">
        <v>0</v>
      </c>
      <c r="AD144" s="496">
        <v>0</v>
      </c>
      <c r="AE144" s="496">
        <v>0</v>
      </c>
      <c r="AF144" s="496">
        <v>0</v>
      </c>
      <c r="AG144" s="496"/>
      <c r="AH144" s="496">
        <v>0</v>
      </c>
      <c r="AI144" s="496">
        <v>0</v>
      </c>
      <c r="AJ144" s="496">
        <v>0</v>
      </c>
      <c r="AK144" s="496">
        <v>0</v>
      </c>
      <c r="AL144" s="496">
        <v>0</v>
      </c>
      <c r="AM144" s="496">
        <v>0</v>
      </c>
      <c r="AN144" s="496">
        <v>0</v>
      </c>
      <c r="AO144" s="496">
        <v>0</v>
      </c>
      <c r="AP144" s="496">
        <v>0</v>
      </c>
      <c r="AQ144" s="496">
        <v>0</v>
      </c>
      <c r="AR144" s="496">
        <v>0</v>
      </c>
      <c r="AS144" s="496">
        <v>0</v>
      </c>
      <c r="AT144" s="496">
        <v>0</v>
      </c>
      <c r="AU144" s="496">
        <v>0</v>
      </c>
      <c r="AV144" s="496">
        <v>0</v>
      </c>
      <c r="AW144" s="496">
        <v>0</v>
      </c>
      <c r="AX144" s="496">
        <v>0</v>
      </c>
      <c r="AY144" s="496">
        <v>0</v>
      </c>
      <c r="AZ144" s="496">
        <v>0</v>
      </c>
      <c r="BA144" s="496">
        <v>0</v>
      </c>
      <c r="BB144" s="496">
        <v>0</v>
      </c>
      <c r="BC144" s="496">
        <v>0</v>
      </c>
      <c r="BD144" s="496">
        <v>0</v>
      </c>
      <c r="BE144" s="496">
        <v>0</v>
      </c>
      <c r="BF144" s="496">
        <v>0</v>
      </c>
      <c r="BG144" s="496">
        <v>0</v>
      </c>
      <c r="BH144" s="496">
        <v>0</v>
      </c>
      <c r="BI144" s="496">
        <v>0</v>
      </c>
      <c r="BJ144" s="496">
        <v>0</v>
      </c>
    </row>
    <row r="145" spans="1:62" x14ac:dyDescent="0.3">
      <c r="A145" s="493">
        <v>522</v>
      </c>
      <c r="B145" s="494" t="s">
        <v>175</v>
      </c>
      <c r="C145" s="494"/>
      <c r="D145" s="496">
        <v>0</v>
      </c>
      <c r="E145" s="496">
        <v>0</v>
      </c>
      <c r="F145" s="496">
        <v>0</v>
      </c>
      <c r="G145" s="496">
        <v>0</v>
      </c>
      <c r="H145" s="496">
        <v>0</v>
      </c>
      <c r="I145" s="496">
        <v>0</v>
      </c>
      <c r="J145" s="496">
        <v>0</v>
      </c>
      <c r="K145" s="496">
        <v>0</v>
      </c>
      <c r="L145" s="496">
        <v>0</v>
      </c>
      <c r="M145" s="496">
        <v>0</v>
      </c>
      <c r="N145" s="496">
        <v>0</v>
      </c>
      <c r="O145" s="496">
        <v>0</v>
      </c>
      <c r="P145" s="496">
        <v>0</v>
      </c>
      <c r="Q145" s="496">
        <v>0</v>
      </c>
      <c r="R145" s="496">
        <v>0</v>
      </c>
      <c r="S145" s="496">
        <v>0</v>
      </c>
      <c r="T145" s="496">
        <v>0</v>
      </c>
      <c r="U145" s="496">
        <v>0</v>
      </c>
      <c r="V145" s="496">
        <v>0</v>
      </c>
      <c r="W145" s="496">
        <v>0</v>
      </c>
      <c r="X145" s="496">
        <v>0</v>
      </c>
      <c r="Y145" s="496">
        <v>0</v>
      </c>
      <c r="Z145" s="496">
        <v>0</v>
      </c>
      <c r="AA145" s="496">
        <v>0</v>
      </c>
      <c r="AB145" s="496">
        <v>0</v>
      </c>
      <c r="AC145" s="496">
        <v>0</v>
      </c>
      <c r="AD145" s="496">
        <v>0</v>
      </c>
      <c r="AE145" s="496">
        <v>0</v>
      </c>
      <c r="AF145" s="496">
        <v>0</v>
      </c>
      <c r="AG145" s="496"/>
      <c r="AH145" s="496">
        <v>0</v>
      </c>
      <c r="AI145" s="496">
        <v>0</v>
      </c>
      <c r="AJ145" s="496">
        <v>0</v>
      </c>
      <c r="AK145" s="496">
        <v>0</v>
      </c>
      <c r="AL145" s="496">
        <v>0</v>
      </c>
      <c r="AM145" s="496">
        <v>0</v>
      </c>
      <c r="AN145" s="496">
        <v>0</v>
      </c>
      <c r="AO145" s="496">
        <v>0</v>
      </c>
      <c r="AP145" s="496">
        <v>0</v>
      </c>
      <c r="AQ145" s="496">
        <v>0</v>
      </c>
      <c r="AR145" s="496">
        <v>0</v>
      </c>
      <c r="AS145" s="496">
        <v>0</v>
      </c>
      <c r="AT145" s="496">
        <v>0</v>
      </c>
      <c r="AU145" s="496">
        <v>0</v>
      </c>
      <c r="AV145" s="496">
        <v>0</v>
      </c>
      <c r="AW145" s="496">
        <v>0</v>
      </c>
      <c r="AX145" s="496">
        <v>0</v>
      </c>
      <c r="AY145" s="496">
        <v>0</v>
      </c>
      <c r="AZ145" s="496">
        <v>0</v>
      </c>
      <c r="BA145" s="496">
        <v>0</v>
      </c>
      <c r="BB145" s="496">
        <v>0</v>
      </c>
      <c r="BC145" s="496">
        <v>0</v>
      </c>
      <c r="BD145" s="496">
        <v>0</v>
      </c>
      <c r="BE145" s="496">
        <v>0</v>
      </c>
      <c r="BF145" s="496">
        <v>0</v>
      </c>
      <c r="BG145" s="496">
        <v>0</v>
      </c>
      <c r="BH145" s="496">
        <v>0</v>
      </c>
      <c r="BI145" s="496">
        <v>0</v>
      </c>
      <c r="BJ145" s="496">
        <v>0</v>
      </c>
    </row>
    <row r="146" spans="1:62" x14ac:dyDescent="0.3">
      <c r="A146" s="493">
        <v>523</v>
      </c>
      <c r="B146" s="494" t="s">
        <v>176</v>
      </c>
      <c r="C146" s="494"/>
      <c r="D146" s="496">
        <v>0</v>
      </c>
      <c r="E146" s="496">
        <v>0</v>
      </c>
      <c r="F146" s="496">
        <v>0</v>
      </c>
      <c r="G146" s="496">
        <v>0</v>
      </c>
      <c r="H146" s="496">
        <v>0</v>
      </c>
      <c r="I146" s="496">
        <v>0</v>
      </c>
      <c r="J146" s="496">
        <v>0</v>
      </c>
      <c r="K146" s="496">
        <v>0</v>
      </c>
      <c r="L146" s="496">
        <v>0</v>
      </c>
      <c r="M146" s="496">
        <v>0</v>
      </c>
      <c r="N146" s="496">
        <v>0</v>
      </c>
      <c r="O146" s="496">
        <v>0</v>
      </c>
      <c r="P146" s="496">
        <v>0</v>
      </c>
      <c r="Q146" s="496">
        <v>0</v>
      </c>
      <c r="R146" s="496">
        <v>0</v>
      </c>
      <c r="S146" s="496">
        <v>0</v>
      </c>
      <c r="T146" s="496">
        <v>0</v>
      </c>
      <c r="U146" s="496">
        <v>0</v>
      </c>
      <c r="V146" s="496">
        <v>0</v>
      </c>
      <c r="W146" s="496">
        <v>0</v>
      </c>
      <c r="X146" s="496">
        <v>0</v>
      </c>
      <c r="Y146" s="496">
        <v>0</v>
      </c>
      <c r="Z146" s="496">
        <v>0</v>
      </c>
      <c r="AA146" s="496">
        <v>0</v>
      </c>
      <c r="AB146" s="496">
        <v>0</v>
      </c>
      <c r="AC146" s="496">
        <v>0</v>
      </c>
      <c r="AD146" s="496">
        <v>0</v>
      </c>
      <c r="AE146" s="496">
        <v>0</v>
      </c>
      <c r="AF146" s="496">
        <v>0</v>
      </c>
      <c r="AG146" s="496"/>
      <c r="AH146" s="496">
        <v>0</v>
      </c>
      <c r="AI146" s="496">
        <v>0</v>
      </c>
      <c r="AJ146" s="496">
        <v>0</v>
      </c>
      <c r="AK146" s="496">
        <v>0</v>
      </c>
      <c r="AL146" s="496">
        <v>0</v>
      </c>
      <c r="AM146" s="496">
        <v>0</v>
      </c>
      <c r="AN146" s="496">
        <v>0</v>
      </c>
      <c r="AO146" s="496">
        <v>0</v>
      </c>
      <c r="AP146" s="496">
        <v>0</v>
      </c>
      <c r="AQ146" s="496">
        <v>0</v>
      </c>
      <c r="AR146" s="496">
        <v>0</v>
      </c>
      <c r="AS146" s="496">
        <v>0</v>
      </c>
      <c r="AT146" s="496">
        <v>0</v>
      </c>
      <c r="AU146" s="496">
        <v>0</v>
      </c>
      <c r="AV146" s="496">
        <v>0</v>
      </c>
      <c r="AW146" s="496">
        <v>0</v>
      </c>
      <c r="AX146" s="496">
        <v>0</v>
      </c>
      <c r="AY146" s="496">
        <v>0</v>
      </c>
      <c r="AZ146" s="496">
        <v>0</v>
      </c>
      <c r="BA146" s="496">
        <v>0</v>
      </c>
      <c r="BB146" s="496">
        <v>0</v>
      </c>
      <c r="BC146" s="496">
        <v>0</v>
      </c>
      <c r="BD146" s="496">
        <v>0</v>
      </c>
      <c r="BE146" s="496">
        <v>0</v>
      </c>
      <c r="BF146" s="496">
        <v>0</v>
      </c>
      <c r="BG146" s="496">
        <v>0</v>
      </c>
      <c r="BH146" s="496">
        <v>0</v>
      </c>
      <c r="BI146" s="496">
        <v>0</v>
      </c>
      <c r="BJ146" s="496">
        <v>0</v>
      </c>
    </row>
    <row r="147" spans="1:62" x14ac:dyDescent="0.3">
      <c r="A147" s="493">
        <v>524</v>
      </c>
      <c r="B147" s="494" t="s">
        <v>177</v>
      </c>
      <c r="C147" s="494"/>
      <c r="D147" s="496">
        <v>0</v>
      </c>
      <c r="E147" s="496">
        <v>0</v>
      </c>
      <c r="F147" s="496">
        <v>0</v>
      </c>
      <c r="G147" s="496">
        <v>0</v>
      </c>
      <c r="H147" s="496">
        <v>0</v>
      </c>
      <c r="I147" s="496">
        <v>0</v>
      </c>
      <c r="J147" s="496">
        <v>0</v>
      </c>
      <c r="K147" s="496">
        <v>0</v>
      </c>
      <c r="L147" s="496">
        <v>0</v>
      </c>
      <c r="M147" s="496">
        <v>0</v>
      </c>
      <c r="N147" s="496">
        <v>0</v>
      </c>
      <c r="O147" s="496">
        <v>0</v>
      </c>
      <c r="P147" s="496">
        <v>0</v>
      </c>
      <c r="Q147" s="496">
        <v>0</v>
      </c>
      <c r="R147" s="496">
        <v>0</v>
      </c>
      <c r="S147" s="496">
        <v>0</v>
      </c>
      <c r="T147" s="496">
        <v>0</v>
      </c>
      <c r="U147" s="496">
        <v>0</v>
      </c>
      <c r="V147" s="496">
        <v>0</v>
      </c>
      <c r="W147" s="496">
        <v>0</v>
      </c>
      <c r="X147" s="496">
        <v>0</v>
      </c>
      <c r="Y147" s="496">
        <v>0</v>
      </c>
      <c r="Z147" s="496">
        <v>0</v>
      </c>
      <c r="AA147" s="496">
        <v>0</v>
      </c>
      <c r="AB147" s="496">
        <v>0</v>
      </c>
      <c r="AC147" s="496">
        <v>0</v>
      </c>
      <c r="AD147" s="496">
        <v>0</v>
      </c>
      <c r="AE147" s="496">
        <v>0</v>
      </c>
      <c r="AF147" s="496">
        <v>0</v>
      </c>
      <c r="AG147" s="496"/>
      <c r="AH147" s="496">
        <v>0</v>
      </c>
      <c r="AI147" s="496">
        <v>0</v>
      </c>
      <c r="AJ147" s="496">
        <v>0</v>
      </c>
      <c r="AK147" s="496">
        <v>0</v>
      </c>
      <c r="AL147" s="496">
        <v>0</v>
      </c>
      <c r="AM147" s="496">
        <v>0</v>
      </c>
      <c r="AN147" s="496">
        <v>0</v>
      </c>
      <c r="AO147" s="496">
        <v>0</v>
      </c>
      <c r="AP147" s="496">
        <v>0</v>
      </c>
      <c r="AQ147" s="496">
        <v>0</v>
      </c>
      <c r="AR147" s="496">
        <v>0</v>
      </c>
      <c r="AS147" s="496">
        <v>0</v>
      </c>
      <c r="AT147" s="496">
        <v>0</v>
      </c>
      <c r="AU147" s="496">
        <v>0</v>
      </c>
      <c r="AV147" s="496">
        <v>0</v>
      </c>
      <c r="AW147" s="496">
        <v>0</v>
      </c>
      <c r="AX147" s="496">
        <v>0</v>
      </c>
      <c r="AY147" s="496">
        <v>0</v>
      </c>
      <c r="AZ147" s="496">
        <v>0</v>
      </c>
      <c r="BA147" s="496">
        <v>0</v>
      </c>
      <c r="BB147" s="496">
        <v>0</v>
      </c>
      <c r="BC147" s="496">
        <v>0</v>
      </c>
      <c r="BD147" s="496">
        <v>0</v>
      </c>
      <c r="BE147" s="496">
        <v>0</v>
      </c>
      <c r="BF147" s="496">
        <v>0</v>
      </c>
      <c r="BG147" s="496">
        <v>0</v>
      </c>
      <c r="BH147" s="496">
        <v>0</v>
      </c>
      <c r="BI147" s="496">
        <v>0</v>
      </c>
      <c r="BJ147" s="496">
        <v>0</v>
      </c>
    </row>
    <row r="148" spans="1:62" x14ac:dyDescent="0.3">
      <c r="A148" s="493">
        <v>525</v>
      </c>
      <c r="B148" s="494" t="s">
        <v>178</v>
      </c>
      <c r="C148" s="494"/>
      <c r="D148" s="496">
        <v>0</v>
      </c>
      <c r="E148" s="496">
        <v>0</v>
      </c>
      <c r="F148" s="496">
        <v>0</v>
      </c>
      <c r="G148" s="496">
        <v>0</v>
      </c>
      <c r="H148" s="496">
        <v>0</v>
      </c>
      <c r="I148" s="496">
        <v>0</v>
      </c>
      <c r="J148" s="496">
        <v>0</v>
      </c>
      <c r="K148" s="496">
        <v>0</v>
      </c>
      <c r="L148" s="496">
        <v>0</v>
      </c>
      <c r="M148" s="496">
        <v>0</v>
      </c>
      <c r="N148" s="496">
        <v>0</v>
      </c>
      <c r="O148" s="496">
        <v>0</v>
      </c>
      <c r="P148" s="496">
        <v>0</v>
      </c>
      <c r="Q148" s="496">
        <v>0</v>
      </c>
      <c r="R148" s="496">
        <v>0</v>
      </c>
      <c r="S148" s="496">
        <v>0</v>
      </c>
      <c r="T148" s="496">
        <v>0</v>
      </c>
      <c r="U148" s="496">
        <v>0</v>
      </c>
      <c r="V148" s="496">
        <v>0</v>
      </c>
      <c r="W148" s="496">
        <v>0</v>
      </c>
      <c r="X148" s="496">
        <v>0</v>
      </c>
      <c r="Y148" s="496">
        <v>0</v>
      </c>
      <c r="Z148" s="496">
        <v>0</v>
      </c>
      <c r="AA148" s="496">
        <v>0</v>
      </c>
      <c r="AB148" s="496">
        <v>0</v>
      </c>
      <c r="AC148" s="496">
        <v>0</v>
      </c>
      <c r="AD148" s="496">
        <v>0</v>
      </c>
      <c r="AE148" s="496">
        <v>0</v>
      </c>
      <c r="AF148" s="496">
        <v>0</v>
      </c>
      <c r="AG148" s="496"/>
      <c r="AH148" s="496">
        <v>0</v>
      </c>
      <c r="AI148" s="496">
        <v>0</v>
      </c>
      <c r="AJ148" s="496">
        <v>0</v>
      </c>
      <c r="AK148" s="496">
        <v>0</v>
      </c>
      <c r="AL148" s="496">
        <v>0</v>
      </c>
      <c r="AM148" s="496">
        <v>0</v>
      </c>
      <c r="AN148" s="496">
        <v>0</v>
      </c>
      <c r="AO148" s="496">
        <v>0</v>
      </c>
      <c r="AP148" s="496">
        <v>0</v>
      </c>
      <c r="AQ148" s="496">
        <v>0</v>
      </c>
      <c r="AR148" s="496">
        <v>0</v>
      </c>
      <c r="AS148" s="496">
        <v>0</v>
      </c>
      <c r="AT148" s="496">
        <v>0</v>
      </c>
      <c r="AU148" s="496">
        <v>0</v>
      </c>
      <c r="AV148" s="496">
        <v>0</v>
      </c>
      <c r="AW148" s="496">
        <v>0</v>
      </c>
      <c r="AX148" s="496">
        <v>0</v>
      </c>
      <c r="AY148" s="496">
        <v>0</v>
      </c>
      <c r="AZ148" s="496">
        <v>0</v>
      </c>
      <c r="BA148" s="496">
        <v>0</v>
      </c>
      <c r="BB148" s="496">
        <v>0</v>
      </c>
      <c r="BC148" s="496">
        <v>0</v>
      </c>
      <c r="BD148" s="496">
        <v>0</v>
      </c>
      <c r="BE148" s="496">
        <v>0</v>
      </c>
      <c r="BF148" s="496">
        <v>0</v>
      </c>
      <c r="BG148" s="496">
        <v>0</v>
      </c>
      <c r="BH148" s="496">
        <v>0</v>
      </c>
      <c r="BI148" s="496">
        <v>0</v>
      </c>
      <c r="BJ148" s="496">
        <v>0</v>
      </c>
    </row>
    <row r="149" spans="1:62" x14ac:dyDescent="0.3">
      <c r="A149" s="493">
        <v>526</v>
      </c>
      <c r="B149" s="494" t="s">
        <v>179</v>
      </c>
      <c r="C149" s="494"/>
      <c r="D149" s="496">
        <v>0</v>
      </c>
      <c r="E149" s="496">
        <v>0</v>
      </c>
      <c r="F149" s="496">
        <v>0</v>
      </c>
      <c r="G149" s="496">
        <v>0</v>
      </c>
      <c r="H149" s="496">
        <v>0</v>
      </c>
      <c r="I149" s="496">
        <v>0</v>
      </c>
      <c r="J149" s="496">
        <v>0</v>
      </c>
      <c r="K149" s="496">
        <v>0</v>
      </c>
      <c r="L149" s="496">
        <v>0</v>
      </c>
      <c r="M149" s="496">
        <v>0</v>
      </c>
      <c r="N149" s="496">
        <v>0</v>
      </c>
      <c r="O149" s="496">
        <v>0</v>
      </c>
      <c r="P149" s="496">
        <v>0</v>
      </c>
      <c r="Q149" s="496">
        <v>0</v>
      </c>
      <c r="R149" s="496">
        <v>0</v>
      </c>
      <c r="S149" s="496">
        <v>0</v>
      </c>
      <c r="T149" s="496">
        <v>0</v>
      </c>
      <c r="U149" s="496">
        <v>0</v>
      </c>
      <c r="V149" s="496">
        <v>0</v>
      </c>
      <c r="W149" s="496">
        <v>0</v>
      </c>
      <c r="X149" s="496">
        <v>0</v>
      </c>
      <c r="Y149" s="496">
        <v>0</v>
      </c>
      <c r="Z149" s="496">
        <v>0</v>
      </c>
      <c r="AA149" s="496">
        <v>0</v>
      </c>
      <c r="AB149" s="496">
        <v>0</v>
      </c>
      <c r="AC149" s="496">
        <v>0</v>
      </c>
      <c r="AD149" s="496">
        <v>0</v>
      </c>
      <c r="AE149" s="496">
        <v>0</v>
      </c>
      <c r="AF149" s="496">
        <v>0</v>
      </c>
      <c r="AG149" s="496"/>
      <c r="AH149" s="496">
        <v>0</v>
      </c>
      <c r="AI149" s="496">
        <v>0</v>
      </c>
      <c r="AJ149" s="496">
        <v>0</v>
      </c>
      <c r="AK149" s="496">
        <v>0</v>
      </c>
      <c r="AL149" s="496">
        <v>0</v>
      </c>
      <c r="AM149" s="496">
        <v>0</v>
      </c>
      <c r="AN149" s="496">
        <v>0</v>
      </c>
      <c r="AO149" s="496">
        <v>0</v>
      </c>
      <c r="AP149" s="496">
        <v>0</v>
      </c>
      <c r="AQ149" s="496">
        <v>0</v>
      </c>
      <c r="AR149" s="496">
        <v>0</v>
      </c>
      <c r="AS149" s="496">
        <v>0</v>
      </c>
      <c r="AT149" s="496">
        <v>0</v>
      </c>
      <c r="AU149" s="496">
        <v>0</v>
      </c>
      <c r="AV149" s="496">
        <v>0</v>
      </c>
      <c r="AW149" s="496">
        <v>0</v>
      </c>
      <c r="AX149" s="496">
        <v>0</v>
      </c>
      <c r="AY149" s="496">
        <v>0</v>
      </c>
      <c r="AZ149" s="496">
        <v>0</v>
      </c>
      <c r="BA149" s="496">
        <v>0</v>
      </c>
      <c r="BB149" s="496">
        <v>0</v>
      </c>
      <c r="BC149" s="496">
        <v>0</v>
      </c>
      <c r="BD149" s="496">
        <v>0</v>
      </c>
      <c r="BE149" s="496">
        <v>0</v>
      </c>
      <c r="BF149" s="496">
        <v>0</v>
      </c>
      <c r="BG149" s="496">
        <v>0</v>
      </c>
      <c r="BH149" s="496">
        <v>0</v>
      </c>
      <c r="BI149" s="496">
        <v>0</v>
      </c>
      <c r="BJ149" s="496">
        <v>0</v>
      </c>
    </row>
    <row r="150" spans="1:62" x14ac:dyDescent="0.3">
      <c r="A150" s="493">
        <v>527</v>
      </c>
      <c r="B150" s="494" t="s">
        <v>180</v>
      </c>
      <c r="C150" s="494"/>
      <c r="D150" s="496">
        <v>0</v>
      </c>
      <c r="E150" s="496">
        <v>0</v>
      </c>
      <c r="F150" s="496">
        <v>0</v>
      </c>
      <c r="G150" s="496">
        <v>0</v>
      </c>
      <c r="H150" s="496">
        <v>0</v>
      </c>
      <c r="I150" s="496">
        <v>0</v>
      </c>
      <c r="J150" s="496">
        <v>0</v>
      </c>
      <c r="K150" s="496">
        <v>0</v>
      </c>
      <c r="L150" s="496">
        <v>0</v>
      </c>
      <c r="M150" s="496">
        <v>0</v>
      </c>
      <c r="N150" s="496">
        <v>0</v>
      </c>
      <c r="O150" s="496">
        <v>0</v>
      </c>
      <c r="P150" s="496">
        <v>0</v>
      </c>
      <c r="Q150" s="496">
        <v>0</v>
      </c>
      <c r="R150" s="496">
        <v>0</v>
      </c>
      <c r="S150" s="496">
        <v>0</v>
      </c>
      <c r="T150" s="496">
        <v>0</v>
      </c>
      <c r="U150" s="496">
        <v>0</v>
      </c>
      <c r="V150" s="496">
        <v>0</v>
      </c>
      <c r="W150" s="496">
        <v>0</v>
      </c>
      <c r="X150" s="496">
        <v>0</v>
      </c>
      <c r="Y150" s="496">
        <v>0</v>
      </c>
      <c r="Z150" s="496">
        <v>0</v>
      </c>
      <c r="AA150" s="496">
        <v>0</v>
      </c>
      <c r="AB150" s="496">
        <v>0</v>
      </c>
      <c r="AC150" s="496">
        <v>0</v>
      </c>
      <c r="AD150" s="496">
        <v>0</v>
      </c>
      <c r="AE150" s="496">
        <v>0</v>
      </c>
      <c r="AF150" s="496">
        <v>0</v>
      </c>
      <c r="AG150" s="496"/>
      <c r="AH150" s="496">
        <v>0</v>
      </c>
      <c r="AI150" s="496">
        <v>0</v>
      </c>
      <c r="AJ150" s="496">
        <v>0</v>
      </c>
      <c r="AK150" s="496">
        <v>0</v>
      </c>
      <c r="AL150" s="496">
        <v>0</v>
      </c>
      <c r="AM150" s="496">
        <v>0</v>
      </c>
      <c r="AN150" s="496">
        <v>0</v>
      </c>
      <c r="AO150" s="496">
        <v>0</v>
      </c>
      <c r="AP150" s="496">
        <v>0</v>
      </c>
      <c r="AQ150" s="496">
        <v>0</v>
      </c>
      <c r="AR150" s="496">
        <v>0</v>
      </c>
      <c r="AS150" s="496">
        <v>0</v>
      </c>
      <c r="AT150" s="496">
        <v>0</v>
      </c>
      <c r="AU150" s="496">
        <v>0</v>
      </c>
      <c r="AV150" s="496">
        <v>0</v>
      </c>
      <c r="AW150" s="496">
        <v>0</v>
      </c>
      <c r="AX150" s="496">
        <v>0</v>
      </c>
      <c r="AY150" s="496">
        <v>0</v>
      </c>
      <c r="AZ150" s="496">
        <v>0</v>
      </c>
      <c r="BA150" s="496">
        <v>0</v>
      </c>
      <c r="BB150" s="496">
        <v>0</v>
      </c>
      <c r="BC150" s="496">
        <v>0</v>
      </c>
      <c r="BD150" s="496">
        <v>0</v>
      </c>
      <c r="BE150" s="496">
        <v>0</v>
      </c>
      <c r="BF150" s="496">
        <v>0</v>
      </c>
      <c r="BG150" s="496">
        <v>0</v>
      </c>
      <c r="BH150" s="496">
        <v>0</v>
      </c>
      <c r="BI150" s="496">
        <v>0</v>
      </c>
      <c r="BJ150" s="496">
        <v>0</v>
      </c>
    </row>
    <row r="151" spans="1:62" x14ac:dyDescent="0.3">
      <c r="A151" s="493">
        <v>528</v>
      </c>
      <c r="B151" s="494" t="s">
        <v>163</v>
      </c>
      <c r="C151" s="494"/>
      <c r="D151" s="496">
        <v>0</v>
      </c>
      <c r="E151" s="496">
        <v>0</v>
      </c>
      <c r="F151" s="496">
        <v>0</v>
      </c>
      <c r="G151" s="496">
        <v>0</v>
      </c>
      <c r="H151" s="496">
        <v>0</v>
      </c>
      <c r="I151" s="496">
        <v>0</v>
      </c>
      <c r="J151" s="496">
        <v>0</v>
      </c>
      <c r="K151" s="496">
        <v>0</v>
      </c>
      <c r="L151" s="496">
        <v>0</v>
      </c>
      <c r="M151" s="496">
        <v>0</v>
      </c>
      <c r="N151" s="496">
        <v>0</v>
      </c>
      <c r="O151" s="496">
        <v>0</v>
      </c>
      <c r="P151" s="496">
        <v>0</v>
      </c>
      <c r="Q151" s="496">
        <v>0</v>
      </c>
      <c r="R151" s="496">
        <v>0</v>
      </c>
      <c r="S151" s="496">
        <v>0</v>
      </c>
      <c r="T151" s="496">
        <v>0</v>
      </c>
      <c r="U151" s="496">
        <v>0</v>
      </c>
      <c r="V151" s="496">
        <v>0</v>
      </c>
      <c r="W151" s="496">
        <v>0</v>
      </c>
      <c r="X151" s="496">
        <v>0</v>
      </c>
      <c r="Y151" s="496">
        <v>0</v>
      </c>
      <c r="Z151" s="496">
        <v>0</v>
      </c>
      <c r="AA151" s="496">
        <v>0</v>
      </c>
      <c r="AB151" s="496">
        <v>0</v>
      </c>
      <c r="AC151" s="496">
        <v>0</v>
      </c>
      <c r="AD151" s="496">
        <v>0</v>
      </c>
      <c r="AE151" s="496">
        <v>0</v>
      </c>
      <c r="AF151" s="496">
        <v>0</v>
      </c>
      <c r="AG151" s="496"/>
      <c r="AH151" s="496">
        <v>0</v>
      </c>
      <c r="AI151" s="496">
        <v>0</v>
      </c>
      <c r="AJ151" s="496">
        <v>0</v>
      </c>
      <c r="AK151" s="496">
        <v>0</v>
      </c>
      <c r="AL151" s="496">
        <v>0</v>
      </c>
      <c r="AM151" s="496">
        <v>0</v>
      </c>
      <c r="AN151" s="496">
        <v>0</v>
      </c>
      <c r="AO151" s="496">
        <v>0</v>
      </c>
      <c r="AP151" s="496">
        <v>0</v>
      </c>
      <c r="AQ151" s="496">
        <v>0</v>
      </c>
      <c r="AR151" s="496">
        <v>0</v>
      </c>
      <c r="AS151" s="496">
        <v>0</v>
      </c>
      <c r="AT151" s="496">
        <v>0</v>
      </c>
      <c r="AU151" s="496">
        <v>0</v>
      </c>
      <c r="AV151" s="496">
        <v>0</v>
      </c>
      <c r="AW151" s="496">
        <v>0</v>
      </c>
      <c r="AX151" s="496">
        <v>0</v>
      </c>
      <c r="AY151" s="496">
        <v>0</v>
      </c>
      <c r="AZ151" s="496">
        <v>0</v>
      </c>
      <c r="BA151" s="496">
        <v>0</v>
      </c>
      <c r="BB151" s="496">
        <v>0</v>
      </c>
      <c r="BC151" s="496">
        <v>0</v>
      </c>
      <c r="BD151" s="496">
        <v>0</v>
      </c>
      <c r="BE151" s="496">
        <v>0</v>
      </c>
      <c r="BF151" s="496">
        <v>0</v>
      </c>
      <c r="BG151" s="496">
        <v>0</v>
      </c>
      <c r="BH151" s="496">
        <v>0</v>
      </c>
      <c r="BI151" s="496">
        <v>0</v>
      </c>
      <c r="BJ151" s="496">
        <v>0</v>
      </c>
    </row>
    <row r="152" spans="1:62" x14ac:dyDescent="0.3">
      <c r="A152" s="493">
        <v>529</v>
      </c>
      <c r="B152" s="494" t="s">
        <v>164</v>
      </c>
      <c r="C152" s="494"/>
      <c r="D152" s="496">
        <v>0</v>
      </c>
      <c r="E152" s="496">
        <v>0</v>
      </c>
      <c r="F152" s="496">
        <v>0</v>
      </c>
      <c r="G152" s="496">
        <v>0</v>
      </c>
      <c r="H152" s="496">
        <v>0</v>
      </c>
      <c r="I152" s="496">
        <v>0</v>
      </c>
      <c r="J152" s="496">
        <v>0</v>
      </c>
      <c r="K152" s="496">
        <v>0</v>
      </c>
      <c r="L152" s="496">
        <v>0</v>
      </c>
      <c r="M152" s="496">
        <v>0</v>
      </c>
      <c r="N152" s="496">
        <v>0</v>
      </c>
      <c r="O152" s="496">
        <v>0</v>
      </c>
      <c r="P152" s="496">
        <v>0</v>
      </c>
      <c r="Q152" s="496">
        <v>0</v>
      </c>
      <c r="R152" s="496">
        <v>0</v>
      </c>
      <c r="S152" s="496">
        <v>0</v>
      </c>
      <c r="T152" s="496">
        <v>0</v>
      </c>
      <c r="U152" s="496">
        <v>0</v>
      </c>
      <c r="V152" s="496">
        <v>0</v>
      </c>
      <c r="W152" s="496">
        <v>0</v>
      </c>
      <c r="X152" s="496">
        <v>0</v>
      </c>
      <c r="Y152" s="496">
        <v>0</v>
      </c>
      <c r="Z152" s="496">
        <v>0</v>
      </c>
      <c r="AA152" s="496">
        <v>0</v>
      </c>
      <c r="AB152" s="496">
        <v>0</v>
      </c>
      <c r="AC152" s="496">
        <v>0</v>
      </c>
      <c r="AD152" s="496">
        <v>0</v>
      </c>
      <c r="AE152" s="496">
        <v>0</v>
      </c>
      <c r="AF152" s="496">
        <v>0</v>
      </c>
      <c r="AG152" s="496"/>
      <c r="AH152" s="496">
        <v>0</v>
      </c>
      <c r="AI152" s="496">
        <v>0</v>
      </c>
      <c r="AJ152" s="496">
        <v>0</v>
      </c>
      <c r="AK152" s="496">
        <v>0</v>
      </c>
      <c r="AL152" s="496">
        <v>0</v>
      </c>
      <c r="AM152" s="496">
        <v>0</v>
      </c>
      <c r="AN152" s="496">
        <v>0</v>
      </c>
      <c r="AO152" s="496">
        <v>0</v>
      </c>
      <c r="AP152" s="496">
        <v>0</v>
      </c>
      <c r="AQ152" s="496">
        <v>0</v>
      </c>
      <c r="AR152" s="496">
        <v>0</v>
      </c>
      <c r="AS152" s="496">
        <v>0</v>
      </c>
      <c r="AT152" s="496">
        <v>0</v>
      </c>
      <c r="AU152" s="496">
        <v>0</v>
      </c>
      <c r="AV152" s="496">
        <v>0</v>
      </c>
      <c r="AW152" s="496">
        <v>0</v>
      </c>
      <c r="AX152" s="496">
        <v>0</v>
      </c>
      <c r="AY152" s="496">
        <v>0</v>
      </c>
      <c r="AZ152" s="496">
        <v>0</v>
      </c>
      <c r="BA152" s="496">
        <v>0</v>
      </c>
      <c r="BB152" s="496">
        <v>0</v>
      </c>
      <c r="BC152" s="496">
        <v>0</v>
      </c>
      <c r="BD152" s="496">
        <v>0</v>
      </c>
      <c r="BE152" s="496">
        <v>0</v>
      </c>
      <c r="BF152" s="496">
        <v>0</v>
      </c>
      <c r="BG152" s="496">
        <v>0</v>
      </c>
      <c r="BH152" s="496">
        <v>0</v>
      </c>
      <c r="BI152" s="496">
        <v>0</v>
      </c>
      <c r="BJ152" s="496">
        <v>0</v>
      </c>
    </row>
    <row r="153" spans="1:62" x14ac:dyDescent="0.3">
      <c r="A153" s="493">
        <v>530</v>
      </c>
      <c r="B153" s="494" t="s">
        <v>165</v>
      </c>
      <c r="C153" s="494"/>
      <c r="D153" s="496">
        <v>0</v>
      </c>
      <c r="E153" s="496">
        <v>0</v>
      </c>
      <c r="F153" s="496">
        <v>0</v>
      </c>
      <c r="G153" s="496">
        <v>0</v>
      </c>
      <c r="H153" s="496">
        <v>0</v>
      </c>
      <c r="I153" s="496">
        <v>0</v>
      </c>
      <c r="J153" s="496">
        <v>0</v>
      </c>
      <c r="K153" s="496">
        <v>0</v>
      </c>
      <c r="L153" s="496">
        <v>0</v>
      </c>
      <c r="M153" s="496">
        <v>0</v>
      </c>
      <c r="N153" s="496">
        <v>0</v>
      </c>
      <c r="O153" s="496">
        <v>0</v>
      </c>
      <c r="P153" s="496">
        <v>0</v>
      </c>
      <c r="Q153" s="496">
        <v>0</v>
      </c>
      <c r="R153" s="496">
        <v>0</v>
      </c>
      <c r="S153" s="496">
        <v>0</v>
      </c>
      <c r="T153" s="496">
        <v>0</v>
      </c>
      <c r="U153" s="496">
        <v>0</v>
      </c>
      <c r="V153" s="496">
        <v>0</v>
      </c>
      <c r="W153" s="496">
        <v>0</v>
      </c>
      <c r="X153" s="496">
        <v>0</v>
      </c>
      <c r="Y153" s="496">
        <v>0</v>
      </c>
      <c r="Z153" s="496">
        <v>0</v>
      </c>
      <c r="AA153" s="496">
        <v>0</v>
      </c>
      <c r="AB153" s="496">
        <v>0</v>
      </c>
      <c r="AC153" s="496">
        <v>0</v>
      </c>
      <c r="AD153" s="496">
        <v>0</v>
      </c>
      <c r="AE153" s="496">
        <v>0</v>
      </c>
      <c r="AF153" s="496">
        <v>0</v>
      </c>
      <c r="AG153" s="496"/>
      <c r="AH153" s="496">
        <v>0</v>
      </c>
      <c r="AI153" s="496">
        <v>0</v>
      </c>
      <c r="AJ153" s="496">
        <v>0</v>
      </c>
      <c r="AK153" s="496">
        <v>0</v>
      </c>
      <c r="AL153" s="496">
        <v>0</v>
      </c>
      <c r="AM153" s="496">
        <v>0</v>
      </c>
      <c r="AN153" s="496">
        <v>0</v>
      </c>
      <c r="AO153" s="496">
        <v>0</v>
      </c>
      <c r="AP153" s="496">
        <v>0</v>
      </c>
      <c r="AQ153" s="496">
        <v>0</v>
      </c>
      <c r="AR153" s="496">
        <v>0</v>
      </c>
      <c r="AS153" s="496">
        <v>0</v>
      </c>
      <c r="AT153" s="496">
        <v>0</v>
      </c>
      <c r="AU153" s="496">
        <v>0</v>
      </c>
      <c r="AV153" s="496">
        <v>0</v>
      </c>
      <c r="AW153" s="496">
        <v>0</v>
      </c>
      <c r="AX153" s="496">
        <v>0</v>
      </c>
      <c r="AY153" s="496">
        <v>0</v>
      </c>
      <c r="AZ153" s="496">
        <v>0</v>
      </c>
      <c r="BA153" s="496">
        <v>0</v>
      </c>
      <c r="BB153" s="496">
        <v>0</v>
      </c>
      <c r="BC153" s="496">
        <v>0</v>
      </c>
      <c r="BD153" s="496">
        <v>0</v>
      </c>
      <c r="BE153" s="496">
        <v>0</v>
      </c>
      <c r="BF153" s="496">
        <v>0</v>
      </c>
      <c r="BG153" s="496">
        <v>0</v>
      </c>
      <c r="BH153" s="496">
        <v>0</v>
      </c>
      <c r="BI153" s="496">
        <v>0</v>
      </c>
      <c r="BJ153" s="496">
        <v>0</v>
      </c>
    </row>
    <row r="154" spans="1:62" x14ac:dyDescent="0.3">
      <c r="A154" s="493">
        <v>531</v>
      </c>
      <c r="B154" s="494" t="s">
        <v>166</v>
      </c>
      <c r="C154" s="494"/>
      <c r="D154" s="496">
        <v>0</v>
      </c>
      <c r="E154" s="496">
        <v>0</v>
      </c>
      <c r="F154" s="496">
        <v>0</v>
      </c>
      <c r="G154" s="496">
        <v>0</v>
      </c>
      <c r="H154" s="496">
        <v>0</v>
      </c>
      <c r="I154" s="496">
        <v>0</v>
      </c>
      <c r="J154" s="496">
        <v>0</v>
      </c>
      <c r="K154" s="496">
        <v>0</v>
      </c>
      <c r="L154" s="496">
        <v>0</v>
      </c>
      <c r="M154" s="496">
        <v>0</v>
      </c>
      <c r="N154" s="496">
        <v>0</v>
      </c>
      <c r="O154" s="496">
        <v>0</v>
      </c>
      <c r="P154" s="496">
        <v>0</v>
      </c>
      <c r="Q154" s="496">
        <v>0</v>
      </c>
      <c r="R154" s="496">
        <v>0</v>
      </c>
      <c r="S154" s="496">
        <v>0</v>
      </c>
      <c r="T154" s="496">
        <v>0</v>
      </c>
      <c r="U154" s="496">
        <v>0</v>
      </c>
      <c r="V154" s="496">
        <v>0</v>
      </c>
      <c r="W154" s="496">
        <v>0</v>
      </c>
      <c r="X154" s="496">
        <v>0</v>
      </c>
      <c r="Y154" s="496">
        <v>0</v>
      </c>
      <c r="Z154" s="496">
        <v>0</v>
      </c>
      <c r="AA154" s="496">
        <v>0</v>
      </c>
      <c r="AB154" s="496">
        <v>0</v>
      </c>
      <c r="AC154" s="496">
        <v>0</v>
      </c>
      <c r="AD154" s="496">
        <v>0</v>
      </c>
      <c r="AE154" s="496">
        <v>0</v>
      </c>
      <c r="AF154" s="496">
        <v>0</v>
      </c>
      <c r="AG154" s="496"/>
      <c r="AH154" s="496">
        <v>0</v>
      </c>
      <c r="AI154" s="496">
        <v>0</v>
      </c>
      <c r="AJ154" s="496">
        <v>0</v>
      </c>
      <c r="AK154" s="496">
        <v>0</v>
      </c>
      <c r="AL154" s="496">
        <v>0</v>
      </c>
      <c r="AM154" s="496">
        <v>0</v>
      </c>
      <c r="AN154" s="496">
        <v>0</v>
      </c>
      <c r="AO154" s="496">
        <v>0</v>
      </c>
      <c r="AP154" s="496">
        <v>0</v>
      </c>
      <c r="AQ154" s="496">
        <v>0</v>
      </c>
      <c r="AR154" s="496">
        <v>0</v>
      </c>
      <c r="AS154" s="496">
        <v>0</v>
      </c>
      <c r="AT154" s="496">
        <v>0</v>
      </c>
      <c r="AU154" s="496">
        <v>0</v>
      </c>
      <c r="AV154" s="496">
        <v>0</v>
      </c>
      <c r="AW154" s="496">
        <v>0</v>
      </c>
      <c r="AX154" s="496">
        <v>0</v>
      </c>
      <c r="AY154" s="496">
        <v>0</v>
      </c>
      <c r="AZ154" s="496">
        <v>0</v>
      </c>
      <c r="BA154" s="496">
        <v>0</v>
      </c>
      <c r="BB154" s="496">
        <v>0</v>
      </c>
      <c r="BC154" s="496">
        <v>0</v>
      </c>
      <c r="BD154" s="496">
        <v>0</v>
      </c>
      <c r="BE154" s="496">
        <v>0</v>
      </c>
      <c r="BF154" s="496">
        <v>0</v>
      </c>
      <c r="BG154" s="496">
        <v>0</v>
      </c>
      <c r="BH154" s="496">
        <v>0</v>
      </c>
      <c r="BI154" s="496">
        <v>0</v>
      </c>
      <c r="BJ154" s="496">
        <v>0</v>
      </c>
    </row>
    <row r="155" spans="1:62" x14ac:dyDescent="0.3">
      <c r="A155" s="493">
        <v>532</v>
      </c>
      <c r="B155" s="494" t="s">
        <v>428</v>
      </c>
      <c r="C155" s="494"/>
      <c r="D155" s="496">
        <v>42478929</v>
      </c>
      <c r="E155" s="496">
        <v>7123897</v>
      </c>
      <c r="F155" s="496">
        <v>2414451</v>
      </c>
      <c r="G155" s="496">
        <v>4047986</v>
      </c>
      <c r="H155" s="496">
        <v>5152182</v>
      </c>
      <c r="I155" s="496">
        <v>8483954</v>
      </c>
      <c r="J155" s="496">
        <v>22867867</v>
      </c>
      <c r="K155" s="496">
        <v>5809453</v>
      </c>
      <c r="L155" s="496">
        <v>14141182</v>
      </c>
      <c r="M155" s="496">
        <v>2602961</v>
      </c>
      <c r="N155" s="496">
        <v>6777511</v>
      </c>
      <c r="O155" s="496">
        <v>42595093</v>
      </c>
      <c r="P155" s="496">
        <v>66593637</v>
      </c>
      <c r="Q155" s="496">
        <v>15782568</v>
      </c>
      <c r="R155" s="496">
        <v>80294181</v>
      </c>
      <c r="S155" s="496">
        <v>16943550</v>
      </c>
      <c r="T155" s="496">
        <v>2778307</v>
      </c>
      <c r="U155" s="496">
        <v>22463998</v>
      </c>
      <c r="V155" s="496">
        <v>2920287</v>
      </c>
      <c r="W155" s="496">
        <v>26562993</v>
      </c>
      <c r="X155" s="496">
        <v>79227398</v>
      </c>
      <c r="Y155" s="496">
        <v>515345000</v>
      </c>
      <c r="Z155" s="496">
        <v>32575810</v>
      </c>
      <c r="AA155" s="496">
        <v>7360211</v>
      </c>
      <c r="AB155" s="496">
        <v>1626241</v>
      </c>
      <c r="AC155" s="496">
        <v>24363599</v>
      </c>
      <c r="AD155" s="496">
        <v>4728503</v>
      </c>
      <c r="AE155" s="496">
        <v>5251683</v>
      </c>
      <c r="AF155" s="496">
        <v>24189033</v>
      </c>
      <c r="AG155" s="496"/>
      <c r="AH155" s="496">
        <v>10985251</v>
      </c>
      <c r="AI155" s="496">
        <v>21653087</v>
      </c>
      <c r="AJ155" s="496">
        <v>21764011</v>
      </c>
      <c r="AK155" s="496">
        <v>10743482</v>
      </c>
      <c r="AL155" s="496">
        <v>8956269</v>
      </c>
      <c r="AM155" s="496">
        <v>151477786</v>
      </c>
      <c r="AN155" s="496">
        <v>4169665</v>
      </c>
      <c r="AO155" s="496">
        <v>6305821</v>
      </c>
      <c r="AP155" s="496">
        <v>9971446</v>
      </c>
      <c r="AQ155" s="496">
        <v>2637230</v>
      </c>
      <c r="AR155" s="496">
        <v>19026347</v>
      </c>
      <c r="AS155" s="496">
        <v>51750115</v>
      </c>
      <c r="AT155" s="496">
        <v>2779620</v>
      </c>
      <c r="AU155" s="496">
        <v>1257093</v>
      </c>
      <c r="AV155" s="496">
        <v>16049833</v>
      </c>
      <c r="AW155" s="496">
        <v>4301633</v>
      </c>
      <c r="AX155" s="496">
        <v>216026385</v>
      </c>
      <c r="AY155" s="496">
        <v>3152829</v>
      </c>
      <c r="AZ155" s="496">
        <v>24435806</v>
      </c>
      <c r="BA155" s="496">
        <v>17180393</v>
      </c>
      <c r="BB155" s="496">
        <v>27017271</v>
      </c>
      <c r="BC155" s="496">
        <v>3881851</v>
      </c>
      <c r="BD155" s="496">
        <v>6818023</v>
      </c>
      <c r="BE155" s="496">
        <v>5205505</v>
      </c>
      <c r="BF155" s="496">
        <v>1737419</v>
      </c>
      <c r="BG155" s="496">
        <v>42170545</v>
      </c>
      <c r="BH155" s="496">
        <v>8187786</v>
      </c>
      <c r="BI155" s="496">
        <v>58852275</v>
      </c>
      <c r="BJ155" s="496">
        <v>1486867</v>
      </c>
    </row>
    <row r="156" spans="1:62" x14ac:dyDescent="0.3">
      <c r="A156" s="493">
        <v>533</v>
      </c>
      <c r="B156" s="494" t="s">
        <v>429</v>
      </c>
      <c r="C156" s="494"/>
      <c r="D156" s="496">
        <v>0</v>
      </c>
      <c r="E156" s="496">
        <v>0</v>
      </c>
      <c r="F156" s="496">
        <v>0</v>
      </c>
      <c r="G156" s="496">
        <v>0</v>
      </c>
      <c r="H156" s="496">
        <v>0</v>
      </c>
      <c r="I156" s="496">
        <v>0</v>
      </c>
      <c r="J156" s="496">
        <v>0</v>
      </c>
      <c r="K156" s="496">
        <v>0</v>
      </c>
      <c r="L156" s="496">
        <v>0</v>
      </c>
      <c r="M156" s="496">
        <v>0</v>
      </c>
      <c r="N156" s="496">
        <v>0</v>
      </c>
      <c r="O156" s="496">
        <v>0</v>
      </c>
      <c r="P156" s="496">
        <v>0</v>
      </c>
      <c r="Q156" s="496">
        <v>0</v>
      </c>
      <c r="R156" s="496">
        <v>0</v>
      </c>
      <c r="S156" s="496">
        <v>0</v>
      </c>
      <c r="T156" s="496">
        <v>0</v>
      </c>
      <c r="U156" s="496">
        <v>0</v>
      </c>
      <c r="V156" s="496">
        <v>0</v>
      </c>
      <c r="W156" s="496">
        <v>0</v>
      </c>
      <c r="X156" s="496">
        <v>0</v>
      </c>
      <c r="Y156" s="496">
        <v>0</v>
      </c>
      <c r="Z156" s="496">
        <v>0</v>
      </c>
      <c r="AA156" s="496">
        <v>0</v>
      </c>
      <c r="AB156" s="496">
        <v>0</v>
      </c>
      <c r="AC156" s="496">
        <v>0</v>
      </c>
      <c r="AD156" s="496">
        <v>0</v>
      </c>
      <c r="AE156" s="496">
        <v>0</v>
      </c>
      <c r="AF156" s="496">
        <v>1176939</v>
      </c>
      <c r="AG156" s="496"/>
      <c r="AH156" s="496">
        <v>0</v>
      </c>
      <c r="AI156" s="496">
        <v>0</v>
      </c>
      <c r="AJ156" s="496">
        <v>0</v>
      </c>
      <c r="AK156" s="496">
        <v>0</v>
      </c>
      <c r="AL156" s="496">
        <v>0</v>
      </c>
      <c r="AM156" s="496">
        <v>0</v>
      </c>
      <c r="AN156" s="496">
        <v>0</v>
      </c>
      <c r="AO156" s="496">
        <v>0</v>
      </c>
      <c r="AP156" s="496">
        <v>0</v>
      </c>
      <c r="AQ156" s="496">
        <v>0</v>
      </c>
      <c r="AR156" s="496">
        <v>0</v>
      </c>
      <c r="AS156" s="496">
        <v>0</v>
      </c>
      <c r="AT156" s="496">
        <v>0</v>
      </c>
      <c r="AU156" s="496">
        <v>0</v>
      </c>
      <c r="AV156" s="496">
        <v>0</v>
      </c>
      <c r="AW156" s="496">
        <v>0</v>
      </c>
      <c r="AX156" s="496">
        <v>0</v>
      </c>
      <c r="AY156" s="496">
        <v>0</v>
      </c>
      <c r="AZ156" s="496">
        <v>0</v>
      </c>
      <c r="BA156" s="496">
        <v>0</v>
      </c>
      <c r="BB156" s="496">
        <v>0</v>
      </c>
      <c r="BC156" s="496">
        <v>0</v>
      </c>
      <c r="BD156" s="496">
        <v>0</v>
      </c>
      <c r="BE156" s="496">
        <v>0</v>
      </c>
      <c r="BF156" s="496">
        <v>0</v>
      </c>
      <c r="BG156" s="496">
        <v>0</v>
      </c>
      <c r="BH156" s="496">
        <v>0</v>
      </c>
      <c r="BI156" s="496">
        <v>0</v>
      </c>
      <c r="BJ156" s="496">
        <v>0</v>
      </c>
    </row>
    <row r="157" spans="1:62" x14ac:dyDescent="0.3">
      <c r="A157" s="493">
        <v>534</v>
      </c>
      <c r="B157" s="494" t="s">
        <v>430</v>
      </c>
      <c r="C157" s="494"/>
      <c r="D157" s="496">
        <v>0</v>
      </c>
      <c r="E157" s="496">
        <v>0</v>
      </c>
      <c r="F157" s="496">
        <v>0</v>
      </c>
      <c r="G157" s="496">
        <v>0</v>
      </c>
      <c r="H157" s="496">
        <v>0</v>
      </c>
      <c r="I157" s="496">
        <v>0</v>
      </c>
      <c r="J157" s="496">
        <v>0</v>
      </c>
      <c r="K157" s="496">
        <v>0</v>
      </c>
      <c r="L157" s="496">
        <v>0</v>
      </c>
      <c r="M157" s="496">
        <v>0</v>
      </c>
      <c r="N157" s="496">
        <v>0</v>
      </c>
      <c r="O157" s="496">
        <v>0</v>
      </c>
      <c r="P157" s="496">
        <v>0</v>
      </c>
      <c r="Q157" s="496">
        <v>0</v>
      </c>
      <c r="R157" s="496">
        <v>0</v>
      </c>
      <c r="S157" s="496">
        <v>0</v>
      </c>
      <c r="T157" s="496">
        <v>0</v>
      </c>
      <c r="U157" s="496">
        <v>0</v>
      </c>
      <c r="V157" s="496">
        <v>0</v>
      </c>
      <c r="W157" s="496">
        <v>0</v>
      </c>
      <c r="X157" s="496">
        <v>0</v>
      </c>
      <c r="Y157" s="496">
        <v>0</v>
      </c>
      <c r="Z157" s="496">
        <v>0</v>
      </c>
      <c r="AA157" s="496">
        <v>0</v>
      </c>
      <c r="AB157" s="496">
        <v>0</v>
      </c>
      <c r="AC157" s="496">
        <v>0</v>
      </c>
      <c r="AD157" s="496">
        <v>0</v>
      </c>
      <c r="AE157" s="496">
        <v>0</v>
      </c>
      <c r="AF157" s="496">
        <v>0</v>
      </c>
      <c r="AG157" s="496"/>
      <c r="AH157" s="496">
        <v>0</v>
      </c>
      <c r="AI157" s="496">
        <v>0</v>
      </c>
      <c r="AJ157" s="496">
        <v>0</v>
      </c>
      <c r="AK157" s="496">
        <v>0</v>
      </c>
      <c r="AL157" s="496">
        <v>0</v>
      </c>
      <c r="AM157" s="496">
        <v>0</v>
      </c>
      <c r="AN157" s="496">
        <v>0</v>
      </c>
      <c r="AO157" s="496">
        <v>0</v>
      </c>
      <c r="AP157" s="496">
        <v>0</v>
      </c>
      <c r="AQ157" s="496">
        <v>0</v>
      </c>
      <c r="AR157" s="496">
        <v>0</v>
      </c>
      <c r="AS157" s="496">
        <v>0</v>
      </c>
      <c r="AT157" s="496">
        <v>0</v>
      </c>
      <c r="AU157" s="496">
        <v>0</v>
      </c>
      <c r="AV157" s="496">
        <v>0</v>
      </c>
      <c r="AW157" s="496">
        <v>0</v>
      </c>
      <c r="AX157" s="496">
        <v>0</v>
      </c>
      <c r="AY157" s="496">
        <v>0</v>
      </c>
      <c r="AZ157" s="496">
        <v>0</v>
      </c>
      <c r="BA157" s="496">
        <v>0</v>
      </c>
      <c r="BB157" s="496">
        <v>0</v>
      </c>
      <c r="BC157" s="496">
        <v>0</v>
      </c>
      <c r="BD157" s="496">
        <v>0</v>
      </c>
      <c r="BE157" s="496">
        <v>0</v>
      </c>
      <c r="BF157" s="496">
        <v>0</v>
      </c>
      <c r="BG157" s="496">
        <v>0</v>
      </c>
      <c r="BH157" s="496">
        <v>0</v>
      </c>
      <c r="BI157" s="496">
        <v>0</v>
      </c>
      <c r="BJ157" s="496">
        <v>0</v>
      </c>
    </row>
    <row r="158" spans="1:62" x14ac:dyDescent="0.3">
      <c r="A158" s="493">
        <v>535</v>
      </c>
      <c r="B158" s="494" t="s">
        <v>151</v>
      </c>
      <c r="C158" s="494"/>
      <c r="D158" s="496">
        <v>0</v>
      </c>
      <c r="E158" s="496">
        <v>0</v>
      </c>
      <c r="F158" s="496">
        <v>0</v>
      </c>
      <c r="G158" s="496">
        <v>0</v>
      </c>
      <c r="H158" s="496">
        <v>0</v>
      </c>
      <c r="I158" s="496">
        <v>0</v>
      </c>
      <c r="J158" s="496">
        <v>0</v>
      </c>
      <c r="K158" s="496">
        <v>0</v>
      </c>
      <c r="L158" s="496">
        <v>0</v>
      </c>
      <c r="M158" s="496">
        <v>0</v>
      </c>
      <c r="N158" s="496">
        <v>0</v>
      </c>
      <c r="O158" s="496">
        <v>0</v>
      </c>
      <c r="P158" s="496">
        <v>0</v>
      </c>
      <c r="Q158" s="496">
        <v>0</v>
      </c>
      <c r="R158" s="496">
        <v>0</v>
      </c>
      <c r="S158" s="496">
        <v>0</v>
      </c>
      <c r="T158" s="496">
        <v>0</v>
      </c>
      <c r="U158" s="496">
        <v>0</v>
      </c>
      <c r="V158" s="496">
        <v>0</v>
      </c>
      <c r="W158" s="496">
        <v>0</v>
      </c>
      <c r="X158" s="496">
        <v>0</v>
      </c>
      <c r="Y158" s="496">
        <v>0</v>
      </c>
      <c r="Z158" s="496">
        <v>0</v>
      </c>
      <c r="AA158" s="496">
        <v>0</v>
      </c>
      <c r="AB158" s="496">
        <v>0</v>
      </c>
      <c r="AC158" s="496">
        <v>0</v>
      </c>
      <c r="AD158" s="496">
        <v>0</v>
      </c>
      <c r="AE158" s="496">
        <v>0</v>
      </c>
      <c r="AF158" s="496">
        <v>0</v>
      </c>
      <c r="AG158" s="496"/>
      <c r="AH158" s="496">
        <v>0</v>
      </c>
      <c r="AI158" s="496">
        <v>0</v>
      </c>
      <c r="AJ158" s="496">
        <v>0</v>
      </c>
      <c r="AK158" s="496">
        <v>0</v>
      </c>
      <c r="AL158" s="496">
        <v>0</v>
      </c>
      <c r="AM158" s="496">
        <v>0</v>
      </c>
      <c r="AN158" s="496">
        <v>0</v>
      </c>
      <c r="AO158" s="496">
        <v>0</v>
      </c>
      <c r="AP158" s="496">
        <v>0</v>
      </c>
      <c r="AQ158" s="496">
        <v>0</v>
      </c>
      <c r="AR158" s="496">
        <v>0</v>
      </c>
      <c r="AS158" s="496">
        <v>0</v>
      </c>
      <c r="AT158" s="496">
        <v>0</v>
      </c>
      <c r="AU158" s="496">
        <v>0</v>
      </c>
      <c r="AV158" s="496">
        <v>0</v>
      </c>
      <c r="AW158" s="496">
        <v>0</v>
      </c>
      <c r="AX158" s="496">
        <v>0</v>
      </c>
      <c r="AY158" s="496">
        <v>0</v>
      </c>
      <c r="AZ158" s="496">
        <v>0</v>
      </c>
      <c r="BA158" s="496">
        <v>0</v>
      </c>
      <c r="BB158" s="496">
        <v>0</v>
      </c>
      <c r="BC158" s="496">
        <v>0</v>
      </c>
      <c r="BD158" s="496">
        <v>0</v>
      </c>
      <c r="BE158" s="496">
        <v>0</v>
      </c>
      <c r="BF158" s="496">
        <v>0</v>
      </c>
      <c r="BG158" s="496">
        <v>0</v>
      </c>
      <c r="BH158" s="496">
        <v>0</v>
      </c>
      <c r="BI158" s="496">
        <v>0</v>
      </c>
      <c r="BJ158" s="496">
        <v>0</v>
      </c>
    </row>
    <row r="159" spans="1:62" x14ac:dyDescent="0.3">
      <c r="A159" s="493">
        <v>536</v>
      </c>
      <c r="B159" s="494" t="s">
        <v>98</v>
      </c>
      <c r="C159" s="494"/>
      <c r="D159" s="496">
        <v>0</v>
      </c>
      <c r="E159" s="496">
        <v>0</v>
      </c>
      <c r="F159" s="496">
        <v>0</v>
      </c>
      <c r="G159" s="496">
        <v>0</v>
      </c>
      <c r="H159" s="496">
        <v>0</v>
      </c>
      <c r="I159" s="496">
        <v>0</v>
      </c>
      <c r="J159" s="496">
        <v>0</v>
      </c>
      <c r="K159" s="496">
        <v>0</v>
      </c>
      <c r="L159" s="496">
        <v>0</v>
      </c>
      <c r="M159" s="496">
        <v>0</v>
      </c>
      <c r="N159" s="496">
        <v>0</v>
      </c>
      <c r="O159" s="496">
        <v>0</v>
      </c>
      <c r="P159" s="496">
        <v>0</v>
      </c>
      <c r="Q159" s="496">
        <v>0</v>
      </c>
      <c r="R159" s="496">
        <v>0</v>
      </c>
      <c r="S159" s="496">
        <v>0</v>
      </c>
      <c r="T159" s="496">
        <v>0</v>
      </c>
      <c r="U159" s="496">
        <v>0</v>
      </c>
      <c r="V159" s="496">
        <v>0</v>
      </c>
      <c r="W159" s="496">
        <v>0</v>
      </c>
      <c r="X159" s="496">
        <v>0</v>
      </c>
      <c r="Y159" s="496">
        <v>0</v>
      </c>
      <c r="Z159" s="496">
        <v>0</v>
      </c>
      <c r="AA159" s="496">
        <v>0</v>
      </c>
      <c r="AB159" s="496">
        <v>0</v>
      </c>
      <c r="AC159" s="496">
        <v>0</v>
      </c>
      <c r="AD159" s="496">
        <v>0</v>
      </c>
      <c r="AE159" s="496">
        <v>0</v>
      </c>
      <c r="AF159" s="496">
        <v>0</v>
      </c>
      <c r="AG159" s="496"/>
      <c r="AH159" s="496">
        <v>0</v>
      </c>
      <c r="AI159" s="496">
        <v>0</v>
      </c>
      <c r="AJ159" s="496">
        <v>0</v>
      </c>
      <c r="AK159" s="496">
        <v>0</v>
      </c>
      <c r="AL159" s="496">
        <v>0</v>
      </c>
      <c r="AM159" s="496">
        <v>0</v>
      </c>
      <c r="AN159" s="496">
        <v>68856</v>
      </c>
      <c r="AO159" s="496">
        <v>0</v>
      </c>
      <c r="AP159" s="496">
        <v>0</v>
      </c>
      <c r="AQ159" s="496">
        <v>0</v>
      </c>
      <c r="AR159" s="496">
        <v>0</v>
      </c>
      <c r="AS159" s="496">
        <v>0</v>
      </c>
      <c r="AT159" s="496">
        <v>0</v>
      </c>
      <c r="AU159" s="496">
        <v>0</v>
      </c>
      <c r="AV159" s="496">
        <v>0</v>
      </c>
      <c r="AW159" s="496">
        <v>0</v>
      </c>
      <c r="AX159" s="496">
        <v>0</v>
      </c>
      <c r="AY159" s="496">
        <v>0</v>
      </c>
      <c r="AZ159" s="496">
        <v>0</v>
      </c>
      <c r="BA159" s="496">
        <v>0</v>
      </c>
      <c r="BB159" s="496">
        <v>0</v>
      </c>
      <c r="BC159" s="496">
        <v>0</v>
      </c>
      <c r="BD159" s="496">
        <v>0</v>
      </c>
      <c r="BE159" s="496">
        <v>0</v>
      </c>
      <c r="BF159" s="496">
        <v>0</v>
      </c>
      <c r="BG159" s="496">
        <v>0</v>
      </c>
      <c r="BH159" s="496">
        <v>0</v>
      </c>
      <c r="BI159" s="496">
        <v>0</v>
      </c>
      <c r="BJ159" s="496">
        <v>0</v>
      </c>
    </row>
    <row r="160" spans="1:62" x14ac:dyDescent="0.3">
      <c r="A160" s="493">
        <v>537</v>
      </c>
      <c r="B160" s="494" t="s">
        <v>186</v>
      </c>
      <c r="C160" s="494"/>
      <c r="D160" s="496">
        <v>0</v>
      </c>
      <c r="E160" s="496">
        <v>0</v>
      </c>
      <c r="F160" s="496">
        <v>0</v>
      </c>
      <c r="G160" s="496">
        <v>0</v>
      </c>
      <c r="H160" s="496">
        <v>0</v>
      </c>
      <c r="I160" s="496">
        <v>0</v>
      </c>
      <c r="J160" s="496">
        <v>0</v>
      </c>
      <c r="K160" s="496">
        <v>0</v>
      </c>
      <c r="L160" s="496">
        <v>0</v>
      </c>
      <c r="M160" s="496">
        <v>0</v>
      </c>
      <c r="N160" s="496">
        <v>0</v>
      </c>
      <c r="O160" s="496">
        <v>0</v>
      </c>
      <c r="P160" s="496">
        <v>0</v>
      </c>
      <c r="Q160" s="496">
        <v>0</v>
      </c>
      <c r="R160" s="496">
        <v>0</v>
      </c>
      <c r="S160" s="496">
        <v>0</v>
      </c>
      <c r="T160" s="496">
        <v>0</v>
      </c>
      <c r="U160" s="496">
        <v>0</v>
      </c>
      <c r="V160" s="496">
        <v>0</v>
      </c>
      <c r="W160" s="496">
        <v>0</v>
      </c>
      <c r="X160" s="496">
        <v>0</v>
      </c>
      <c r="Y160" s="496">
        <v>0</v>
      </c>
      <c r="Z160" s="496">
        <v>0</v>
      </c>
      <c r="AA160" s="496">
        <v>0</v>
      </c>
      <c r="AB160" s="496">
        <v>0</v>
      </c>
      <c r="AC160" s="496">
        <v>0</v>
      </c>
      <c r="AD160" s="496">
        <v>0</v>
      </c>
      <c r="AE160" s="496">
        <v>0</v>
      </c>
      <c r="AF160" s="496">
        <v>0</v>
      </c>
      <c r="AG160" s="496"/>
      <c r="AH160" s="496">
        <v>0</v>
      </c>
      <c r="AI160" s="496">
        <v>0</v>
      </c>
      <c r="AJ160" s="496">
        <v>0</v>
      </c>
      <c r="AK160" s="496">
        <v>0</v>
      </c>
      <c r="AL160" s="496">
        <v>0</v>
      </c>
      <c r="AM160" s="496">
        <v>0</v>
      </c>
      <c r="AN160" s="496">
        <v>0</v>
      </c>
      <c r="AO160" s="496">
        <v>0</v>
      </c>
      <c r="AP160" s="496">
        <v>0</v>
      </c>
      <c r="AQ160" s="496">
        <v>0</v>
      </c>
      <c r="AR160" s="496">
        <v>0</v>
      </c>
      <c r="AS160" s="496">
        <v>0</v>
      </c>
      <c r="AT160" s="496">
        <v>0</v>
      </c>
      <c r="AU160" s="496">
        <v>0</v>
      </c>
      <c r="AV160" s="496">
        <v>0</v>
      </c>
      <c r="AW160" s="496">
        <v>0</v>
      </c>
      <c r="AX160" s="496">
        <v>0</v>
      </c>
      <c r="AY160" s="496">
        <v>0</v>
      </c>
      <c r="AZ160" s="496">
        <v>0</v>
      </c>
      <c r="BA160" s="496">
        <v>0</v>
      </c>
      <c r="BB160" s="496">
        <v>0</v>
      </c>
      <c r="BC160" s="496">
        <v>0</v>
      </c>
      <c r="BD160" s="496">
        <v>0</v>
      </c>
      <c r="BE160" s="496">
        <v>0</v>
      </c>
      <c r="BF160" s="496">
        <v>0</v>
      </c>
      <c r="BG160" s="496">
        <v>0</v>
      </c>
      <c r="BH160" s="496">
        <v>0</v>
      </c>
      <c r="BI160" s="496">
        <v>0</v>
      </c>
      <c r="BJ160" s="496">
        <v>0</v>
      </c>
    </row>
    <row r="161" spans="1:62" x14ac:dyDescent="0.3">
      <c r="A161" s="493">
        <v>538</v>
      </c>
      <c r="B161" s="494" t="s">
        <v>185</v>
      </c>
      <c r="C161" s="494"/>
      <c r="D161" s="496">
        <v>0</v>
      </c>
      <c r="E161" s="496">
        <v>0</v>
      </c>
      <c r="F161" s="496">
        <v>0</v>
      </c>
      <c r="G161" s="496">
        <v>0</v>
      </c>
      <c r="H161" s="496">
        <v>0</v>
      </c>
      <c r="I161" s="496">
        <v>0</v>
      </c>
      <c r="J161" s="496">
        <v>0</v>
      </c>
      <c r="K161" s="496">
        <v>0</v>
      </c>
      <c r="L161" s="496">
        <v>0</v>
      </c>
      <c r="M161" s="496">
        <v>0</v>
      </c>
      <c r="N161" s="496">
        <v>0</v>
      </c>
      <c r="O161" s="496">
        <v>0</v>
      </c>
      <c r="P161" s="496">
        <v>0</v>
      </c>
      <c r="Q161" s="496">
        <v>0</v>
      </c>
      <c r="R161" s="496">
        <v>0</v>
      </c>
      <c r="S161" s="496">
        <v>0</v>
      </c>
      <c r="T161" s="496">
        <v>0</v>
      </c>
      <c r="U161" s="496">
        <v>0</v>
      </c>
      <c r="V161" s="496">
        <v>0</v>
      </c>
      <c r="W161" s="496">
        <v>0</v>
      </c>
      <c r="X161" s="496">
        <v>0</v>
      </c>
      <c r="Y161" s="496">
        <v>0</v>
      </c>
      <c r="Z161" s="496">
        <v>0</v>
      </c>
      <c r="AA161" s="496">
        <v>0</v>
      </c>
      <c r="AB161" s="496">
        <v>0</v>
      </c>
      <c r="AC161" s="496">
        <v>0</v>
      </c>
      <c r="AD161" s="496">
        <v>0</v>
      </c>
      <c r="AE161" s="496">
        <v>0</v>
      </c>
      <c r="AF161" s="496">
        <v>0</v>
      </c>
      <c r="AG161" s="496"/>
      <c r="AH161" s="496">
        <v>0</v>
      </c>
      <c r="AI161" s="496">
        <v>0</v>
      </c>
      <c r="AJ161" s="496">
        <v>0</v>
      </c>
      <c r="AK161" s="496">
        <v>0</v>
      </c>
      <c r="AL161" s="496">
        <v>0</v>
      </c>
      <c r="AM161" s="496">
        <v>0</v>
      </c>
      <c r="AN161" s="496">
        <v>0</v>
      </c>
      <c r="AO161" s="496">
        <v>0</v>
      </c>
      <c r="AP161" s="496">
        <v>0</v>
      </c>
      <c r="AQ161" s="496">
        <v>0</v>
      </c>
      <c r="AR161" s="496">
        <v>0</v>
      </c>
      <c r="AS161" s="496">
        <v>0</v>
      </c>
      <c r="AT161" s="496">
        <v>0</v>
      </c>
      <c r="AU161" s="496">
        <v>0</v>
      </c>
      <c r="AV161" s="496">
        <v>0</v>
      </c>
      <c r="AW161" s="496">
        <v>0</v>
      </c>
      <c r="AX161" s="496">
        <v>0</v>
      </c>
      <c r="AY161" s="496">
        <v>0</v>
      </c>
      <c r="AZ161" s="496">
        <v>0</v>
      </c>
      <c r="BA161" s="496">
        <v>0</v>
      </c>
      <c r="BB161" s="496">
        <v>0</v>
      </c>
      <c r="BC161" s="496">
        <v>0</v>
      </c>
      <c r="BD161" s="496">
        <v>0</v>
      </c>
      <c r="BE161" s="496">
        <v>0</v>
      </c>
      <c r="BF161" s="496">
        <v>0</v>
      </c>
      <c r="BG161" s="496">
        <v>0</v>
      </c>
      <c r="BH161" s="496">
        <v>0</v>
      </c>
      <c r="BI161" s="496">
        <v>0</v>
      </c>
      <c r="BJ161" s="496">
        <v>0</v>
      </c>
    </row>
    <row r="162" spans="1:62" x14ac:dyDescent="0.3">
      <c r="A162" s="493">
        <v>540</v>
      </c>
      <c r="B162" s="494" t="s">
        <v>159</v>
      </c>
      <c r="C162" s="494"/>
      <c r="D162" s="496">
        <v>0</v>
      </c>
      <c r="E162" s="496">
        <v>0</v>
      </c>
      <c r="F162" s="496">
        <v>0</v>
      </c>
      <c r="G162" s="496">
        <v>0</v>
      </c>
      <c r="H162" s="496">
        <v>0</v>
      </c>
      <c r="I162" s="496">
        <v>0</v>
      </c>
      <c r="J162" s="496">
        <v>0</v>
      </c>
      <c r="K162" s="496">
        <v>0</v>
      </c>
      <c r="L162" s="496">
        <v>0</v>
      </c>
      <c r="M162" s="496">
        <v>0</v>
      </c>
      <c r="N162" s="496">
        <v>0</v>
      </c>
      <c r="O162" s="496">
        <v>0</v>
      </c>
      <c r="P162" s="496">
        <v>0</v>
      </c>
      <c r="Q162" s="496">
        <v>0</v>
      </c>
      <c r="R162" s="496">
        <v>0</v>
      </c>
      <c r="S162" s="496">
        <v>0</v>
      </c>
      <c r="T162" s="496">
        <v>0</v>
      </c>
      <c r="U162" s="496">
        <v>0</v>
      </c>
      <c r="V162" s="496">
        <v>0</v>
      </c>
      <c r="W162" s="496">
        <v>0</v>
      </c>
      <c r="X162" s="496">
        <v>0</v>
      </c>
      <c r="Y162" s="496">
        <v>0</v>
      </c>
      <c r="Z162" s="496">
        <v>0</v>
      </c>
      <c r="AA162" s="496">
        <v>0</v>
      </c>
      <c r="AB162" s="496">
        <v>0</v>
      </c>
      <c r="AC162" s="496">
        <v>0</v>
      </c>
      <c r="AD162" s="496">
        <v>0</v>
      </c>
      <c r="AE162" s="496">
        <v>0</v>
      </c>
      <c r="AF162" s="496">
        <v>0</v>
      </c>
      <c r="AG162" s="496"/>
      <c r="AH162" s="496">
        <v>0</v>
      </c>
      <c r="AI162" s="496">
        <v>0</v>
      </c>
      <c r="AJ162" s="496">
        <v>0</v>
      </c>
      <c r="AK162" s="496">
        <v>0</v>
      </c>
      <c r="AL162" s="496">
        <v>0</v>
      </c>
      <c r="AM162" s="496">
        <v>0</v>
      </c>
      <c r="AN162" s="496">
        <v>0</v>
      </c>
      <c r="AO162" s="496">
        <v>0</v>
      </c>
      <c r="AP162" s="496">
        <v>0</v>
      </c>
      <c r="AQ162" s="496">
        <v>0</v>
      </c>
      <c r="AR162" s="496">
        <v>0</v>
      </c>
      <c r="AS162" s="496">
        <v>0</v>
      </c>
      <c r="AT162" s="496">
        <v>0</v>
      </c>
      <c r="AU162" s="496">
        <v>0</v>
      </c>
      <c r="AV162" s="496">
        <v>0</v>
      </c>
      <c r="AW162" s="496">
        <v>0</v>
      </c>
      <c r="AX162" s="496">
        <v>0</v>
      </c>
      <c r="AY162" s="496">
        <v>0</v>
      </c>
      <c r="AZ162" s="496">
        <v>0</v>
      </c>
      <c r="BA162" s="496">
        <v>0</v>
      </c>
      <c r="BB162" s="496">
        <v>0</v>
      </c>
      <c r="BC162" s="496">
        <v>0</v>
      </c>
      <c r="BD162" s="496">
        <v>0</v>
      </c>
      <c r="BE162" s="496">
        <v>0</v>
      </c>
      <c r="BF162" s="496">
        <v>0</v>
      </c>
      <c r="BG162" s="496">
        <v>0</v>
      </c>
      <c r="BH162" s="496">
        <v>0</v>
      </c>
      <c r="BI162" s="496">
        <v>0</v>
      </c>
      <c r="BJ162" s="496">
        <v>0</v>
      </c>
    </row>
    <row r="163" spans="1:62" ht="28.8" x14ac:dyDescent="0.3">
      <c r="A163" s="493">
        <v>541</v>
      </c>
      <c r="B163" s="494" t="s">
        <v>203</v>
      </c>
      <c r="C163" s="494"/>
      <c r="D163" s="496">
        <v>0</v>
      </c>
      <c r="E163" s="496">
        <v>0</v>
      </c>
      <c r="F163" s="496">
        <v>0</v>
      </c>
      <c r="G163" s="496">
        <v>0</v>
      </c>
      <c r="H163" s="496">
        <v>0</v>
      </c>
      <c r="I163" s="496">
        <v>0</v>
      </c>
      <c r="J163" s="496">
        <v>0</v>
      </c>
      <c r="K163" s="496">
        <v>0</v>
      </c>
      <c r="L163" s="496">
        <v>0</v>
      </c>
      <c r="M163" s="496">
        <v>0</v>
      </c>
      <c r="N163" s="496">
        <v>0</v>
      </c>
      <c r="O163" s="496">
        <v>0</v>
      </c>
      <c r="P163" s="496">
        <v>0</v>
      </c>
      <c r="Q163" s="496">
        <v>0</v>
      </c>
      <c r="R163" s="496">
        <v>0</v>
      </c>
      <c r="S163" s="496">
        <v>0</v>
      </c>
      <c r="T163" s="496">
        <v>0</v>
      </c>
      <c r="U163" s="496">
        <v>0</v>
      </c>
      <c r="V163" s="496">
        <v>0</v>
      </c>
      <c r="W163" s="496">
        <v>0</v>
      </c>
      <c r="X163" s="496">
        <v>0</v>
      </c>
      <c r="Y163" s="496">
        <v>0</v>
      </c>
      <c r="Z163" s="496">
        <v>0</v>
      </c>
      <c r="AA163" s="496">
        <v>0</v>
      </c>
      <c r="AB163" s="496">
        <v>0</v>
      </c>
      <c r="AC163" s="496">
        <v>0</v>
      </c>
      <c r="AD163" s="496">
        <v>0</v>
      </c>
      <c r="AE163" s="496">
        <v>0</v>
      </c>
      <c r="AF163" s="496">
        <v>0</v>
      </c>
      <c r="AG163" s="496"/>
      <c r="AH163" s="496">
        <v>0</v>
      </c>
      <c r="AI163" s="496">
        <v>0</v>
      </c>
      <c r="AJ163" s="496">
        <v>0</v>
      </c>
      <c r="AK163" s="496">
        <v>0</v>
      </c>
      <c r="AL163" s="496">
        <v>0</v>
      </c>
      <c r="AM163" s="496">
        <v>0</v>
      </c>
      <c r="AN163" s="496">
        <v>0</v>
      </c>
      <c r="AO163" s="496">
        <v>0</v>
      </c>
      <c r="AP163" s="496">
        <v>0</v>
      </c>
      <c r="AQ163" s="496">
        <v>0</v>
      </c>
      <c r="AR163" s="496">
        <v>0</v>
      </c>
      <c r="AS163" s="496">
        <v>0</v>
      </c>
      <c r="AT163" s="496">
        <v>0</v>
      </c>
      <c r="AU163" s="496">
        <v>0</v>
      </c>
      <c r="AV163" s="496">
        <v>0</v>
      </c>
      <c r="AW163" s="496">
        <v>0</v>
      </c>
      <c r="AX163" s="496">
        <v>0</v>
      </c>
      <c r="AY163" s="496">
        <v>0</v>
      </c>
      <c r="AZ163" s="496">
        <v>0</v>
      </c>
      <c r="BA163" s="496">
        <v>0</v>
      </c>
      <c r="BB163" s="496">
        <v>0</v>
      </c>
      <c r="BC163" s="496">
        <v>0</v>
      </c>
      <c r="BD163" s="496">
        <v>0</v>
      </c>
      <c r="BE163" s="496">
        <v>0</v>
      </c>
      <c r="BF163" s="496">
        <v>0</v>
      </c>
      <c r="BG163" s="496">
        <v>0</v>
      </c>
      <c r="BH163" s="496">
        <v>0</v>
      </c>
      <c r="BI163" s="496">
        <v>0</v>
      </c>
      <c r="BJ163" s="496">
        <v>0</v>
      </c>
    </row>
    <row r="164" spans="1:62" x14ac:dyDescent="0.3">
      <c r="A164" s="493">
        <v>542</v>
      </c>
      <c r="B164" s="494" t="s">
        <v>431</v>
      </c>
      <c r="C164" s="494"/>
      <c r="D164" s="496">
        <v>0</v>
      </c>
      <c r="E164" s="496">
        <v>0</v>
      </c>
      <c r="F164" s="496">
        <v>0</v>
      </c>
      <c r="G164" s="496">
        <v>0</v>
      </c>
      <c r="H164" s="496">
        <v>0</v>
      </c>
      <c r="I164" s="496">
        <v>0</v>
      </c>
      <c r="J164" s="496">
        <v>0</v>
      </c>
      <c r="K164" s="496">
        <v>0</v>
      </c>
      <c r="L164" s="496">
        <v>0</v>
      </c>
      <c r="M164" s="496">
        <v>0</v>
      </c>
      <c r="N164" s="496">
        <v>0</v>
      </c>
      <c r="O164" s="496">
        <v>0</v>
      </c>
      <c r="P164" s="496">
        <v>0</v>
      </c>
      <c r="Q164" s="496">
        <v>0</v>
      </c>
      <c r="R164" s="496">
        <v>0</v>
      </c>
      <c r="S164" s="496">
        <v>0</v>
      </c>
      <c r="T164" s="496">
        <v>0</v>
      </c>
      <c r="U164" s="496">
        <v>0</v>
      </c>
      <c r="V164" s="496">
        <v>0</v>
      </c>
      <c r="W164" s="496">
        <v>0</v>
      </c>
      <c r="X164" s="496">
        <v>0</v>
      </c>
      <c r="Y164" s="496">
        <v>0</v>
      </c>
      <c r="Z164" s="496">
        <v>0</v>
      </c>
      <c r="AA164" s="496">
        <v>0</v>
      </c>
      <c r="AB164" s="496">
        <v>0</v>
      </c>
      <c r="AC164" s="496">
        <v>0</v>
      </c>
      <c r="AD164" s="496">
        <v>0</v>
      </c>
      <c r="AE164" s="496">
        <v>0</v>
      </c>
      <c r="AF164" s="496">
        <v>0</v>
      </c>
      <c r="AG164" s="496"/>
      <c r="AH164" s="496">
        <v>0</v>
      </c>
      <c r="AI164" s="496">
        <v>0</v>
      </c>
      <c r="AJ164" s="496">
        <v>0</v>
      </c>
      <c r="AK164" s="496">
        <v>0</v>
      </c>
      <c r="AL164" s="496">
        <v>0</v>
      </c>
      <c r="AM164" s="496">
        <v>0</v>
      </c>
      <c r="AN164" s="496">
        <v>0</v>
      </c>
      <c r="AO164" s="496">
        <v>0</v>
      </c>
      <c r="AP164" s="496">
        <v>0</v>
      </c>
      <c r="AQ164" s="496">
        <v>0</v>
      </c>
      <c r="AR164" s="496">
        <v>0</v>
      </c>
      <c r="AS164" s="496">
        <v>0</v>
      </c>
      <c r="AT164" s="496">
        <v>0</v>
      </c>
      <c r="AU164" s="496">
        <v>0</v>
      </c>
      <c r="AV164" s="496">
        <v>0</v>
      </c>
      <c r="AW164" s="496">
        <v>0</v>
      </c>
      <c r="AX164" s="496">
        <v>0</v>
      </c>
      <c r="AY164" s="496">
        <v>0</v>
      </c>
      <c r="AZ164" s="496">
        <v>0</v>
      </c>
      <c r="BA164" s="496">
        <v>0</v>
      </c>
      <c r="BB164" s="496">
        <v>0</v>
      </c>
      <c r="BC164" s="496">
        <v>0</v>
      </c>
      <c r="BD164" s="496">
        <v>0</v>
      </c>
      <c r="BE164" s="496">
        <v>0</v>
      </c>
      <c r="BF164" s="496">
        <v>0</v>
      </c>
      <c r="BG164" s="496">
        <v>0</v>
      </c>
      <c r="BH164" s="496">
        <v>0</v>
      </c>
      <c r="BI164" s="496">
        <v>0</v>
      </c>
      <c r="BJ164" s="496">
        <v>0</v>
      </c>
    </row>
    <row r="165" spans="1:62" x14ac:dyDescent="0.3">
      <c r="A165" s="493">
        <v>544</v>
      </c>
      <c r="B165" s="494" t="s">
        <v>19</v>
      </c>
      <c r="C165" s="494"/>
      <c r="D165" s="496">
        <v>0</v>
      </c>
      <c r="E165" s="496">
        <v>0</v>
      </c>
      <c r="F165" s="496">
        <v>0</v>
      </c>
      <c r="G165" s="496">
        <v>0</v>
      </c>
      <c r="H165" s="496">
        <v>0</v>
      </c>
      <c r="I165" s="496">
        <v>0</v>
      </c>
      <c r="J165" s="496">
        <v>0</v>
      </c>
      <c r="K165" s="496">
        <v>0</v>
      </c>
      <c r="L165" s="496">
        <v>0</v>
      </c>
      <c r="M165" s="496">
        <v>0</v>
      </c>
      <c r="N165" s="496">
        <v>0</v>
      </c>
      <c r="O165" s="496">
        <v>0</v>
      </c>
      <c r="P165" s="496">
        <v>0</v>
      </c>
      <c r="Q165" s="496">
        <v>0</v>
      </c>
      <c r="R165" s="496">
        <v>0</v>
      </c>
      <c r="S165" s="496">
        <v>0</v>
      </c>
      <c r="T165" s="496">
        <v>0</v>
      </c>
      <c r="U165" s="496">
        <v>0</v>
      </c>
      <c r="V165" s="496">
        <v>0</v>
      </c>
      <c r="W165" s="496">
        <v>0</v>
      </c>
      <c r="X165" s="496">
        <v>0</v>
      </c>
      <c r="Y165" s="496">
        <v>0</v>
      </c>
      <c r="Z165" s="496">
        <v>0</v>
      </c>
      <c r="AA165" s="496">
        <v>0</v>
      </c>
      <c r="AB165" s="496">
        <v>0</v>
      </c>
      <c r="AC165" s="496">
        <v>0</v>
      </c>
      <c r="AD165" s="496">
        <v>0</v>
      </c>
      <c r="AE165" s="496">
        <v>0</v>
      </c>
      <c r="AF165" s="496">
        <v>0</v>
      </c>
      <c r="AG165" s="496"/>
      <c r="AH165" s="496">
        <v>0</v>
      </c>
      <c r="AI165" s="496">
        <v>0</v>
      </c>
      <c r="AJ165" s="496">
        <v>0</v>
      </c>
      <c r="AK165" s="496">
        <v>0</v>
      </c>
      <c r="AL165" s="496">
        <v>0</v>
      </c>
      <c r="AM165" s="496">
        <v>0</v>
      </c>
      <c r="AN165" s="496">
        <v>0</v>
      </c>
      <c r="AO165" s="496">
        <v>0</v>
      </c>
      <c r="AP165" s="496">
        <v>0</v>
      </c>
      <c r="AQ165" s="496">
        <v>0</v>
      </c>
      <c r="AR165" s="496">
        <v>0</v>
      </c>
      <c r="AS165" s="496">
        <v>0</v>
      </c>
      <c r="AT165" s="496">
        <v>0</v>
      </c>
      <c r="AU165" s="496">
        <v>0</v>
      </c>
      <c r="AV165" s="496">
        <v>0</v>
      </c>
      <c r="AW165" s="496">
        <v>0</v>
      </c>
      <c r="AX165" s="496">
        <v>0</v>
      </c>
      <c r="AY165" s="496">
        <v>0</v>
      </c>
      <c r="AZ165" s="496">
        <v>0</v>
      </c>
      <c r="BA165" s="496">
        <v>0</v>
      </c>
      <c r="BB165" s="496">
        <v>0</v>
      </c>
      <c r="BC165" s="496">
        <v>0</v>
      </c>
      <c r="BD165" s="496">
        <v>0</v>
      </c>
      <c r="BE165" s="496">
        <v>0</v>
      </c>
      <c r="BF165" s="496">
        <v>0</v>
      </c>
      <c r="BG165" s="496">
        <v>0</v>
      </c>
      <c r="BH165" s="496">
        <v>0</v>
      </c>
      <c r="BI165" s="496">
        <v>0</v>
      </c>
      <c r="BJ165" s="496">
        <v>0</v>
      </c>
    </row>
    <row r="166" spans="1:62" x14ac:dyDescent="0.3">
      <c r="A166" s="493">
        <v>545</v>
      </c>
      <c r="B166" s="494" t="s">
        <v>20</v>
      </c>
      <c r="C166" s="494"/>
      <c r="D166" s="496">
        <v>0</v>
      </c>
      <c r="E166" s="496">
        <v>0</v>
      </c>
      <c r="F166" s="496">
        <v>0</v>
      </c>
      <c r="G166" s="496">
        <v>0</v>
      </c>
      <c r="H166" s="496">
        <v>0</v>
      </c>
      <c r="I166" s="496">
        <v>0</v>
      </c>
      <c r="J166" s="496">
        <v>0</v>
      </c>
      <c r="K166" s="496">
        <v>0</v>
      </c>
      <c r="L166" s="496">
        <v>0</v>
      </c>
      <c r="M166" s="496">
        <v>0</v>
      </c>
      <c r="N166" s="496">
        <v>0</v>
      </c>
      <c r="O166" s="496">
        <v>0</v>
      </c>
      <c r="P166" s="496">
        <v>0</v>
      </c>
      <c r="Q166" s="496">
        <v>0</v>
      </c>
      <c r="R166" s="496">
        <v>0</v>
      </c>
      <c r="S166" s="496">
        <v>0</v>
      </c>
      <c r="T166" s="496">
        <v>0</v>
      </c>
      <c r="U166" s="496">
        <v>0</v>
      </c>
      <c r="V166" s="496">
        <v>0</v>
      </c>
      <c r="W166" s="496">
        <v>0</v>
      </c>
      <c r="X166" s="496">
        <v>0</v>
      </c>
      <c r="Y166" s="496">
        <v>0</v>
      </c>
      <c r="Z166" s="496">
        <v>0</v>
      </c>
      <c r="AA166" s="496">
        <v>0</v>
      </c>
      <c r="AB166" s="496">
        <v>0</v>
      </c>
      <c r="AC166" s="496">
        <v>0</v>
      </c>
      <c r="AD166" s="496">
        <v>0</v>
      </c>
      <c r="AE166" s="496">
        <v>0</v>
      </c>
      <c r="AF166" s="496">
        <v>0</v>
      </c>
      <c r="AG166" s="496"/>
      <c r="AH166" s="496">
        <v>0</v>
      </c>
      <c r="AI166" s="496">
        <v>0</v>
      </c>
      <c r="AJ166" s="496">
        <v>0</v>
      </c>
      <c r="AK166" s="496">
        <v>0</v>
      </c>
      <c r="AL166" s="496">
        <v>0</v>
      </c>
      <c r="AM166" s="496">
        <v>0</v>
      </c>
      <c r="AN166" s="496">
        <v>0</v>
      </c>
      <c r="AO166" s="496">
        <v>0</v>
      </c>
      <c r="AP166" s="496">
        <v>0</v>
      </c>
      <c r="AQ166" s="496">
        <v>0</v>
      </c>
      <c r="AR166" s="496">
        <v>0</v>
      </c>
      <c r="AS166" s="496">
        <v>0</v>
      </c>
      <c r="AT166" s="496">
        <v>0</v>
      </c>
      <c r="AU166" s="496">
        <v>0</v>
      </c>
      <c r="AV166" s="496">
        <v>0</v>
      </c>
      <c r="AW166" s="496">
        <v>0</v>
      </c>
      <c r="AX166" s="496">
        <v>0</v>
      </c>
      <c r="AY166" s="496">
        <v>0</v>
      </c>
      <c r="AZ166" s="496">
        <v>0</v>
      </c>
      <c r="BA166" s="496">
        <v>0</v>
      </c>
      <c r="BB166" s="496">
        <v>0</v>
      </c>
      <c r="BC166" s="496">
        <v>0</v>
      </c>
      <c r="BD166" s="496">
        <v>0</v>
      </c>
      <c r="BE166" s="496">
        <v>0</v>
      </c>
      <c r="BF166" s="496">
        <v>0</v>
      </c>
      <c r="BG166" s="496">
        <v>0</v>
      </c>
      <c r="BH166" s="496">
        <v>0</v>
      </c>
      <c r="BI166" s="496">
        <v>0</v>
      </c>
      <c r="BJ166" s="496">
        <v>0</v>
      </c>
    </row>
    <row r="167" spans="1:62" x14ac:dyDescent="0.3">
      <c r="A167" s="493">
        <v>546</v>
      </c>
      <c r="B167" s="494" t="s">
        <v>432</v>
      </c>
      <c r="C167" s="494"/>
      <c r="D167" s="496">
        <v>0</v>
      </c>
      <c r="E167" s="496">
        <v>0</v>
      </c>
      <c r="F167" s="496">
        <v>0</v>
      </c>
      <c r="G167" s="496">
        <v>515000</v>
      </c>
      <c r="H167" s="496">
        <v>0</v>
      </c>
      <c r="I167" s="496">
        <v>3482804</v>
      </c>
      <c r="J167" s="496">
        <v>10794794</v>
      </c>
      <c r="K167" s="496">
        <v>0</v>
      </c>
      <c r="L167" s="496">
        <v>0</v>
      </c>
      <c r="M167" s="496">
        <v>0</v>
      </c>
      <c r="N167" s="496">
        <v>0</v>
      </c>
      <c r="O167" s="496">
        <v>0</v>
      </c>
      <c r="P167" s="496">
        <v>0</v>
      </c>
      <c r="Q167" s="496">
        <v>0</v>
      </c>
      <c r="R167" s="496">
        <v>0</v>
      </c>
      <c r="S167" s="496">
        <v>0</v>
      </c>
      <c r="T167" s="496">
        <v>0</v>
      </c>
      <c r="U167" s="496">
        <v>0</v>
      </c>
      <c r="V167" s="496">
        <v>0</v>
      </c>
      <c r="W167" s="496">
        <v>0</v>
      </c>
      <c r="X167" s="496">
        <v>24828513</v>
      </c>
      <c r="Y167" s="496">
        <v>0</v>
      </c>
      <c r="Z167" s="496">
        <v>0</v>
      </c>
      <c r="AA167" s="496">
        <v>0</v>
      </c>
      <c r="AB167" s="496">
        <v>0</v>
      </c>
      <c r="AC167" s="496">
        <v>14137081</v>
      </c>
      <c r="AD167" s="496">
        <v>2002516</v>
      </c>
      <c r="AE167" s="496">
        <v>0</v>
      </c>
      <c r="AF167" s="496">
        <v>0</v>
      </c>
      <c r="AG167" s="496"/>
      <c r="AH167" s="496">
        <v>0</v>
      </c>
      <c r="AI167" s="496">
        <v>0</v>
      </c>
      <c r="AJ167" s="496">
        <v>0</v>
      </c>
      <c r="AK167" s="496">
        <v>0</v>
      </c>
      <c r="AL167" s="496">
        <v>0</v>
      </c>
      <c r="AM167" s="496">
        <v>0</v>
      </c>
      <c r="AN167" s="496">
        <v>0</v>
      </c>
      <c r="AO167" s="496">
        <v>0</v>
      </c>
      <c r="AP167" s="496">
        <v>0</v>
      </c>
      <c r="AQ167" s="496">
        <v>1085048</v>
      </c>
      <c r="AR167" s="496">
        <v>0</v>
      </c>
      <c r="AS167" s="496">
        <v>0</v>
      </c>
      <c r="AT167" s="496">
        <v>0</v>
      </c>
      <c r="AU167" s="496">
        <v>0</v>
      </c>
      <c r="AV167" s="496">
        <v>0</v>
      </c>
      <c r="AW167" s="496">
        <v>0</v>
      </c>
      <c r="AX167" s="496">
        <v>0</v>
      </c>
      <c r="AY167" s="496">
        <v>2310566</v>
      </c>
      <c r="AZ167" s="496">
        <v>321400</v>
      </c>
      <c r="BA167" s="496">
        <v>0</v>
      </c>
      <c r="BB167" s="496">
        <v>0</v>
      </c>
      <c r="BC167" s="496">
        <v>0</v>
      </c>
      <c r="BD167" s="496">
        <v>0</v>
      </c>
      <c r="BE167" s="496">
        <v>0</v>
      </c>
      <c r="BF167" s="496">
        <v>0</v>
      </c>
      <c r="BG167" s="496">
        <v>0</v>
      </c>
      <c r="BH167" s="496">
        <v>0</v>
      </c>
      <c r="BI167" s="496">
        <v>0</v>
      </c>
      <c r="BJ167" s="496">
        <v>0</v>
      </c>
    </row>
    <row r="168" spans="1:62" ht="72" x14ac:dyDescent="0.3">
      <c r="A168" s="493">
        <v>547</v>
      </c>
      <c r="B168" s="494" t="s">
        <v>433</v>
      </c>
      <c r="C168" s="494"/>
      <c r="D168" s="496">
        <v>4</v>
      </c>
      <c r="E168" s="496">
        <v>4</v>
      </c>
      <c r="F168" s="496">
        <v>4</v>
      </c>
      <c r="G168" s="496">
        <v>4</v>
      </c>
      <c r="H168" s="496">
        <v>4</v>
      </c>
      <c r="I168" s="496">
        <v>4</v>
      </c>
      <c r="J168" s="496">
        <v>4</v>
      </c>
      <c r="K168" s="496">
        <v>4</v>
      </c>
      <c r="L168" s="496">
        <v>4</v>
      </c>
      <c r="M168" s="496">
        <v>4</v>
      </c>
      <c r="N168" s="496">
        <v>4</v>
      </c>
      <c r="O168" s="496">
        <v>4</v>
      </c>
      <c r="P168" s="496">
        <v>4</v>
      </c>
      <c r="Q168" s="496">
        <v>4</v>
      </c>
      <c r="R168" s="496">
        <v>4</v>
      </c>
      <c r="S168" s="496">
        <v>4</v>
      </c>
      <c r="T168" s="496">
        <v>4</v>
      </c>
      <c r="U168" s="496">
        <v>4</v>
      </c>
      <c r="V168" s="496">
        <v>4</v>
      </c>
      <c r="W168" s="496">
        <v>4</v>
      </c>
      <c r="X168" s="496">
        <v>4</v>
      </c>
      <c r="Y168" s="496">
        <v>4</v>
      </c>
      <c r="Z168" s="496">
        <v>4</v>
      </c>
      <c r="AA168" s="496">
        <v>4</v>
      </c>
      <c r="AB168" s="496">
        <v>4</v>
      </c>
      <c r="AC168" s="496">
        <v>4</v>
      </c>
      <c r="AD168" s="496">
        <v>4</v>
      </c>
      <c r="AE168" s="496">
        <v>4</v>
      </c>
      <c r="AF168" s="496">
        <v>4</v>
      </c>
      <c r="AG168" s="496"/>
      <c r="AH168" s="496">
        <v>4</v>
      </c>
      <c r="AI168" s="496">
        <v>4</v>
      </c>
      <c r="AJ168" s="496">
        <v>4</v>
      </c>
      <c r="AK168" s="496">
        <v>4</v>
      </c>
      <c r="AL168" s="496">
        <v>4</v>
      </c>
      <c r="AM168" s="496">
        <v>4</v>
      </c>
      <c r="AN168" s="496">
        <v>4</v>
      </c>
      <c r="AO168" s="496">
        <v>3</v>
      </c>
      <c r="AP168" s="496">
        <v>4</v>
      </c>
      <c r="AQ168" s="496">
        <v>4</v>
      </c>
      <c r="AR168" s="496">
        <v>4</v>
      </c>
      <c r="AS168" s="496">
        <v>4</v>
      </c>
      <c r="AT168" s="496">
        <v>4</v>
      </c>
      <c r="AU168" s="496">
        <v>4</v>
      </c>
      <c r="AV168" s="496">
        <v>4</v>
      </c>
      <c r="AW168" s="496">
        <v>4</v>
      </c>
      <c r="AX168" s="496">
        <v>4</v>
      </c>
      <c r="AY168" s="496">
        <v>4</v>
      </c>
      <c r="AZ168" s="496">
        <v>4</v>
      </c>
      <c r="BA168" s="496">
        <v>4</v>
      </c>
      <c r="BB168" s="496">
        <v>4</v>
      </c>
      <c r="BC168" s="496">
        <v>1</v>
      </c>
      <c r="BD168" s="496">
        <v>4</v>
      </c>
      <c r="BE168" s="496">
        <v>4</v>
      </c>
      <c r="BF168" s="496">
        <v>4</v>
      </c>
      <c r="BG168" s="496">
        <v>4</v>
      </c>
      <c r="BH168" s="496">
        <v>4</v>
      </c>
      <c r="BI168" s="496">
        <v>4</v>
      </c>
      <c r="BJ168" s="496">
        <v>4</v>
      </c>
    </row>
    <row r="169" spans="1:62" ht="28.8" x14ac:dyDescent="0.3">
      <c r="A169" s="493">
        <v>554</v>
      </c>
      <c r="B169" s="494" t="s">
        <v>208</v>
      </c>
      <c r="C169" s="494"/>
      <c r="D169" s="496">
        <v>36819669</v>
      </c>
      <c r="E169" s="496">
        <v>9171704</v>
      </c>
      <c r="F169" s="496">
        <v>1965834</v>
      </c>
      <c r="G169" s="496">
        <v>5826025</v>
      </c>
      <c r="H169" s="496">
        <v>5215676</v>
      </c>
      <c r="I169" s="496">
        <v>8223940</v>
      </c>
      <c r="J169" s="496">
        <v>5537655</v>
      </c>
      <c r="K169" s="496">
        <v>4175619</v>
      </c>
      <c r="L169" s="496">
        <v>12550894</v>
      </c>
      <c r="M169" s="496">
        <v>6401286</v>
      </c>
      <c r="N169" s="496">
        <v>12815717</v>
      </c>
      <c r="O169" s="496">
        <v>18511423</v>
      </c>
      <c r="P169" s="496">
        <v>35473020</v>
      </c>
      <c r="Q169" s="496">
        <v>16351360</v>
      </c>
      <c r="R169" s="496">
        <v>35498403</v>
      </c>
      <c r="S169" s="496">
        <v>17465789</v>
      </c>
      <c r="T169" s="496">
        <v>1610320</v>
      </c>
      <c r="U169" s="496">
        <v>11595199</v>
      </c>
      <c r="V169" s="496">
        <v>3742629</v>
      </c>
      <c r="W169" s="496">
        <v>20266328</v>
      </c>
      <c r="X169" s="496">
        <v>10033368</v>
      </c>
      <c r="Y169" s="496">
        <v>192577173</v>
      </c>
      <c r="Z169" s="496">
        <v>5774199</v>
      </c>
      <c r="AA169" s="496">
        <v>6950450</v>
      </c>
      <c r="AB169" s="496">
        <v>1910801</v>
      </c>
      <c r="AC169" s="496">
        <v>21300722</v>
      </c>
      <c r="AD169" s="496">
        <v>5706155</v>
      </c>
      <c r="AE169" s="496">
        <v>10828180</v>
      </c>
      <c r="AF169" s="496">
        <v>27413476</v>
      </c>
      <c r="AG169" s="496"/>
      <c r="AH169" s="496">
        <v>3514428</v>
      </c>
      <c r="AI169" s="496">
        <v>5253644</v>
      </c>
      <c r="AJ169" s="496">
        <v>24298568</v>
      </c>
      <c r="AK169" s="496">
        <v>8222400</v>
      </c>
      <c r="AL169" s="496">
        <v>18632084</v>
      </c>
      <c r="AM169" s="496">
        <v>58844651</v>
      </c>
      <c r="AN169" s="496">
        <v>3627449</v>
      </c>
      <c r="AO169" s="496">
        <v>9946527</v>
      </c>
      <c r="AP169" s="496">
        <v>3514428</v>
      </c>
      <c r="AQ169" s="496">
        <v>1525354</v>
      </c>
      <c r="AR169" s="496">
        <v>12918382</v>
      </c>
      <c r="AS169" s="496">
        <v>29665906</v>
      </c>
      <c r="AT169" s="496">
        <v>2710582</v>
      </c>
      <c r="AU169" s="496">
        <v>3483297</v>
      </c>
      <c r="AV169" s="496">
        <v>9891170</v>
      </c>
      <c r="AW169" s="496">
        <v>8290193</v>
      </c>
      <c r="AX169" s="496">
        <v>123278322</v>
      </c>
      <c r="AY169" s="496">
        <v>6951176</v>
      </c>
      <c r="AZ169" s="496">
        <v>28654959</v>
      </c>
      <c r="BA169" s="496">
        <v>12487213</v>
      </c>
      <c r="BB169" s="496">
        <v>17969606</v>
      </c>
      <c r="BC169" s="496"/>
      <c r="BD169" s="496">
        <v>5358708</v>
      </c>
      <c r="BE169" s="496">
        <v>16848278</v>
      </c>
      <c r="BF169" s="496">
        <v>2583199</v>
      </c>
      <c r="BG169" s="496">
        <v>4695270</v>
      </c>
      <c r="BH169" s="496">
        <v>5883831</v>
      </c>
      <c r="BI169" s="496">
        <v>43300499</v>
      </c>
      <c r="BJ169" s="496">
        <v>2682234</v>
      </c>
    </row>
    <row r="170" spans="1:62" ht="28.8" x14ac:dyDescent="0.3">
      <c r="A170" s="493">
        <v>555</v>
      </c>
      <c r="B170" s="494" t="s">
        <v>209</v>
      </c>
      <c r="C170" s="494"/>
      <c r="D170" s="496">
        <v>21528543</v>
      </c>
      <c r="E170" s="496">
        <v>4362980</v>
      </c>
      <c r="F170" s="496">
        <v>532683</v>
      </c>
      <c r="G170" s="496">
        <v>3200021</v>
      </c>
      <c r="H170" s="496">
        <v>1528758</v>
      </c>
      <c r="I170" s="496">
        <v>5073108</v>
      </c>
      <c r="J170" s="496">
        <v>2523738</v>
      </c>
      <c r="K170" s="496">
        <v>3272462</v>
      </c>
      <c r="L170" s="496">
        <v>5715097</v>
      </c>
      <c r="M170" s="496">
        <v>2421430</v>
      </c>
      <c r="N170" s="496">
        <v>7412888</v>
      </c>
      <c r="O170" s="496">
        <v>10826187</v>
      </c>
      <c r="P170" s="496">
        <v>17450631</v>
      </c>
      <c r="Q170" s="496">
        <v>10188633</v>
      </c>
      <c r="R170" s="496">
        <v>19555240</v>
      </c>
      <c r="S170" s="496">
        <v>9492662</v>
      </c>
      <c r="T170" s="496">
        <v>382825</v>
      </c>
      <c r="U170" s="496">
        <v>5179755</v>
      </c>
      <c r="V170" s="496">
        <v>1249755</v>
      </c>
      <c r="W170" s="496">
        <v>8371167</v>
      </c>
      <c r="X170" s="496">
        <v>4865084</v>
      </c>
      <c r="Y170" s="496">
        <v>109832085</v>
      </c>
      <c r="Z170" s="496">
        <v>4822945</v>
      </c>
      <c r="AA170" s="496">
        <v>4058860</v>
      </c>
      <c r="AB170" s="496">
        <v>600041</v>
      </c>
      <c r="AC170" s="496">
        <v>11368905</v>
      </c>
      <c r="AD170" s="496">
        <v>2225947</v>
      </c>
      <c r="AE170" s="496">
        <v>9818987</v>
      </c>
      <c r="AF170" s="496">
        <v>15619126</v>
      </c>
      <c r="AG170" s="496"/>
      <c r="AH170" s="496">
        <v>1410567</v>
      </c>
      <c r="AI170" s="496">
        <v>1691285</v>
      </c>
      <c r="AJ170" s="496">
        <v>6933476</v>
      </c>
      <c r="AK170" s="496">
        <v>5428059</v>
      </c>
      <c r="AL170" s="496">
        <v>8501384</v>
      </c>
      <c r="AM170" s="496">
        <v>26209267</v>
      </c>
      <c r="AN170" s="496">
        <v>1307151</v>
      </c>
      <c r="AO170" s="496">
        <v>6112214</v>
      </c>
      <c r="AP170" s="496">
        <v>6825654</v>
      </c>
      <c r="AQ170" s="496">
        <v>446407</v>
      </c>
      <c r="AR170" s="496">
        <v>6049313</v>
      </c>
      <c r="AS170" s="496">
        <v>26755436</v>
      </c>
      <c r="AT170" s="496">
        <v>1467653</v>
      </c>
      <c r="AU170" s="496">
        <v>1127917</v>
      </c>
      <c r="AV170" s="496">
        <v>6058526</v>
      </c>
      <c r="AW170" s="496">
        <v>5115435</v>
      </c>
      <c r="AX170" s="496">
        <v>53590131</v>
      </c>
      <c r="AY170" s="496">
        <v>3803751</v>
      </c>
      <c r="AZ170" s="496">
        <v>18068132</v>
      </c>
      <c r="BA170" s="496">
        <v>3930631</v>
      </c>
      <c r="BB170" s="496">
        <v>7878121</v>
      </c>
      <c r="BC170" s="496"/>
      <c r="BD170" s="496">
        <v>1670219</v>
      </c>
      <c r="BE170" s="496">
        <v>8268051</v>
      </c>
      <c r="BF170" s="496">
        <v>1390216</v>
      </c>
      <c r="BG170" s="496">
        <v>2326076</v>
      </c>
      <c r="BH170" s="496">
        <v>1942804</v>
      </c>
      <c r="BI170" s="496">
        <v>25412029</v>
      </c>
      <c r="BJ170" s="496">
        <v>1390725</v>
      </c>
    </row>
    <row r="171" spans="1:62" ht="28.8" x14ac:dyDescent="0.3">
      <c r="A171" s="493">
        <v>556</v>
      </c>
      <c r="B171" s="494" t="s">
        <v>210</v>
      </c>
      <c r="C171" s="494"/>
      <c r="D171" s="496">
        <v>146950013</v>
      </c>
      <c r="E171" s="496">
        <v>33669100</v>
      </c>
      <c r="F171" s="496">
        <v>13207365</v>
      </c>
      <c r="G171" s="496">
        <v>25573112</v>
      </c>
      <c r="H171" s="496">
        <v>23928714</v>
      </c>
      <c r="I171" s="496">
        <v>31537125</v>
      </c>
      <c r="J171" s="496">
        <v>29155874</v>
      </c>
      <c r="K171" s="496">
        <v>16954260</v>
      </c>
      <c r="L171" s="496">
        <v>45399573</v>
      </c>
      <c r="M171" s="496">
        <v>18707926</v>
      </c>
      <c r="N171" s="496">
        <v>31423869</v>
      </c>
      <c r="O171" s="496">
        <v>83581716</v>
      </c>
      <c r="P171" s="496">
        <v>155027270</v>
      </c>
      <c r="Q171" s="496">
        <v>85219701</v>
      </c>
      <c r="R171" s="496">
        <v>213791624</v>
      </c>
      <c r="S171" s="496">
        <v>77006806</v>
      </c>
      <c r="T171" s="496">
        <v>15553099</v>
      </c>
      <c r="U171" s="496">
        <v>54537285</v>
      </c>
      <c r="V171" s="496">
        <v>30138693</v>
      </c>
      <c r="W171" s="496">
        <v>101606150</v>
      </c>
      <c r="X171" s="496">
        <v>76725190</v>
      </c>
      <c r="Y171" s="496">
        <v>1105640026</v>
      </c>
      <c r="Z171" s="496">
        <v>59752727</v>
      </c>
      <c r="AA171" s="496">
        <v>25580670</v>
      </c>
      <c r="AB171" s="496">
        <v>12097222</v>
      </c>
      <c r="AC171" s="496">
        <v>100052609</v>
      </c>
      <c r="AD171" s="496">
        <v>19154977</v>
      </c>
      <c r="AE171" s="496">
        <v>42823605</v>
      </c>
      <c r="AF171" s="496">
        <v>86986248</v>
      </c>
      <c r="AG171" s="496"/>
      <c r="AH171" s="496">
        <v>29822736</v>
      </c>
      <c r="AI171" s="496">
        <v>35286696</v>
      </c>
      <c r="AJ171" s="496">
        <v>120661480</v>
      </c>
      <c r="AK171" s="496">
        <v>32337869</v>
      </c>
      <c r="AL171" s="496">
        <v>69738963</v>
      </c>
      <c r="AM171" s="496">
        <v>223928037</v>
      </c>
      <c r="AN171" s="496">
        <v>16281622</v>
      </c>
      <c r="AO171" s="496">
        <v>44993407</v>
      </c>
      <c r="AP171" s="496">
        <v>39735293</v>
      </c>
      <c r="AQ171" s="496">
        <v>9406970</v>
      </c>
      <c r="AR171" s="496">
        <v>55898290</v>
      </c>
      <c r="AS171" s="496">
        <v>200989000</v>
      </c>
      <c r="AT171" s="496">
        <v>14474617</v>
      </c>
      <c r="AU171" s="496">
        <v>11417643</v>
      </c>
      <c r="AV171" s="496">
        <v>51730085</v>
      </c>
      <c r="AW171" s="496">
        <v>25190902</v>
      </c>
      <c r="AX171" s="496">
        <v>457017704</v>
      </c>
      <c r="AY171" s="496">
        <v>22289349</v>
      </c>
      <c r="AZ171" s="496">
        <v>136102392</v>
      </c>
      <c r="BA171" s="496">
        <v>48877889</v>
      </c>
      <c r="BB171" s="496">
        <v>87157514</v>
      </c>
      <c r="BC171" s="496"/>
      <c r="BD171" s="496">
        <v>27143641</v>
      </c>
      <c r="BE171" s="496">
        <v>67152667</v>
      </c>
      <c r="BF171" s="496">
        <v>7930955</v>
      </c>
      <c r="BG171" s="496">
        <v>20058633</v>
      </c>
      <c r="BH171" s="496">
        <v>25684829</v>
      </c>
      <c r="BI171" s="496">
        <v>254004196</v>
      </c>
      <c r="BJ171" s="496">
        <v>10776130</v>
      </c>
    </row>
    <row r="172" spans="1:62" ht="28.8" x14ac:dyDescent="0.3">
      <c r="A172" s="493">
        <v>557</v>
      </c>
      <c r="B172" s="494" t="s">
        <v>211</v>
      </c>
      <c r="C172" s="494"/>
      <c r="D172" s="496">
        <v>145550777</v>
      </c>
      <c r="E172" s="496">
        <v>33229989</v>
      </c>
      <c r="F172" s="496">
        <v>12277442</v>
      </c>
      <c r="G172" s="496">
        <v>23779592</v>
      </c>
      <c r="H172" s="496">
        <v>23302658</v>
      </c>
      <c r="I172" s="496">
        <v>31075365</v>
      </c>
      <c r="J172" s="496">
        <v>26423119</v>
      </c>
      <c r="K172" s="496">
        <v>15956696</v>
      </c>
      <c r="L172" s="496">
        <v>43469083</v>
      </c>
      <c r="M172" s="496">
        <v>16907803</v>
      </c>
      <c r="N172" s="496">
        <v>34100279</v>
      </c>
      <c r="O172" s="496">
        <v>78555227</v>
      </c>
      <c r="P172" s="496">
        <v>153680073</v>
      </c>
      <c r="Q172" s="496">
        <v>80076903</v>
      </c>
      <c r="R172" s="496">
        <v>200771940</v>
      </c>
      <c r="S172" s="496">
        <v>87673270</v>
      </c>
      <c r="T172" s="496">
        <v>14417093</v>
      </c>
      <c r="U172" s="496">
        <v>52100021</v>
      </c>
      <c r="V172" s="496">
        <v>18324864</v>
      </c>
      <c r="W172" s="496">
        <v>102357568</v>
      </c>
      <c r="X172" s="496">
        <v>76378448</v>
      </c>
      <c r="Y172" s="496">
        <v>912458771</v>
      </c>
      <c r="Z172" s="496">
        <v>59334736</v>
      </c>
      <c r="AA172" s="496">
        <v>24642830</v>
      </c>
      <c r="AB172" s="496">
        <v>11601989</v>
      </c>
      <c r="AC172" s="496">
        <v>96408544</v>
      </c>
      <c r="AD172" s="496">
        <v>20580739</v>
      </c>
      <c r="AE172" s="496">
        <v>39933203</v>
      </c>
      <c r="AF172" s="496">
        <v>84997384</v>
      </c>
      <c r="AG172" s="496"/>
      <c r="AH172" s="496">
        <v>28796533</v>
      </c>
      <c r="AI172" s="496">
        <v>34798863</v>
      </c>
      <c r="AJ172" s="496">
        <v>111443206</v>
      </c>
      <c r="AK172" s="496">
        <v>38722416</v>
      </c>
      <c r="AL172" s="496">
        <v>67216870</v>
      </c>
      <c r="AM172" s="496">
        <v>212249096</v>
      </c>
      <c r="AN172" s="496">
        <v>15327193</v>
      </c>
      <c r="AO172" s="496">
        <v>42301510</v>
      </c>
      <c r="AP172" s="496">
        <v>38893217</v>
      </c>
      <c r="AQ172" s="496">
        <v>9225931</v>
      </c>
      <c r="AR172" s="496">
        <v>54445309</v>
      </c>
      <c r="AS172" s="496">
        <v>199752717</v>
      </c>
      <c r="AT172" s="496">
        <v>13183668</v>
      </c>
      <c r="AU172" s="496">
        <v>10251634</v>
      </c>
      <c r="AV172" s="496">
        <v>50617539</v>
      </c>
      <c r="AW172" s="496">
        <v>23304784</v>
      </c>
      <c r="AX172" s="496">
        <v>428264534</v>
      </c>
      <c r="AY172" s="496">
        <v>20950392</v>
      </c>
      <c r="AZ172" s="496">
        <v>135168041</v>
      </c>
      <c r="BA172" s="496">
        <v>45292645</v>
      </c>
      <c r="BB172" s="496">
        <v>86878710</v>
      </c>
      <c r="BC172" s="496"/>
      <c r="BD172" s="496">
        <v>26518401</v>
      </c>
      <c r="BE172" s="496">
        <v>66186239</v>
      </c>
      <c r="BF172" s="496">
        <v>7318830</v>
      </c>
      <c r="BG172" s="496">
        <v>19432226</v>
      </c>
      <c r="BH172" s="496">
        <v>23803896</v>
      </c>
      <c r="BI172" s="496">
        <v>250658900</v>
      </c>
      <c r="BJ172" s="496">
        <v>9687273</v>
      </c>
    </row>
    <row r="173" spans="1:62" x14ac:dyDescent="0.3">
      <c r="A173" s="493">
        <v>558</v>
      </c>
      <c r="B173" s="494" t="s">
        <v>434</v>
      </c>
      <c r="C173" s="494"/>
      <c r="D173" s="496">
        <v>0</v>
      </c>
      <c r="E173" s="496">
        <v>0</v>
      </c>
      <c r="F173" s="496">
        <v>0</v>
      </c>
      <c r="G173" s="496">
        <v>0</v>
      </c>
      <c r="H173" s="496">
        <v>0</v>
      </c>
      <c r="I173" s="496">
        <v>0</v>
      </c>
      <c r="J173" s="496">
        <v>0</v>
      </c>
      <c r="K173" s="496">
        <v>0</v>
      </c>
      <c r="L173" s="496">
        <v>0</v>
      </c>
      <c r="M173" s="496">
        <v>0</v>
      </c>
      <c r="N173" s="496">
        <v>0</v>
      </c>
      <c r="O173" s="496">
        <v>0</v>
      </c>
      <c r="P173" s="496">
        <v>0</v>
      </c>
      <c r="Q173" s="496">
        <v>0</v>
      </c>
      <c r="R173" s="496">
        <v>0</v>
      </c>
      <c r="S173" s="496">
        <v>0</v>
      </c>
      <c r="T173" s="496">
        <v>0</v>
      </c>
      <c r="U173" s="496">
        <v>0</v>
      </c>
      <c r="V173" s="496">
        <v>0</v>
      </c>
      <c r="W173" s="496">
        <v>0</v>
      </c>
      <c r="X173" s="496">
        <v>0</v>
      </c>
      <c r="Y173" s="496">
        <v>0</v>
      </c>
      <c r="Z173" s="496">
        <v>0</v>
      </c>
      <c r="AA173" s="496">
        <v>0</v>
      </c>
      <c r="AB173" s="496">
        <v>0</v>
      </c>
      <c r="AC173" s="496">
        <v>0</v>
      </c>
      <c r="AD173" s="496">
        <v>0</v>
      </c>
      <c r="AE173" s="496">
        <v>0</v>
      </c>
      <c r="AF173" s="496">
        <v>0</v>
      </c>
      <c r="AG173" s="496"/>
      <c r="AH173" s="496">
        <v>0</v>
      </c>
      <c r="AI173" s="496">
        <v>0</v>
      </c>
      <c r="AJ173" s="496">
        <v>0</v>
      </c>
      <c r="AK173" s="496">
        <v>0</v>
      </c>
      <c r="AL173" s="496">
        <v>0</v>
      </c>
      <c r="AM173" s="496">
        <v>0</v>
      </c>
      <c r="AN173" s="496">
        <v>0</v>
      </c>
      <c r="AO173" s="496">
        <v>0</v>
      </c>
      <c r="AP173" s="496">
        <v>0</v>
      </c>
      <c r="AQ173" s="496">
        <v>0</v>
      </c>
      <c r="AR173" s="496">
        <v>0</v>
      </c>
      <c r="AS173" s="496">
        <v>0</v>
      </c>
      <c r="AT173" s="496">
        <v>0</v>
      </c>
      <c r="AU173" s="496">
        <v>0</v>
      </c>
      <c r="AV173" s="496">
        <v>0</v>
      </c>
      <c r="AW173" s="496">
        <v>0</v>
      </c>
      <c r="AX173" s="496">
        <v>0</v>
      </c>
      <c r="AY173" s="496">
        <v>0</v>
      </c>
      <c r="AZ173" s="496">
        <v>0</v>
      </c>
      <c r="BA173" s="496">
        <v>0</v>
      </c>
      <c r="BB173" s="496">
        <v>0</v>
      </c>
      <c r="BC173" s="496">
        <v>0</v>
      </c>
      <c r="BD173" s="496">
        <v>0</v>
      </c>
      <c r="BE173" s="496">
        <v>0</v>
      </c>
      <c r="BF173" s="496">
        <v>0</v>
      </c>
      <c r="BG173" s="496">
        <v>0</v>
      </c>
      <c r="BH173" s="496">
        <v>0</v>
      </c>
      <c r="BI173" s="496">
        <v>0</v>
      </c>
      <c r="BJ173" s="496">
        <v>0</v>
      </c>
    </row>
    <row r="174" spans="1:62" x14ac:dyDescent="0.3">
      <c r="A174" s="493">
        <v>559</v>
      </c>
      <c r="B174" s="494" t="s">
        <v>435</v>
      </c>
      <c r="C174" s="494"/>
      <c r="D174" s="496">
        <v>0</v>
      </c>
      <c r="E174" s="496">
        <v>0</v>
      </c>
      <c r="F174" s="496">
        <v>0</v>
      </c>
      <c r="G174" s="496">
        <v>0</v>
      </c>
      <c r="H174" s="496">
        <v>0</v>
      </c>
      <c r="I174" s="496">
        <v>0</v>
      </c>
      <c r="J174" s="496">
        <v>0</v>
      </c>
      <c r="K174" s="496">
        <v>0</v>
      </c>
      <c r="L174" s="496">
        <v>0</v>
      </c>
      <c r="M174" s="496">
        <v>0</v>
      </c>
      <c r="N174" s="496">
        <v>0</v>
      </c>
      <c r="O174" s="496">
        <v>0</v>
      </c>
      <c r="P174" s="496">
        <v>0</v>
      </c>
      <c r="Q174" s="496">
        <v>0</v>
      </c>
      <c r="R174" s="496">
        <v>0</v>
      </c>
      <c r="S174" s="496">
        <v>0</v>
      </c>
      <c r="T174" s="496">
        <v>0</v>
      </c>
      <c r="U174" s="496">
        <v>0</v>
      </c>
      <c r="V174" s="496">
        <v>0</v>
      </c>
      <c r="W174" s="496">
        <v>0</v>
      </c>
      <c r="X174" s="496">
        <v>0</v>
      </c>
      <c r="Y174" s="496">
        <v>0</v>
      </c>
      <c r="Z174" s="496">
        <v>0</v>
      </c>
      <c r="AA174" s="496">
        <v>0</v>
      </c>
      <c r="AB174" s="496">
        <v>0</v>
      </c>
      <c r="AC174" s="496">
        <v>0</v>
      </c>
      <c r="AD174" s="496">
        <v>0</v>
      </c>
      <c r="AE174" s="496">
        <v>0</v>
      </c>
      <c r="AF174" s="496">
        <v>0</v>
      </c>
      <c r="AG174" s="496"/>
      <c r="AH174" s="496">
        <v>0</v>
      </c>
      <c r="AI174" s="496">
        <v>0</v>
      </c>
      <c r="AJ174" s="496">
        <v>0</v>
      </c>
      <c r="AK174" s="496">
        <v>0</v>
      </c>
      <c r="AL174" s="496">
        <v>0</v>
      </c>
      <c r="AM174" s="496">
        <v>0</v>
      </c>
      <c r="AN174" s="496">
        <v>0</v>
      </c>
      <c r="AO174" s="496">
        <v>0</v>
      </c>
      <c r="AP174" s="496">
        <v>0</v>
      </c>
      <c r="AQ174" s="496">
        <v>0</v>
      </c>
      <c r="AR174" s="496">
        <v>0</v>
      </c>
      <c r="AS174" s="496">
        <v>0</v>
      </c>
      <c r="AT174" s="496">
        <v>0</v>
      </c>
      <c r="AU174" s="496">
        <v>0</v>
      </c>
      <c r="AV174" s="496">
        <v>0</v>
      </c>
      <c r="AW174" s="496">
        <v>0</v>
      </c>
      <c r="AX174" s="496">
        <v>0</v>
      </c>
      <c r="AY174" s="496">
        <v>0</v>
      </c>
      <c r="AZ174" s="496">
        <v>0</v>
      </c>
      <c r="BA174" s="496">
        <v>0</v>
      </c>
      <c r="BB174" s="496">
        <v>0</v>
      </c>
      <c r="BC174" s="496">
        <v>0</v>
      </c>
      <c r="BD174" s="496">
        <v>0</v>
      </c>
      <c r="BE174" s="496">
        <v>0</v>
      </c>
      <c r="BF174" s="496">
        <v>0</v>
      </c>
      <c r="BG174" s="496">
        <v>0</v>
      </c>
      <c r="BH174" s="496">
        <v>0</v>
      </c>
      <c r="BI174" s="496">
        <v>0</v>
      </c>
      <c r="BJ174" s="496">
        <v>0</v>
      </c>
    </row>
    <row r="175" spans="1:62" x14ac:dyDescent="0.3">
      <c r="A175" s="493">
        <v>560</v>
      </c>
      <c r="B175" s="494" t="s">
        <v>436</v>
      </c>
      <c r="C175" s="494"/>
      <c r="D175" s="496">
        <v>0</v>
      </c>
      <c r="E175" s="496">
        <v>0</v>
      </c>
      <c r="F175" s="496">
        <v>0</v>
      </c>
      <c r="G175" s="496">
        <v>0</v>
      </c>
      <c r="H175" s="496">
        <v>0</v>
      </c>
      <c r="I175" s="496">
        <v>0</v>
      </c>
      <c r="J175" s="496">
        <v>0</v>
      </c>
      <c r="K175" s="496">
        <v>0</v>
      </c>
      <c r="L175" s="496">
        <v>0</v>
      </c>
      <c r="M175" s="496">
        <v>0</v>
      </c>
      <c r="N175" s="496">
        <v>0</v>
      </c>
      <c r="O175" s="496">
        <v>0</v>
      </c>
      <c r="P175" s="496">
        <v>0</v>
      </c>
      <c r="Q175" s="496">
        <v>0</v>
      </c>
      <c r="R175" s="496">
        <v>0</v>
      </c>
      <c r="S175" s="496">
        <v>0</v>
      </c>
      <c r="T175" s="496">
        <v>0</v>
      </c>
      <c r="U175" s="496">
        <v>0</v>
      </c>
      <c r="V175" s="496">
        <v>0</v>
      </c>
      <c r="W175" s="496">
        <v>0</v>
      </c>
      <c r="X175" s="496">
        <v>0</v>
      </c>
      <c r="Y175" s="496">
        <v>0</v>
      </c>
      <c r="Z175" s="496">
        <v>0</v>
      </c>
      <c r="AA175" s="496">
        <v>0</v>
      </c>
      <c r="AB175" s="496">
        <v>0</v>
      </c>
      <c r="AC175" s="496">
        <v>0</v>
      </c>
      <c r="AD175" s="496">
        <v>0</v>
      </c>
      <c r="AE175" s="496">
        <v>0</v>
      </c>
      <c r="AF175" s="496">
        <v>0</v>
      </c>
      <c r="AG175" s="496"/>
      <c r="AH175" s="496">
        <v>0</v>
      </c>
      <c r="AI175" s="496">
        <v>0</v>
      </c>
      <c r="AJ175" s="496">
        <v>0</v>
      </c>
      <c r="AK175" s="496">
        <v>0</v>
      </c>
      <c r="AL175" s="496">
        <v>0</v>
      </c>
      <c r="AM175" s="496">
        <v>0</v>
      </c>
      <c r="AN175" s="496">
        <v>0</v>
      </c>
      <c r="AO175" s="496">
        <v>0</v>
      </c>
      <c r="AP175" s="496">
        <v>0</v>
      </c>
      <c r="AQ175" s="496">
        <v>0</v>
      </c>
      <c r="AR175" s="496">
        <v>0</v>
      </c>
      <c r="AS175" s="496">
        <v>0</v>
      </c>
      <c r="AT175" s="496">
        <v>0</v>
      </c>
      <c r="AU175" s="496">
        <v>0</v>
      </c>
      <c r="AV175" s="496">
        <v>0</v>
      </c>
      <c r="AW175" s="496">
        <v>0</v>
      </c>
      <c r="AX175" s="496">
        <v>0</v>
      </c>
      <c r="AY175" s="496">
        <v>0</v>
      </c>
      <c r="AZ175" s="496">
        <v>0</v>
      </c>
      <c r="BA175" s="496">
        <v>0</v>
      </c>
      <c r="BB175" s="496">
        <v>0</v>
      </c>
      <c r="BC175" s="496">
        <v>0</v>
      </c>
      <c r="BD175" s="496">
        <v>0</v>
      </c>
      <c r="BE175" s="496">
        <v>0</v>
      </c>
      <c r="BF175" s="496">
        <v>0</v>
      </c>
      <c r="BG175" s="496">
        <v>0</v>
      </c>
      <c r="BH175" s="496">
        <v>0</v>
      </c>
      <c r="BI175" s="496">
        <v>0</v>
      </c>
      <c r="BJ175" s="496">
        <v>0</v>
      </c>
    </row>
    <row r="176" spans="1:62" x14ac:dyDescent="0.3">
      <c r="A176" s="493">
        <v>561</v>
      </c>
      <c r="B176" s="494" t="s">
        <v>437</v>
      </c>
      <c r="C176" s="494"/>
      <c r="D176" s="496">
        <v>0</v>
      </c>
      <c r="E176" s="496">
        <v>0</v>
      </c>
      <c r="F176" s="496">
        <v>0</v>
      </c>
      <c r="G176" s="496">
        <v>0</v>
      </c>
      <c r="H176" s="496">
        <v>0</v>
      </c>
      <c r="I176" s="496">
        <v>0</v>
      </c>
      <c r="J176" s="496">
        <v>0</v>
      </c>
      <c r="K176" s="496">
        <v>0</v>
      </c>
      <c r="L176" s="496">
        <v>0</v>
      </c>
      <c r="M176" s="496">
        <v>0</v>
      </c>
      <c r="N176" s="496">
        <v>0</v>
      </c>
      <c r="O176" s="496">
        <v>0</v>
      </c>
      <c r="P176" s="496">
        <v>0</v>
      </c>
      <c r="Q176" s="496">
        <v>0</v>
      </c>
      <c r="R176" s="496">
        <v>0</v>
      </c>
      <c r="S176" s="496">
        <v>0</v>
      </c>
      <c r="T176" s="496">
        <v>0</v>
      </c>
      <c r="U176" s="496">
        <v>0</v>
      </c>
      <c r="V176" s="496">
        <v>0</v>
      </c>
      <c r="W176" s="496">
        <v>0</v>
      </c>
      <c r="X176" s="496">
        <v>0</v>
      </c>
      <c r="Y176" s="496">
        <v>0</v>
      </c>
      <c r="Z176" s="496">
        <v>0</v>
      </c>
      <c r="AA176" s="496">
        <v>0</v>
      </c>
      <c r="AB176" s="496">
        <v>0</v>
      </c>
      <c r="AC176" s="496">
        <v>0</v>
      </c>
      <c r="AD176" s="496">
        <v>0</v>
      </c>
      <c r="AE176" s="496">
        <v>0</v>
      </c>
      <c r="AF176" s="496">
        <v>0</v>
      </c>
      <c r="AG176" s="496"/>
      <c r="AH176" s="496">
        <v>0</v>
      </c>
      <c r="AI176" s="496">
        <v>0</v>
      </c>
      <c r="AJ176" s="496">
        <v>0</v>
      </c>
      <c r="AK176" s="496">
        <v>0</v>
      </c>
      <c r="AL176" s="496">
        <v>0</v>
      </c>
      <c r="AM176" s="496">
        <v>0</v>
      </c>
      <c r="AN176" s="496">
        <v>0</v>
      </c>
      <c r="AO176" s="496">
        <v>0</v>
      </c>
      <c r="AP176" s="496">
        <v>0</v>
      </c>
      <c r="AQ176" s="496">
        <v>0</v>
      </c>
      <c r="AR176" s="496">
        <v>0</v>
      </c>
      <c r="AS176" s="496">
        <v>0</v>
      </c>
      <c r="AT176" s="496">
        <v>0</v>
      </c>
      <c r="AU176" s="496">
        <v>0</v>
      </c>
      <c r="AV176" s="496">
        <v>0</v>
      </c>
      <c r="AW176" s="496">
        <v>0</v>
      </c>
      <c r="AX176" s="496">
        <v>0</v>
      </c>
      <c r="AY176" s="496">
        <v>0</v>
      </c>
      <c r="AZ176" s="496">
        <v>0</v>
      </c>
      <c r="BA176" s="496">
        <v>0</v>
      </c>
      <c r="BB176" s="496">
        <v>0</v>
      </c>
      <c r="BC176" s="496">
        <v>0</v>
      </c>
      <c r="BD176" s="496">
        <v>0</v>
      </c>
      <c r="BE176" s="496">
        <v>0</v>
      </c>
      <c r="BF176" s="496">
        <v>0</v>
      </c>
      <c r="BG176" s="496">
        <v>0</v>
      </c>
      <c r="BH176" s="496">
        <v>0</v>
      </c>
      <c r="BI176" s="496">
        <v>0</v>
      </c>
      <c r="BJ176" s="496">
        <v>0</v>
      </c>
    </row>
    <row r="177" spans="1:62" x14ac:dyDescent="0.3">
      <c r="A177" s="493">
        <v>562</v>
      </c>
      <c r="B177" s="494" t="s">
        <v>438</v>
      </c>
      <c r="C177" s="494"/>
      <c r="D177" s="496">
        <v>0</v>
      </c>
      <c r="E177" s="496">
        <v>0</v>
      </c>
      <c r="F177" s="496">
        <v>0</v>
      </c>
      <c r="G177" s="496">
        <v>0</v>
      </c>
      <c r="H177" s="496">
        <v>0</v>
      </c>
      <c r="I177" s="496">
        <v>0</v>
      </c>
      <c r="J177" s="496">
        <v>0</v>
      </c>
      <c r="K177" s="496">
        <v>0</v>
      </c>
      <c r="L177" s="496">
        <v>0</v>
      </c>
      <c r="M177" s="496">
        <v>0</v>
      </c>
      <c r="N177" s="496">
        <v>0</v>
      </c>
      <c r="O177" s="496">
        <v>0</v>
      </c>
      <c r="P177" s="496">
        <v>0</v>
      </c>
      <c r="Q177" s="496">
        <v>0</v>
      </c>
      <c r="R177" s="496">
        <v>0</v>
      </c>
      <c r="S177" s="496">
        <v>0</v>
      </c>
      <c r="T177" s="496">
        <v>0</v>
      </c>
      <c r="U177" s="496">
        <v>0</v>
      </c>
      <c r="V177" s="496">
        <v>0</v>
      </c>
      <c r="W177" s="496">
        <v>0</v>
      </c>
      <c r="X177" s="496">
        <v>0</v>
      </c>
      <c r="Y177" s="496">
        <v>0</v>
      </c>
      <c r="Z177" s="496">
        <v>0</v>
      </c>
      <c r="AA177" s="496">
        <v>0</v>
      </c>
      <c r="AB177" s="496">
        <v>0</v>
      </c>
      <c r="AC177" s="496">
        <v>0</v>
      </c>
      <c r="AD177" s="496">
        <v>0</v>
      </c>
      <c r="AE177" s="496">
        <v>0</v>
      </c>
      <c r="AF177" s="496">
        <v>0</v>
      </c>
      <c r="AG177" s="496"/>
      <c r="AH177" s="496">
        <v>0</v>
      </c>
      <c r="AI177" s="496">
        <v>0</v>
      </c>
      <c r="AJ177" s="496">
        <v>0</v>
      </c>
      <c r="AK177" s="496">
        <v>0</v>
      </c>
      <c r="AL177" s="496">
        <v>0</v>
      </c>
      <c r="AM177" s="496">
        <v>0</v>
      </c>
      <c r="AN177" s="496">
        <v>0</v>
      </c>
      <c r="AO177" s="496">
        <v>0</v>
      </c>
      <c r="AP177" s="496">
        <v>0</v>
      </c>
      <c r="AQ177" s="496">
        <v>0</v>
      </c>
      <c r="AR177" s="496">
        <v>0</v>
      </c>
      <c r="AS177" s="496">
        <v>0</v>
      </c>
      <c r="AT177" s="496">
        <v>0</v>
      </c>
      <c r="AU177" s="496">
        <v>0</v>
      </c>
      <c r="AV177" s="496">
        <v>0</v>
      </c>
      <c r="AW177" s="496">
        <v>0</v>
      </c>
      <c r="AX177" s="496">
        <v>0</v>
      </c>
      <c r="AY177" s="496">
        <v>0</v>
      </c>
      <c r="AZ177" s="496">
        <v>0</v>
      </c>
      <c r="BA177" s="496">
        <v>0</v>
      </c>
      <c r="BB177" s="496">
        <v>0</v>
      </c>
      <c r="BC177" s="496">
        <v>0</v>
      </c>
      <c r="BD177" s="496">
        <v>0</v>
      </c>
      <c r="BE177" s="496">
        <v>0</v>
      </c>
      <c r="BF177" s="496">
        <v>0</v>
      </c>
      <c r="BG177" s="496">
        <v>0</v>
      </c>
      <c r="BH177" s="496">
        <v>0</v>
      </c>
      <c r="BI177" s="496">
        <v>0</v>
      </c>
      <c r="BJ177" s="496">
        <v>0</v>
      </c>
    </row>
    <row r="178" spans="1:62" x14ac:dyDescent="0.3">
      <c r="A178" s="493">
        <v>563</v>
      </c>
      <c r="B178" s="494" t="s">
        <v>439</v>
      </c>
      <c r="C178" s="494"/>
      <c r="D178" s="496">
        <v>0</v>
      </c>
      <c r="E178" s="496">
        <v>0</v>
      </c>
      <c r="F178" s="496">
        <v>0</v>
      </c>
      <c r="G178" s="496">
        <v>0</v>
      </c>
      <c r="H178" s="496">
        <v>0</v>
      </c>
      <c r="I178" s="496">
        <v>0</v>
      </c>
      <c r="J178" s="496">
        <v>0</v>
      </c>
      <c r="K178" s="496">
        <v>0</v>
      </c>
      <c r="L178" s="496">
        <v>0</v>
      </c>
      <c r="M178" s="496">
        <v>0</v>
      </c>
      <c r="N178" s="496">
        <v>0</v>
      </c>
      <c r="O178" s="496">
        <v>0</v>
      </c>
      <c r="P178" s="496">
        <v>0</v>
      </c>
      <c r="Q178" s="496">
        <v>0</v>
      </c>
      <c r="R178" s="496">
        <v>0</v>
      </c>
      <c r="S178" s="496">
        <v>0</v>
      </c>
      <c r="T178" s="496">
        <v>0</v>
      </c>
      <c r="U178" s="496">
        <v>0</v>
      </c>
      <c r="V178" s="496">
        <v>0</v>
      </c>
      <c r="W178" s="496">
        <v>0</v>
      </c>
      <c r="X178" s="496">
        <v>0</v>
      </c>
      <c r="Y178" s="496">
        <v>0</v>
      </c>
      <c r="Z178" s="496">
        <v>0</v>
      </c>
      <c r="AA178" s="496">
        <v>0</v>
      </c>
      <c r="AB178" s="496">
        <v>0</v>
      </c>
      <c r="AC178" s="496">
        <v>0</v>
      </c>
      <c r="AD178" s="496">
        <v>0</v>
      </c>
      <c r="AE178" s="496">
        <v>0</v>
      </c>
      <c r="AF178" s="496">
        <v>0</v>
      </c>
      <c r="AG178" s="496"/>
      <c r="AH178" s="496">
        <v>0</v>
      </c>
      <c r="AI178" s="496">
        <v>0</v>
      </c>
      <c r="AJ178" s="496">
        <v>0</v>
      </c>
      <c r="AK178" s="496">
        <v>0</v>
      </c>
      <c r="AL178" s="496">
        <v>0</v>
      </c>
      <c r="AM178" s="496">
        <v>0</v>
      </c>
      <c r="AN178" s="496">
        <v>0</v>
      </c>
      <c r="AO178" s="496">
        <v>0</v>
      </c>
      <c r="AP178" s="496">
        <v>0</v>
      </c>
      <c r="AQ178" s="496">
        <v>0</v>
      </c>
      <c r="AR178" s="496">
        <v>0</v>
      </c>
      <c r="AS178" s="496">
        <v>0</v>
      </c>
      <c r="AT178" s="496">
        <v>0</v>
      </c>
      <c r="AU178" s="496">
        <v>0</v>
      </c>
      <c r="AV178" s="496">
        <v>0</v>
      </c>
      <c r="AW178" s="496">
        <v>0</v>
      </c>
      <c r="AX178" s="496">
        <v>0</v>
      </c>
      <c r="AY178" s="496">
        <v>0</v>
      </c>
      <c r="AZ178" s="496">
        <v>0</v>
      </c>
      <c r="BA178" s="496">
        <v>0</v>
      </c>
      <c r="BB178" s="496">
        <v>0</v>
      </c>
      <c r="BC178" s="496">
        <v>0</v>
      </c>
      <c r="BD178" s="496">
        <v>0</v>
      </c>
      <c r="BE178" s="496">
        <v>0</v>
      </c>
      <c r="BF178" s="496">
        <v>0</v>
      </c>
      <c r="BG178" s="496">
        <v>0</v>
      </c>
      <c r="BH178" s="496">
        <v>0</v>
      </c>
      <c r="BI178" s="496">
        <v>0</v>
      </c>
      <c r="BJ178" s="496">
        <v>0</v>
      </c>
    </row>
    <row r="179" spans="1:62" x14ac:dyDescent="0.3">
      <c r="A179" s="493">
        <v>564</v>
      </c>
      <c r="B179" s="494" t="s">
        <v>440</v>
      </c>
      <c r="C179" s="494"/>
      <c r="D179" s="496">
        <v>0</v>
      </c>
      <c r="E179" s="496">
        <v>0</v>
      </c>
      <c r="F179" s="496">
        <v>0</v>
      </c>
      <c r="G179" s="496">
        <v>0</v>
      </c>
      <c r="H179" s="496">
        <v>0</v>
      </c>
      <c r="I179" s="496">
        <v>0</v>
      </c>
      <c r="J179" s="496">
        <v>0</v>
      </c>
      <c r="K179" s="496">
        <v>0</v>
      </c>
      <c r="L179" s="496">
        <v>0</v>
      </c>
      <c r="M179" s="496">
        <v>0</v>
      </c>
      <c r="N179" s="496">
        <v>0</v>
      </c>
      <c r="O179" s="496">
        <v>0</v>
      </c>
      <c r="P179" s="496">
        <v>0</v>
      </c>
      <c r="Q179" s="496">
        <v>0</v>
      </c>
      <c r="R179" s="496">
        <v>0</v>
      </c>
      <c r="S179" s="496">
        <v>0</v>
      </c>
      <c r="T179" s="496">
        <v>0</v>
      </c>
      <c r="U179" s="496">
        <v>0</v>
      </c>
      <c r="V179" s="496">
        <v>0</v>
      </c>
      <c r="W179" s="496">
        <v>0</v>
      </c>
      <c r="X179" s="496">
        <v>0</v>
      </c>
      <c r="Y179" s="496">
        <v>0</v>
      </c>
      <c r="Z179" s="496">
        <v>0</v>
      </c>
      <c r="AA179" s="496">
        <v>0</v>
      </c>
      <c r="AB179" s="496">
        <v>0</v>
      </c>
      <c r="AC179" s="496">
        <v>0</v>
      </c>
      <c r="AD179" s="496">
        <v>0</v>
      </c>
      <c r="AE179" s="496">
        <v>0</v>
      </c>
      <c r="AF179" s="496">
        <v>0</v>
      </c>
      <c r="AG179" s="496"/>
      <c r="AH179" s="496">
        <v>0</v>
      </c>
      <c r="AI179" s="496">
        <v>0</v>
      </c>
      <c r="AJ179" s="496">
        <v>0</v>
      </c>
      <c r="AK179" s="496">
        <v>0</v>
      </c>
      <c r="AL179" s="496">
        <v>0</v>
      </c>
      <c r="AM179" s="496">
        <v>0</v>
      </c>
      <c r="AN179" s="496">
        <v>0</v>
      </c>
      <c r="AO179" s="496">
        <v>0</v>
      </c>
      <c r="AP179" s="496">
        <v>0</v>
      </c>
      <c r="AQ179" s="496">
        <v>0</v>
      </c>
      <c r="AR179" s="496">
        <v>0</v>
      </c>
      <c r="AS179" s="496">
        <v>0</v>
      </c>
      <c r="AT179" s="496">
        <v>0</v>
      </c>
      <c r="AU179" s="496">
        <v>0</v>
      </c>
      <c r="AV179" s="496">
        <v>0</v>
      </c>
      <c r="AW179" s="496">
        <v>0</v>
      </c>
      <c r="AX179" s="496">
        <v>0</v>
      </c>
      <c r="AY179" s="496">
        <v>0</v>
      </c>
      <c r="AZ179" s="496">
        <v>0</v>
      </c>
      <c r="BA179" s="496">
        <v>0</v>
      </c>
      <c r="BB179" s="496">
        <v>0</v>
      </c>
      <c r="BC179" s="496">
        <v>0</v>
      </c>
      <c r="BD179" s="496">
        <v>0</v>
      </c>
      <c r="BE179" s="496">
        <v>0</v>
      </c>
      <c r="BF179" s="496">
        <v>0</v>
      </c>
      <c r="BG179" s="496">
        <v>0</v>
      </c>
      <c r="BH179" s="496">
        <v>0</v>
      </c>
      <c r="BI179" s="496">
        <v>0</v>
      </c>
      <c r="BJ179" s="496">
        <v>0</v>
      </c>
    </row>
    <row r="180" spans="1:62" x14ac:dyDescent="0.3">
      <c r="A180" s="493">
        <v>565</v>
      </c>
      <c r="B180" s="494" t="s">
        <v>441</v>
      </c>
      <c r="C180" s="494"/>
      <c r="D180" s="496">
        <v>0</v>
      </c>
      <c r="E180" s="496">
        <v>0</v>
      </c>
      <c r="F180" s="496">
        <v>0</v>
      </c>
      <c r="G180" s="496">
        <v>0</v>
      </c>
      <c r="H180" s="496">
        <v>0</v>
      </c>
      <c r="I180" s="496">
        <v>0</v>
      </c>
      <c r="J180" s="496">
        <v>0</v>
      </c>
      <c r="K180" s="496">
        <v>0</v>
      </c>
      <c r="L180" s="496">
        <v>0</v>
      </c>
      <c r="M180" s="496">
        <v>0</v>
      </c>
      <c r="N180" s="496">
        <v>0</v>
      </c>
      <c r="O180" s="496">
        <v>0</v>
      </c>
      <c r="P180" s="496">
        <v>0</v>
      </c>
      <c r="Q180" s="496">
        <v>0</v>
      </c>
      <c r="R180" s="496">
        <v>0</v>
      </c>
      <c r="S180" s="496">
        <v>0</v>
      </c>
      <c r="T180" s="496">
        <v>0</v>
      </c>
      <c r="U180" s="496">
        <v>0</v>
      </c>
      <c r="V180" s="496">
        <v>0</v>
      </c>
      <c r="W180" s="496">
        <v>0</v>
      </c>
      <c r="X180" s="496">
        <v>0</v>
      </c>
      <c r="Y180" s="496">
        <v>0</v>
      </c>
      <c r="Z180" s="496">
        <v>0</v>
      </c>
      <c r="AA180" s="496">
        <v>0</v>
      </c>
      <c r="AB180" s="496">
        <v>0</v>
      </c>
      <c r="AC180" s="496">
        <v>0</v>
      </c>
      <c r="AD180" s="496">
        <v>0</v>
      </c>
      <c r="AE180" s="496">
        <v>0</v>
      </c>
      <c r="AF180" s="496">
        <v>0</v>
      </c>
      <c r="AG180" s="496"/>
      <c r="AH180" s="496">
        <v>0</v>
      </c>
      <c r="AI180" s="496">
        <v>0</v>
      </c>
      <c r="AJ180" s="496">
        <v>0</v>
      </c>
      <c r="AK180" s="496">
        <v>0</v>
      </c>
      <c r="AL180" s="496">
        <v>0</v>
      </c>
      <c r="AM180" s="496">
        <v>0</v>
      </c>
      <c r="AN180" s="496">
        <v>0</v>
      </c>
      <c r="AO180" s="496">
        <v>0</v>
      </c>
      <c r="AP180" s="496">
        <v>0</v>
      </c>
      <c r="AQ180" s="496">
        <v>0</v>
      </c>
      <c r="AR180" s="496">
        <v>0</v>
      </c>
      <c r="AS180" s="496">
        <v>0</v>
      </c>
      <c r="AT180" s="496">
        <v>0</v>
      </c>
      <c r="AU180" s="496">
        <v>0</v>
      </c>
      <c r="AV180" s="496">
        <v>0</v>
      </c>
      <c r="AW180" s="496">
        <v>0</v>
      </c>
      <c r="AX180" s="496">
        <v>0</v>
      </c>
      <c r="AY180" s="496">
        <v>0</v>
      </c>
      <c r="AZ180" s="496">
        <v>0</v>
      </c>
      <c r="BA180" s="496">
        <v>0</v>
      </c>
      <c r="BB180" s="496">
        <v>0</v>
      </c>
      <c r="BC180" s="496">
        <v>0</v>
      </c>
      <c r="BD180" s="496">
        <v>0</v>
      </c>
      <c r="BE180" s="496">
        <v>0</v>
      </c>
      <c r="BF180" s="496">
        <v>0</v>
      </c>
      <c r="BG180" s="496">
        <v>0</v>
      </c>
      <c r="BH180" s="496">
        <v>0</v>
      </c>
      <c r="BI180" s="496">
        <v>0</v>
      </c>
      <c r="BJ180" s="496">
        <v>0</v>
      </c>
    </row>
    <row r="181" spans="1:62" x14ac:dyDescent="0.3">
      <c r="A181" s="493">
        <v>566</v>
      </c>
      <c r="B181" s="494" t="s">
        <v>442</v>
      </c>
      <c r="C181" s="494"/>
      <c r="D181" s="496">
        <v>0</v>
      </c>
      <c r="E181" s="496">
        <v>0</v>
      </c>
      <c r="F181" s="496">
        <v>0</v>
      </c>
      <c r="G181" s="496">
        <v>0</v>
      </c>
      <c r="H181" s="496">
        <v>0</v>
      </c>
      <c r="I181" s="496">
        <v>0</v>
      </c>
      <c r="J181" s="496">
        <v>0</v>
      </c>
      <c r="K181" s="496">
        <v>0</v>
      </c>
      <c r="L181" s="496">
        <v>0</v>
      </c>
      <c r="M181" s="496">
        <v>0</v>
      </c>
      <c r="N181" s="496">
        <v>0</v>
      </c>
      <c r="O181" s="496">
        <v>0</v>
      </c>
      <c r="P181" s="496">
        <v>0</v>
      </c>
      <c r="Q181" s="496">
        <v>0</v>
      </c>
      <c r="R181" s="496">
        <v>0</v>
      </c>
      <c r="S181" s="496">
        <v>0</v>
      </c>
      <c r="T181" s="496">
        <v>0</v>
      </c>
      <c r="U181" s="496">
        <v>0</v>
      </c>
      <c r="V181" s="496">
        <v>0</v>
      </c>
      <c r="W181" s="496">
        <v>0</v>
      </c>
      <c r="X181" s="496">
        <v>0</v>
      </c>
      <c r="Y181" s="496">
        <v>0</v>
      </c>
      <c r="Z181" s="496">
        <v>0</v>
      </c>
      <c r="AA181" s="496">
        <v>0</v>
      </c>
      <c r="AB181" s="496">
        <v>0</v>
      </c>
      <c r="AC181" s="496">
        <v>0</v>
      </c>
      <c r="AD181" s="496">
        <v>0</v>
      </c>
      <c r="AE181" s="496">
        <v>0</v>
      </c>
      <c r="AF181" s="496">
        <v>0</v>
      </c>
      <c r="AG181" s="496"/>
      <c r="AH181" s="496">
        <v>0</v>
      </c>
      <c r="AI181" s="496">
        <v>0</v>
      </c>
      <c r="AJ181" s="496">
        <v>0</v>
      </c>
      <c r="AK181" s="496">
        <v>0</v>
      </c>
      <c r="AL181" s="496">
        <v>0</v>
      </c>
      <c r="AM181" s="496">
        <v>0</v>
      </c>
      <c r="AN181" s="496">
        <v>0</v>
      </c>
      <c r="AO181" s="496">
        <v>0</v>
      </c>
      <c r="AP181" s="496">
        <v>0</v>
      </c>
      <c r="AQ181" s="496">
        <v>0</v>
      </c>
      <c r="AR181" s="496">
        <v>0</v>
      </c>
      <c r="AS181" s="496">
        <v>0</v>
      </c>
      <c r="AT181" s="496">
        <v>0</v>
      </c>
      <c r="AU181" s="496">
        <v>0</v>
      </c>
      <c r="AV181" s="496">
        <v>0</v>
      </c>
      <c r="AW181" s="496">
        <v>0</v>
      </c>
      <c r="AX181" s="496">
        <v>0</v>
      </c>
      <c r="AY181" s="496">
        <v>0</v>
      </c>
      <c r="AZ181" s="496">
        <v>0</v>
      </c>
      <c r="BA181" s="496">
        <v>0</v>
      </c>
      <c r="BB181" s="496">
        <v>0</v>
      </c>
      <c r="BC181" s="496">
        <v>0</v>
      </c>
      <c r="BD181" s="496">
        <v>0</v>
      </c>
      <c r="BE181" s="496">
        <v>0</v>
      </c>
      <c r="BF181" s="496">
        <v>0</v>
      </c>
      <c r="BG181" s="496">
        <v>0</v>
      </c>
      <c r="BH181" s="496">
        <v>0</v>
      </c>
      <c r="BI181" s="496">
        <v>0</v>
      </c>
      <c r="BJ181" s="496">
        <v>0</v>
      </c>
    </row>
    <row r="182" spans="1:62" x14ac:dyDescent="0.3">
      <c r="A182" s="493">
        <v>567</v>
      </c>
      <c r="B182" s="494" t="s">
        <v>443</v>
      </c>
      <c r="C182" s="494"/>
      <c r="D182" s="496">
        <v>0</v>
      </c>
      <c r="E182" s="496">
        <v>0</v>
      </c>
      <c r="F182" s="496">
        <v>0</v>
      </c>
      <c r="G182" s="496">
        <v>0</v>
      </c>
      <c r="H182" s="496">
        <v>0</v>
      </c>
      <c r="I182" s="496">
        <v>0</v>
      </c>
      <c r="J182" s="496">
        <v>0</v>
      </c>
      <c r="K182" s="496">
        <v>0</v>
      </c>
      <c r="L182" s="496">
        <v>0</v>
      </c>
      <c r="M182" s="496">
        <v>0</v>
      </c>
      <c r="N182" s="496">
        <v>0</v>
      </c>
      <c r="O182" s="496">
        <v>0</v>
      </c>
      <c r="P182" s="496">
        <v>0</v>
      </c>
      <c r="Q182" s="496">
        <v>0</v>
      </c>
      <c r="R182" s="496">
        <v>0</v>
      </c>
      <c r="S182" s="496">
        <v>0</v>
      </c>
      <c r="T182" s="496">
        <v>0</v>
      </c>
      <c r="U182" s="496">
        <v>0</v>
      </c>
      <c r="V182" s="496">
        <v>0</v>
      </c>
      <c r="W182" s="496">
        <v>0</v>
      </c>
      <c r="X182" s="496">
        <v>0</v>
      </c>
      <c r="Y182" s="496">
        <v>0</v>
      </c>
      <c r="Z182" s="496">
        <v>0</v>
      </c>
      <c r="AA182" s="496">
        <v>0</v>
      </c>
      <c r="AB182" s="496">
        <v>0</v>
      </c>
      <c r="AC182" s="496">
        <v>0</v>
      </c>
      <c r="AD182" s="496">
        <v>0</v>
      </c>
      <c r="AE182" s="496">
        <v>0</v>
      </c>
      <c r="AF182" s="496">
        <v>0</v>
      </c>
      <c r="AG182" s="496"/>
      <c r="AH182" s="496">
        <v>0</v>
      </c>
      <c r="AI182" s="496">
        <v>0</v>
      </c>
      <c r="AJ182" s="496">
        <v>0</v>
      </c>
      <c r="AK182" s="496">
        <v>0</v>
      </c>
      <c r="AL182" s="496">
        <v>0</v>
      </c>
      <c r="AM182" s="496">
        <v>0</v>
      </c>
      <c r="AN182" s="496">
        <v>0</v>
      </c>
      <c r="AO182" s="496">
        <v>0</v>
      </c>
      <c r="AP182" s="496">
        <v>0</v>
      </c>
      <c r="AQ182" s="496">
        <v>0</v>
      </c>
      <c r="AR182" s="496">
        <v>0</v>
      </c>
      <c r="AS182" s="496">
        <v>0</v>
      </c>
      <c r="AT182" s="496">
        <v>0</v>
      </c>
      <c r="AU182" s="496">
        <v>0</v>
      </c>
      <c r="AV182" s="496">
        <v>0</v>
      </c>
      <c r="AW182" s="496">
        <v>0</v>
      </c>
      <c r="AX182" s="496">
        <v>0</v>
      </c>
      <c r="AY182" s="496">
        <v>0</v>
      </c>
      <c r="AZ182" s="496">
        <v>0</v>
      </c>
      <c r="BA182" s="496">
        <v>0</v>
      </c>
      <c r="BB182" s="496">
        <v>0</v>
      </c>
      <c r="BC182" s="496">
        <v>0</v>
      </c>
      <c r="BD182" s="496">
        <v>0</v>
      </c>
      <c r="BE182" s="496">
        <v>0</v>
      </c>
      <c r="BF182" s="496">
        <v>0</v>
      </c>
      <c r="BG182" s="496">
        <v>0</v>
      </c>
      <c r="BH182" s="496">
        <v>0</v>
      </c>
      <c r="BI182" s="496">
        <v>0</v>
      </c>
      <c r="BJ182" s="496">
        <v>0</v>
      </c>
    </row>
    <row r="183" spans="1:62" x14ac:dyDescent="0.3">
      <c r="A183" s="493">
        <v>568</v>
      </c>
      <c r="B183" s="494" t="s">
        <v>444</v>
      </c>
      <c r="C183" s="494"/>
      <c r="D183" s="496">
        <v>0</v>
      </c>
      <c r="E183" s="496">
        <v>0</v>
      </c>
      <c r="F183" s="496">
        <v>0</v>
      </c>
      <c r="G183" s="496">
        <v>0</v>
      </c>
      <c r="H183" s="496">
        <v>0</v>
      </c>
      <c r="I183" s="496">
        <v>0</v>
      </c>
      <c r="J183" s="496">
        <v>0</v>
      </c>
      <c r="K183" s="496">
        <v>0</v>
      </c>
      <c r="L183" s="496">
        <v>0</v>
      </c>
      <c r="M183" s="496">
        <v>0</v>
      </c>
      <c r="N183" s="496">
        <v>0</v>
      </c>
      <c r="O183" s="496">
        <v>0</v>
      </c>
      <c r="P183" s="496">
        <v>0</v>
      </c>
      <c r="Q183" s="496">
        <v>0</v>
      </c>
      <c r="R183" s="496">
        <v>0</v>
      </c>
      <c r="S183" s="496">
        <v>0</v>
      </c>
      <c r="T183" s="496">
        <v>0</v>
      </c>
      <c r="U183" s="496">
        <v>0</v>
      </c>
      <c r="V183" s="496">
        <v>0</v>
      </c>
      <c r="W183" s="496">
        <v>0</v>
      </c>
      <c r="X183" s="496">
        <v>0</v>
      </c>
      <c r="Y183" s="496">
        <v>0</v>
      </c>
      <c r="Z183" s="496">
        <v>0</v>
      </c>
      <c r="AA183" s="496">
        <v>0</v>
      </c>
      <c r="AB183" s="496">
        <v>0</v>
      </c>
      <c r="AC183" s="496">
        <v>0</v>
      </c>
      <c r="AD183" s="496">
        <v>0</v>
      </c>
      <c r="AE183" s="496">
        <v>0</v>
      </c>
      <c r="AF183" s="496">
        <v>0</v>
      </c>
      <c r="AG183" s="496"/>
      <c r="AH183" s="496">
        <v>0</v>
      </c>
      <c r="AI183" s="496">
        <v>0</v>
      </c>
      <c r="AJ183" s="496">
        <v>0</v>
      </c>
      <c r="AK183" s="496">
        <v>0</v>
      </c>
      <c r="AL183" s="496">
        <v>0</v>
      </c>
      <c r="AM183" s="496">
        <v>0</v>
      </c>
      <c r="AN183" s="496">
        <v>0</v>
      </c>
      <c r="AO183" s="496">
        <v>0</v>
      </c>
      <c r="AP183" s="496">
        <v>0</v>
      </c>
      <c r="AQ183" s="496">
        <v>0</v>
      </c>
      <c r="AR183" s="496">
        <v>0</v>
      </c>
      <c r="AS183" s="496">
        <v>0</v>
      </c>
      <c r="AT183" s="496">
        <v>0</v>
      </c>
      <c r="AU183" s="496">
        <v>0</v>
      </c>
      <c r="AV183" s="496">
        <v>0</v>
      </c>
      <c r="AW183" s="496">
        <v>0</v>
      </c>
      <c r="AX183" s="496">
        <v>0</v>
      </c>
      <c r="AY183" s="496">
        <v>0</v>
      </c>
      <c r="AZ183" s="496">
        <v>0</v>
      </c>
      <c r="BA183" s="496">
        <v>0</v>
      </c>
      <c r="BB183" s="496">
        <v>0</v>
      </c>
      <c r="BC183" s="496">
        <v>0</v>
      </c>
      <c r="BD183" s="496">
        <v>0</v>
      </c>
      <c r="BE183" s="496">
        <v>0</v>
      </c>
      <c r="BF183" s="496">
        <v>0</v>
      </c>
      <c r="BG183" s="496">
        <v>0</v>
      </c>
      <c r="BH183" s="496">
        <v>0</v>
      </c>
      <c r="BI183" s="496">
        <v>0</v>
      </c>
      <c r="BJ183" s="496">
        <v>0</v>
      </c>
    </row>
    <row r="184" spans="1:62" x14ac:dyDescent="0.3">
      <c r="A184" s="493">
        <v>569</v>
      </c>
      <c r="B184" s="494" t="s">
        <v>445</v>
      </c>
      <c r="C184" s="494"/>
      <c r="D184" s="496">
        <v>0</v>
      </c>
      <c r="E184" s="496">
        <v>0</v>
      </c>
      <c r="F184" s="496">
        <v>0</v>
      </c>
      <c r="G184" s="496">
        <v>0</v>
      </c>
      <c r="H184" s="496">
        <v>0</v>
      </c>
      <c r="I184" s="496">
        <v>0</v>
      </c>
      <c r="J184" s="496">
        <v>0</v>
      </c>
      <c r="K184" s="496">
        <v>0</v>
      </c>
      <c r="L184" s="496">
        <v>0</v>
      </c>
      <c r="M184" s="496">
        <v>0</v>
      </c>
      <c r="N184" s="496">
        <v>0</v>
      </c>
      <c r="O184" s="496">
        <v>0</v>
      </c>
      <c r="P184" s="496">
        <v>0</v>
      </c>
      <c r="Q184" s="496">
        <v>0</v>
      </c>
      <c r="R184" s="496">
        <v>0</v>
      </c>
      <c r="S184" s="496">
        <v>0</v>
      </c>
      <c r="T184" s="496">
        <v>0</v>
      </c>
      <c r="U184" s="496">
        <v>0</v>
      </c>
      <c r="V184" s="496">
        <v>0</v>
      </c>
      <c r="W184" s="496">
        <v>0</v>
      </c>
      <c r="X184" s="496">
        <v>0</v>
      </c>
      <c r="Y184" s="496">
        <v>0</v>
      </c>
      <c r="Z184" s="496">
        <v>0</v>
      </c>
      <c r="AA184" s="496">
        <v>0</v>
      </c>
      <c r="AB184" s="496">
        <v>0</v>
      </c>
      <c r="AC184" s="496">
        <v>0</v>
      </c>
      <c r="AD184" s="496">
        <v>0</v>
      </c>
      <c r="AE184" s="496">
        <v>0</v>
      </c>
      <c r="AF184" s="496">
        <v>0</v>
      </c>
      <c r="AG184" s="496"/>
      <c r="AH184" s="496">
        <v>0</v>
      </c>
      <c r="AI184" s="496">
        <v>0</v>
      </c>
      <c r="AJ184" s="496">
        <v>0</v>
      </c>
      <c r="AK184" s="496">
        <v>0</v>
      </c>
      <c r="AL184" s="496">
        <v>0</v>
      </c>
      <c r="AM184" s="496">
        <v>0</v>
      </c>
      <c r="AN184" s="496">
        <v>0</v>
      </c>
      <c r="AO184" s="496">
        <v>0</v>
      </c>
      <c r="AP184" s="496">
        <v>0</v>
      </c>
      <c r="AQ184" s="496">
        <v>0</v>
      </c>
      <c r="AR184" s="496">
        <v>0</v>
      </c>
      <c r="AS184" s="496">
        <v>0</v>
      </c>
      <c r="AT184" s="496">
        <v>0</v>
      </c>
      <c r="AU184" s="496">
        <v>0</v>
      </c>
      <c r="AV184" s="496">
        <v>0</v>
      </c>
      <c r="AW184" s="496">
        <v>0</v>
      </c>
      <c r="AX184" s="496">
        <v>0</v>
      </c>
      <c r="AY184" s="496">
        <v>0</v>
      </c>
      <c r="AZ184" s="496">
        <v>0</v>
      </c>
      <c r="BA184" s="496">
        <v>0</v>
      </c>
      <c r="BB184" s="496">
        <v>0</v>
      </c>
      <c r="BC184" s="496">
        <v>0</v>
      </c>
      <c r="BD184" s="496">
        <v>0</v>
      </c>
      <c r="BE184" s="496">
        <v>0</v>
      </c>
      <c r="BF184" s="496">
        <v>0</v>
      </c>
      <c r="BG184" s="496">
        <v>0</v>
      </c>
      <c r="BH184" s="496">
        <v>0</v>
      </c>
      <c r="BI184" s="496">
        <v>0</v>
      </c>
      <c r="BJ184" s="496">
        <v>0</v>
      </c>
    </row>
    <row r="185" spans="1:62" x14ac:dyDescent="0.3">
      <c r="A185" s="493">
        <v>571</v>
      </c>
      <c r="B185" s="494" t="s">
        <v>333</v>
      </c>
      <c r="C185" s="494"/>
      <c r="D185" s="496">
        <v>0</v>
      </c>
      <c r="E185" s="496">
        <v>0</v>
      </c>
      <c r="F185" s="496">
        <v>0</v>
      </c>
      <c r="G185" s="496">
        <v>0</v>
      </c>
      <c r="H185" s="496">
        <v>0</v>
      </c>
      <c r="I185" s="496">
        <v>0</v>
      </c>
      <c r="J185" s="496">
        <v>0</v>
      </c>
      <c r="K185" s="496">
        <v>0</v>
      </c>
      <c r="L185" s="496">
        <v>0</v>
      </c>
      <c r="M185" s="496">
        <v>0</v>
      </c>
      <c r="N185" s="496">
        <v>0</v>
      </c>
      <c r="O185" s="496">
        <v>0</v>
      </c>
      <c r="P185" s="496">
        <v>0</v>
      </c>
      <c r="Q185" s="496">
        <v>0</v>
      </c>
      <c r="R185" s="496">
        <v>0</v>
      </c>
      <c r="S185" s="496">
        <v>0</v>
      </c>
      <c r="T185" s="496">
        <v>0</v>
      </c>
      <c r="U185" s="496">
        <v>0</v>
      </c>
      <c r="V185" s="496">
        <v>0</v>
      </c>
      <c r="W185" s="496">
        <v>0</v>
      </c>
      <c r="X185" s="496">
        <v>0</v>
      </c>
      <c r="Y185" s="496">
        <v>0</v>
      </c>
      <c r="Z185" s="496">
        <v>0</v>
      </c>
      <c r="AA185" s="496">
        <v>0</v>
      </c>
      <c r="AB185" s="496">
        <v>0</v>
      </c>
      <c r="AC185" s="496">
        <v>0</v>
      </c>
      <c r="AD185" s="496">
        <v>0</v>
      </c>
      <c r="AE185" s="496">
        <v>0</v>
      </c>
      <c r="AF185" s="496">
        <v>0</v>
      </c>
      <c r="AG185" s="496"/>
      <c r="AH185" s="496">
        <v>0</v>
      </c>
      <c r="AI185" s="496">
        <v>0</v>
      </c>
      <c r="AJ185" s="496">
        <v>0</v>
      </c>
      <c r="AK185" s="496">
        <v>0</v>
      </c>
      <c r="AL185" s="496">
        <v>0</v>
      </c>
      <c r="AM185" s="496">
        <v>0</v>
      </c>
      <c r="AN185" s="496">
        <v>0</v>
      </c>
      <c r="AO185" s="496">
        <v>0</v>
      </c>
      <c r="AP185" s="496">
        <v>0</v>
      </c>
      <c r="AQ185" s="496">
        <v>0</v>
      </c>
      <c r="AR185" s="496">
        <v>0</v>
      </c>
      <c r="AS185" s="496">
        <v>0</v>
      </c>
      <c r="AT185" s="496">
        <v>0</v>
      </c>
      <c r="AU185" s="496">
        <v>0</v>
      </c>
      <c r="AV185" s="496">
        <v>0</v>
      </c>
      <c r="AW185" s="496">
        <v>0</v>
      </c>
      <c r="AX185" s="496">
        <v>0</v>
      </c>
      <c r="AY185" s="496">
        <v>0</v>
      </c>
      <c r="AZ185" s="496">
        <v>0</v>
      </c>
      <c r="BA185" s="496">
        <v>0</v>
      </c>
      <c r="BB185" s="496">
        <v>0</v>
      </c>
      <c r="BC185" s="496">
        <v>0</v>
      </c>
      <c r="BD185" s="496">
        <v>0</v>
      </c>
      <c r="BE185" s="496">
        <v>0</v>
      </c>
      <c r="BF185" s="496">
        <v>0</v>
      </c>
      <c r="BG185" s="496">
        <v>0</v>
      </c>
      <c r="BH185" s="496">
        <v>0</v>
      </c>
      <c r="BI185" s="496">
        <v>0</v>
      </c>
      <c r="BJ185" s="496">
        <v>0</v>
      </c>
    </row>
    <row r="186" spans="1:62" x14ac:dyDescent="0.3">
      <c r="A186" s="493">
        <v>572</v>
      </c>
      <c r="B186" s="494" t="s">
        <v>334</v>
      </c>
      <c r="C186" s="494"/>
      <c r="D186" s="496">
        <v>0</v>
      </c>
      <c r="E186" s="496">
        <v>0</v>
      </c>
      <c r="F186" s="496">
        <v>0</v>
      </c>
      <c r="G186" s="496">
        <v>0</v>
      </c>
      <c r="H186" s="496">
        <v>0</v>
      </c>
      <c r="I186" s="496">
        <v>0</v>
      </c>
      <c r="J186" s="496">
        <v>0</v>
      </c>
      <c r="K186" s="496">
        <v>0</v>
      </c>
      <c r="L186" s="496">
        <v>0</v>
      </c>
      <c r="M186" s="496">
        <v>0</v>
      </c>
      <c r="N186" s="496">
        <v>0</v>
      </c>
      <c r="O186" s="496">
        <v>0</v>
      </c>
      <c r="P186" s="496">
        <v>0</v>
      </c>
      <c r="Q186" s="496">
        <v>0</v>
      </c>
      <c r="R186" s="496">
        <v>0</v>
      </c>
      <c r="S186" s="496">
        <v>0</v>
      </c>
      <c r="T186" s="496">
        <v>0</v>
      </c>
      <c r="U186" s="496">
        <v>0</v>
      </c>
      <c r="V186" s="496">
        <v>0</v>
      </c>
      <c r="W186" s="496">
        <v>0</v>
      </c>
      <c r="X186" s="496">
        <v>0</v>
      </c>
      <c r="Y186" s="496">
        <v>0</v>
      </c>
      <c r="Z186" s="496">
        <v>0</v>
      </c>
      <c r="AA186" s="496">
        <v>0</v>
      </c>
      <c r="AB186" s="496">
        <v>0</v>
      </c>
      <c r="AC186" s="496">
        <v>0</v>
      </c>
      <c r="AD186" s="496">
        <v>0</v>
      </c>
      <c r="AE186" s="496">
        <v>0</v>
      </c>
      <c r="AF186" s="496">
        <v>0</v>
      </c>
      <c r="AG186" s="496"/>
      <c r="AH186" s="496">
        <v>0</v>
      </c>
      <c r="AI186" s="496">
        <v>0</v>
      </c>
      <c r="AJ186" s="496">
        <v>0</v>
      </c>
      <c r="AK186" s="496">
        <v>0</v>
      </c>
      <c r="AL186" s="496">
        <v>0</v>
      </c>
      <c r="AM186" s="496">
        <v>0</v>
      </c>
      <c r="AN186" s="496">
        <v>0</v>
      </c>
      <c r="AO186" s="496">
        <v>0</v>
      </c>
      <c r="AP186" s="496">
        <v>0</v>
      </c>
      <c r="AQ186" s="496">
        <v>0</v>
      </c>
      <c r="AR186" s="496">
        <v>0</v>
      </c>
      <c r="AS186" s="496">
        <v>0</v>
      </c>
      <c r="AT186" s="496">
        <v>0</v>
      </c>
      <c r="AU186" s="496">
        <v>0</v>
      </c>
      <c r="AV186" s="496">
        <v>0</v>
      </c>
      <c r="AW186" s="496">
        <v>0</v>
      </c>
      <c r="AX186" s="496">
        <v>0</v>
      </c>
      <c r="AY186" s="496">
        <v>0</v>
      </c>
      <c r="AZ186" s="496">
        <v>0</v>
      </c>
      <c r="BA186" s="496">
        <v>0</v>
      </c>
      <c r="BB186" s="496">
        <v>0</v>
      </c>
      <c r="BC186" s="496">
        <v>0</v>
      </c>
      <c r="BD186" s="496">
        <v>0</v>
      </c>
      <c r="BE186" s="496">
        <v>0</v>
      </c>
      <c r="BF186" s="496">
        <v>0</v>
      </c>
      <c r="BG186" s="496">
        <v>0</v>
      </c>
      <c r="BH186" s="496">
        <v>0</v>
      </c>
      <c r="BI186" s="496">
        <v>0</v>
      </c>
      <c r="BJ186" s="496">
        <v>0</v>
      </c>
    </row>
    <row r="187" spans="1:62" x14ac:dyDescent="0.3">
      <c r="A187" s="493">
        <v>573</v>
      </c>
      <c r="B187" s="494" t="s">
        <v>373</v>
      </c>
      <c r="C187" s="494"/>
      <c r="D187" s="496">
        <v>0</v>
      </c>
      <c r="E187" s="496">
        <v>0</v>
      </c>
      <c r="F187" s="496">
        <v>0</v>
      </c>
      <c r="G187" s="496">
        <v>0</v>
      </c>
      <c r="H187" s="496">
        <v>0</v>
      </c>
      <c r="I187" s="496">
        <v>0</v>
      </c>
      <c r="J187" s="496">
        <v>0</v>
      </c>
      <c r="K187" s="496">
        <v>0</v>
      </c>
      <c r="L187" s="496">
        <v>0</v>
      </c>
      <c r="M187" s="496">
        <v>0</v>
      </c>
      <c r="N187" s="496">
        <v>0</v>
      </c>
      <c r="O187" s="496">
        <v>0</v>
      </c>
      <c r="P187" s="496">
        <v>0</v>
      </c>
      <c r="Q187" s="496">
        <v>0</v>
      </c>
      <c r="R187" s="496">
        <v>0</v>
      </c>
      <c r="S187" s="496">
        <v>0</v>
      </c>
      <c r="T187" s="496">
        <v>0</v>
      </c>
      <c r="U187" s="496">
        <v>0</v>
      </c>
      <c r="V187" s="496">
        <v>0</v>
      </c>
      <c r="W187" s="496">
        <v>0</v>
      </c>
      <c r="X187" s="496">
        <v>0</v>
      </c>
      <c r="Y187" s="496">
        <v>0</v>
      </c>
      <c r="Z187" s="496">
        <v>0</v>
      </c>
      <c r="AA187" s="496">
        <v>0</v>
      </c>
      <c r="AB187" s="496">
        <v>0</v>
      </c>
      <c r="AC187" s="496">
        <v>0</v>
      </c>
      <c r="AD187" s="496">
        <v>0</v>
      </c>
      <c r="AE187" s="496">
        <v>0</v>
      </c>
      <c r="AF187" s="496">
        <v>0</v>
      </c>
      <c r="AG187" s="496"/>
      <c r="AH187" s="496">
        <v>0</v>
      </c>
      <c r="AI187" s="496">
        <v>0</v>
      </c>
      <c r="AJ187" s="496">
        <v>0</v>
      </c>
      <c r="AK187" s="496">
        <v>0</v>
      </c>
      <c r="AL187" s="496">
        <v>0</v>
      </c>
      <c r="AM187" s="496">
        <v>0</v>
      </c>
      <c r="AN187" s="496">
        <v>0</v>
      </c>
      <c r="AO187" s="496">
        <v>0</v>
      </c>
      <c r="AP187" s="496">
        <v>0</v>
      </c>
      <c r="AQ187" s="496">
        <v>0</v>
      </c>
      <c r="AR187" s="496">
        <v>0</v>
      </c>
      <c r="AS187" s="496">
        <v>0</v>
      </c>
      <c r="AT187" s="496">
        <v>0</v>
      </c>
      <c r="AU187" s="496">
        <v>0</v>
      </c>
      <c r="AV187" s="496">
        <v>0</v>
      </c>
      <c r="AW187" s="496">
        <v>0</v>
      </c>
      <c r="AX187" s="496">
        <v>0</v>
      </c>
      <c r="AY187" s="496">
        <v>0</v>
      </c>
      <c r="AZ187" s="496">
        <v>0</v>
      </c>
      <c r="BA187" s="496">
        <v>0</v>
      </c>
      <c r="BB187" s="496">
        <v>0</v>
      </c>
      <c r="BC187" s="496">
        <v>0</v>
      </c>
      <c r="BD187" s="496">
        <v>0</v>
      </c>
      <c r="BE187" s="496">
        <v>0</v>
      </c>
      <c r="BF187" s="496">
        <v>0</v>
      </c>
      <c r="BG187" s="496">
        <v>0</v>
      </c>
      <c r="BH187" s="496">
        <v>0</v>
      </c>
      <c r="BI187" s="496">
        <v>0</v>
      </c>
      <c r="BJ187" s="496">
        <v>0</v>
      </c>
    </row>
    <row r="188" spans="1:62" x14ac:dyDescent="0.3">
      <c r="A188" s="493">
        <v>575</v>
      </c>
      <c r="B188" s="494" t="s">
        <v>196</v>
      </c>
      <c r="C188" s="494"/>
      <c r="D188" s="496">
        <v>0</v>
      </c>
      <c r="E188" s="496">
        <v>0</v>
      </c>
      <c r="F188" s="496">
        <v>0</v>
      </c>
      <c r="G188" s="496">
        <v>0</v>
      </c>
      <c r="H188" s="496">
        <v>0</v>
      </c>
      <c r="I188" s="496">
        <v>0</v>
      </c>
      <c r="J188" s="496">
        <v>195905</v>
      </c>
      <c r="K188" s="496">
        <v>0</v>
      </c>
      <c r="L188" s="496">
        <v>72791</v>
      </c>
      <c r="M188" s="496">
        <v>0</v>
      </c>
      <c r="N188" s="496">
        <v>0</v>
      </c>
      <c r="O188" s="496">
        <v>0</v>
      </c>
      <c r="P188" s="496">
        <v>1592</v>
      </c>
      <c r="Q188" s="496">
        <v>0</v>
      </c>
      <c r="R188" s="496">
        <v>0</v>
      </c>
      <c r="S188" s="496">
        <v>0</v>
      </c>
      <c r="T188" s="496">
        <v>0</v>
      </c>
      <c r="U188" s="496">
        <v>0</v>
      </c>
      <c r="V188" s="496">
        <v>0</v>
      </c>
      <c r="W188" s="496">
        <v>126416</v>
      </c>
      <c r="X188" s="496">
        <v>0</v>
      </c>
      <c r="Y188" s="496">
        <v>0</v>
      </c>
      <c r="Z188" s="496">
        <v>0</v>
      </c>
      <c r="AA188" s="496">
        <v>0</v>
      </c>
      <c r="AB188" s="496">
        <v>11274</v>
      </c>
      <c r="AC188" s="496">
        <v>0</v>
      </c>
      <c r="AD188" s="496">
        <v>17480</v>
      </c>
      <c r="AE188" s="496">
        <v>238296</v>
      </c>
      <c r="AF188" s="496">
        <v>270263</v>
      </c>
      <c r="AG188" s="496"/>
      <c r="AH188" s="496">
        <v>0</v>
      </c>
      <c r="AI188" s="496">
        <v>27439</v>
      </c>
      <c r="AJ188" s="496">
        <v>0</v>
      </c>
      <c r="AK188" s="496">
        <v>0</v>
      </c>
      <c r="AL188" s="496">
        <v>0</v>
      </c>
      <c r="AM188" s="496">
        <v>1467141</v>
      </c>
      <c r="AN188" s="496">
        <v>0</v>
      </c>
      <c r="AO188" s="496">
        <v>0</v>
      </c>
      <c r="AP188" s="496">
        <v>0</v>
      </c>
      <c r="AQ188" s="496">
        <v>0</v>
      </c>
      <c r="AR188" s="496">
        <v>0</v>
      </c>
      <c r="AS188" s="496">
        <v>1759488</v>
      </c>
      <c r="AT188" s="496">
        <v>0</v>
      </c>
      <c r="AU188" s="496">
        <v>0</v>
      </c>
      <c r="AV188" s="496">
        <v>39952</v>
      </c>
      <c r="AW188" s="496">
        <v>120780</v>
      </c>
      <c r="AX188" s="496">
        <v>0</v>
      </c>
      <c r="AY188" s="496">
        <v>6677</v>
      </c>
      <c r="AZ188" s="496">
        <v>0</v>
      </c>
      <c r="BA188" s="496">
        <v>0</v>
      </c>
      <c r="BB188" s="496">
        <v>0</v>
      </c>
      <c r="BC188" s="496">
        <v>0</v>
      </c>
      <c r="BD188" s="496">
        <v>0</v>
      </c>
      <c r="BE188" s="496">
        <v>52714</v>
      </c>
      <c r="BF188" s="496">
        <v>0</v>
      </c>
      <c r="BG188" s="496">
        <v>0</v>
      </c>
      <c r="BH188" s="496">
        <v>0</v>
      </c>
      <c r="BI188" s="496">
        <v>0</v>
      </c>
      <c r="BJ188" s="496">
        <v>0</v>
      </c>
    </row>
    <row r="189" spans="1:62" x14ac:dyDescent="0.3">
      <c r="A189" s="493">
        <v>576</v>
      </c>
      <c r="B189" s="494" t="s">
        <v>197</v>
      </c>
      <c r="C189" s="494"/>
      <c r="D189" s="496">
        <v>0</v>
      </c>
      <c r="E189" s="496">
        <v>0</v>
      </c>
      <c r="F189" s="496">
        <v>0</v>
      </c>
      <c r="G189" s="496">
        <v>27583</v>
      </c>
      <c r="H189" s="496">
        <v>0</v>
      </c>
      <c r="I189" s="496">
        <v>1854</v>
      </c>
      <c r="J189" s="496">
        <v>0</v>
      </c>
      <c r="K189" s="496">
        <v>3893</v>
      </c>
      <c r="L189" s="496">
        <v>0</v>
      </c>
      <c r="M189" s="496">
        <v>0</v>
      </c>
      <c r="N189" s="496">
        <v>0</v>
      </c>
      <c r="O189" s="496">
        <v>0</v>
      </c>
      <c r="P189" s="496">
        <v>0</v>
      </c>
      <c r="Q189" s="496">
        <v>0</v>
      </c>
      <c r="R189" s="496">
        <v>0</v>
      </c>
      <c r="S189" s="496">
        <v>0</v>
      </c>
      <c r="T189" s="496">
        <v>0</v>
      </c>
      <c r="U189" s="496">
        <v>0</v>
      </c>
      <c r="V189" s="496">
        <v>0</v>
      </c>
      <c r="W189" s="496">
        <v>0</v>
      </c>
      <c r="X189" s="496">
        <v>0</v>
      </c>
      <c r="Y189" s="496">
        <v>0</v>
      </c>
      <c r="Z189" s="496">
        <v>0</v>
      </c>
      <c r="AA189" s="496">
        <v>0</v>
      </c>
      <c r="AB189" s="496">
        <v>0</v>
      </c>
      <c r="AC189" s="496">
        <v>40011</v>
      </c>
      <c r="AD189" s="496">
        <v>0</v>
      </c>
      <c r="AE189" s="496">
        <v>0</v>
      </c>
      <c r="AF189" s="496">
        <v>0</v>
      </c>
      <c r="AG189" s="496"/>
      <c r="AH189" s="496">
        <v>0</v>
      </c>
      <c r="AI189" s="496">
        <v>0</v>
      </c>
      <c r="AJ189" s="496">
        <v>0</v>
      </c>
      <c r="AK189" s="496">
        <v>0</v>
      </c>
      <c r="AL189" s="496">
        <v>0</v>
      </c>
      <c r="AM189" s="496">
        <v>0</v>
      </c>
      <c r="AN189" s="496">
        <v>0</v>
      </c>
      <c r="AO189" s="496">
        <v>0</v>
      </c>
      <c r="AP189" s="496">
        <v>0</v>
      </c>
      <c r="AQ189" s="496">
        <v>0</v>
      </c>
      <c r="AR189" s="496">
        <v>0</v>
      </c>
      <c r="AS189" s="496">
        <v>0</v>
      </c>
      <c r="AT189" s="496">
        <v>0</v>
      </c>
      <c r="AU189" s="496">
        <v>0</v>
      </c>
      <c r="AV189" s="496">
        <v>0</v>
      </c>
      <c r="AW189" s="496">
        <v>0</v>
      </c>
      <c r="AX189" s="496">
        <v>9945</v>
      </c>
      <c r="AY189" s="496">
        <v>0</v>
      </c>
      <c r="AZ189" s="496">
        <v>0</v>
      </c>
      <c r="BA189" s="496">
        <v>0</v>
      </c>
      <c r="BB189" s="496">
        <v>4436</v>
      </c>
      <c r="BC189" s="496">
        <v>94961</v>
      </c>
      <c r="BD189" s="496">
        <v>0</v>
      </c>
      <c r="BE189" s="496">
        <v>0</v>
      </c>
      <c r="BF189" s="496">
        <v>0</v>
      </c>
      <c r="BG189" s="496">
        <v>0</v>
      </c>
      <c r="BH189" s="496">
        <v>0</v>
      </c>
      <c r="BI189" s="496">
        <v>0</v>
      </c>
      <c r="BJ189" s="496">
        <v>0</v>
      </c>
    </row>
    <row r="190" spans="1:62" x14ac:dyDescent="0.3">
      <c r="A190" s="493">
        <v>577</v>
      </c>
      <c r="B190" s="494" t="s">
        <v>446</v>
      </c>
      <c r="C190" s="494"/>
      <c r="D190" s="496">
        <v>2</v>
      </c>
      <c r="E190" s="496"/>
      <c r="F190" s="496">
        <v>2</v>
      </c>
      <c r="G190" s="496">
        <v>2</v>
      </c>
      <c r="H190" s="496">
        <v>2</v>
      </c>
      <c r="I190" s="496">
        <v>2</v>
      </c>
      <c r="J190" s="496">
        <v>2</v>
      </c>
      <c r="K190" s="496">
        <v>2</v>
      </c>
      <c r="L190" s="496">
        <v>2</v>
      </c>
      <c r="M190" s="496">
        <v>2</v>
      </c>
      <c r="N190" s="496">
        <v>2</v>
      </c>
      <c r="O190" s="496">
        <v>2</v>
      </c>
      <c r="P190" s="496"/>
      <c r="Q190" s="496">
        <v>2</v>
      </c>
      <c r="R190" s="496">
        <v>2</v>
      </c>
      <c r="S190" s="496">
        <v>2</v>
      </c>
      <c r="T190" s="496">
        <v>2</v>
      </c>
      <c r="U190" s="496">
        <v>2</v>
      </c>
      <c r="V190" s="496">
        <v>2</v>
      </c>
      <c r="W190" s="496">
        <v>2</v>
      </c>
      <c r="X190" s="496">
        <v>2</v>
      </c>
      <c r="Y190" s="496">
        <v>2</v>
      </c>
      <c r="Z190" s="496">
        <v>2</v>
      </c>
      <c r="AA190" s="496">
        <v>2</v>
      </c>
      <c r="AB190" s="496">
        <v>2</v>
      </c>
      <c r="AC190" s="496">
        <v>2</v>
      </c>
      <c r="AD190" s="496">
        <v>2</v>
      </c>
      <c r="AE190" s="496">
        <v>2</v>
      </c>
      <c r="AF190" s="496">
        <v>2</v>
      </c>
      <c r="AG190" s="496"/>
      <c r="AH190" s="496">
        <v>2</v>
      </c>
      <c r="AI190" s="496">
        <v>2</v>
      </c>
      <c r="AJ190" s="496">
        <v>2</v>
      </c>
      <c r="AK190" s="496">
        <v>2</v>
      </c>
      <c r="AL190" s="496">
        <v>2</v>
      </c>
      <c r="AM190" s="496">
        <v>2</v>
      </c>
      <c r="AN190" s="496">
        <v>2</v>
      </c>
      <c r="AO190" s="496">
        <v>2</v>
      </c>
      <c r="AP190" s="496">
        <v>2</v>
      </c>
      <c r="AQ190" s="496"/>
      <c r="AR190" s="496">
        <v>2</v>
      </c>
      <c r="AS190" s="496">
        <v>2</v>
      </c>
      <c r="AT190" s="496">
        <v>2</v>
      </c>
      <c r="AU190" s="496">
        <v>2</v>
      </c>
      <c r="AV190" s="496">
        <v>2</v>
      </c>
      <c r="AW190" s="496">
        <v>2</v>
      </c>
      <c r="AX190" s="496">
        <v>2</v>
      </c>
      <c r="AY190" s="496">
        <v>2</v>
      </c>
      <c r="AZ190" s="496">
        <v>2</v>
      </c>
      <c r="BA190" s="496">
        <v>2</v>
      </c>
      <c r="BB190" s="496">
        <v>2</v>
      </c>
      <c r="BC190" s="496">
        <v>2</v>
      </c>
      <c r="BD190" s="496">
        <v>2</v>
      </c>
      <c r="BE190" s="496">
        <v>2</v>
      </c>
      <c r="BF190" s="496">
        <v>2</v>
      </c>
      <c r="BG190" s="496">
        <v>2</v>
      </c>
      <c r="BH190" s="496">
        <v>2</v>
      </c>
      <c r="BI190" s="496">
        <v>2</v>
      </c>
      <c r="BJ190" s="496">
        <v>2</v>
      </c>
    </row>
    <row r="191" spans="1:62" x14ac:dyDescent="0.3">
      <c r="A191" s="493">
        <v>578</v>
      </c>
      <c r="B191" s="494" t="s">
        <v>447</v>
      </c>
      <c r="C191" s="494"/>
      <c r="D191" s="496">
        <v>0</v>
      </c>
      <c r="E191" s="496">
        <v>0</v>
      </c>
      <c r="F191" s="496">
        <v>0</v>
      </c>
      <c r="G191" s="496">
        <v>0</v>
      </c>
      <c r="H191" s="496">
        <v>0</v>
      </c>
      <c r="I191" s="496">
        <v>0</v>
      </c>
      <c r="J191" s="496">
        <v>0</v>
      </c>
      <c r="K191" s="496">
        <v>0</v>
      </c>
      <c r="L191" s="496">
        <v>0</v>
      </c>
      <c r="M191" s="496">
        <v>0</v>
      </c>
      <c r="N191" s="496">
        <v>0</v>
      </c>
      <c r="O191" s="496">
        <v>0</v>
      </c>
      <c r="P191" s="496">
        <v>0</v>
      </c>
      <c r="Q191" s="496">
        <v>0</v>
      </c>
      <c r="R191" s="496">
        <v>0</v>
      </c>
      <c r="S191" s="496">
        <v>0</v>
      </c>
      <c r="T191" s="496">
        <v>0</v>
      </c>
      <c r="U191" s="496">
        <v>0</v>
      </c>
      <c r="V191" s="496">
        <v>0</v>
      </c>
      <c r="W191" s="496">
        <v>0</v>
      </c>
      <c r="X191" s="496">
        <v>0</v>
      </c>
      <c r="Y191" s="496">
        <v>0</v>
      </c>
      <c r="Z191" s="496">
        <v>0</v>
      </c>
      <c r="AA191" s="496">
        <v>0</v>
      </c>
      <c r="AB191" s="496">
        <v>0</v>
      </c>
      <c r="AC191" s="496">
        <v>0</v>
      </c>
      <c r="AD191" s="496">
        <v>0</v>
      </c>
      <c r="AE191" s="496">
        <v>0</v>
      </c>
      <c r="AF191" s="496">
        <v>0</v>
      </c>
      <c r="AG191" s="496"/>
      <c r="AH191" s="496">
        <v>0</v>
      </c>
      <c r="AI191" s="496">
        <v>0</v>
      </c>
      <c r="AJ191" s="496">
        <v>0</v>
      </c>
      <c r="AK191" s="496">
        <v>0</v>
      </c>
      <c r="AL191" s="496">
        <v>0</v>
      </c>
      <c r="AM191" s="496">
        <v>0</v>
      </c>
      <c r="AN191" s="496">
        <v>0</v>
      </c>
      <c r="AO191" s="496">
        <v>0</v>
      </c>
      <c r="AP191" s="496">
        <v>0</v>
      </c>
      <c r="AQ191" s="496">
        <v>0</v>
      </c>
      <c r="AR191" s="496">
        <v>0</v>
      </c>
      <c r="AS191" s="496">
        <v>0</v>
      </c>
      <c r="AT191" s="496">
        <v>0</v>
      </c>
      <c r="AU191" s="496">
        <v>0</v>
      </c>
      <c r="AV191" s="496">
        <v>0</v>
      </c>
      <c r="AW191" s="496">
        <v>0</v>
      </c>
      <c r="AX191" s="496">
        <v>0</v>
      </c>
      <c r="AY191" s="496">
        <v>0</v>
      </c>
      <c r="AZ191" s="496">
        <v>0</v>
      </c>
      <c r="BA191" s="496">
        <v>0</v>
      </c>
      <c r="BB191" s="496">
        <v>0</v>
      </c>
      <c r="BC191" s="496">
        <v>0</v>
      </c>
      <c r="BD191" s="496">
        <v>0</v>
      </c>
      <c r="BE191" s="496">
        <v>0</v>
      </c>
      <c r="BF191" s="496">
        <v>0</v>
      </c>
      <c r="BG191" s="496">
        <v>0</v>
      </c>
      <c r="BH191" s="496">
        <v>0</v>
      </c>
      <c r="BI191" s="496">
        <v>0</v>
      </c>
      <c r="BJ191" s="496">
        <v>0</v>
      </c>
    </row>
    <row r="192" spans="1:62" x14ac:dyDescent="0.3">
      <c r="A192" s="493">
        <v>579</v>
      </c>
      <c r="B192" s="494" t="s">
        <v>448</v>
      </c>
      <c r="C192" s="494"/>
      <c r="D192" s="496">
        <v>0</v>
      </c>
      <c r="E192" s="496">
        <v>0</v>
      </c>
      <c r="F192" s="496">
        <v>0</v>
      </c>
      <c r="G192" s="496">
        <v>0</v>
      </c>
      <c r="H192" s="496">
        <v>0</v>
      </c>
      <c r="I192" s="496">
        <v>0</v>
      </c>
      <c r="J192" s="496">
        <v>0</v>
      </c>
      <c r="K192" s="496">
        <v>0</v>
      </c>
      <c r="L192" s="496">
        <v>0</v>
      </c>
      <c r="M192" s="496">
        <v>0</v>
      </c>
      <c r="N192" s="496">
        <v>0</v>
      </c>
      <c r="O192" s="496">
        <v>0</v>
      </c>
      <c r="P192" s="496">
        <v>0</v>
      </c>
      <c r="Q192" s="496">
        <v>0</v>
      </c>
      <c r="R192" s="496">
        <v>0</v>
      </c>
      <c r="S192" s="496">
        <v>0</v>
      </c>
      <c r="T192" s="496">
        <v>0</v>
      </c>
      <c r="U192" s="496">
        <v>0</v>
      </c>
      <c r="V192" s="496">
        <v>0</v>
      </c>
      <c r="W192" s="496">
        <v>0</v>
      </c>
      <c r="X192" s="496">
        <v>0</v>
      </c>
      <c r="Y192" s="496">
        <v>0</v>
      </c>
      <c r="Z192" s="496">
        <v>0</v>
      </c>
      <c r="AA192" s="496">
        <v>0</v>
      </c>
      <c r="AB192" s="496">
        <v>0</v>
      </c>
      <c r="AC192" s="496">
        <v>0</v>
      </c>
      <c r="AD192" s="496">
        <v>0</v>
      </c>
      <c r="AE192" s="496">
        <v>0</v>
      </c>
      <c r="AF192" s="496">
        <v>0</v>
      </c>
      <c r="AG192" s="496"/>
      <c r="AH192" s="496">
        <v>0</v>
      </c>
      <c r="AI192" s="496">
        <v>0</v>
      </c>
      <c r="AJ192" s="496">
        <v>0</v>
      </c>
      <c r="AK192" s="496">
        <v>0</v>
      </c>
      <c r="AL192" s="496">
        <v>0</v>
      </c>
      <c r="AM192" s="496">
        <v>0</v>
      </c>
      <c r="AN192" s="496">
        <v>0</v>
      </c>
      <c r="AO192" s="496">
        <v>0</v>
      </c>
      <c r="AP192" s="496">
        <v>0</v>
      </c>
      <c r="AQ192" s="496">
        <v>0</v>
      </c>
      <c r="AR192" s="496">
        <v>0</v>
      </c>
      <c r="AS192" s="496">
        <v>0</v>
      </c>
      <c r="AT192" s="496">
        <v>0</v>
      </c>
      <c r="AU192" s="496">
        <v>0</v>
      </c>
      <c r="AV192" s="496">
        <v>0</v>
      </c>
      <c r="AW192" s="496">
        <v>0</v>
      </c>
      <c r="AX192" s="496">
        <v>0</v>
      </c>
      <c r="AY192" s="496">
        <v>0</v>
      </c>
      <c r="AZ192" s="496">
        <v>0</v>
      </c>
      <c r="BA192" s="496">
        <v>0</v>
      </c>
      <c r="BB192" s="496">
        <v>0</v>
      </c>
      <c r="BC192" s="496">
        <v>0</v>
      </c>
      <c r="BD192" s="496">
        <v>0</v>
      </c>
      <c r="BE192" s="496">
        <v>0</v>
      </c>
      <c r="BF192" s="496">
        <v>0</v>
      </c>
      <c r="BG192" s="496">
        <v>0</v>
      </c>
      <c r="BH192" s="496">
        <v>0</v>
      </c>
      <c r="BI192" s="496">
        <v>0</v>
      </c>
      <c r="BJ192" s="496">
        <v>0</v>
      </c>
    </row>
    <row r="193" spans="1:62" x14ac:dyDescent="0.3">
      <c r="A193" s="493">
        <v>580</v>
      </c>
      <c r="B193" s="494" t="s">
        <v>449</v>
      </c>
      <c r="C193" s="494"/>
      <c r="D193" s="496">
        <v>0</v>
      </c>
      <c r="E193" s="496">
        <v>0</v>
      </c>
      <c r="F193" s="496">
        <v>0</v>
      </c>
      <c r="G193" s="496">
        <v>0</v>
      </c>
      <c r="H193" s="496">
        <v>0</v>
      </c>
      <c r="I193" s="496">
        <v>0</v>
      </c>
      <c r="J193" s="496">
        <v>0</v>
      </c>
      <c r="K193" s="496">
        <v>0</v>
      </c>
      <c r="L193" s="496">
        <v>0</v>
      </c>
      <c r="M193" s="496">
        <v>0</v>
      </c>
      <c r="N193" s="496">
        <v>0</v>
      </c>
      <c r="O193" s="496">
        <v>0</v>
      </c>
      <c r="P193" s="496">
        <v>0</v>
      </c>
      <c r="Q193" s="496">
        <v>0</v>
      </c>
      <c r="R193" s="496">
        <v>0</v>
      </c>
      <c r="S193" s="496">
        <v>0</v>
      </c>
      <c r="T193" s="496">
        <v>0</v>
      </c>
      <c r="U193" s="496">
        <v>0</v>
      </c>
      <c r="V193" s="496">
        <v>0</v>
      </c>
      <c r="W193" s="496">
        <v>0</v>
      </c>
      <c r="X193" s="496">
        <v>0</v>
      </c>
      <c r="Y193" s="496">
        <v>0</v>
      </c>
      <c r="Z193" s="496">
        <v>0</v>
      </c>
      <c r="AA193" s="496">
        <v>0</v>
      </c>
      <c r="AB193" s="496">
        <v>0</v>
      </c>
      <c r="AC193" s="496">
        <v>0</v>
      </c>
      <c r="AD193" s="496">
        <v>0</v>
      </c>
      <c r="AE193" s="496">
        <v>0</v>
      </c>
      <c r="AF193" s="496">
        <v>0</v>
      </c>
      <c r="AG193" s="496"/>
      <c r="AH193" s="496">
        <v>0</v>
      </c>
      <c r="AI193" s="496">
        <v>0</v>
      </c>
      <c r="AJ193" s="496">
        <v>0</v>
      </c>
      <c r="AK193" s="496">
        <v>0</v>
      </c>
      <c r="AL193" s="496">
        <v>0</v>
      </c>
      <c r="AM193" s="496">
        <v>0</v>
      </c>
      <c r="AN193" s="496">
        <v>0</v>
      </c>
      <c r="AO193" s="496">
        <v>0</v>
      </c>
      <c r="AP193" s="496">
        <v>0</v>
      </c>
      <c r="AQ193" s="496">
        <v>0</v>
      </c>
      <c r="AR193" s="496">
        <v>0</v>
      </c>
      <c r="AS193" s="496">
        <v>0</v>
      </c>
      <c r="AT193" s="496">
        <v>0</v>
      </c>
      <c r="AU193" s="496">
        <v>0</v>
      </c>
      <c r="AV193" s="496">
        <v>0</v>
      </c>
      <c r="AW193" s="496">
        <v>0</v>
      </c>
      <c r="AX193" s="496">
        <v>0</v>
      </c>
      <c r="AY193" s="496">
        <v>0</v>
      </c>
      <c r="AZ193" s="496">
        <v>0</v>
      </c>
      <c r="BA193" s="496">
        <v>0</v>
      </c>
      <c r="BB193" s="496">
        <v>0</v>
      </c>
      <c r="BC193" s="496">
        <v>0</v>
      </c>
      <c r="BD193" s="496">
        <v>0</v>
      </c>
      <c r="BE193" s="496">
        <v>0</v>
      </c>
      <c r="BF193" s="496">
        <v>0</v>
      </c>
      <c r="BG193" s="496">
        <v>0</v>
      </c>
      <c r="BH193" s="496">
        <v>0</v>
      </c>
      <c r="BI193" s="496">
        <v>0</v>
      </c>
      <c r="BJ193" s="496">
        <v>0</v>
      </c>
    </row>
    <row r="194" spans="1:62" x14ac:dyDescent="0.3">
      <c r="A194" s="493">
        <v>581</v>
      </c>
      <c r="B194" s="494" t="s">
        <v>450</v>
      </c>
      <c r="C194" s="494"/>
      <c r="D194" s="496">
        <v>0</v>
      </c>
      <c r="E194" s="496">
        <v>0</v>
      </c>
      <c r="F194" s="496">
        <v>0</v>
      </c>
      <c r="G194" s="496">
        <v>0</v>
      </c>
      <c r="H194" s="496">
        <v>0</v>
      </c>
      <c r="I194" s="496">
        <v>0</v>
      </c>
      <c r="J194" s="496">
        <v>0</v>
      </c>
      <c r="K194" s="496">
        <v>0</v>
      </c>
      <c r="L194" s="496">
        <v>0</v>
      </c>
      <c r="M194" s="496">
        <v>0</v>
      </c>
      <c r="N194" s="496">
        <v>0</v>
      </c>
      <c r="O194" s="496">
        <v>0</v>
      </c>
      <c r="P194" s="496">
        <v>0</v>
      </c>
      <c r="Q194" s="496">
        <v>0</v>
      </c>
      <c r="R194" s="496">
        <v>0</v>
      </c>
      <c r="S194" s="496">
        <v>0</v>
      </c>
      <c r="T194" s="496">
        <v>0</v>
      </c>
      <c r="U194" s="496">
        <v>0</v>
      </c>
      <c r="V194" s="496">
        <v>0</v>
      </c>
      <c r="W194" s="496">
        <v>0</v>
      </c>
      <c r="X194" s="496">
        <v>0</v>
      </c>
      <c r="Y194" s="496">
        <v>0</v>
      </c>
      <c r="Z194" s="496">
        <v>0</v>
      </c>
      <c r="AA194" s="496">
        <v>0</v>
      </c>
      <c r="AB194" s="496">
        <v>0</v>
      </c>
      <c r="AC194" s="496">
        <v>0</v>
      </c>
      <c r="AD194" s="496">
        <v>0</v>
      </c>
      <c r="AE194" s="496">
        <v>0</v>
      </c>
      <c r="AF194" s="496">
        <v>0</v>
      </c>
      <c r="AG194" s="496"/>
      <c r="AH194" s="496">
        <v>0</v>
      </c>
      <c r="AI194" s="496">
        <v>0</v>
      </c>
      <c r="AJ194" s="496">
        <v>0</v>
      </c>
      <c r="AK194" s="496">
        <v>0</v>
      </c>
      <c r="AL194" s="496">
        <v>0</v>
      </c>
      <c r="AM194" s="496">
        <v>0</v>
      </c>
      <c r="AN194" s="496">
        <v>0</v>
      </c>
      <c r="AO194" s="496">
        <v>0</v>
      </c>
      <c r="AP194" s="496">
        <v>0</v>
      </c>
      <c r="AQ194" s="496">
        <v>0</v>
      </c>
      <c r="AR194" s="496">
        <v>0</v>
      </c>
      <c r="AS194" s="496">
        <v>0</v>
      </c>
      <c r="AT194" s="496">
        <v>0</v>
      </c>
      <c r="AU194" s="496">
        <v>0</v>
      </c>
      <c r="AV194" s="496">
        <v>0</v>
      </c>
      <c r="AW194" s="496">
        <v>0</v>
      </c>
      <c r="AX194" s="496">
        <v>0</v>
      </c>
      <c r="AY194" s="496">
        <v>0</v>
      </c>
      <c r="AZ194" s="496">
        <v>0</v>
      </c>
      <c r="BA194" s="496">
        <v>0</v>
      </c>
      <c r="BB194" s="496">
        <v>0</v>
      </c>
      <c r="BC194" s="496">
        <v>0</v>
      </c>
      <c r="BD194" s="496">
        <v>0</v>
      </c>
      <c r="BE194" s="496">
        <v>0</v>
      </c>
      <c r="BF194" s="496">
        <v>0</v>
      </c>
      <c r="BG194" s="496">
        <v>0</v>
      </c>
      <c r="BH194" s="496">
        <v>0</v>
      </c>
      <c r="BI194" s="496">
        <v>0</v>
      </c>
      <c r="BJ194" s="496">
        <v>0</v>
      </c>
    </row>
    <row r="195" spans="1:62" x14ac:dyDescent="0.3">
      <c r="A195" s="493">
        <v>585</v>
      </c>
      <c r="B195" s="494" t="s">
        <v>451</v>
      </c>
      <c r="C195" s="494"/>
      <c r="D195" s="496">
        <v>0</v>
      </c>
      <c r="E195" s="496">
        <v>0</v>
      </c>
      <c r="F195" s="496">
        <v>0</v>
      </c>
      <c r="G195" s="496">
        <v>0</v>
      </c>
      <c r="H195" s="496">
        <v>0</v>
      </c>
      <c r="I195" s="496">
        <v>0</v>
      </c>
      <c r="J195" s="496">
        <v>0</v>
      </c>
      <c r="K195" s="496">
        <v>0</v>
      </c>
      <c r="L195" s="496">
        <v>0</v>
      </c>
      <c r="M195" s="496">
        <v>0</v>
      </c>
      <c r="N195" s="496">
        <v>0</v>
      </c>
      <c r="O195" s="496">
        <v>0</v>
      </c>
      <c r="P195" s="496">
        <v>0</v>
      </c>
      <c r="Q195" s="496">
        <v>0</v>
      </c>
      <c r="R195" s="496">
        <v>0</v>
      </c>
      <c r="S195" s="496">
        <v>0</v>
      </c>
      <c r="T195" s="496">
        <v>0</v>
      </c>
      <c r="U195" s="496">
        <v>0</v>
      </c>
      <c r="V195" s="496">
        <v>0</v>
      </c>
      <c r="W195" s="496">
        <v>0</v>
      </c>
      <c r="X195" s="496">
        <v>0</v>
      </c>
      <c r="Y195" s="496">
        <v>0</v>
      </c>
      <c r="Z195" s="496">
        <v>0</v>
      </c>
      <c r="AA195" s="496">
        <v>0</v>
      </c>
      <c r="AB195" s="496">
        <v>0</v>
      </c>
      <c r="AC195" s="496">
        <v>0</v>
      </c>
      <c r="AD195" s="496">
        <v>0</v>
      </c>
      <c r="AE195" s="496">
        <v>0</v>
      </c>
      <c r="AF195" s="496">
        <v>0</v>
      </c>
      <c r="AG195" s="496"/>
      <c r="AH195" s="496">
        <v>0</v>
      </c>
      <c r="AI195" s="496">
        <v>0</v>
      </c>
      <c r="AJ195" s="496">
        <v>0</v>
      </c>
      <c r="AK195" s="496">
        <v>0</v>
      </c>
      <c r="AL195" s="496">
        <v>0</v>
      </c>
      <c r="AM195" s="496">
        <v>0</v>
      </c>
      <c r="AN195" s="496">
        <v>0</v>
      </c>
      <c r="AO195" s="496">
        <v>0</v>
      </c>
      <c r="AP195" s="496">
        <v>0</v>
      </c>
      <c r="AQ195" s="496">
        <v>0</v>
      </c>
      <c r="AR195" s="496">
        <v>0</v>
      </c>
      <c r="AS195" s="496">
        <v>0</v>
      </c>
      <c r="AT195" s="496">
        <v>0</v>
      </c>
      <c r="AU195" s="496">
        <v>0</v>
      </c>
      <c r="AV195" s="496">
        <v>0</v>
      </c>
      <c r="AW195" s="496">
        <v>0</v>
      </c>
      <c r="AX195" s="496">
        <v>0</v>
      </c>
      <c r="AY195" s="496">
        <v>0</v>
      </c>
      <c r="AZ195" s="496">
        <v>0</v>
      </c>
      <c r="BA195" s="496">
        <v>0</v>
      </c>
      <c r="BB195" s="496">
        <v>0</v>
      </c>
      <c r="BC195" s="496">
        <v>0</v>
      </c>
      <c r="BD195" s="496">
        <v>0</v>
      </c>
      <c r="BE195" s="496">
        <v>0</v>
      </c>
      <c r="BF195" s="496">
        <v>0</v>
      </c>
      <c r="BG195" s="496">
        <v>0</v>
      </c>
      <c r="BH195" s="496">
        <v>0</v>
      </c>
      <c r="BI195" s="496">
        <v>0</v>
      </c>
      <c r="BJ195" s="496">
        <v>0</v>
      </c>
    </row>
    <row r="196" spans="1:62" x14ac:dyDescent="0.3">
      <c r="A196" s="493">
        <v>586</v>
      </c>
      <c r="B196" s="494" t="s">
        <v>452</v>
      </c>
      <c r="C196" s="494"/>
      <c r="D196" s="496">
        <v>0</v>
      </c>
      <c r="E196" s="496">
        <v>0</v>
      </c>
      <c r="F196" s="496">
        <v>0</v>
      </c>
      <c r="G196" s="496">
        <v>0</v>
      </c>
      <c r="H196" s="496">
        <v>0</v>
      </c>
      <c r="I196" s="496">
        <v>0</v>
      </c>
      <c r="J196" s="496">
        <v>0</v>
      </c>
      <c r="K196" s="496">
        <v>0</v>
      </c>
      <c r="L196" s="496">
        <v>0</v>
      </c>
      <c r="M196" s="496">
        <v>0</v>
      </c>
      <c r="N196" s="496">
        <v>0</v>
      </c>
      <c r="O196" s="496">
        <v>0</v>
      </c>
      <c r="P196" s="496">
        <v>0</v>
      </c>
      <c r="Q196" s="496">
        <v>0</v>
      </c>
      <c r="R196" s="496">
        <v>0</v>
      </c>
      <c r="S196" s="496">
        <v>0</v>
      </c>
      <c r="T196" s="496">
        <v>0</v>
      </c>
      <c r="U196" s="496">
        <v>0</v>
      </c>
      <c r="V196" s="496">
        <v>0</v>
      </c>
      <c r="W196" s="496">
        <v>0</v>
      </c>
      <c r="X196" s="496">
        <v>0</v>
      </c>
      <c r="Y196" s="496">
        <v>0</v>
      </c>
      <c r="Z196" s="496">
        <v>0</v>
      </c>
      <c r="AA196" s="496">
        <v>0</v>
      </c>
      <c r="AB196" s="496">
        <v>0</v>
      </c>
      <c r="AC196" s="496">
        <v>0</v>
      </c>
      <c r="AD196" s="496">
        <v>0</v>
      </c>
      <c r="AE196" s="496">
        <v>0</v>
      </c>
      <c r="AF196" s="496">
        <v>0</v>
      </c>
      <c r="AG196" s="496"/>
      <c r="AH196" s="496">
        <v>0</v>
      </c>
      <c r="AI196" s="496">
        <v>0</v>
      </c>
      <c r="AJ196" s="496">
        <v>0</v>
      </c>
      <c r="AK196" s="496">
        <v>0</v>
      </c>
      <c r="AL196" s="496">
        <v>0</v>
      </c>
      <c r="AM196" s="496">
        <v>0</v>
      </c>
      <c r="AN196" s="496">
        <v>0</v>
      </c>
      <c r="AO196" s="496">
        <v>0</v>
      </c>
      <c r="AP196" s="496">
        <v>0</v>
      </c>
      <c r="AQ196" s="496">
        <v>0</v>
      </c>
      <c r="AR196" s="496">
        <v>0</v>
      </c>
      <c r="AS196" s="496">
        <v>0</v>
      </c>
      <c r="AT196" s="496">
        <v>0</v>
      </c>
      <c r="AU196" s="496">
        <v>0</v>
      </c>
      <c r="AV196" s="496">
        <v>0</v>
      </c>
      <c r="AW196" s="496">
        <v>0</v>
      </c>
      <c r="AX196" s="496">
        <v>0</v>
      </c>
      <c r="AY196" s="496">
        <v>0</v>
      </c>
      <c r="AZ196" s="496">
        <v>0</v>
      </c>
      <c r="BA196" s="496">
        <v>0</v>
      </c>
      <c r="BB196" s="496">
        <v>0</v>
      </c>
      <c r="BC196" s="496">
        <v>0</v>
      </c>
      <c r="BD196" s="496">
        <v>0</v>
      </c>
      <c r="BE196" s="496">
        <v>0</v>
      </c>
      <c r="BF196" s="496">
        <v>0</v>
      </c>
      <c r="BG196" s="496">
        <v>0</v>
      </c>
      <c r="BH196" s="496">
        <v>0</v>
      </c>
      <c r="BI196" s="496">
        <v>0</v>
      </c>
      <c r="BJ196" s="496">
        <v>0</v>
      </c>
    </row>
    <row r="197" spans="1:62" x14ac:dyDescent="0.3">
      <c r="A197" s="493">
        <v>587</v>
      </c>
      <c r="B197" s="494" t="s">
        <v>453</v>
      </c>
      <c r="C197" s="494"/>
      <c r="D197" s="496">
        <v>0</v>
      </c>
      <c r="E197" s="496">
        <v>0</v>
      </c>
      <c r="F197" s="496">
        <v>0</v>
      </c>
      <c r="G197" s="496">
        <v>210930</v>
      </c>
      <c r="H197" s="496">
        <v>0</v>
      </c>
      <c r="I197" s="496">
        <v>0</v>
      </c>
      <c r="J197" s="496">
        <v>0</v>
      </c>
      <c r="K197" s="496">
        <v>0</v>
      </c>
      <c r="L197" s="496">
        <v>0</v>
      </c>
      <c r="M197" s="496">
        <v>0</v>
      </c>
      <c r="N197" s="496">
        <v>0</v>
      </c>
      <c r="O197" s="496">
        <v>0</v>
      </c>
      <c r="P197" s="496">
        <v>0</v>
      </c>
      <c r="Q197" s="496">
        <v>0</v>
      </c>
      <c r="R197" s="496">
        <v>0</v>
      </c>
      <c r="S197" s="496">
        <v>0</v>
      </c>
      <c r="T197" s="496">
        <v>0</v>
      </c>
      <c r="U197" s="496">
        <v>0</v>
      </c>
      <c r="V197" s="496">
        <v>0</v>
      </c>
      <c r="W197" s="496">
        <v>0</v>
      </c>
      <c r="X197" s="496">
        <v>0</v>
      </c>
      <c r="Y197" s="496">
        <v>0</v>
      </c>
      <c r="Z197" s="496">
        <v>0</v>
      </c>
      <c r="AA197" s="496">
        <v>0</v>
      </c>
      <c r="AB197" s="496">
        <v>0</v>
      </c>
      <c r="AC197" s="496">
        <v>0</v>
      </c>
      <c r="AD197" s="496">
        <v>0</v>
      </c>
      <c r="AE197" s="496">
        <v>0</v>
      </c>
      <c r="AF197" s="496">
        <v>0</v>
      </c>
      <c r="AG197" s="496"/>
      <c r="AH197" s="496">
        <v>0</v>
      </c>
      <c r="AI197" s="496">
        <v>0</v>
      </c>
      <c r="AJ197" s="496">
        <v>0</v>
      </c>
      <c r="AK197" s="496">
        <v>0</v>
      </c>
      <c r="AL197" s="496">
        <v>0</v>
      </c>
      <c r="AM197" s="496">
        <v>0</v>
      </c>
      <c r="AN197" s="496">
        <v>0</v>
      </c>
      <c r="AO197" s="496">
        <v>0</v>
      </c>
      <c r="AP197" s="496">
        <v>0</v>
      </c>
      <c r="AQ197" s="496">
        <v>0</v>
      </c>
      <c r="AR197" s="496">
        <v>0</v>
      </c>
      <c r="AS197" s="496">
        <v>0</v>
      </c>
      <c r="AT197" s="496">
        <v>0</v>
      </c>
      <c r="AU197" s="496">
        <v>0</v>
      </c>
      <c r="AV197" s="496">
        <v>0</v>
      </c>
      <c r="AW197" s="496">
        <v>0</v>
      </c>
      <c r="AX197" s="496">
        <v>0</v>
      </c>
      <c r="AY197" s="496">
        <v>0</v>
      </c>
      <c r="AZ197" s="496">
        <v>0</v>
      </c>
      <c r="BA197" s="496">
        <v>0</v>
      </c>
      <c r="BB197" s="496">
        <v>0</v>
      </c>
      <c r="BC197" s="496">
        <v>0</v>
      </c>
      <c r="BD197" s="496">
        <v>0</v>
      </c>
      <c r="BE197" s="496">
        <v>0</v>
      </c>
      <c r="BF197" s="496">
        <v>0</v>
      </c>
      <c r="BG197" s="496">
        <v>0</v>
      </c>
      <c r="BH197" s="496">
        <v>0</v>
      </c>
      <c r="BI197" s="496">
        <v>0</v>
      </c>
      <c r="BJ197" s="496">
        <v>0</v>
      </c>
    </row>
    <row r="198" spans="1:62" x14ac:dyDescent="0.3">
      <c r="A198" s="493">
        <v>588</v>
      </c>
      <c r="B198" s="494" t="s">
        <v>454</v>
      </c>
      <c r="C198" s="494"/>
      <c r="D198" s="496">
        <v>0</v>
      </c>
      <c r="E198" s="496">
        <v>0</v>
      </c>
      <c r="F198" s="496">
        <v>0</v>
      </c>
      <c r="G198" s="496">
        <v>0</v>
      </c>
      <c r="H198" s="496">
        <v>0</v>
      </c>
      <c r="I198" s="496">
        <v>0</v>
      </c>
      <c r="J198" s="496">
        <v>0</v>
      </c>
      <c r="K198" s="496">
        <v>0</v>
      </c>
      <c r="L198" s="496">
        <v>0</v>
      </c>
      <c r="M198" s="496">
        <v>0</v>
      </c>
      <c r="N198" s="496">
        <v>0</v>
      </c>
      <c r="O198" s="496">
        <v>0</v>
      </c>
      <c r="P198" s="496">
        <v>0</v>
      </c>
      <c r="Q198" s="496">
        <v>0</v>
      </c>
      <c r="R198" s="496">
        <v>0</v>
      </c>
      <c r="S198" s="496">
        <v>0</v>
      </c>
      <c r="T198" s="496">
        <v>0</v>
      </c>
      <c r="U198" s="496">
        <v>0</v>
      </c>
      <c r="V198" s="496">
        <v>0</v>
      </c>
      <c r="W198" s="496">
        <v>0</v>
      </c>
      <c r="X198" s="496">
        <v>0</v>
      </c>
      <c r="Y198" s="496">
        <v>0</v>
      </c>
      <c r="Z198" s="496">
        <v>0</v>
      </c>
      <c r="AA198" s="496">
        <v>0</v>
      </c>
      <c r="AB198" s="496">
        <v>0</v>
      </c>
      <c r="AC198" s="496">
        <v>0</v>
      </c>
      <c r="AD198" s="496">
        <v>0</v>
      </c>
      <c r="AE198" s="496">
        <v>0</v>
      </c>
      <c r="AF198" s="496">
        <v>0</v>
      </c>
      <c r="AG198" s="496"/>
      <c r="AH198" s="496">
        <v>0</v>
      </c>
      <c r="AI198" s="496">
        <v>0</v>
      </c>
      <c r="AJ198" s="496">
        <v>0</v>
      </c>
      <c r="AK198" s="496">
        <v>0</v>
      </c>
      <c r="AL198" s="496">
        <v>0</v>
      </c>
      <c r="AM198" s="496">
        <v>0</v>
      </c>
      <c r="AN198" s="496">
        <v>0</v>
      </c>
      <c r="AO198" s="496">
        <v>0</v>
      </c>
      <c r="AP198" s="496">
        <v>0</v>
      </c>
      <c r="AQ198" s="496">
        <v>0</v>
      </c>
      <c r="AR198" s="496">
        <v>0</v>
      </c>
      <c r="AS198" s="496">
        <v>0</v>
      </c>
      <c r="AT198" s="496">
        <v>0</v>
      </c>
      <c r="AU198" s="496">
        <v>0</v>
      </c>
      <c r="AV198" s="496">
        <v>0</v>
      </c>
      <c r="AW198" s="496">
        <v>0</v>
      </c>
      <c r="AX198" s="496">
        <v>0</v>
      </c>
      <c r="AY198" s="496">
        <v>0</v>
      </c>
      <c r="AZ198" s="496">
        <v>0</v>
      </c>
      <c r="BA198" s="496">
        <v>0</v>
      </c>
      <c r="BB198" s="496">
        <v>0</v>
      </c>
      <c r="BC198" s="496">
        <v>0</v>
      </c>
      <c r="BD198" s="496">
        <v>0</v>
      </c>
      <c r="BE198" s="496">
        <v>0</v>
      </c>
      <c r="BF198" s="496">
        <v>0</v>
      </c>
      <c r="BG198" s="496">
        <v>0</v>
      </c>
      <c r="BH198" s="496">
        <v>0</v>
      </c>
      <c r="BI198" s="496">
        <v>0</v>
      </c>
      <c r="BJ198" s="496">
        <v>0</v>
      </c>
    </row>
    <row r="199" spans="1:62" x14ac:dyDescent="0.3">
      <c r="A199" s="493">
        <v>589</v>
      </c>
      <c r="B199" s="494" t="s">
        <v>455</v>
      </c>
      <c r="C199" s="494"/>
      <c r="D199" s="496">
        <v>0</v>
      </c>
      <c r="E199" s="496">
        <v>0</v>
      </c>
      <c r="F199" s="496">
        <v>0</v>
      </c>
      <c r="G199" s="496">
        <v>0</v>
      </c>
      <c r="H199" s="496">
        <v>0</v>
      </c>
      <c r="I199" s="496">
        <v>0</v>
      </c>
      <c r="J199" s="496">
        <v>0</v>
      </c>
      <c r="K199" s="496">
        <v>0</v>
      </c>
      <c r="L199" s="496">
        <v>0</v>
      </c>
      <c r="M199" s="496">
        <v>0</v>
      </c>
      <c r="N199" s="496">
        <v>0</v>
      </c>
      <c r="O199" s="496">
        <v>0</v>
      </c>
      <c r="P199" s="496">
        <v>0</v>
      </c>
      <c r="Q199" s="496">
        <v>0</v>
      </c>
      <c r="R199" s="496">
        <v>0</v>
      </c>
      <c r="S199" s="496">
        <v>0</v>
      </c>
      <c r="T199" s="496">
        <v>0</v>
      </c>
      <c r="U199" s="496">
        <v>0</v>
      </c>
      <c r="V199" s="496">
        <v>0</v>
      </c>
      <c r="W199" s="496">
        <v>0</v>
      </c>
      <c r="X199" s="496">
        <v>0</v>
      </c>
      <c r="Y199" s="496">
        <v>0</v>
      </c>
      <c r="Z199" s="496">
        <v>0</v>
      </c>
      <c r="AA199" s="496">
        <v>0</v>
      </c>
      <c r="AB199" s="496">
        <v>0</v>
      </c>
      <c r="AC199" s="496">
        <v>0</v>
      </c>
      <c r="AD199" s="496">
        <v>0</v>
      </c>
      <c r="AE199" s="496">
        <v>0</v>
      </c>
      <c r="AF199" s="496">
        <v>0</v>
      </c>
      <c r="AG199" s="496"/>
      <c r="AH199" s="496">
        <v>0</v>
      </c>
      <c r="AI199" s="496">
        <v>0</v>
      </c>
      <c r="AJ199" s="496">
        <v>0</v>
      </c>
      <c r="AK199" s="496">
        <v>0</v>
      </c>
      <c r="AL199" s="496">
        <v>0</v>
      </c>
      <c r="AM199" s="496">
        <v>0</v>
      </c>
      <c r="AN199" s="496">
        <v>0</v>
      </c>
      <c r="AO199" s="496">
        <v>0</v>
      </c>
      <c r="AP199" s="496">
        <v>0</v>
      </c>
      <c r="AQ199" s="496">
        <v>0</v>
      </c>
      <c r="AR199" s="496">
        <v>0</v>
      </c>
      <c r="AS199" s="496">
        <v>0</v>
      </c>
      <c r="AT199" s="496">
        <v>0</v>
      </c>
      <c r="AU199" s="496">
        <v>0</v>
      </c>
      <c r="AV199" s="496">
        <v>0</v>
      </c>
      <c r="AW199" s="496">
        <v>0</v>
      </c>
      <c r="AX199" s="496">
        <v>0</v>
      </c>
      <c r="AY199" s="496">
        <v>0</v>
      </c>
      <c r="AZ199" s="496">
        <v>0</v>
      </c>
      <c r="BA199" s="496">
        <v>0</v>
      </c>
      <c r="BB199" s="496">
        <v>0</v>
      </c>
      <c r="BC199" s="496">
        <v>0</v>
      </c>
      <c r="BD199" s="496">
        <v>0</v>
      </c>
      <c r="BE199" s="496">
        <v>0</v>
      </c>
      <c r="BF199" s="496">
        <v>0</v>
      </c>
      <c r="BG199" s="496">
        <v>0</v>
      </c>
      <c r="BH199" s="496">
        <v>0</v>
      </c>
      <c r="BI199" s="496">
        <v>0</v>
      </c>
      <c r="BJ199" s="496">
        <v>0</v>
      </c>
    </row>
    <row r="200" spans="1:62" x14ac:dyDescent="0.3">
      <c r="A200" s="493">
        <v>591</v>
      </c>
      <c r="B200" s="494" t="s">
        <v>217</v>
      </c>
      <c r="C200" s="494"/>
      <c r="D200" s="496">
        <v>7512927</v>
      </c>
      <c r="E200" s="496">
        <v>0</v>
      </c>
      <c r="F200" s="496">
        <v>717321</v>
      </c>
      <c r="G200" s="496">
        <v>2165628</v>
      </c>
      <c r="H200" s="496">
        <v>1448996</v>
      </c>
      <c r="I200" s="496">
        <v>2324401</v>
      </c>
      <c r="J200" s="496">
        <v>1972621</v>
      </c>
      <c r="K200" s="496">
        <v>1158048</v>
      </c>
      <c r="L200" s="496">
        <v>3759687</v>
      </c>
      <c r="M200" s="496">
        <v>1833444</v>
      </c>
      <c r="N200" s="496">
        <v>3862265</v>
      </c>
      <c r="O200" s="496">
        <v>4558633</v>
      </c>
      <c r="P200" s="496">
        <v>7416206</v>
      </c>
      <c r="Q200" s="496">
        <v>4068575</v>
      </c>
      <c r="R200" s="496">
        <v>13422060</v>
      </c>
      <c r="S200" s="496">
        <v>6883228</v>
      </c>
      <c r="T200" s="496">
        <v>595885</v>
      </c>
      <c r="U200" s="496">
        <v>3690784</v>
      </c>
      <c r="V200" s="496">
        <v>1059655</v>
      </c>
      <c r="W200" s="496">
        <v>7666119</v>
      </c>
      <c r="X200" s="496">
        <v>4176535</v>
      </c>
      <c r="Y200" s="496">
        <v>46691000</v>
      </c>
      <c r="Z200" s="496">
        <v>2890490</v>
      </c>
      <c r="AA200" s="496">
        <v>2384460</v>
      </c>
      <c r="AB200" s="496">
        <v>603012</v>
      </c>
      <c r="AC200" s="496">
        <v>8035885</v>
      </c>
      <c r="AD200" s="496">
        <v>1321020</v>
      </c>
      <c r="AE200" s="496">
        <v>3519489</v>
      </c>
      <c r="AF200" s="496">
        <v>6972235</v>
      </c>
      <c r="AG200" s="496"/>
      <c r="AH200" s="496">
        <v>1037008</v>
      </c>
      <c r="AI200" s="496">
        <v>1784377</v>
      </c>
      <c r="AJ200" s="496">
        <v>5932125</v>
      </c>
      <c r="AK200" s="496">
        <v>2702362</v>
      </c>
      <c r="AL200" s="496">
        <v>4149874</v>
      </c>
      <c r="AM200" s="496">
        <v>11501559</v>
      </c>
      <c r="AN200" s="496">
        <v>23608949</v>
      </c>
      <c r="AO200" s="496">
        <v>3501148</v>
      </c>
      <c r="AP200" s="496">
        <v>3046983</v>
      </c>
      <c r="AQ200" s="496">
        <v>420833</v>
      </c>
      <c r="AR200" s="496">
        <v>4243620</v>
      </c>
      <c r="AS200" s="496">
        <v>13353190</v>
      </c>
      <c r="AT200" s="496">
        <v>1038133</v>
      </c>
      <c r="AU200" s="496">
        <v>659825</v>
      </c>
      <c r="AV200" s="496">
        <v>3119316</v>
      </c>
      <c r="AW200" s="496">
        <v>1919056</v>
      </c>
      <c r="AX200" s="496">
        <v>35339696</v>
      </c>
      <c r="AY200" s="496">
        <v>1701867</v>
      </c>
      <c r="AZ200" s="496">
        <v>6645171</v>
      </c>
      <c r="BA200" s="496">
        <v>4677373</v>
      </c>
      <c r="BB200" s="496">
        <v>6803611</v>
      </c>
      <c r="BC200" s="496">
        <v>718313</v>
      </c>
      <c r="BD200" s="496">
        <v>1785350</v>
      </c>
      <c r="BE200" s="496">
        <v>4063594</v>
      </c>
      <c r="BF200" s="496">
        <v>387963</v>
      </c>
      <c r="BG200" s="496">
        <v>6990810</v>
      </c>
      <c r="BH200" s="496">
        <v>1644987</v>
      </c>
      <c r="BI200" s="496">
        <v>8897538</v>
      </c>
      <c r="BJ200" s="496">
        <v>531563</v>
      </c>
    </row>
    <row r="201" spans="1:62" x14ac:dyDescent="0.3">
      <c r="A201" s="493">
        <v>592</v>
      </c>
      <c r="B201" s="494" t="s">
        <v>218</v>
      </c>
      <c r="C201" s="494"/>
      <c r="D201" s="496">
        <v>1828896</v>
      </c>
      <c r="E201" s="496">
        <v>84843</v>
      </c>
      <c r="F201" s="496">
        <v>-66088</v>
      </c>
      <c r="G201" s="496">
        <v>-932016</v>
      </c>
      <c r="H201" s="496">
        <v>314666</v>
      </c>
      <c r="I201" s="496">
        <v>441850</v>
      </c>
      <c r="J201" s="496">
        <v>-441066</v>
      </c>
      <c r="K201" s="496">
        <v>203531</v>
      </c>
      <c r="L201" s="496">
        <v>39334</v>
      </c>
      <c r="M201" s="496">
        <v>82594</v>
      </c>
      <c r="N201" s="496">
        <v>531520</v>
      </c>
      <c r="O201" s="496">
        <v>1051595</v>
      </c>
      <c r="P201" s="496">
        <v>3261429</v>
      </c>
      <c r="Q201" s="496">
        <v>807152</v>
      </c>
      <c r="R201" s="496">
        <v>-646753</v>
      </c>
      <c r="S201" s="496">
        <v>1157189</v>
      </c>
      <c r="T201" s="496">
        <v>96888</v>
      </c>
      <c r="U201" s="496">
        <v>-86679</v>
      </c>
      <c r="V201" s="496">
        <v>-221283</v>
      </c>
      <c r="W201" s="496">
        <v>664358</v>
      </c>
      <c r="X201" s="496">
        <v>-412326</v>
      </c>
      <c r="Y201" s="496">
        <v>-13529000</v>
      </c>
      <c r="Z201" s="496">
        <v>800219</v>
      </c>
      <c r="AA201" s="496">
        <v>507342</v>
      </c>
      <c r="AB201" s="496">
        <v>73968</v>
      </c>
      <c r="AC201" s="496">
        <v>-3071247</v>
      </c>
      <c r="AD201" s="496">
        <v>718711</v>
      </c>
      <c r="AE201" s="496">
        <v>196993</v>
      </c>
      <c r="AF201" s="496">
        <v>162638</v>
      </c>
      <c r="AG201" s="496"/>
      <c r="AH201" s="496">
        <v>190661</v>
      </c>
      <c r="AI201" s="496">
        <v>788199</v>
      </c>
      <c r="AJ201" s="496">
        <v>2225360</v>
      </c>
      <c r="AK201" s="496">
        <v>895074</v>
      </c>
      <c r="AL201" s="496">
        <v>2081392</v>
      </c>
      <c r="AM201" s="496">
        <v>1698124</v>
      </c>
      <c r="AN201" s="496">
        <v>47599</v>
      </c>
      <c r="AO201" s="496">
        <v>1275732</v>
      </c>
      <c r="AP201" s="496">
        <v>1555370</v>
      </c>
      <c r="AQ201" s="496">
        <v>118553</v>
      </c>
      <c r="AR201" s="496">
        <v>353233</v>
      </c>
      <c r="AS201" s="496">
        <v>1928763</v>
      </c>
      <c r="AT201" s="496">
        <v>130486</v>
      </c>
      <c r="AU201" s="496">
        <v>120001</v>
      </c>
      <c r="AV201" s="496">
        <v>493136</v>
      </c>
      <c r="AW201" s="496">
        <v>-59312</v>
      </c>
      <c r="AX201" s="496">
        <v>-808892</v>
      </c>
      <c r="AY201" s="496">
        <v>453934</v>
      </c>
      <c r="AZ201" s="496">
        <v>762519</v>
      </c>
      <c r="BA201" s="496">
        <v>67934</v>
      </c>
      <c r="BB201" s="496">
        <v>307582</v>
      </c>
      <c r="BC201" s="496">
        <v>-234223</v>
      </c>
      <c r="BD201" s="496">
        <v>142065</v>
      </c>
      <c r="BE201" s="496">
        <v>-408622</v>
      </c>
      <c r="BF201" s="496">
        <v>-31381</v>
      </c>
      <c r="BG201" s="496">
        <v>2011145</v>
      </c>
      <c r="BH201" s="496">
        <v>162862</v>
      </c>
      <c r="BI201" s="496">
        <v>568618</v>
      </c>
      <c r="BJ201" s="496">
        <v>183103</v>
      </c>
    </row>
    <row r="202" spans="1:62" x14ac:dyDescent="0.3">
      <c r="A202" s="493">
        <v>593</v>
      </c>
      <c r="B202" s="494" t="s">
        <v>456</v>
      </c>
      <c r="C202" s="494"/>
      <c r="D202" s="496">
        <v>0</v>
      </c>
      <c r="E202" s="496">
        <v>0</v>
      </c>
      <c r="F202" s="496">
        <v>0</v>
      </c>
      <c r="G202" s="496">
        <v>0</v>
      </c>
      <c r="H202" s="496">
        <v>0</v>
      </c>
      <c r="I202" s="496">
        <v>0</v>
      </c>
      <c r="J202" s="496">
        <v>0</v>
      </c>
      <c r="K202" s="496">
        <v>0</v>
      </c>
      <c r="L202" s="496">
        <v>0</v>
      </c>
      <c r="M202" s="496">
        <v>0</v>
      </c>
      <c r="N202" s="496">
        <v>0</v>
      </c>
      <c r="O202" s="496">
        <v>0</v>
      </c>
      <c r="P202" s="496">
        <v>0</v>
      </c>
      <c r="Q202" s="496">
        <v>0</v>
      </c>
      <c r="R202" s="496">
        <v>0</v>
      </c>
      <c r="S202" s="496">
        <v>0</v>
      </c>
      <c r="T202" s="496">
        <v>0</v>
      </c>
      <c r="U202" s="496">
        <v>0</v>
      </c>
      <c r="V202" s="496">
        <v>0</v>
      </c>
      <c r="W202" s="496">
        <v>0</v>
      </c>
      <c r="X202" s="496">
        <v>0</v>
      </c>
      <c r="Y202" s="496">
        <v>0</v>
      </c>
      <c r="Z202" s="496">
        <v>0</v>
      </c>
      <c r="AA202" s="496">
        <v>0</v>
      </c>
      <c r="AB202" s="496">
        <v>0</v>
      </c>
      <c r="AC202" s="496">
        <v>0</v>
      </c>
      <c r="AD202" s="496">
        <v>0</v>
      </c>
      <c r="AE202" s="496">
        <v>0</v>
      </c>
      <c r="AF202" s="496">
        <v>0</v>
      </c>
      <c r="AG202" s="496"/>
      <c r="AH202" s="496">
        <v>0</v>
      </c>
      <c r="AI202" s="496">
        <v>0</v>
      </c>
      <c r="AJ202" s="496">
        <v>0</v>
      </c>
      <c r="AK202" s="496">
        <v>0</v>
      </c>
      <c r="AL202" s="496">
        <v>0</v>
      </c>
      <c r="AM202" s="496">
        <v>0</v>
      </c>
      <c r="AN202" s="496">
        <v>0</v>
      </c>
      <c r="AO202" s="496">
        <v>0</v>
      </c>
      <c r="AP202" s="496">
        <v>0</v>
      </c>
      <c r="AQ202" s="496">
        <v>0</v>
      </c>
      <c r="AR202" s="496">
        <v>0</v>
      </c>
      <c r="AS202" s="496">
        <v>0</v>
      </c>
      <c r="AT202" s="496">
        <v>0</v>
      </c>
      <c r="AU202" s="496">
        <v>0</v>
      </c>
      <c r="AV202" s="496">
        <v>0</v>
      </c>
      <c r="AW202" s="496">
        <v>0</v>
      </c>
      <c r="AX202" s="496">
        <v>0</v>
      </c>
      <c r="AY202" s="496">
        <v>0</v>
      </c>
      <c r="AZ202" s="496">
        <v>0</v>
      </c>
      <c r="BA202" s="496">
        <v>0</v>
      </c>
      <c r="BB202" s="496">
        <v>0</v>
      </c>
      <c r="BC202" s="496">
        <v>0</v>
      </c>
      <c r="BD202" s="496">
        <v>0</v>
      </c>
      <c r="BE202" s="496">
        <v>0</v>
      </c>
      <c r="BF202" s="496">
        <v>0</v>
      </c>
      <c r="BG202" s="496">
        <v>0</v>
      </c>
      <c r="BH202" s="496">
        <v>0</v>
      </c>
      <c r="BI202" s="496">
        <v>0</v>
      </c>
      <c r="BJ202" s="496">
        <v>0</v>
      </c>
    </row>
    <row r="203" spans="1:62" x14ac:dyDescent="0.3">
      <c r="A203" s="493">
        <v>594</v>
      </c>
      <c r="B203" s="494" t="s">
        <v>457</v>
      </c>
      <c r="C203" s="494"/>
      <c r="D203" s="496">
        <v>0</v>
      </c>
      <c r="E203" s="496">
        <v>0</v>
      </c>
      <c r="F203" s="496">
        <v>0</v>
      </c>
      <c r="G203" s="496">
        <v>0</v>
      </c>
      <c r="H203" s="496">
        <v>0</v>
      </c>
      <c r="I203" s="496">
        <v>0</v>
      </c>
      <c r="J203" s="496">
        <v>0</v>
      </c>
      <c r="K203" s="496">
        <v>0</v>
      </c>
      <c r="L203" s="496">
        <v>0</v>
      </c>
      <c r="M203" s="496">
        <v>0</v>
      </c>
      <c r="N203" s="496">
        <v>0</v>
      </c>
      <c r="O203" s="496">
        <v>0</v>
      </c>
      <c r="P203" s="496">
        <v>0</v>
      </c>
      <c r="Q203" s="496">
        <v>0</v>
      </c>
      <c r="R203" s="496">
        <v>0</v>
      </c>
      <c r="S203" s="496">
        <v>0</v>
      </c>
      <c r="T203" s="496">
        <v>0</v>
      </c>
      <c r="U203" s="496">
        <v>0</v>
      </c>
      <c r="V203" s="496">
        <v>0</v>
      </c>
      <c r="W203" s="496">
        <v>0</v>
      </c>
      <c r="X203" s="496">
        <v>0</v>
      </c>
      <c r="Y203" s="496">
        <v>0</v>
      </c>
      <c r="Z203" s="496">
        <v>0</v>
      </c>
      <c r="AA203" s="496">
        <v>0</v>
      </c>
      <c r="AB203" s="496">
        <v>0</v>
      </c>
      <c r="AC203" s="496">
        <v>0</v>
      </c>
      <c r="AD203" s="496">
        <v>0</v>
      </c>
      <c r="AE203" s="496">
        <v>0</v>
      </c>
      <c r="AF203" s="496">
        <v>0</v>
      </c>
      <c r="AG203" s="496"/>
      <c r="AH203" s="496">
        <v>0</v>
      </c>
      <c r="AI203" s="496">
        <v>0</v>
      </c>
      <c r="AJ203" s="496">
        <v>0</v>
      </c>
      <c r="AK203" s="496">
        <v>0</v>
      </c>
      <c r="AL203" s="496">
        <v>0</v>
      </c>
      <c r="AM203" s="496">
        <v>0</v>
      </c>
      <c r="AN203" s="496">
        <v>0</v>
      </c>
      <c r="AO203" s="496">
        <v>0</v>
      </c>
      <c r="AP203" s="496">
        <v>0</v>
      </c>
      <c r="AQ203" s="496">
        <v>0</v>
      </c>
      <c r="AR203" s="496">
        <v>0</v>
      </c>
      <c r="AS203" s="496">
        <v>0</v>
      </c>
      <c r="AT203" s="496">
        <v>0</v>
      </c>
      <c r="AU203" s="496">
        <v>0</v>
      </c>
      <c r="AV203" s="496">
        <v>0</v>
      </c>
      <c r="AW203" s="496">
        <v>0</v>
      </c>
      <c r="AX203" s="496">
        <v>0</v>
      </c>
      <c r="AY203" s="496">
        <v>0</v>
      </c>
      <c r="AZ203" s="496">
        <v>0</v>
      </c>
      <c r="BA203" s="496">
        <v>0</v>
      </c>
      <c r="BB203" s="496">
        <v>0</v>
      </c>
      <c r="BC203" s="496">
        <v>0</v>
      </c>
      <c r="BD203" s="496">
        <v>0</v>
      </c>
      <c r="BE203" s="496">
        <v>0</v>
      </c>
      <c r="BF203" s="496">
        <v>0</v>
      </c>
      <c r="BG203" s="496">
        <v>0</v>
      </c>
      <c r="BH203" s="496">
        <v>0</v>
      </c>
      <c r="BI203" s="496">
        <v>0</v>
      </c>
      <c r="BJ203" s="496">
        <v>0</v>
      </c>
    </row>
    <row r="204" spans="1:62" x14ac:dyDescent="0.3">
      <c r="A204" s="493">
        <v>596</v>
      </c>
      <c r="B204" s="494" t="s">
        <v>220</v>
      </c>
      <c r="C204" s="494"/>
      <c r="D204" s="496">
        <v>0</v>
      </c>
      <c r="E204" s="496">
        <v>0</v>
      </c>
      <c r="F204" s="496">
        <v>0</v>
      </c>
      <c r="G204" s="496">
        <v>0</v>
      </c>
      <c r="H204" s="496">
        <v>0</v>
      </c>
      <c r="I204" s="496">
        <v>0</v>
      </c>
      <c r="J204" s="496">
        <v>0</v>
      </c>
      <c r="K204" s="496">
        <v>0</v>
      </c>
      <c r="L204" s="496">
        <v>0</v>
      </c>
      <c r="M204" s="496">
        <v>0</v>
      </c>
      <c r="N204" s="496">
        <v>0</v>
      </c>
      <c r="O204" s="496">
        <v>0</v>
      </c>
      <c r="P204" s="496">
        <v>0</v>
      </c>
      <c r="Q204" s="496">
        <v>0</v>
      </c>
      <c r="R204" s="496">
        <v>0</v>
      </c>
      <c r="S204" s="496">
        <v>0</v>
      </c>
      <c r="T204" s="496">
        <v>0</v>
      </c>
      <c r="U204" s="496">
        <v>0</v>
      </c>
      <c r="V204" s="496">
        <v>0</v>
      </c>
      <c r="W204" s="496">
        <v>0</v>
      </c>
      <c r="X204" s="496">
        <v>0</v>
      </c>
      <c r="Y204" s="496">
        <v>0</v>
      </c>
      <c r="Z204" s="496">
        <v>0</v>
      </c>
      <c r="AA204" s="496">
        <v>0</v>
      </c>
      <c r="AB204" s="496">
        <v>0</v>
      </c>
      <c r="AC204" s="496">
        <v>0</v>
      </c>
      <c r="AD204" s="496">
        <v>0</v>
      </c>
      <c r="AE204" s="496">
        <v>0</v>
      </c>
      <c r="AF204" s="496">
        <v>0</v>
      </c>
      <c r="AG204" s="496"/>
      <c r="AH204" s="496">
        <v>0</v>
      </c>
      <c r="AI204" s="496">
        <v>0</v>
      </c>
      <c r="AJ204" s="496">
        <v>0</v>
      </c>
      <c r="AK204" s="496">
        <v>0</v>
      </c>
      <c r="AL204" s="496">
        <v>0</v>
      </c>
      <c r="AM204" s="496">
        <v>0</v>
      </c>
      <c r="AN204" s="496">
        <v>0</v>
      </c>
      <c r="AO204" s="496">
        <v>0</v>
      </c>
      <c r="AP204" s="496">
        <v>0</v>
      </c>
      <c r="AQ204" s="496">
        <v>0</v>
      </c>
      <c r="AR204" s="496">
        <v>0</v>
      </c>
      <c r="AS204" s="496">
        <v>0</v>
      </c>
      <c r="AT204" s="496">
        <v>0</v>
      </c>
      <c r="AU204" s="496">
        <v>0</v>
      </c>
      <c r="AV204" s="496">
        <v>0</v>
      </c>
      <c r="AW204" s="496">
        <v>0</v>
      </c>
      <c r="AX204" s="496">
        <v>0</v>
      </c>
      <c r="AY204" s="496">
        <v>0</v>
      </c>
      <c r="AZ204" s="496">
        <v>0</v>
      </c>
      <c r="BA204" s="496">
        <v>0</v>
      </c>
      <c r="BB204" s="496">
        <v>0</v>
      </c>
      <c r="BC204" s="496">
        <v>0</v>
      </c>
      <c r="BD204" s="496">
        <v>0</v>
      </c>
      <c r="BE204" s="496">
        <v>0</v>
      </c>
      <c r="BF204" s="496">
        <v>0</v>
      </c>
      <c r="BG204" s="496">
        <v>0</v>
      </c>
      <c r="BH204" s="496">
        <v>0</v>
      </c>
      <c r="BI204" s="496">
        <v>0</v>
      </c>
      <c r="BJ204" s="496">
        <v>0</v>
      </c>
    </row>
    <row r="205" spans="1:62" x14ac:dyDescent="0.3">
      <c r="A205" s="493">
        <v>597</v>
      </c>
      <c r="B205" s="494" t="s">
        <v>222</v>
      </c>
      <c r="C205" s="494"/>
      <c r="D205" s="496">
        <v>0</v>
      </c>
      <c r="E205" s="496">
        <v>0</v>
      </c>
      <c r="F205" s="496">
        <v>0</v>
      </c>
      <c r="G205" s="496">
        <v>0</v>
      </c>
      <c r="H205" s="496">
        <v>0</v>
      </c>
      <c r="I205" s="496">
        <v>0</v>
      </c>
      <c r="J205" s="496">
        <v>0</v>
      </c>
      <c r="K205" s="496">
        <v>0</v>
      </c>
      <c r="L205" s="496">
        <v>0</v>
      </c>
      <c r="M205" s="496">
        <v>0</v>
      </c>
      <c r="N205" s="496">
        <v>0</v>
      </c>
      <c r="O205" s="496">
        <v>0</v>
      </c>
      <c r="P205" s="496">
        <v>0</v>
      </c>
      <c r="Q205" s="496">
        <v>0</v>
      </c>
      <c r="R205" s="496">
        <v>0</v>
      </c>
      <c r="S205" s="496">
        <v>0</v>
      </c>
      <c r="T205" s="496">
        <v>0</v>
      </c>
      <c r="U205" s="496">
        <v>0</v>
      </c>
      <c r="V205" s="496">
        <v>0</v>
      </c>
      <c r="W205" s="496">
        <v>0</v>
      </c>
      <c r="X205" s="496">
        <v>0</v>
      </c>
      <c r="Y205" s="496">
        <v>0</v>
      </c>
      <c r="Z205" s="496">
        <v>0</v>
      </c>
      <c r="AA205" s="496">
        <v>0</v>
      </c>
      <c r="AB205" s="496">
        <v>0</v>
      </c>
      <c r="AC205" s="496">
        <v>0</v>
      </c>
      <c r="AD205" s="496">
        <v>0</v>
      </c>
      <c r="AE205" s="496">
        <v>0</v>
      </c>
      <c r="AF205" s="496">
        <v>0</v>
      </c>
      <c r="AG205" s="496"/>
      <c r="AH205" s="496">
        <v>0</v>
      </c>
      <c r="AI205" s="496">
        <v>0</v>
      </c>
      <c r="AJ205" s="496">
        <v>0</v>
      </c>
      <c r="AK205" s="496">
        <v>0</v>
      </c>
      <c r="AL205" s="496">
        <v>0</v>
      </c>
      <c r="AM205" s="496">
        <v>0</v>
      </c>
      <c r="AN205" s="496">
        <v>0</v>
      </c>
      <c r="AO205" s="496">
        <v>0</v>
      </c>
      <c r="AP205" s="496">
        <v>0</v>
      </c>
      <c r="AQ205" s="496">
        <v>0</v>
      </c>
      <c r="AR205" s="496">
        <v>0</v>
      </c>
      <c r="AS205" s="496">
        <v>0</v>
      </c>
      <c r="AT205" s="496">
        <v>0</v>
      </c>
      <c r="AU205" s="496">
        <v>0</v>
      </c>
      <c r="AV205" s="496">
        <v>0</v>
      </c>
      <c r="AW205" s="496">
        <v>0</v>
      </c>
      <c r="AX205" s="496">
        <v>0</v>
      </c>
      <c r="AY205" s="496">
        <v>0</v>
      </c>
      <c r="AZ205" s="496">
        <v>0</v>
      </c>
      <c r="BA205" s="496">
        <v>0</v>
      </c>
      <c r="BB205" s="496">
        <v>0</v>
      </c>
      <c r="BC205" s="496">
        <v>0</v>
      </c>
      <c r="BD205" s="496">
        <v>0</v>
      </c>
      <c r="BE205" s="496">
        <v>0</v>
      </c>
      <c r="BF205" s="496">
        <v>0</v>
      </c>
      <c r="BG205" s="496">
        <v>0</v>
      </c>
      <c r="BH205" s="496">
        <v>0</v>
      </c>
      <c r="BI205" s="496">
        <v>0</v>
      </c>
      <c r="BJ205" s="496">
        <v>0</v>
      </c>
    </row>
    <row r="206" spans="1:62" x14ac:dyDescent="0.3">
      <c r="A206" s="493">
        <v>598</v>
      </c>
      <c r="B206" s="494" t="s">
        <v>224</v>
      </c>
      <c r="C206" s="494"/>
      <c r="D206" s="496">
        <v>0</v>
      </c>
      <c r="E206" s="496">
        <v>0</v>
      </c>
      <c r="F206" s="496">
        <v>0</v>
      </c>
      <c r="G206" s="496">
        <v>0</v>
      </c>
      <c r="H206" s="496">
        <v>0</v>
      </c>
      <c r="I206" s="496">
        <v>0</v>
      </c>
      <c r="J206" s="496">
        <v>0</v>
      </c>
      <c r="K206" s="496">
        <v>0</v>
      </c>
      <c r="L206" s="496">
        <v>0</v>
      </c>
      <c r="M206" s="496">
        <v>0</v>
      </c>
      <c r="N206" s="496">
        <v>0</v>
      </c>
      <c r="O206" s="496">
        <v>0</v>
      </c>
      <c r="P206" s="496">
        <v>0</v>
      </c>
      <c r="Q206" s="496">
        <v>0</v>
      </c>
      <c r="R206" s="496">
        <v>0</v>
      </c>
      <c r="S206" s="496">
        <v>0</v>
      </c>
      <c r="T206" s="496">
        <v>0</v>
      </c>
      <c r="U206" s="496">
        <v>0</v>
      </c>
      <c r="V206" s="496">
        <v>0</v>
      </c>
      <c r="W206" s="496">
        <v>0</v>
      </c>
      <c r="X206" s="496">
        <v>0</v>
      </c>
      <c r="Y206" s="496">
        <v>0</v>
      </c>
      <c r="Z206" s="496">
        <v>0</v>
      </c>
      <c r="AA206" s="496">
        <v>0</v>
      </c>
      <c r="AB206" s="496">
        <v>0</v>
      </c>
      <c r="AC206" s="496">
        <v>0</v>
      </c>
      <c r="AD206" s="496">
        <v>0</v>
      </c>
      <c r="AE206" s="496">
        <v>0</v>
      </c>
      <c r="AF206" s="496">
        <v>0</v>
      </c>
      <c r="AG206" s="496"/>
      <c r="AH206" s="496">
        <v>0</v>
      </c>
      <c r="AI206" s="496">
        <v>0</v>
      </c>
      <c r="AJ206" s="496">
        <v>0</v>
      </c>
      <c r="AK206" s="496">
        <v>0</v>
      </c>
      <c r="AL206" s="496">
        <v>0</v>
      </c>
      <c r="AM206" s="496">
        <v>0</v>
      </c>
      <c r="AN206" s="496">
        <v>0</v>
      </c>
      <c r="AO206" s="496">
        <v>0</v>
      </c>
      <c r="AP206" s="496">
        <v>0</v>
      </c>
      <c r="AQ206" s="496">
        <v>0</v>
      </c>
      <c r="AR206" s="496">
        <v>0</v>
      </c>
      <c r="AS206" s="496">
        <v>0</v>
      </c>
      <c r="AT206" s="496">
        <v>0</v>
      </c>
      <c r="AU206" s="496">
        <v>0</v>
      </c>
      <c r="AV206" s="496">
        <v>0</v>
      </c>
      <c r="AW206" s="496">
        <v>0</v>
      </c>
      <c r="AX206" s="496">
        <v>0</v>
      </c>
      <c r="AY206" s="496">
        <v>0</v>
      </c>
      <c r="AZ206" s="496">
        <v>0</v>
      </c>
      <c r="BA206" s="496">
        <v>0</v>
      </c>
      <c r="BB206" s="496">
        <v>0</v>
      </c>
      <c r="BC206" s="496">
        <v>0</v>
      </c>
      <c r="BD206" s="496">
        <v>0</v>
      </c>
      <c r="BE206" s="496">
        <v>0</v>
      </c>
      <c r="BF206" s="496">
        <v>0</v>
      </c>
      <c r="BG206" s="496">
        <v>0</v>
      </c>
      <c r="BH206" s="496">
        <v>0</v>
      </c>
      <c r="BI206" s="496">
        <v>0</v>
      </c>
      <c r="BJ206" s="496">
        <v>0</v>
      </c>
    </row>
    <row r="207" spans="1:62" x14ac:dyDescent="0.3">
      <c r="A207" s="493">
        <v>599</v>
      </c>
      <c r="B207" s="494" t="s">
        <v>223</v>
      </c>
      <c r="C207" s="494"/>
      <c r="D207" s="496">
        <v>0</v>
      </c>
      <c r="E207" s="496">
        <v>0</v>
      </c>
      <c r="F207" s="496">
        <v>0</v>
      </c>
      <c r="G207" s="496">
        <v>0</v>
      </c>
      <c r="H207" s="496">
        <v>0</v>
      </c>
      <c r="I207" s="496">
        <v>0</v>
      </c>
      <c r="J207" s="496">
        <v>0</v>
      </c>
      <c r="K207" s="496">
        <v>0</v>
      </c>
      <c r="L207" s="496">
        <v>0</v>
      </c>
      <c r="M207" s="496">
        <v>0</v>
      </c>
      <c r="N207" s="496">
        <v>0</v>
      </c>
      <c r="O207" s="496">
        <v>0</v>
      </c>
      <c r="P207" s="496">
        <v>0</v>
      </c>
      <c r="Q207" s="496">
        <v>0</v>
      </c>
      <c r="R207" s="496">
        <v>0</v>
      </c>
      <c r="S207" s="496">
        <v>0</v>
      </c>
      <c r="T207" s="496">
        <v>0</v>
      </c>
      <c r="U207" s="496">
        <v>0</v>
      </c>
      <c r="V207" s="496">
        <v>0</v>
      </c>
      <c r="W207" s="496">
        <v>0</v>
      </c>
      <c r="X207" s="496">
        <v>0</v>
      </c>
      <c r="Y207" s="496">
        <v>0</v>
      </c>
      <c r="Z207" s="496">
        <v>0</v>
      </c>
      <c r="AA207" s="496">
        <v>0</v>
      </c>
      <c r="AB207" s="496">
        <v>0</v>
      </c>
      <c r="AC207" s="496">
        <v>0</v>
      </c>
      <c r="AD207" s="496">
        <v>0</v>
      </c>
      <c r="AE207" s="496">
        <v>0</v>
      </c>
      <c r="AF207" s="496">
        <v>0</v>
      </c>
      <c r="AG207" s="496"/>
      <c r="AH207" s="496">
        <v>0</v>
      </c>
      <c r="AI207" s="496">
        <v>0</v>
      </c>
      <c r="AJ207" s="496">
        <v>0</v>
      </c>
      <c r="AK207" s="496">
        <v>0</v>
      </c>
      <c r="AL207" s="496">
        <v>0</v>
      </c>
      <c r="AM207" s="496">
        <v>0</v>
      </c>
      <c r="AN207" s="496">
        <v>0</v>
      </c>
      <c r="AO207" s="496">
        <v>0</v>
      </c>
      <c r="AP207" s="496">
        <v>0</v>
      </c>
      <c r="AQ207" s="496">
        <v>0</v>
      </c>
      <c r="AR207" s="496">
        <v>0</v>
      </c>
      <c r="AS207" s="496">
        <v>0</v>
      </c>
      <c r="AT207" s="496">
        <v>0</v>
      </c>
      <c r="AU207" s="496">
        <v>0</v>
      </c>
      <c r="AV207" s="496">
        <v>0</v>
      </c>
      <c r="AW207" s="496">
        <v>0</v>
      </c>
      <c r="AX207" s="496">
        <v>0</v>
      </c>
      <c r="AY207" s="496">
        <v>0</v>
      </c>
      <c r="AZ207" s="496">
        <v>0</v>
      </c>
      <c r="BA207" s="496">
        <v>0</v>
      </c>
      <c r="BB207" s="496">
        <v>0</v>
      </c>
      <c r="BC207" s="496">
        <v>0</v>
      </c>
      <c r="BD207" s="496">
        <v>0</v>
      </c>
      <c r="BE207" s="496">
        <v>0</v>
      </c>
      <c r="BF207" s="496">
        <v>0</v>
      </c>
      <c r="BG207" s="496">
        <v>0</v>
      </c>
      <c r="BH207" s="496">
        <v>0</v>
      </c>
      <c r="BI207" s="496">
        <v>0</v>
      </c>
      <c r="BJ207" s="496">
        <v>0</v>
      </c>
    </row>
    <row r="208" spans="1:62" x14ac:dyDescent="0.3">
      <c r="A208" s="493">
        <v>602</v>
      </c>
      <c r="B208" s="494" t="s">
        <v>225</v>
      </c>
      <c r="C208" s="494"/>
      <c r="D208" s="496">
        <v>0</v>
      </c>
      <c r="E208" s="496">
        <v>0</v>
      </c>
      <c r="F208" s="496">
        <v>0</v>
      </c>
      <c r="G208" s="496">
        <v>0</v>
      </c>
      <c r="H208" s="496">
        <v>0</v>
      </c>
      <c r="I208" s="496">
        <v>0</v>
      </c>
      <c r="J208" s="496">
        <v>0</v>
      </c>
      <c r="K208" s="496">
        <v>0</v>
      </c>
      <c r="L208" s="496">
        <v>0</v>
      </c>
      <c r="M208" s="496">
        <v>0</v>
      </c>
      <c r="N208" s="496">
        <v>0</v>
      </c>
      <c r="O208" s="496">
        <v>0</v>
      </c>
      <c r="P208" s="496">
        <v>0</v>
      </c>
      <c r="Q208" s="496">
        <v>0</v>
      </c>
      <c r="R208" s="496">
        <v>0</v>
      </c>
      <c r="S208" s="496">
        <v>0</v>
      </c>
      <c r="T208" s="496">
        <v>0</v>
      </c>
      <c r="U208" s="496">
        <v>0</v>
      </c>
      <c r="V208" s="496">
        <v>0</v>
      </c>
      <c r="W208" s="496">
        <v>0</v>
      </c>
      <c r="X208" s="496">
        <v>0</v>
      </c>
      <c r="Y208" s="496">
        <v>0</v>
      </c>
      <c r="Z208" s="496">
        <v>0</v>
      </c>
      <c r="AA208" s="496">
        <v>0</v>
      </c>
      <c r="AB208" s="496">
        <v>0</v>
      </c>
      <c r="AC208" s="496">
        <v>0</v>
      </c>
      <c r="AD208" s="496">
        <v>0</v>
      </c>
      <c r="AE208" s="496">
        <v>0</v>
      </c>
      <c r="AF208" s="496">
        <v>0</v>
      </c>
      <c r="AG208" s="496"/>
      <c r="AH208" s="496">
        <v>0</v>
      </c>
      <c r="AI208" s="496">
        <v>0</v>
      </c>
      <c r="AJ208" s="496">
        <v>0</v>
      </c>
      <c r="AK208" s="496">
        <v>0</v>
      </c>
      <c r="AL208" s="496">
        <v>0</v>
      </c>
      <c r="AM208" s="496">
        <v>0</v>
      </c>
      <c r="AN208" s="496">
        <v>0</v>
      </c>
      <c r="AO208" s="496">
        <v>0</v>
      </c>
      <c r="AP208" s="496">
        <v>0</v>
      </c>
      <c r="AQ208" s="496">
        <v>0</v>
      </c>
      <c r="AR208" s="496">
        <v>0</v>
      </c>
      <c r="AS208" s="496">
        <v>0</v>
      </c>
      <c r="AT208" s="496">
        <v>0</v>
      </c>
      <c r="AU208" s="496">
        <v>0</v>
      </c>
      <c r="AV208" s="496">
        <v>0</v>
      </c>
      <c r="AW208" s="496">
        <v>0</v>
      </c>
      <c r="AX208" s="496">
        <v>0</v>
      </c>
      <c r="AY208" s="496">
        <v>0</v>
      </c>
      <c r="AZ208" s="496">
        <v>0</v>
      </c>
      <c r="BA208" s="496">
        <v>0</v>
      </c>
      <c r="BB208" s="496">
        <v>0</v>
      </c>
      <c r="BC208" s="496">
        <v>0</v>
      </c>
      <c r="BD208" s="496">
        <v>0</v>
      </c>
      <c r="BE208" s="496">
        <v>0</v>
      </c>
      <c r="BF208" s="496">
        <v>0</v>
      </c>
      <c r="BG208" s="496">
        <v>0</v>
      </c>
      <c r="BH208" s="496">
        <v>0</v>
      </c>
      <c r="BI208" s="496">
        <v>0</v>
      </c>
      <c r="BJ208" s="496">
        <v>0</v>
      </c>
    </row>
    <row r="209" spans="1:62" x14ac:dyDescent="0.3">
      <c r="A209" s="493">
        <v>606</v>
      </c>
      <c r="B209" s="494" t="s">
        <v>458</v>
      </c>
      <c r="C209" s="494"/>
      <c r="D209" s="496">
        <v>1</v>
      </c>
      <c r="E209" s="496">
        <v>1</v>
      </c>
      <c r="F209" s="496">
        <v>1</v>
      </c>
      <c r="G209" s="496">
        <v>1</v>
      </c>
      <c r="H209" s="496">
        <v>1</v>
      </c>
      <c r="I209" s="496">
        <v>1</v>
      </c>
      <c r="J209" s="496">
        <v>1</v>
      </c>
      <c r="K209" s="496">
        <v>1</v>
      </c>
      <c r="L209" s="496">
        <v>1</v>
      </c>
      <c r="M209" s="496">
        <v>1</v>
      </c>
      <c r="N209" s="496">
        <v>1</v>
      </c>
      <c r="O209" s="496">
        <v>1</v>
      </c>
      <c r="P209" s="496">
        <v>1</v>
      </c>
      <c r="Q209" s="496">
        <v>1</v>
      </c>
      <c r="R209" s="496">
        <v>1</v>
      </c>
      <c r="S209" s="496">
        <v>1</v>
      </c>
      <c r="T209" s="496">
        <v>1</v>
      </c>
      <c r="U209" s="496">
        <v>1</v>
      </c>
      <c r="V209" s="496">
        <v>1</v>
      </c>
      <c r="W209" s="496">
        <v>1</v>
      </c>
      <c r="X209" s="496">
        <v>1</v>
      </c>
      <c r="Y209" s="496">
        <v>1</v>
      </c>
      <c r="Z209" s="496">
        <v>1</v>
      </c>
      <c r="AA209" s="496">
        <v>1</v>
      </c>
      <c r="AB209" s="496">
        <v>1</v>
      </c>
      <c r="AC209" s="496">
        <v>1</v>
      </c>
      <c r="AD209" s="496">
        <v>1</v>
      </c>
      <c r="AE209" s="496">
        <v>1</v>
      </c>
      <c r="AF209" s="496">
        <v>1</v>
      </c>
      <c r="AG209" s="496"/>
      <c r="AH209" s="496">
        <v>1</v>
      </c>
      <c r="AI209" s="496">
        <v>1</v>
      </c>
      <c r="AJ209" s="496">
        <v>1</v>
      </c>
      <c r="AK209" s="496">
        <v>1</v>
      </c>
      <c r="AL209" s="496">
        <v>1</v>
      </c>
      <c r="AM209" s="496">
        <v>1</v>
      </c>
      <c r="AN209" s="496">
        <v>1</v>
      </c>
      <c r="AO209" s="496">
        <v>1</v>
      </c>
      <c r="AP209" s="496">
        <v>1</v>
      </c>
      <c r="AQ209" s="496">
        <v>1</v>
      </c>
      <c r="AR209" s="496">
        <v>1</v>
      </c>
      <c r="AS209" s="496">
        <v>1</v>
      </c>
      <c r="AT209" s="496">
        <v>1</v>
      </c>
      <c r="AU209" s="496">
        <v>1</v>
      </c>
      <c r="AV209" s="496">
        <v>1</v>
      </c>
      <c r="AW209" s="496">
        <v>1</v>
      </c>
      <c r="AX209" s="496">
        <v>1</v>
      </c>
      <c r="AY209" s="496">
        <v>1</v>
      </c>
      <c r="AZ209" s="496">
        <v>1</v>
      </c>
      <c r="BA209" s="496">
        <v>1</v>
      </c>
      <c r="BB209" s="496">
        <v>1</v>
      </c>
      <c r="BC209" s="496"/>
      <c r="BD209" s="496">
        <v>1</v>
      </c>
      <c r="BE209" s="496">
        <v>1</v>
      </c>
      <c r="BF209" s="496">
        <v>1</v>
      </c>
      <c r="BG209" s="496">
        <v>1</v>
      </c>
      <c r="BH209" s="496">
        <v>1</v>
      </c>
      <c r="BI209" s="496">
        <v>1</v>
      </c>
      <c r="BJ209" s="496">
        <v>1</v>
      </c>
    </row>
    <row r="210" spans="1:62" x14ac:dyDescent="0.3">
      <c r="A210" s="493">
        <v>619</v>
      </c>
      <c r="B210" s="494" t="s">
        <v>459</v>
      </c>
      <c r="C210" s="494"/>
      <c r="D210" s="496">
        <v>0</v>
      </c>
      <c r="E210" s="496">
        <v>0</v>
      </c>
      <c r="F210" s="496">
        <v>0</v>
      </c>
      <c r="G210" s="496">
        <v>0</v>
      </c>
      <c r="H210" s="496">
        <v>0</v>
      </c>
      <c r="I210" s="496">
        <v>0</v>
      </c>
      <c r="J210" s="496">
        <v>0</v>
      </c>
      <c r="K210" s="496">
        <v>0</v>
      </c>
      <c r="L210" s="496">
        <v>0</v>
      </c>
      <c r="M210" s="496">
        <v>0</v>
      </c>
      <c r="N210" s="496">
        <v>0</v>
      </c>
      <c r="O210" s="496">
        <v>0</v>
      </c>
      <c r="P210" s="496">
        <v>0</v>
      </c>
      <c r="Q210" s="496">
        <v>0</v>
      </c>
      <c r="R210" s="496">
        <v>0</v>
      </c>
      <c r="S210" s="496">
        <v>0</v>
      </c>
      <c r="T210" s="496">
        <v>0</v>
      </c>
      <c r="U210" s="496">
        <v>0</v>
      </c>
      <c r="V210" s="496">
        <v>0</v>
      </c>
      <c r="W210" s="496">
        <v>0</v>
      </c>
      <c r="X210" s="496">
        <v>0</v>
      </c>
      <c r="Y210" s="496">
        <v>0</v>
      </c>
      <c r="Z210" s="496">
        <v>0</v>
      </c>
      <c r="AA210" s="496">
        <v>0</v>
      </c>
      <c r="AB210" s="496">
        <v>0</v>
      </c>
      <c r="AC210" s="496">
        <v>0</v>
      </c>
      <c r="AD210" s="496">
        <v>0</v>
      </c>
      <c r="AE210" s="496">
        <v>0</v>
      </c>
      <c r="AF210" s="496">
        <v>0</v>
      </c>
      <c r="AG210" s="496"/>
      <c r="AH210" s="496">
        <v>0</v>
      </c>
      <c r="AI210" s="496">
        <v>0</v>
      </c>
      <c r="AJ210" s="496">
        <v>0</v>
      </c>
      <c r="AK210" s="496">
        <v>0</v>
      </c>
      <c r="AL210" s="496">
        <v>0</v>
      </c>
      <c r="AM210" s="496">
        <v>0</v>
      </c>
      <c r="AN210" s="496">
        <v>0</v>
      </c>
      <c r="AO210" s="496">
        <v>0</v>
      </c>
      <c r="AP210" s="496">
        <v>0</v>
      </c>
      <c r="AQ210" s="496">
        <v>0</v>
      </c>
      <c r="AR210" s="496">
        <v>0</v>
      </c>
      <c r="AS210" s="496">
        <v>0</v>
      </c>
      <c r="AT210" s="496">
        <v>0</v>
      </c>
      <c r="AU210" s="496">
        <v>0</v>
      </c>
      <c r="AV210" s="496">
        <v>0</v>
      </c>
      <c r="AW210" s="496">
        <v>0</v>
      </c>
      <c r="AX210" s="496">
        <v>0</v>
      </c>
      <c r="AY210" s="496">
        <v>0</v>
      </c>
      <c r="AZ210" s="496">
        <v>0</v>
      </c>
      <c r="BA210" s="496">
        <v>0</v>
      </c>
      <c r="BB210" s="496">
        <v>0</v>
      </c>
      <c r="BC210" s="496">
        <v>0</v>
      </c>
      <c r="BD210" s="496">
        <v>0</v>
      </c>
      <c r="BE210" s="496">
        <v>0</v>
      </c>
      <c r="BF210" s="496">
        <v>0</v>
      </c>
      <c r="BG210" s="496">
        <v>0</v>
      </c>
      <c r="BH210" s="496">
        <v>0</v>
      </c>
      <c r="BI210" s="496">
        <v>0</v>
      </c>
      <c r="BJ210" s="496">
        <v>0</v>
      </c>
    </row>
    <row r="211" spans="1:62" ht="28.8" x14ac:dyDescent="0.3">
      <c r="A211" s="493">
        <v>620</v>
      </c>
      <c r="B211" s="494" t="s">
        <v>460</v>
      </c>
      <c r="C211" s="494"/>
      <c r="D211" s="496">
        <v>0</v>
      </c>
      <c r="E211" s="496">
        <v>0</v>
      </c>
      <c r="F211" s="496">
        <v>0</v>
      </c>
      <c r="G211" s="496">
        <v>0</v>
      </c>
      <c r="H211" s="496">
        <v>0</v>
      </c>
      <c r="I211" s="496">
        <v>0</v>
      </c>
      <c r="J211" s="496">
        <v>0</v>
      </c>
      <c r="K211" s="496">
        <v>0</v>
      </c>
      <c r="L211" s="496">
        <v>0</v>
      </c>
      <c r="M211" s="496">
        <v>0</v>
      </c>
      <c r="N211" s="496">
        <v>0</v>
      </c>
      <c r="O211" s="496">
        <v>0</v>
      </c>
      <c r="P211" s="496">
        <v>0</v>
      </c>
      <c r="Q211" s="496">
        <v>0</v>
      </c>
      <c r="R211" s="496">
        <v>0</v>
      </c>
      <c r="S211" s="496">
        <v>0</v>
      </c>
      <c r="T211" s="496">
        <v>0</v>
      </c>
      <c r="U211" s="496">
        <v>0</v>
      </c>
      <c r="V211" s="496">
        <v>0</v>
      </c>
      <c r="W211" s="496">
        <v>0</v>
      </c>
      <c r="X211" s="496">
        <v>0</v>
      </c>
      <c r="Y211" s="496">
        <v>0</v>
      </c>
      <c r="Z211" s="496">
        <v>0</v>
      </c>
      <c r="AA211" s="496">
        <v>0</v>
      </c>
      <c r="AB211" s="496">
        <v>0</v>
      </c>
      <c r="AC211" s="496">
        <v>0</v>
      </c>
      <c r="AD211" s="496">
        <v>0</v>
      </c>
      <c r="AE211" s="496">
        <v>0</v>
      </c>
      <c r="AF211" s="496">
        <v>0</v>
      </c>
      <c r="AG211" s="496"/>
      <c r="AH211" s="496">
        <v>0</v>
      </c>
      <c r="AI211" s="496">
        <v>0</v>
      </c>
      <c r="AJ211" s="496">
        <v>0</v>
      </c>
      <c r="AK211" s="496">
        <v>0</v>
      </c>
      <c r="AL211" s="496">
        <v>0</v>
      </c>
      <c r="AM211" s="496">
        <v>0</v>
      </c>
      <c r="AN211" s="496">
        <v>0</v>
      </c>
      <c r="AO211" s="496">
        <v>0</v>
      </c>
      <c r="AP211" s="496">
        <v>0</v>
      </c>
      <c r="AQ211" s="496">
        <v>0</v>
      </c>
      <c r="AR211" s="496">
        <v>0</v>
      </c>
      <c r="AS211" s="496">
        <v>0</v>
      </c>
      <c r="AT211" s="496">
        <v>0</v>
      </c>
      <c r="AU211" s="496">
        <v>0</v>
      </c>
      <c r="AV211" s="496">
        <v>0</v>
      </c>
      <c r="AW211" s="496">
        <v>0</v>
      </c>
      <c r="AX211" s="496">
        <v>0</v>
      </c>
      <c r="AY211" s="496">
        <v>0</v>
      </c>
      <c r="AZ211" s="496">
        <v>0</v>
      </c>
      <c r="BA211" s="496">
        <v>0</v>
      </c>
      <c r="BB211" s="496">
        <v>0</v>
      </c>
      <c r="BC211" s="496">
        <v>0</v>
      </c>
      <c r="BD211" s="496">
        <v>0</v>
      </c>
      <c r="BE211" s="496">
        <v>0</v>
      </c>
      <c r="BF211" s="496">
        <v>0</v>
      </c>
      <c r="BG211" s="496">
        <v>0</v>
      </c>
      <c r="BH211" s="496">
        <v>0</v>
      </c>
      <c r="BI211" s="496">
        <v>0</v>
      </c>
      <c r="BJ211" s="496">
        <v>0</v>
      </c>
    </row>
    <row r="212" spans="1:62" ht="43.2" x14ac:dyDescent="0.3">
      <c r="A212" s="493">
        <v>621</v>
      </c>
      <c r="B212" s="494" t="s">
        <v>461</v>
      </c>
      <c r="C212" s="494"/>
      <c r="D212" s="496">
        <v>204763530</v>
      </c>
      <c r="E212" s="496">
        <v>46479130</v>
      </c>
      <c r="F212" s="496">
        <v>15037013</v>
      </c>
      <c r="G212" s="496">
        <v>28174803</v>
      </c>
      <c r="H212" s="496">
        <v>29606650</v>
      </c>
      <c r="I212" s="496">
        <v>45841671</v>
      </c>
      <c r="J212" s="496">
        <v>58902685</v>
      </c>
      <c r="K212" s="496">
        <v>21298848</v>
      </c>
      <c r="L212" s="496">
        <v>58472660</v>
      </c>
      <c r="M212" s="496">
        <v>18554965</v>
      </c>
      <c r="N212" s="496">
        <v>36876190</v>
      </c>
      <c r="O212" s="496">
        <v>116338596</v>
      </c>
      <c r="P212" s="496">
        <v>240785626</v>
      </c>
      <c r="Q212" s="496">
        <v>103712028</v>
      </c>
      <c r="R212" s="496">
        <v>305481633</v>
      </c>
      <c r="S212" s="496">
        <v>102939195</v>
      </c>
      <c r="T212" s="496">
        <v>16740937</v>
      </c>
      <c r="U212" s="496">
        <v>78488658</v>
      </c>
      <c r="V212" s="496">
        <v>21937268</v>
      </c>
      <c r="W212" s="496">
        <v>137048818</v>
      </c>
      <c r="X212" s="496">
        <v>164931636</v>
      </c>
      <c r="Y212" s="496">
        <v>1498015000</v>
      </c>
      <c r="Z212" s="496">
        <v>91454531</v>
      </c>
      <c r="AA212" s="496">
        <v>35322993</v>
      </c>
      <c r="AB212" s="496">
        <v>13449975</v>
      </c>
      <c r="AC212" s="496">
        <v>135111994</v>
      </c>
      <c r="AD212" s="496">
        <v>27046263</v>
      </c>
      <c r="AE212" s="496">
        <v>47845040</v>
      </c>
      <c r="AF212" s="496">
        <v>117726341</v>
      </c>
      <c r="AG212" s="496"/>
      <c r="AH212" s="496">
        <v>38801668</v>
      </c>
      <c r="AI212" s="496">
        <v>56060699</v>
      </c>
      <c r="AJ212" s="496">
        <v>153508108</v>
      </c>
      <c r="AK212" s="496">
        <v>58801835</v>
      </c>
      <c r="AL212" s="496">
        <v>79211574</v>
      </c>
      <c r="AM212" s="496">
        <v>391869944</v>
      </c>
      <c r="AN212" s="496">
        <v>19833578</v>
      </c>
      <c r="AO212" s="496">
        <v>55519021</v>
      </c>
      <c r="AP212" s="496">
        <v>49095861</v>
      </c>
      <c r="AQ212" s="496">
        <v>11067592</v>
      </c>
      <c r="AR212" s="496">
        <v>76356212</v>
      </c>
      <c r="AS212" s="496">
        <v>265123187</v>
      </c>
      <c r="AT212" s="496">
        <v>17935332</v>
      </c>
      <c r="AU212" s="496">
        <v>13335386</v>
      </c>
      <c r="AV212" s="496">
        <v>64624784</v>
      </c>
      <c r="AW212" s="496">
        <v>30708768</v>
      </c>
      <c r="AX212" s="496">
        <v>691599796</v>
      </c>
      <c r="AY212" s="496">
        <v>22471422</v>
      </c>
      <c r="AZ212" s="496">
        <v>170991432</v>
      </c>
      <c r="BA212" s="496">
        <v>69893015</v>
      </c>
      <c r="BB212" s="496">
        <v>124806029</v>
      </c>
      <c r="BC212" s="496">
        <v>26734393</v>
      </c>
      <c r="BD212" s="496">
        <v>34228068</v>
      </c>
      <c r="BE212" s="496">
        <v>84064881</v>
      </c>
      <c r="BF212" s="496">
        <v>8310658</v>
      </c>
      <c r="BG212" s="496">
        <v>171263665</v>
      </c>
      <c r="BH212" s="496">
        <v>36939788</v>
      </c>
      <c r="BI212" s="496">
        <v>335667880</v>
      </c>
      <c r="BJ212" s="496">
        <v>12190502</v>
      </c>
    </row>
    <row r="213" spans="1:62" ht="57.6" x14ac:dyDescent="0.3">
      <c r="A213" s="493">
        <v>622</v>
      </c>
      <c r="B213" s="494" t="s">
        <v>462</v>
      </c>
      <c r="C213" s="494"/>
      <c r="D213" s="496">
        <v>101677254</v>
      </c>
      <c r="E213" s="496">
        <v>23167229</v>
      </c>
      <c r="F213" s="496">
        <v>7502920</v>
      </c>
      <c r="G213" s="496">
        <v>14036864</v>
      </c>
      <c r="H213" s="496">
        <v>14715872</v>
      </c>
      <c r="I213" s="496">
        <v>22879678</v>
      </c>
      <c r="J213" s="496">
        <v>29459533</v>
      </c>
      <c r="K213" s="496">
        <v>10801305</v>
      </c>
      <c r="L213" s="496">
        <v>29318174</v>
      </c>
      <c r="M213" s="496">
        <v>9496450</v>
      </c>
      <c r="N213" s="496">
        <v>18972360</v>
      </c>
      <c r="O213" s="496">
        <v>58234017</v>
      </c>
      <c r="P213" s="496">
        <v>119876366</v>
      </c>
      <c r="Q213" s="496">
        <v>52220807</v>
      </c>
      <c r="R213" s="496">
        <v>150930723</v>
      </c>
      <c r="S213" s="496">
        <v>0</v>
      </c>
      <c r="T213" s="496">
        <v>8666416</v>
      </c>
      <c r="U213" s="496">
        <v>39022434</v>
      </c>
      <c r="V213" s="496">
        <v>10929374</v>
      </c>
      <c r="W213" s="496">
        <v>68944708</v>
      </c>
      <c r="X213" s="496">
        <v>80081893</v>
      </c>
      <c r="Y213" s="496">
        <v>729458000</v>
      </c>
      <c r="Z213" s="496">
        <v>45357025</v>
      </c>
      <c r="AA213" s="496">
        <v>17713416</v>
      </c>
      <c r="AB213" s="496">
        <v>6749004</v>
      </c>
      <c r="AC213" s="496">
        <v>67436874</v>
      </c>
      <c r="AD213" s="496">
        <v>13355439</v>
      </c>
      <c r="AE213" s="496">
        <v>24035925</v>
      </c>
      <c r="AF213" s="496">
        <v>57795441</v>
      </c>
      <c r="AG213" s="496"/>
      <c r="AH213" s="496">
        <v>19920797</v>
      </c>
      <c r="AI213" s="496">
        <v>28045940</v>
      </c>
      <c r="AJ213" s="496">
        <v>75895481</v>
      </c>
      <c r="AK213" s="496">
        <v>29105531</v>
      </c>
      <c r="AL213" s="496">
        <v>39415099</v>
      </c>
      <c r="AM213" s="496">
        <v>194841533</v>
      </c>
      <c r="AN213" s="496">
        <v>9903613</v>
      </c>
      <c r="AO213" s="496">
        <v>2736572</v>
      </c>
      <c r="AP213" s="496">
        <v>24886497</v>
      </c>
      <c r="AQ213" s="496">
        <v>5616920</v>
      </c>
      <c r="AR213" s="496">
        <v>37610048</v>
      </c>
      <c r="AS213" s="496">
        <v>131214112</v>
      </c>
      <c r="AT213" s="496">
        <v>9057873</v>
      </c>
      <c r="AU213" s="496">
        <v>6753836</v>
      </c>
      <c r="AV213" s="496">
        <v>32361629</v>
      </c>
      <c r="AW213" s="496">
        <v>14952679</v>
      </c>
      <c r="AX213" s="496">
        <v>344503647</v>
      </c>
      <c r="AY213" s="496">
        <v>11163765</v>
      </c>
      <c r="AZ213" s="496">
        <v>84413288</v>
      </c>
      <c r="BA213" s="496">
        <v>34519474</v>
      </c>
      <c r="BB213" s="496">
        <v>62082126</v>
      </c>
      <c r="BC213" s="496">
        <v>13604329</v>
      </c>
      <c r="BD213" s="496">
        <v>17532186</v>
      </c>
      <c r="BE213" s="496">
        <v>41169405</v>
      </c>
      <c r="BF213" s="496">
        <v>4191245</v>
      </c>
      <c r="BG213" s="496">
        <v>86097519</v>
      </c>
      <c r="BH213" s="496">
        <v>18374301</v>
      </c>
      <c r="BI213" s="496">
        <v>166373931</v>
      </c>
      <c r="BJ213" s="496">
        <v>6137654</v>
      </c>
    </row>
    <row r="214" spans="1:62" ht="28.8" x14ac:dyDescent="0.3">
      <c r="A214" s="493">
        <v>624</v>
      </c>
      <c r="B214" s="494" t="s">
        <v>232</v>
      </c>
      <c r="C214" s="494"/>
      <c r="D214" s="496">
        <v>0</v>
      </c>
      <c r="E214" s="496">
        <v>0</v>
      </c>
      <c r="F214" s="496">
        <v>0</v>
      </c>
      <c r="G214" s="496">
        <v>0</v>
      </c>
      <c r="H214" s="496">
        <v>0</v>
      </c>
      <c r="I214" s="496">
        <v>0</v>
      </c>
      <c r="J214" s="496">
        <v>0</v>
      </c>
      <c r="K214" s="496">
        <v>0</v>
      </c>
      <c r="L214" s="496">
        <v>0</v>
      </c>
      <c r="M214" s="496">
        <v>0</v>
      </c>
      <c r="N214" s="496">
        <v>0</v>
      </c>
      <c r="O214" s="496">
        <v>0</v>
      </c>
      <c r="P214" s="496">
        <v>0</v>
      </c>
      <c r="Q214" s="496">
        <v>0</v>
      </c>
      <c r="R214" s="496">
        <v>0</v>
      </c>
      <c r="S214" s="496">
        <v>0</v>
      </c>
      <c r="T214" s="496">
        <v>0</v>
      </c>
      <c r="U214" s="496">
        <v>0</v>
      </c>
      <c r="V214" s="496">
        <v>0</v>
      </c>
      <c r="W214" s="496">
        <v>0</v>
      </c>
      <c r="X214" s="496">
        <v>0</v>
      </c>
      <c r="Y214" s="496">
        <v>0</v>
      </c>
      <c r="Z214" s="496">
        <v>0</v>
      </c>
      <c r="AA214" s="496">
        <v>0</v>
      </c>
      <c r="AB214" s="496">
        <v>0</v>
      </c>
      <c r="AC214" s="496">
        <v>0</v>
      </c>
      <c r="AD214" s="496">
        <v>0</v>
      </c>
      <c r="AE214" s="496">
        <v>0</v>
      </c>
      <c r="AF214" s="496">
        <v>0</v>
      </c>
      <c r="AG214" s="496"/>
      <c r="AH214" s="496">
        <v>0</v>
      </c>
      <c r="AI214" s="496">
        <v>0</v>
      </c>
      <c r="AJ214" s="496">
        <v>0</v>
      </c>
      <c r="AK214" s="496">
        <v>0</v>
      </c>
      <c r="AL214" s="496">
        <v>0</v>
      </c>
      <c r="AM214" s="496">
        <v>0</v>
      </c>
      <c r="AN214" s="496">
        <v>0</v>
      </c>
      <c r="AO214" s="496">
        <v>0</v>
      </c>
      <c r="AP214" s="496">
        <v>0</v>
      </c>
      <c r="AQ214" s="496">
        <v>0</v>
      </c>
      <c r="AR214" s="496">
        <v>0</v>
      </c>
      <c r="AS214" s="496">
        <v>0</v>
      </c>
      <c r="AT214" s="496">
        <v>0</v>
      </c>
      <c r="AU214" s="496">
        <v>0</v>
      </c>
      <c r="AV214" s="496">
        <v>0</v>
      </c>
      <c r="AW214" s="496">
        <v>0</v>
      </c>
      <c r="AX214" s="496">
        <v>0</v>
      </c>
      <c r="AY214" s="496">
        <v>0</v>
      </c>
      <c r="AZ214" s="496">
        <v>0</v>
      </c>
      <c r="BA214" s="496">
        <v>0</v>
      </c>
      <c r="BB214" s="496">
        <v>0</v>
      </c>
      <c r="BC214" s="496">
        <v>0</v>
      </c>
      <c r="BD214" s="496">
        <v>0</v>
      </c>
      <c r="BE214" s="496">
        <v>0</v>
      </c>
      <c r="BF214" s="496">
        <v>0</v>
      </c>
      <c r="BG214" s="496">
        <v>0</v>
      </c>
      <c r="BH214" s="496">
        <v>0</v>
      </c>
      <c r="BI214" s="496">
        <v>0</v>
      </c>
      <c r="BJ214" s="496">
        <v>0</v>
      </c>
    </row>
    <row r="215" spans="1:62" x14ac:dyDescent="0.3">
      <c r="A215" s="493">
        <v>626</v>
      </c>
      <c r="B215" s="494" t="s">
        <v>463</v>
      </c>
      <c r="C215" s="494"/>
      <c r="D215" s="496">
        <v>18300670</v>
      </c>
      <c r="E215" s="496">
        <v>4668102</v>
      </c>
      <c r="F215" s="496">
        <v>577899</v>
      </c>
      <c r="G215" s="496">
        <v>2931375</v>
      </c>
      <c r="H215" s="496">
        <v>1547578</v>
      </c>
      <c r="I215" s="496">
        <v>3758291</v>
      </c>
      <c r="J215" s="496">
        <v>1908697</v>
      </c>
      <c r="K215" s="496">
        <v>854338</v>
      </c>
      <c r="L215" s="496">
        <v>5075234</v>
      </c>
      <c r="M215" s="496">
        <v>723522</v>
      </c>
      <c r="N215" s="496">
        <v>3793353</v>
      </c>
      <c r="O215" s="496">
        <v>8820367</v>
      </c>
      <c r="P215" s="496">
        <v>6152525</v>
      </c>
      <c r="Q215" s="496">
        <v>3544713</v>
      </c>
      <c r="R215" s="496">
        <v>22488563</v>
      </c>
      <c r="S215" s="496">
        <v>8751783</v>
      </c>
      <c r="T215" s="496">
        <v>1127127</v>
      </c>
      <c r="U215" s="496">
        <v>6748766</v>
      </c>
      <c r="V215" s="496">
        <v>1687672</v>
      </c>
      <c r="W215" s="496">
        <v>10744395</v>
      </c>
      <c r="X215" s="496">
        <v>7751052</v>
      </c>
      <c r="Y215" s="496">
        <v>187104000</v>
      </c>
      <c r="Z215" s="496">
        <v>5623411</v>
      </c>
      <c r="AA215" s="496">
        <v>3372106</v>
      </c>
      <c r="AB215" s="496">
        <v>614509</v>
      </c>
      <c r="AC215" s="496">
        <v>10457653</v>
      </c>
      <c r="AD215" s="496">
        <v>2328422</v>
      </c>
      <c r="AE215" s="496">
        <v>4667675</v>
      </c>
      <c r="AF215" s="496">
        <v>8980770</v>
      </c>
      <c r="AG215" s="496"/>
      <c r="AH215" s="496">
        <v>3477297</v>
      </c>
      <c r="AI215" s="496">
        <v>1902930</v>
      </c>
      <c r="AJ215" s="496">
        <v>12259988</v>
      </c>
      <c r="AK215" s="496">
        <v>3415187</v>
      </c>
      <c r="AL215" s="496">
        <v>5078083</v>
      </c>
      <c r="AM215" s="496">
        <v>30943045</v>
      </c>
      <c r="AN215" s="496">
        <v>1589828</v>
      </c>
      <c r="AO215" s="496">
        <v>1993380</v>
      </c>
      <c r="AP215" s="496">
        <v>3032772</v>
      </c>
      <c r="AQ215" s="496">
        <v>18806</v>
      </c>
      <c r="AR215" s="496">
        <v>4425096</v>
      </c>
      <c r="AS215" s="496">
        <v>17709229</v>
      </c>
      <c r="AT215" s="496">
        <v>1445767</v>
      </c>
      <c r="AU215" s="496">
        <v>1668680</v>
      </c>
      <c r="AV215" s="496">
        <v>4278511</v>
      </c>
      <c r="AW215" s="496">
        <v>2233271</v>
      </c>
      <c r="AX215" s="496">
        <v>33361436</v>
      </c>
      <c r="AY215" s="496">
        <v>1833819</v>
      </c>
      <c r="AZ215" s="496">
        <v>12342039</v>
      </c>
      <c r="BA215" s="496">
        <v>2780747</v>
      </c>
      <c r="BB215" s="496">
        <v>12829323</v>
      </c>
      <c r="BC215" s="496">
        <v>1738747</v>
      </c>
      <c r="BD215" s="496">
        <v>2615408</v>
      </c>
      <c r="BE215" s="496">
        <v>141864250</v>
      </c>
      <c r="BF215" s="496">
        <v>1126671</v>
      </c>
      <c r="BG215" s="496">
        <v>19845514</v>
      </c>
      <c r="BH215" s="496">
        <v>1645666</v>
      </c>
      <c r="BI215" s="496">
        <v>34585910</v>
      </c>
      <c r="BJ215" s="496">
        <v>760660</v>
      </c>
    </row>
    <row r="216" spans="1:62" x14ac:dyDescent="0.3">
      <c r="A216" s="493">
        <v>627</v>
      </c>
      <c r="B216" s="494" t="s">
        <v>464</v>
      </c>
      <c r="C216" s="494"/>
      <c r="D216" s="496">
        <v>0</v>
      </c>
      <c r="E216" s="496">
        <v>0</v>
      </c>
      <c r="F216" s="496">
        <v>0</v>
      </c>
      <c r="G216" s="496">
        <v>0</v>
      </c>
      <c r="H216" s="496">
        <v>0</v>
      </c>
      <c r="I216" s="496">
        <v>0</v>
      </c>
      <c r="J216" s="496">
        <v>0</v>
      </c>
      <c r="K216" s="496">
        <v>0</v>
      </c>
      <c r="L216" s="496">
        <v>0</v>
      </c>
      <c r="M216" s="496">
        <v>0</v>
      </c>
      <c r="N216" s="496">
        <v>0</v>
      </c>
      <c r="O216" s="496">
        <v>0</v>
      </c>
      <c r="P216" s="496">
        <v>0</v>
      </c>
      <c r="Q216" s="496">
        <v>0</v>
      </c>
      <c r="R216" s="496">
        <v>0</v>
      </c>
      <c r="S216" s="496">
        <v>0</v>
      </c>
      <c r="T216" s="496">
        <v>0</v>
      </c>
      <c r="U216" s="496">
        <v>0</v>
      </c>
      <c r="V216" s="496">
        <v>0</v>
      </c>
      <c r="W216" s="496">
        <v>0</v>
      </c>
      <c r="X216" s="496">
        <v>0</v>
      </c>
      <c r="Y216" s="496">
        <v>0</v>
      </c>
      <c r="Z216" s="496">
        <v>0</v>
      </c>
      <c r="AA216" s="496">
        <v>0</v>
      </c>
      <c r="AB216" s="496">
        <v>0</v>
      </c>
      <c r="AC216" s="496">
        <v>0</v>
      </c>
      <c r="AD216" s="496">
        <v>0</v>
      </c>
      <c r="AE216" s="496">
        <v>0</v>
      </c>
      <c r="AF216" s="496">
        <v>0</v>
      </c>
      <c r="AG216" s="496"/>
      <c r="AH216" s="496">
        <v>0</v>
      </c>
      <c r="AI216" s="496">
        <v>0</v>
      </c>
      <c r="AJ216" s="496">
        <v>0</v>
      </c>
      <c r="AK216" s="496">
        <v>0</v>
      </c>
      <c r="AL216" s="496">
        <v>0</v>
      </c>
      <c r="AM216" s="496">
        <v>0</v>
      </c>
      <c r="AN216" s="496">
        <v>0</v>
      </c>
      <c r="AO216" s="496">
        <v>0</v>
      </c>
      <c r="AP216" s="496">
        <v>0</v>
      </c>
      <c r="AQ216" s="496">
        <v>0</v>
      </c>
      <c r="AR216" s="496">
        <v>0</v>
      </c>
      <c r="AS216" s="496">
        <v>0</v>
      </c>
      <c r="AT216" s="496">
        <v>0</v>
      </c>
      <c r="AU216" s="496">
        <v>0</v>
      </c>
      <c r="AV216" s="496">
        <v>0</v>
      </c>
      <c r="AW216" s="496">
        <v>0</v>
      </c>
      <c r="AX216" s="496">
        <v>0</v>
      </c>
      <c r="AY216" s="496">
        <v>0</v>
      </c>
      <c r="AZ216" s="496">
        <v>0</v>
      </c>
      <c r="BA216" s="496">
        <v>0</v>
      </c>
      <c r="BB216" s="496">
        <v>0</v>
      </c>
      <c r="BC216" s="496">
        <v>0</v>
      </c>
      <c r="BD216" s="496">
        <v>0</v>
      </c>
      <c r="BE216" s="496">
        <v>0</v>
      </c>
      <c r="BF216" s="496">
        <v>0</v>
      </c>
      <c r="BG216" s="496">
        <v>0</v>
      </c>
      <c r="BH216" s="496">
        <v>0</v>
      </c>
      <c r="BI216" s="496">
        <v>0</v>
      </c>
      <c r="BJ216" s="496">
        <v>0</v>
      </c>
    </row>
    <row r="217" spans="1:62" x14ac:dyDescent="0.3">
      <c r="A217" s="493">
        <v>628</v>
      </c>
      <c r="B217" s="494" t="s">
        <v>465</v>
      </c>
      <c r="C217" s="494"/>
      <c r="D217" s="496">
        <v>4778821</v>
      </c>
      <c r="E217" s="496">
        <v>1426590</v>
      </c>
      <c r="F217" s="496">
        <v>0</v>
      </c>
      <c r="G217" s="496">
        <v>1740000</v>
      </c>
      <c r="H217" s="496">
        <v>969271</v>
      </c>
      <c r="I217" s="496">
        <v>2076104</v>
      </c>
      <c r="J217" s="496">
        <v>1441780</v>
      </c>
      <c r="K217" s="496">
        <v>775693</v>
      </c>
      <c r="L217" s="496">
        <v>2261463</v>
      </c>
      <c r="M217" s="496">
        <v>552185</v>
      </c>
      <c r="N217" s="496">
        <v>1890837</v>
      </c>
      <c r="O217" s="496">
        <v>2850354</v>
      </c>
      <c r="P217" s="496">
        <v>6126318</v>
      </c>
      <c r="Q217" s="496">
        <v>0</v>
      </c>
      <c r="R217" s="496">
        <v>8913943</v>
      </c>
      <c r="S217" s="496">
        <v>3404456</v>
      </c>
      <c r="T217" s="496">
        <v>693326</v>
      </c>
      <c r="U217" s="496">
        <v>2718316</v>
      </c>
      <c r="V217" s="496">
        <v>689829</v>
      </c>
      <c r="W217" s="496">
        <v>4246501</v>
      </c>
      <c r="X217" s="496">
        <v>3778775</v>
      </c>
      <c r="Y217" s="496">
        <v>5182000</v>
      </c>
      <c r="Z217" s="496">
        <v>2582031</v>
      </c>
      <c r="AA217" s="496">
        <v>1000000</v>
      </c>
      <c r="AB217" s="496">
        <v>0</v>
      </c>
      <c r="AC217" s="496">
        <v>0</v>
      </c>
      <c r="AD217" s="496">
        <v>1190764</v>
      </c>
      <c r="AE217" s="496">
        <v>1661287</v>
      </c>
      <c r="AF217" s="496">
        <v>0</v>
      </c>
      <c r="AG217" s="496"/>
      <c r="AH217" s="496">
        <v>1631401</v>
      </c>
      <c r="AI217" s="496">
        <v>1435146</v>
      </c>
      <c r="AJ217" s="496">
        <v>4504538</v>
      </c>
      <c r="AK217" s="496">
        <v>1734075</v>
      </c>
      <c r="AL217" s="496">
        <v>1886877</v>
      </c>
      <c r="AM217" s="496">
        <v>7937369</v>
      </c>
      <c r="AN217" s="496">
        <v>1128199</v>
      </c>
      <c r="AO217" s="496">
        <v>0</v>
      </c>
      <c r="AP217" s="496">
        <v>1412093</v>
      </c>
      <c r="AQ217" s="496">
        <v>0</v>
      </c>
      <c r="AR217" s="496">
        <v>1620820</v>
      </c>
      <c r="AS217" s="496">
        <v>0</v>
      </c>
      <c r="AT217" s="496">
        <v>705818</v>
      </c>
      <c r="AU217" s="496">
        <v>640339</v>
      </c>
      <c r="AV217" s="496">
        <v>1615922</v>
      </c>
      <c r="AW217" s="496">
        <v>1400000</v>
      </c>
      <c r="AX217" s="496">
        <v>2895645</v>
      </c>
      <c r="AY217" s="496">
        <v>665256</v>
      </c>
      <c r="AZ217" s="496">
        <v>5745323</v>
      </c>
      <c r="BA217" s="496">
        <v>1926043</v>
      </c>
      <c r="BB217" s="496">
        <v>5798740</v>
      </c>
      <c r="BC217" s="496">
        <v>0</v>
      </c>
      <c r="BD217" s="496">
        <v>1056116</v>
      </c>
      <c r="BE217" s="496">
        <v>1752821</v>
      </c>
      <c r="BF217" s="496">
        <v>64763</v>
      </c>
      <c r="BG217" s="496">
        <v>8172788</v>
      </c>
      <c r="BH217" s="496">
        <v>1187711</v>
      </c>
      <c r="BI217" s="496">
        <v>9422395</v>
      </c>
      <c r="BJ217" s="496">
        <v>388588</v>
      </c>
    </row>
    <row r="218" spans="1:62" x14ac:dyDescent="0.3">
      <c r="A218" s="493">
        <v>629</v>
      </c>
      <c r="B218" s="494" t="s">
        <v>466</v>
      </c>
      <c r="C218" s="494"/>
      <c r="D218" s="496">
        <v>0</v>
      </c>
      <c r="E218" s="496">
        <v>0</v>
      </c>
      <c r="F218" s="496">
        <v>0</v>
      </c>
      <c r="G218" s="496">
        <v>0</v>
      </c>
      <c r="H218" s="496">
        <v>0</v>
      </c>
      <c r="I218" s="496">
        <v>0</v>
      </c>
      <c r="J218" s="496">
        <v>0</v>
      </c>
      <c r="K218" s="496">
        <v>0</v>
      </c>
      <c r="L218" s="496">
        <v>0</v>
      </c>
      <c r="M218" s="496">
        <v>0</v>
      </c>
      <c r="N218" s="496">
        <v>0</v>
      </c>
      <c r="O218" s="496">
        <v>0</v>
      </c>
      <c r="P218" s="496">
        <v>0</v>
      </c>
      <c r="Q218" s="496">
        <v>0</v>
      </c>
      <c r="R218" s="496">
        <v>0</v>
      </c>
      <c r="S218" s="496">
        <v>0</v>
      </c>
      <c r="T218" s="496">
        <v>0</v>
      </c>
      <c r="U218" s="496">
        <v>0</v>
      </c>
      <c r="V218" s="496">
        <v>0</v>
      </c>
      <c r="W218" s="496">
        <v>0</v>
      </c>
      <c r="X218" s="496">
        <v>0</v>
      </c>
      <c r="Y218" s="496">
        <v>0</v>
      </c>
      <c r="Z218" s="496">
        <v>0</v>
      </c>
      <c r="AA218" s="496">
        <v>0</v>
      </c>
      <c r="AB218" s="496">
        <v>0</v>
      </c>
      <c r="AC218" s="496">
        <v>0</v>
      </c>
      <c r="AD218" s="496">
        <v>0</v>
      </c>
      <c r="AE218" s="496">
        <v>0</v>
      </c>
      <c r="AF218" s="496">
        <v>0</v>
      </c>
      <c r="AG218" s="496"/>
      <c r="AH218" s="496">
        <v>0</v>
      </c>
      <c r="AI218" s="496">
        <v>0</v>
      </c>
      <c r="AJ218" s="496">
        <v>0</v>
      </c>
      <c r="AK218" s="496">
        <v>0</v>
      </c>
      <c r="AL218" s="496">
        <v>0</v>
      </c>
      <c r="AM218" s="496">
        <v>0</v>
      </c>
      <c r="AN218" s="496">
        <v>0</v>
      </c>
      <c r="AO218" s="496">
        <v>0</v>
      </c>
      <c r="AP218" s="496">
        <v>0</v>
      </c>
      <c r="AQ218" s="496">
        <v>0</v>
      </c>
      <c r="AR218" s="496">
        <v>0</v>
      </c>
      <c r="AS218" s="496">
        <v>0</v>
      </c>
      <c r="AT218" s="496">
        <v>0</v>
      </c>
      <c r="AU218" s="496">
        <v>0</v>
      </c>
      <c r="AV218" s="496">
        <v>0</v>
      </c>
      <c r="AW218" s="496">
        <v>0</v>
      </c>
      <c r="AX218" s="496">
        <v>0</v>
      </c>
      <c r="AY218" s="496">
        <v>0</v>
      </c>
      <c r="AZ218" s="496">
        <v>0</v>
      </c>
      <c r="BA218" s="496">
        <v>0</v>
      </c>
      <c r="BB218" s="496">
        <v>0</v>
      </c>
      <c r="BC218" s="496">
        <v>0</v>
      </c>
      <c r="BD218" s="496">
        <v>0</v>
      </c>
      <c r="BE218" s="496">
        <v>0</v>
      </c>
      <c r="BF218" s="496">
        <v>0</v>
      </c>
      <c r="BG218" s="496">
        <v>0</v>
      </c>
      <c r="BH218" s="496">
        <v>0</v>
      </c>
      <c r="BI218" s="496">
        <v>0</v>
      </c>
      <c r="BJ218" s="496">
        <v>0</v>
      </c>
    </row>
    <row r="219" spans="1:62" x14ac:dyDescent="0.3">
      <c r="A219" s="493">
        <v>630</v>
      </c>
      <c r="B219" s="494" t="s">
        <v>467</v>
      </c>
      <c r="C219" s="494"/>
      <c r="D219" s="496">
        <v>0</v>
      </c>
      <c r="E219" s="496">
        <v>0</v>
      </c>
      <c r="F219" s="496">
        <v>0</v>
      </c>
      <c r="G219" s="496">
        <v>0</v>
      </c>
      <c r="H219" s="496">
        <v>0</v>
      </c>
      <c r="I219" s="496">
        <v>0</v>
      </c>
      <c r="J219" s="496">
        <v>0</v>
      </c>
      <c r="K219" s="496">
        <v>0</v>
      </c>
      <c r="L219" s="496">
        <v>0</v>
      </c>
      <c r="M219" s="496">
        <v>0</v>
      </c>
      <c r="N219" s="496">
        <v>0</v>
      </c>
      <c r="O219" s="496">
        <v>0</v>
      </c>
      <c r="P219" s="496">
        <v>0</v>
      </c>
      <c r="Q219" s="496">
        <v>0</v>
      </c>
      <c r="R219" s="496">
        <v>0</v>
      </c>
      <c r="S219" s="496">
        <v>0</v>
      </c>
      <c r="T219" s="496">
        <v>0</v>
      </c>
      <c r="U219" s="496">
        <v>0</v>
      </c>
      <c r="V219" s="496">
        <v>0</v>
      </c>
      <c r="W219" s="496">
        <v>0</v>
      </c>
      <c r="X219" s="496">
        <v>0</v>
      </c>
      <c r="Y219" s="496">
        <v>3626000</v>
      </c>
      <c r="Z219" s="496">
        <v>0</v>
      </c>
      <c r="AA219" s="496">
        <v>0</v>
      </c>
      <c r="AB219" s="496">
        <v>0</v>
      </c>
      <c r="AC219" s="496">
        <v>0</v>
      </c>
      <c r="AD219" s="496">
        <v>0</v>
      </c>
      <c r="AE219" s="496">
        <v>0</v>
      </c>
      <c r="AF219" s="496">
        <v>0</v>
      </c>
      <c r="AG219" s="496"/>
      <c r="AH219" s="496">
        <v>0</v>
      </c>
      <c r="AI219" s="496">
        <v>0</v>
      </c>
      <c r="AJ219" s="496">
        <v>0</v>
      </c>
      <c r="AK219" s="496">
        <v>0</v>
      </c>
      <c r="AL219" s="496">
        <v>0</v>
      </c>
      <c r="AM219" s="496">
        <v>0</v>
      </c>
      <c r="AN219" s="496">
        <v>0</v>
      </c>
      <c r="AO219" s="496">
        <v>0</v>
      </c>
      <c r="AP219" s="496">
        <v>0</v>
      </c>
      <c r="AQ219" s="496">
        <v>0</v>
      </c>
      <c r="AR219" s="496">
        <v>0</v>
      </c>
      <c r="AS219" s="496">
        <v>0</v>
      </c>
      <c r="AT219" s="496">
        <v>0</v>
      </c>
      <c r="AU219" s="496">
        <v>0</v>
      </c>
      <c r="AV219" s="496">
        <v>0</v>
      </c>
      <c r="AW219" s="496">
        <v>0</v>
      </c>
      <c r="AX219" s="496">
        <v>0</v>
      </c>
      <c r="AY219" s="496">
        <v>0</v>
      </c>
      <c r="AZ219" s="496">
        <v>0</v>
      </c>
      <c r="BA219" s="496">
        <v>0</v>
      </c>
      <c r="BB219" s="496">
        <v>0</v>
      </c>
      <c r="BC219" s="496">
        <v>0</v>
      </c>
      <c r="BD219" s="496">
        <v>0</v>
      </c>
      <c r="BE219" s="496">
        <v>0</v>
      </c>
      <c r="BF219" s="496">
        <v>0</v>
      </c>
      <c r="BG219" s="496">
        <v>0</v>
      </c>
      <c r="BH219" s="496">
        <v>0</v>
      </c>
      <c r="BI219" s="496">
        <v>0</v>
      </c>
      <c r="BJ219" s="496">
        <v>0</v>
      </c>
    </row>
    <row r="220" spans="1:62" x14ac:dyDescent="0.3">
      <c r="A220" s="493">
        <v>631</v>
      </c>
      <c r="B220" s="494" t="s">
        <v>468</v>
      </c>
      <c r="C220" s="494"/>
      <c r="D220" s="496">
        <v>0</v>
      </c>
      <c r="E220" s="496">
        <v>0</v>
      </c>
      <c r="F220" s="496">
        <v>0</v>
      </c>
      <c r="G220" s="496">
        <v>0</v>
      </c>
      <c r="H220" s="496">
        <v>0</v>
      </c>
      <c r="I220" s="496">
        <v>0</v>
      </c>
      <c r="J220" s="496">
        <v>0</v>
      </c>
      <c r="K220" s="496">
        <v>0</v>
      </c>
      <c r="L220" s="496">
        <v>0</v>
      </c>
      <c r="M220" s="496">
        <v>0</v>
      </c>
      <c r="N220" s="496">
        <v>0</v>
      </c>
      <c r="O220" s="496">
        <v>0</v>
      </c>
      <c r="P220" s="496">
        <v>0</v>
      </c>
      <c r="Q220" s="496">
        <v>0</v>
      </c>
      <c r="R220" s="496">
        <v>0</v>
      </c>
      <c r="S220" s="496">
        <v>0</v>
      </c>
      <c r="T220" s="496">
        <v>0</v>
      </c>
      <c r="U220" s="496">
        <v>0</v>
      </c>
      <c r="V220" s="496">
        <v>0</v>
      </c>
      <c r="W220" s="496">
        <v>0</v>
      </c>
      <c r="X220" s="496">
        <v>0</v>
      </c>
      <c r="Y220" s="496">
        <v>0</v>
      </c>
      <c r="Z220" s="496">
        <v>0</v>
      </c>
      <c r="AA220" s="496">
        <v>0</v>
      </c>
      <c r="AB220" s="496">
        <v>0</v>
      </c>
      <c r="AC220" s="496">
        <v>0</v>
      </c>
      <c r="AD220" s="496">
        <v>0</v>
      </c>
      <c r="AE220" s="496">
        <v>0</v>
      </c>
      <c r="AF220" s="496">
        <v>0</v>
      </c>
      <c r="AG220" s="496"/>
      <c r="AH220" s="496">
        <v>0</v>
      </c>
      <c r="AI220" s="496">
        <v>0</v>
      </c>
      <c r="AJ220" s="496">
        <v>0</v>
      </c>
      <c r="AK220" s="496">
        <v>0</v>
      </c>
      <c r="AL220" s="496">
        <v>0</v>
      </c>
      <c r="AM220" s="496">
        <v>0</v>
      </c>
      <c r="AN220" s="496">
        <v>0</v>
      </c>
      <c r="AO220" s="496">
        <v>0</v>
      </c>
      <c r="AP220" s="496">
        <v>0</v>
      </c>
      <c r="AQ220" s="496">
        <v>0</v>
      </c>
      <c r="AR220" s="496">
        <v>0</v>
      </c>
      <c r="AS220" s="496">
        <v>0</v>
      </c>
      <c r="AT220" s="496">
        <v>0</v>
      </c>
      <c r="AU220" s="496">
        <v>0</v>
      </c>
      <c r="AV220" s="496">
        <v>0</v>
      </c>
      <c r="AW220" s="496">
        <v>0</v>
      </c>
      <c r="AX220" s="496">
        <v>0</v>
      </c>
      <c r="AY220" s="496">
        <v>0</v>
      </c>
      <c r="AZ220" s="496">
        <v>0</v>
      </c>
      <c r="BA220" s="496">
        <v>0</v>
      </c>
      <c r="BB220" s="496">
        <v>0</v>
      </c>
      <c r="BC220" s="496">
        <v>0</v>
      </c>
      <c r="BD220" s="496">
        <v>0</v>
      </c>
      <c r="BE220" s="496">
        <v>0</v>
      </c>
      <c r="BF220" s="496">
        <v>0</v>
      </c>
      <c r="BG220" s="496">
        <v>0</v>
      </c>
      <c r="BH220" s="496">
        <v>0</v>
      </c>
      <c r="BI220" s="496">
        <v>0</v>
      </c>
      <c r="BJ220" s="496">
        <v>0</v>
      </c>
    </row>
    <row r="221" spans="1:62" x14ac:dyDescent="0.3">
      <c r="A221" s="493">
        <v>632</v>
      </c>
      <c r="B221" s="494" t="s">
        <v>469</v>
      </c>
      <c r="C221" s="494"/>
      <c r="D221" s="496">
        <v>0</v>
      </c>
      <c r="E221" s="496">
        <v>0</v>
      </c>
      <c r="F221" s="496">
        <v>0</v>
      </c>
      <c r="G221" s="496">
        <v>0</v>
      </c>
      <c r="H221" s="496">
        <v>0</v>
      </c>
      <c r="I221" s="496">
        <v>0</v>
      </c>
      <c r="J221" s="496">
        <v>0</v>
      </c>
      <c r="K221" s="496">
        <v>0</v>
      </c>
      <c r="L221" s="496">
        <v>0</v>
      </c>
      <c r="M221" s="496">
        <v>0</v>
      </c>
      <c r="N221" s="496">
        <v>0</v>
      </c>
      <c r="O221" s="496">
        <v>0</v>
      </c>
      <c r="P221" s="496">
        <v>0</v>
      </c>
      <c r="Q221" s="496">
        <v>0</v>
      </c>
      <c r="R221" s="496">
        <v>0</v>
      </c>
      <c r="S221" s="496">
        <v>0</v>
      </c>
      <c r="T221" s="496">
        <v>0</v>
      </c>
      <c r="U221" s="496">
        <v>0</v>
      </c>
      <c r="V221" s="496">
        <v>0</v>
      </c>
      <c r="W221" s="496">
        <v>0</v>
      </c>
      <c r="X221" s="496">
        <v>0</v>
      </c>
      <c r="Y221" s="496">
        <v>0</v>
      </c>
      <c r="Z221" s="496">
        <v>0</v>
      </c>
      <c r="AA221" s="496">
        <v>0</v>
      </c>
      <c r="AB221" s="496">
        <v>0</v>
      </c>
      <c r="AC221" s="496">
        <v>0</v>
      </c>
      <c r="AD221" s="496">
        <v>0</v>
      </c>
      <c r="AE221" s="496">
        <v>0</v>
      </c>
      <c r="AF221" s="496">
        <v>0</v>
      </c>
      <c r="AG221" s="496"/>
      <c r="AH221" s="496">
        <v>0</v>
      </c>
      <c r="AI221" s="496">
        <v>0</v>
      </c>
      <c r="AJ221" s="496">
        <v>0</v>
      </c>
      <c r="AK221" s="496">
        <v>0</v>
      </c>
      <c r="AL221" s="496">
        <v>0</v>
      </c>
      <c r="AM221" s="496">
        <v>0</v>
      </c>
      <c r="AN221" s="496">
        <v>0</v>
      </c>
      <c r="AO221" s="496">
        <v>0</v>
      </c>
      <c r="AP221" s="496">
        <v>0</v>
      </c>
      <c r="AQ221" s="496">
        <v>0</v>
      </c>
      <c r="AR221" s="496">
        <v>0</v>
      </c>
      <c r="AS221" s="496">
        <v>0</v>
      </c>
      <c r="AT221" s="496">
        <v>0</v>
      </c>
      <c r="AU221" s="496">
        <v>0</v>
      </c>
      <c r="AV221" s="496">
        <v>0</v>
      </c>
      <c r="AW221" s="496">
        <v>0</v>
      </c>
      <c r="AX221" s="496">
        <v>0</v>
      </c>
      <c r="AY221" s="496">
        <v>0</v>
      </c>
      <c r="AZ221" s="496">
        <v>0</v>
      </c>
      <c r="BA221" s="496">
        <v>0</v>
      </c>
      <c r="BB221" s="496">
        <v>0</v>
      </c>
      <c r="BC221" s="496">
        <v>0</v>
      </c>
      <c r="BD221" s="496">
        <v>0</v>
      </c>
      <c r="BE221" s="496">
        <v>0</v>
      </c>
      <c r="BF221" s="496">
        <v>0</v>
      </c>
      <c r="BG221" s="496">
        <v>0</v>
      </c>
      <c r="BH221" s="496">
        <v>0</v>
      </c>
      <c r="BI221" s="496">
        <v>0</v>
      </c>
      <c r="BJ221" s="496">
        <v>0</v>
      </c>
    </row>
    <row r="222" spans="1:62" x14ac:dyDescent="0.3">
      <c r="A222" s="493">
        <v>633</v>
      </c>
      <c r="B222" s="494" t="s">
        <v>242</v>
      </c>
      <c r="C222" s="494"/>
      <c r="D222" s="496">
        <v>0</v>
      </c>
      <c r="E222" s="496">
        <v>0</v>
      </c>
      <c r="F222" s="496">
        <v>0</v>
      </c>
      <c r="G222" s="496">
        <v>0</v>
      </c>
      <c r="H222" s="496">
        <v>0</v>
      </c>
      <c r="I222" s="496">
        <v>0</v>
      </c>
      <c r="J222" s="496">
        <v>0</v>
      </c>
      <c r="K222" s="496">
        <v>0</v>
      </c>
      <c r="L222" s="496">
        <v>0</v>
      </c>
      <c r="M222" s="496">
        <v>0</v>
      </c>
      <c r="N222" s="496">
        <v>0</v>
      </c>
      <c r="O222" s="496">
        <v>0</v>
      </c>
      <c r="P222" s="496">
        <v>0</v>
      </c>
      <c r="Q222" s="496">
        <v>0</v>
      </c>
      <c r="R222" s="496">
        <v>0</v>
      </c>
      <c r="S222" s="496">
        <v>0</v>
      </c>
      <c r="T222" s="496">
        <v>0</v>
      </c>
      <c r="U222" s="496">
        <v>0</v>
      </c>
      <c r="V222" s="496">
        <v>0</v>
      </c>
      <c r="W222" s="496">
        <v>0</v>
      </c>
      <c r="X222" s="496">
        <v>0</v>
      </c>
      <c r="Y222" s="496">
        <v>0</v>
      </c>
      <c r="Z222" s="496">
        <v>0</v>
      </c>
      <c r="AA222" s="496">
        <v>0</v>
      </c>
      <c r="AB222" s="496">
        <v>0</v>
      </c>
      <c r="AC222" s="496">
        <v>0</v>
      </c>
      <c r="AD222" s="496">
        <v>0</v>
      </c>
      <c r="AE222" s="496">
        <v>0</v>
      </c>
      <c r="AF222" s="496">
        <v>0</v>
      </c>
      <c r="AG222" s="496"/>
      <c r="AH222" s="496">
        <v>0</v>
      </c>
      <c r="AI222" s="496">
        <v>0</v>
      </c>
      <c r="AJ222" s="496">
        <v>0</v>
      </c>
      <c r="AK222" s="496">
        <v>0</v>
      </c>
      <c r="AL222" s="496">
        <v>0</v>
      </c>
      <c r="AM222" s="496">
        <v>0</v>
      </c>
      <c r="AN222" s="496">
        <v>0</v>
      </c>
      <c r="AO222" s="496">
        <v>0</v>
      </c>
      <c r="AP222" s="496">
        <v>0</v>
      </c>
      <c r="AQ222" s="496">
        <v>0</v>
      </c>
      <c r="AR222" s="496">
        <v>0</v>
      </c>
      <c r="AS222" s="496">
        <v>0</v>
      </c>
      <c r="AT222" s="496">
        <v>0</v>
      </c>
      <c r="AU222" s="496">
        <v>0</v>
      </c>
      <c r="AV222" s="496">
        <v>0</v>
      </c>
      <c r="AW222" s="496">
        <v>0</v>
      </c>
      <c r="AX222" s="496">
        <v>0</v>
      </c>
      <c r="AY222" s="496">
        <v>0</v>
      </c>
      <c r="AZ222" s="496">
        <v>0</v>
      </c>
      <c r="BA222" s="496">
        <v>0</v>
      </c>
      <c r="BB222" s="496">
        <v>0</v>
      </c>
      <c r="BC222" s="496">
        <v>0</v>
      </c>
      <c r="BD222" s="496">
        <v>0</v>
      </c>
      <c r="BE222" s="496">
        <v>0</v>
      </c>
      <c r="BF222" s="496">
        <v>0</v>
      </c>
      <c r="BG222" s="496">
        <v>0</v>
      </c>
      <c r="BH222" s="496">
        <v>0</v>
      </c>
      <c r="BI222" s="496">
        <v>0</v>
      </c>
      <c r="BJ222" s="496">
        <v>0</v>
      </c>
    </row>
    <row r="223" spans="1:62" x14ac:dyDescent="0.3">
      <c r="A223" s="493">
        <v>634</v>
      </c>
      <c r="B223" s="494" t="s">
        <v>243</v>
      </c>
      <c r="C223" s="494"/>
      <c r="D223" s="496">
        <v>0</v>
      </c>
      <c r="E223" s="496">
        <v>0</v>
      </c>
      <c r="F223" s="496">
        <v>0</v>
      </c>
      <c r="G223" s="496">
        <v>0</v>
      </c>
      <c r="H223" s="496">
        <v>0</v>
      </c>
      <c r="I223" s="496">
        <v>0</v>
      </c>
      <c r="J223" s="496">
        <v>0</v>
      </c>
      <c r="K223" s="496">
        <v>0</v>
      </c>
      <c r="L223" s="496">
        <v>0</v>
      </c>
      <c r="M223" s="496">
        <v>0</v>
      </c>
      <c r="N223" s="496">
        <v>0</v>
      </c>
      <c r="O223" s="496">
        <v>0</v>
      </c>
      <c r="P223" s="496">
        <v>0</v>
      </c>
      <c r="Q223" s="496">
        <v>0</v>
      </c>
      <c r="R223" s="496">
        <v>0</v>
      </c>
      <c r="S223" s="496">
        <v>0</v>
      </c>
      <c r="T223" s="496">
        <v>0</v>
      </c>
      <c r="U223" s="496">
        <v>0</v>
      </c>
      <c r="V223" s="496">
        <v>0</v>
      </c>
      <c r="W223" s="496">
        <v>0</v>
      </c>
      <c r="X223" s="496">
        <v>0</v>
      </c>
      <c r="Y223" s="496">
        <v>0</v>
      </c>
      <c r="Z223" s="496">
        <v>0</v>
      </c>
      <c r="AA223" s="496">
        <v>0</v>
      </c>
      <c r="AB223" s="496">
        <v>0</v>
      </c>
      <c r="AC223" s="496">
        <v>0</v>
      </c>
      <c r="AD223" s="496">
        <v>0</v>
      </c>
      <c r="AE223" s="496">
        <v>0</v>
      </c>
      <c r="AF223" s="496">
        <v>0</v>
      </c>
      <c r="AG223" s="496"/>
      <c r="AH223" s="496">
        <v>0</v>
      </c>
      <c r="AI223" s="496">
        <v>0</v>
      </c>
      <c r="AJ223" s="496">
        <v>0</v>
      </c>
      <c r="AK223" s="496">
        <v>0</v>
      </c>
      <c r="AL223" s="496">
        <v>0</v>
      </c>
      <c r="AM223" s="496">
        <v>0</v>
      </c>
      <c r="AN223" s="496">
        <v>0</v>
      </c>
      <c r="AO223" s="496">
        <v>0</v>
      </c>
      <c r="AP223" s="496">
        <v>0</v>
      </c>
      <c r="AQ223" s="496">
        <v>0</v>
      </c>
      <c r="AR223" s="496">
        <v>0</v>
      </c>
      <c r="AS223" s="496">
        <v>0</v>
      </c>
      <c r="AT223" s="496">
        <v>0</v>
      </c>
      <c r="AU223" s="496">
        <v>0</v>
      </c>
      <c r="AV223" s="496">
        <v>0</v>
      </c>
      <c r="AW223" s="496">
        <v>0</v>
      </c>
      <c r="AX223" s="496">
        <v>0</v>
      </c>
      <c r="AY223" s="496">
        <v>0</v>
      </c>
      <c r="AZ223" s="496">
        <v>0</v>
      </c>
      <c r="BA223" s="496">
        <v>0</v>
      </c>
      <c r="BB223" s="496">
        <v>0</v>
      </c>
      <c r="BC223" s="496">
        <v>0</v>
      </c>
      <c r="BD223" s="496">
        <v>0</v>
      </c>
      <c r="BE223" s="496">
        <v>0</v>
      </c>
      <c r="BF223" s="496">
        <v>0</v>
      </c>
      <c r="BG223" s="496">
        <v>0</v>
      </c>
      <c r="BH223" s="496">
        <v>0</v>
      </c>
      <c r="BI223" s="496">
        <v>0</v>
      </c>
      <c r="BJ223" s="496">
        <v>0</v>
      </c>
    </row>
    <row r="224" spans="1:62" x14ac:dyDescent="0.3">
      <c r="A224" s="493">
        <v>635</v>
      </c>
      <c r="B224" s="494" t="s">
        <v>244</v>
      </c>
      <c r="C224" s="494"/>
      <c r="D224" s="496">
        <v>0</v>
      </c>
      <c r="E224" s="496">
        <v>0</v>
      </c>
      <c r="F224" s="496">
        <v>0</v>
      </c>
      <c r="G224" s="496">
        <v>0</v>
      </c>
      <c r="H224" s="496">
        <v>0</v>
      </c>
      <c r="I224" s="496">
        <v>0</v>
      </c>
      <c r="J224" s="496">
        <v>0</v>
      </c>
      <c r="K224" s="496">
        <v>0</v>
      </c>
      <c r="L224" s="496">
        <v>0</v>
      </c>
      <c r="M224" s="496">
        <v>0</v>
      </c>
      <c r="N224" s="496">
        <v>0</v>
      </c>
      <c r="O224" s="496">
        <v>0</v>
      </c>
      <c r="P224" s="496">
        <v>0</v>
      </c>
      <c r="Q224" s="496">
        <v>0</v>
      </c>
      <c r="R224" s="496">
        <v>0</v>
      </c>
      <c r="S224" s="496">
        <v>0</v>
      </c>
      <c r="T224" s="496">
        <v>0</v>
      </c>
      <c r="U224" s="496">
        <v>0</v>
      </c>
      <c r="V224" s="496">
        <v>0</v>
      </c>
      <c r="W224" s="496">
        <v>0</v>
      </c>
      <c r="X224" s="496">
        <v>0</v>
      </c>
      <c r="Y224" s="496">
        <v>0</v>
      </c>
      <c r="Z224" s="496">
        <v>0</v>
      </c>
      <c r="AA224" s="496">
        <v>0</v>
      </c>
      <c r="AB224" s="496">
        <v>0</v>
      </c>
      <c r="AC224" s="496">
        <v>0</v>
      </c>
      <c r="AD224" s="496">
        <v>0</v>
      </c>
      <c r="AE224" s="496">
        <v>0</v>
      </c>
      <c r="AF224" s="496">
        <v>0</v>
      </c>
      <c r="AG224" s="496"/>
      <c r="AH224" s="496">
        <v>0</v>
      </c>
      <c r="AI224" s="496">
        <v>0</v>
      </c>
      <c r="AJ224" s="496">
        <v>0</v>
      </c>
      <c r="AK224" s="496">
        <v>0</v>
      </c>
      <c r="AL224" s="496">
        <v>0</v>
      </c>
      <c r="AM224" s="496">
        <v>0</v>
      </c>
      <c r="AN224" s="496">
        <v>0</v>
      </c>
      <c r="AO224" s="496">
        <v>0</v>
      </c>
      <c r="AP224" s="496">
        <v>0</v>
      </c>
      <c r="AQ224" s="496">
        <v>0</v>
      </c>
      <c r="AR224" s="496">
        <v>0</v>
      </c>
      <c r="AS224" s="496">
        <v>0</v>
      </c>
      <c r="AT224" s="496">
        <v>0</v>
      </c>
      <c r="AU224" s="496">
        <v>0</v>
      </c>
      <c r="AV224" s="496">
        <v>0</v>
      </c>
      <c r="AW224" s="496">
        <v>0</v>
      </c>
      <c r="AX224" s="496">
        <v>0</v>
      </c>
      <c r="AY224" s="496">
        <v>0</v>
      </c>
      <c r="AZ224" s="496">
        <v>0</v>
      </c>
      <c r="BA224" s="496">
        <v>0</v>
      </c>
      <c r="BB224" s="496">
        <v>0</v>
      </c>
      <c r="BC224" s="496">
        <v>0</v>
      </c>
      <c r="BD224" s="496">
        <v>0</v>
      </c>
      <c r="BE224" s="496">
        <v>0</v>
      </c>
      <c r="BF224" s="496">
        <v>0</v>
      </c>
      <c r="BG224" s="496">
        <v>0</v>
      </c>
      <c r="BH224" s="496">
        <v>0</v>
      </c>
      <c r="BI224" s="496">
        <v>0</v>
      </c>
      <c r="BJ224" s="496">
        <v>0</v>
      </c>
    </row>
    <row r="225" spans="1:62" ht="43.2" x14ac:dyDescent="0.3">
      <c r="A225" s="493">
        <v>636</v>
      </c>
      <c r="B225" s="494" t="s">
        <v>470</v>
      </c>
      <c r="C225" s="494"/>
      <c r="D225" s="496">
        <v>0</v>
      </c>
      <c r="E225" s="496">
        <v>0</v>
      </c>
      <c r="F225" s="496">
        <v>0</v>
      </c>
      <c r="G225" s="496">
        <v>0</v>
      </c>
      <c r="H225" s="496">
        <v>0</v>
      </c>
      <c r="I225" s="496">
        <v>0</v>
      </c>
      <c r="J225" s="496">
        <v>0</v>
      </c>
      <c r="K225" s="496">
        <v>0</v>
      </c>
      <c r="L225" s="496">
        <v>0</v>
      </c>
      <c r="M225" s="496">
        <v>0</v>
      </c>
      <c r="N225" s="496">
        <v>0</v>
      </c>
      <c r="O225" s="496">
        <v>0</v>
      </c>
      <c r="P225" s="496">
        <v>0</v>
      </c>
      <c r="Q225" s="496">
        <v>0</v>
      </c>
      <c r="R225" s="496">
        <v>0</v>
      </c>
      <c r="S225" s="496">
        <v>0</v>
      </c>
      <c r="T225" s="496">
        <v>0</v>
      </c>
      <c r="U225" s="496">
        <v>0</v>
      </c>
      <c r="V225" s="496">
        <v>0</v>
      </c>
      <c r="W225" s="496">
        <v>0</v>
      </c>
      <c r="X225" s="496">
        <v>0</v>
      </c>
      <c r="Y225" s="496">
        <v>0</v>
      </c>
      <c r="Z225" s="496">
        <v>0</v>
      </c>
      <c r="AA225" s="496">
        <v>0</v>
      </c>
      <c r="AB225" s="496">
        <v>0</v>
      </c>
      <c r="AC225" s="496">
        <v>0</v>
      </c>
      <c r="AD225" s="496">
        <v>0</v>
      </c>
      <c r="AE225" s="496">
        <v>0</v>
      </c>
      <c r="AF225" s="496">
        <v>0</v>
      </c>
      <c r="AG225" s="496"/>
      <c r="AH225" s="496">
        <v>0</v>
      </c>
      <c r="AI225" s="496">
        <v>0</v>
      </c>
      <c r="AJ225" s="496">
        <v>0</v>
      </c>
      <c r="AK225" s="496">
        <v>0</v>
      </c>
      <c r="AL225" s="496">
        <v>0</v>
      </c>
      <c r="AM225" s="496">
        <v>0</v>
      </c>
      <c r="AN225" s="496">
        <v>0</v>
      </c>
      <c r="AO225" s="496">
        <v>0</v>
      </c>
      <c r="AP225" s="496">
        <v>0</v>
      </c>
      <c r="AQ225" s="496">
        <v>0</v>
      </c>
      <c r="AR225" s="496">
        <v>0</v>
      </c>
      <c r="AS225" s="496">
        <v>0</v>
      </c>
      <c r="AT225" s="496">
        <v>0</v>
      </c>
      <c r="AU225" s="496">
        <v>0</v>
      </c>
      <c r="AV225" s="496">
        <v>0</v>
      </c>
      <c r="AW225" s="496">
        <v>0</v>
      </c>
      <c r="AX225" s="496">
        <v>0</v>
      </c>
      <c r="AY225" s="496">
        <v>0</v>
      </c>
      <c r="AZ225" s="496">
        <v>0</v>
      </c>
      <c r="BA225" s="496">
        <v>0</v>
      </c>
      <c r="BB225" s="496">
        <v>0</v>
      </c>
      <c r="BC225" s="496">
        <v>0</v>
      </c>
      <c r="BD225" s="496">
        <v>0</v>
      </c>
      <c r="BE225" s="496">
        <v>0</v>
      </c>
      <c r="BF225" s="496">
        <v>0</v>
      </c>
      <c r="BG225" s="496">
        <v>0</v>
      </c>
      <c r="BH225" s="496">
        <v>0</v>
      </c>
      <c r="BI225" s="496">
        <v>0</v>
      </c>
      <c r="BJ225" s="496">
        <v>0</v>
      </c>
    </row>
    <row r="226" spans="1:62" ht="43.2" x14ac:dyDescent="0.3">
      <c r="A226" s="493">
        <v>637</v>
      </c>
      <c r="B226" s="494" t="s">
        <v>471</v>
      </c>
      <c r="C226" s="494"/>
      <c r="D226" s="496">
        <v>0</v>
      </c>
      <c r="E226" s="496">
        <v>0</v>
      </c>
      <c r="F226" s="496">
        <v>0</v>
      </c>
      <c r="G226" s="496">
        <v>0</v>
      </c>
      <c r="H226" s="496">
        <v>0</v>
      </c>
      <c r="I226" s="496">
        <v>0</v>
      </c>
      <c r="J226" s="496">
        <v>0</v>
      </c>
      <c r="K226" s="496">
        <v>0</v>
      </c>
      <c r="L226" s="496">
        <v>0</v>
      </c>
      <c r="M226" s="496">
        <v>0</v>
      </c>
      <c r="N226" s="496">
        <v>0</v>
      </c>
      <c r="O226" s="496">
        <v>0</v>
      </c>
      <c r="P226" s="496">
        <v>0</v>
      </c>
      <c r="Q226" s="496">
        <v>0</v>
      </c>
      <c r="R226" s="496">
        <v>0</v>
      </c>
      <c r="S226" s="496">
        <v>0</v>
      </c>
      <c r="T226" s="496">
        <v>0</v>
      </c>
      <c r="U226" s="496">
        <v>0</v>
      </c>
      <c r="V226" s="496">
        <v>0</v>
      </c>
      <c r="W226" s="496">
        <v>0</v>
      </c>
      <c r="X226" s="496">
        <v>0</v>
      </c>
      <c r="Y226" s="496">
        <v>0</v>
      </c>
      <c r="Z226" s="496">
        <v>0</v>
      </c>
      <c r="AA226" s="496">
        <v>0</v>
      </c>
      <c r="AB226" s="496">
        <v>0</v>
      </c>
      <c r="AC226" s="496">
        <v>0</v>
      </c>
      <c r="AD226" s="496">
        <v>0</v>
      </c>
      <c r="AE226" s="496">
        <v>0</v>
      </c>
      <c r="AF226" s="496">
        <v>0</v>
      </c>
      <c r="AG226" s="496"/>
      <c r="AH226" s="496">
        <v>0</v>
      </c>
      <c r="AI226" s="496">
        <v>0</v>
      </c>
      <c r="AJ226" s="496">
        <v>0</v>
      </c>
      <c r="AK226" s="496">
        <v>0</v>
      </c>
      <c r="AL226" s="496">
        <v>0</v>
      </c>
      <c r="AM226" s="496">
        <v>0</v>
      </c>
      <c r="AN226" s="496">
        <v>0</v>
      </c>
      <c r="AO226" s="496">
        <v>0</v>
      </c>
      <c r="AP226" s="496">
        <v>0</v>
      </c>
      <c r="AQ226" s="496">
        <v>0</v>
      </c>
      <c r="AR226" s="496">
        <v>0</v>
      </c>
      <c r="AS226" s="496">
        <v>0</v>
      </c>
      <c r="AT226" s="496">
        <v>0</v>
      </c>
      <c r="AU226" s="496">
        <v>0</v>
      </c>
      <c r="AV226" s="496">
        <v>0</v>
      </c>
      <c r="AW226" s="496">
        <v>0</v>
      </c>
      <c r="AX226" s="496">
        <v>0</v>
      </c>
      <c r="AY226" s="496">
        <v>0</v>
      </c>
      <c r="AZ226" s="496">
        <v>0</v>
      </c>
      <c r="BA226" s="496">
        <v>0</v>
      </c>
      <c r="BB226" s="496">
        <v>0</v>
      </c>
      <c r="BC226" s="496">
        <v>0</v>
      </c>
      <c r="BD226" s="496">
        <v>0</v>
      </c>
      <c r="BE226" s="496">
        <v>0</v>
      </c>
      <c r="BF226" s="496">
        <v>0</v>
      </c>
      <c r="BG226" s="496">
        <v>0</v>
      </c>
      <c r="BH226" s="496">
        <v>0</v>
      </c>
      <c r="BI226" s="496">
        <v>0</v>
      </c>
      <c r="BJ226" s="496">
        <v>0</v>
      </c>
    </row>
    <row r="227" spans="1:62" ht="43.2" x14ac:dyDescent="0.3">
      <c r="A227" s="493">
        <v>638</v>
      </c>
      <c r="B227" s="494" t="s">
        <v>472</v>
      </c>
      <c r="C227" s="494"/>
      <c r="D227" s="496">
        <v>0</v>
      </c>
      <c r="E227" s="496">
        <v>0</v>
      </c>
      <c r="F227" s="496">
        <v>0</v>
      </c>
      <c r="G227" s="496">
        <v>0</v>
      </c>
      <c r="H227" s="496">
        <v>0</v>
      </c>
      <c r="I227" s="496">
        <v>0</v>
      </c>
      <c r="J227" s="496">
        <v>0</v>
      </c>
      <c r="K227" s="496">
        <v>0</v>
      </c>
      <c r="L227" s="496">
        <v>0</v>
      </c>
      <c r="M227" s="496">
        <v>0</v>
      </c>
      <c r="N227" s="496">
        <v>0</v>
      </c>
      <c r="O227" s="496">
        <v>0</v>
      </c>
      <c r="P227" s="496">
        <v>0</v>
      </c>
      <c r="Q227" s="496">
        <v>0</v>
      </c>
      <c r="R227" s="496">
        <v>0</v>
      </c>
      <c r="S227" s="496">
        <v>0</v>
      </c>
      <c r="T227" s="496">
        <v>0</v>
      </c>
      <c r="U227" s="496">
        <v>0</v>
      </c>
      <c r="V227" s="496">
        <v>0</v>
      </c>
      <c r="W227" s="496">
        <v>0</v>
      </c>
      <c r="X227" s="496">
        <v>0</v>
      </c>
      <c r="Y227" s="496">
        <v>0</v>
      </c>
      <c r="Z227" s="496">
        <v>0</v>
      </c>
      <c r="AA227" s="496">
        <v>0</v>
      </c>
      <c r="AB227" s="496">
        <v>0</v>
      </c>
      <c r="AC227" s="496">
        <v>0</v>
      </c>
      <c r="AD227" s="496">
        <v>0</v>
      </c>
      <c r="AE227" s="496">
        <v>0</v>
      </c>
      <c r="AF227" s="496">
        <v>0</v>
      </c>
      <c r="AG227" s="496"/>
      <c r="AH227" s="496">
        <v>0</v>
      </c>
      <c r="AI227" s="496">
        <v>0</v>
      </c>
      <c r="AJ227" s="496">
        <v>0</v>
      </c>
      <c r="AK227" s="496">
        <v>0</v>
      </c>
      <c r="AL227" s="496">
        <v>0</v>
      </c>
      <c r="AM227" s="496">
        <v>0</v>
      </c>
      <c r="AN227" s="496">
        <v>0</v>
      </c>
      <c r="AO227" s="496">
        <v>0</v>
      </c>
      <c r="AP227" s="496">
        <v>0</v>
      </c>
      <c r="AQ227" s="496">
        <v>0</v>
      </c>
      <c r="AR227" s="496">
        <v>0</v>
      </c>
      <c r="AS227" s="496">
        <v>0</v>
      </c>
      <c r="AT227" s="496">
        <v>0</v>
      </c>
      <c r="AU227" s="496">
        <v>0</v>
      </c>
      <c r="AV227" s="496">
        <v>0</v>
      </c>
      <c r="AW227" s="496">
        <v>0</v>
      </c>
      <c r="AX227" s="496">
        <v>0</v>
      </c>
      <c r="AY227" s="496">
        <v>0</v>
      </c>
      <c r="AZ227" s="496">
        <v>0</v>
      </c>
      <c r="BA227" s="496">
        <v>0</v>
      </c>
      <c r="BB227" s="496">
        <v>0</v>
      </c>
      <c r="BC227" s="496">
        <v>0</v>
      </c>
      <c r="BD227" s="496">
        <v>0</v>
      </c>
      <c r="BE227" s="496">
        <v>0</v>
      </c>
      <c r="BF227" s="496">
        <v>0</v>
      </c>
      <c r="BG227" s="496">
        <v>0</v>
      </c>
      <c r="BH227" s="496">
        <v>0</v>
      </c>
      <c r="BI227" s="496">
        <v>0</v>
      </c>
      <c r="BJ227" s="496">
        <v>0</v>
      </c>
    </row>
    <row r="228" spans="1:62" ht="72" x14ac:dyDescent="0.3">
      <c r="A228" s="493">
        <v>639</v>
      </c>
      <c r="B228" s="494" t="s">
        <v>473</v>
      </c>
      <c r="C228" s="494"/>
      <c r="D228" s="496">
        <v>0</v>
      </c>
      <c r="E228" s="496">
        <v>0</v>
      </c>
      <c r="F228" s="496">
        <v>0</v>
      </c>
      <c r="G228" s="496">
        <v>0</v>
      </c>
      <c r="H228" s="496">
        <v>0</v>
      </c>
      <c r="I228" s="496">
        <v>0</v>
      </c>
      <c r="J228" s="496">
        <v>0</v>
      </c>
      <c r="K228" s="496">
        <v>0</v>
      </c>
      <c r="L228" s="496">
        <v>0</v>
      </c>
      <c r="M228" s="496">
        <v>0</v>
      </c>
      <c r="N228" s="496">
        <v>0</v>
      </c>
      <c r="O228" s="496">
        <v>0</v>
      </c>
      <c r="P228" s="496">
        <v>0</v>
      </c>
      <c r="Q228" s="496">
        <v>0</v>
      </c>
      <c r="R228" s="496">
        <v>0</v>
      </c>
      <c r="S228" s="496">
        <v>0</v>
      </c>
      <c r="T228" s="496">
        <v>0</v>
      </c>
      <c r="U228" s="496">
        <v>0</v>
      </c>
      <c r="V228" s="496">
        <v>0</v>
      </c>
      <c r="W228" s="496">
        <v>0</v>
      </c>
      <c r="X228" s="496">
        <v>0</v>
      </c>
      <c r="Y228" s="496">
        <v>0</v>
      </c>
      <c r="Z228" s="496">
        <v>0</v>
      </c>
      <c r="AA228" s="496">
        <v>0</v>
      </c>
      <c r="AB228" s="496">
        <v>0</v>
      </c>
      <c r="AC228" s="496">
        <v>0</v>
      </c>
      <c r="AD228" s="496">
        <v>0</v>
      </c>
      <c r="AE228" s="496">
        <v>0</v>
      </c>
      <c r="AF228" s="496">
        <v>0</v>
      </c>
      <c r="AG228" s="496"/>
      <c r="AH228" s="496">
        <v>0</v>
      </c>
      <c r="AI228" s="496">
        <v>0</v>
      </c>
      <c r="AJ228" s="496">
        <v>0</v>
      </c>
      <c r="AK228" s="496">
        <v>0</v>
      </c>
      <c r="AL228" s="496">
        <v>0</v>
      </c>
      <c r="AM228" s="496">
        <v>0</v>
      </c>
      <c r="AN228" s="496">
        <v>0</v>
      </c>
      <c r="AO228" s="496">
        <v>0</v>
      </c>
      <c r="AP228" s="496">
        <v>0</v>
      </c>
      <c r="AQ228" s="496">
        <v>0</v>
      </c>
      <c r="AR228" s="496">
        <v>0</v>
      </c>
      <c r="AS228" s="496">
        <v>0</v>
      </c>
      <c r="AT228" s="496">
        <v>0</v>
      </c>
      <c r="AU228" s="496">
        <v>0</v>
      </c>
      <c r="AV228" s="496">
        <v>0</v>
      </c>
      <c r="AW228" s="496">
        <v>0</v>
      </c>
      <c r="AX228" s="496">
        <v>0</v>
      </c>
      <c r="AY228" s="496">
        <v>0</v>
      </c>
      <c r="AZ228" s="496">
        <v>0</v>
      </c>
      <c r="BA228" s="496">
        <v>0</v>
      </c>
      <c r="BB228" s="496">
        <v>0</v>
      </c>
      <c r="BC228" s="496">
        <v>0</v>
      </c>
      <c r="BD228" s="496">
        <v>0</v>
      </c>
      <c r="BE228" s="496">
        <v>0</v>
      </c>
      <c r="BF228" s="496">
        <v>0</v>
      </c>
      <c r="BG228" s="496">
        <v>0</v>
      </c>
      <c r="BH228" s="496">
        <v>0</v>
      </c>
      <c r="BI228" s="496">
        <v>0</v>
      </c>
      <c r="BJ228" s="496">
        <v>0</v>
      </c>
    </row>
    <row r="229" spans="1:62" ht="43.2" x14ac:dyDescent="0.3">
      <c r="A229" s="493">
        <v>640</v>
      </c>
      <c r="B229" s="494" t="s">
        <v>474</v>
      </c>
      <c r="C229" s="494"/>
      <c r="D229" s="496">
        <v>0</v>
      </c>
      <c r="E229" s="496">
        <v>0</v>
      </c>
      <c r="F229" s="496">
        <v>0</v>
      </c>
      <c r="G229" s="496">
        <v>0</v>
      </c>
      <c r="H229" s="496">
        <v>0</v>
      </c>
      <c r="I229" s="496">
        <v>0</v>
      </c>
      <c r="J229" s="496">
        <v>0</v>
      </c>
      <c r="K229" s="496">
        <v>0</v>
      </c>
      <c r="L229" s="496">
        <v>0</v>
      </c>
      <c r="M229" s="496">
        <v>0</v>
      </c>
      <c r="N229" s="496">
        <v>0</v>
      </c>
      <c r="O229" s="496">
        <v>0</v>
      </c>
      <c r="P229" s="496">
        <v>0</v>
      </c>
      <c r="Q229" s="496">
        <v>0</v>
      </c>
      <c r="R229" s="496">
        <v>0</v>
      </c>
      <c r="S229" s="496">
        <v>0</v>
      </c>
      <c r="T229" s="496">
        <v>0</v>
      </c>
      <c r="U229" s="496">
        <v>0</v>
      </c>
      <c r="V229" s="496">
        <v>0</v>
      </c>
      <c r="W229" s="496">
        <v>0</v>
      </c>
      <c r="X229" s="496">
        <v>0</v>
      </c>
      <c r="Y229" s="496">
        <v>0</v>
      </c>
      <c r="Z229" s="496">
        <v>0</v>
      </c>
      <c r="AA229" s="496">
        <v>0</v>
      </c>
      <c r="AB229" s="496">
        <v>0</v>
      </c>
      <c r="AC229" s="496">
        <v>0</v>
      </c>
      <c r="AD229" s="496">
        <v>0</v>
      </c>
      <c r="AE229" s="496">
        <v>0</v>
      </c>
      <c r="AF229" s="496">
        <v>0</v>
      </c>
      <c r="AG229" s="496"/>
      <c r="AH229" s="496">
        <v>0</v>
      </c>
      <c r="AI229" s="496">
        <v>0</v>
      </c>
      <c r="AJ229" s="496">
        <v>0</v>
      </c>
      <c r="AK229" s="496">
        <v>0</v>
      </c>
      <c r="AL229" s="496">
        <v>0</v>
      </c>
      <c r="AM229" s="496">
        <v>0</v>
      </c>
      <c r="AN229" s="496">
        <v>0</v>
      </c>
      <c r="AO229" s="496">
        <v>0</v>
      </c>
      <c r="AP229" s="496">
        <v>0</v>
      </c>
      <c r="AQ229" s="496">
        <v>0</v>
      </c>
      <c r="AR229" s="496">
        <v>0</v>
      </c>
      <c r="AS229" s="496">
        <v>0</v>
      </c>
      <c r="AT229" s="496">
        <v>0</v>
      </c>
      <c r="AU229" s="496">
        <v>0</v>
      </c>
      <c r="AV229" s="496">
        <v>0</v>
      </c>
      <c r="AW229" s="496">
        <v>0</v>
      </c>
      <c r="AX229" s="496">
        <v>0</v>
      </c>
      <c r="AY229" s="496">
        <v>0</v>
      </c>
      <c r="AZ229" s="496">
        <v>0</v>
      </c>
      <c r="BA229" s="496">
        <v>0</v>
      </c>
      <c r="BB229" s="496">
        <v>0</v>
      </c>
      <c r="BC229" s="496">
        <v>0</v>
      </c>
      <c r="BD229" s="496">
        <v>0</v>
      </c>
      <c r="BE229" s="496">
        <v>0</v>
      </c>
      <c r="BF229" s="496">
        <v>0</v>
      </c>
      <c r="BG229" s="496">
        <v>0</v>
      </c>
      <c r="BH229" s="496">
        <v>0</v>
      </c>
      <c r="BI229" s="496">
        <v>0</v>
      </c>
      <c r="BJ229" s="496">
        <v>0</v>
      </c>
    </row>
    <row r="230" spans="1:62" ht="43.2" x14ac:dyDescent="0.3">
      <c r="A230" s="493">
        <v>641</v>
      </c>
      <c r="B230" s="494" t="s">
        <v>475</v>
      </c>
      <c r="C230" s="494"/>
      <c r="D230" s="496">
        <v>0</v>
      </c>
      <c r="E230" s="496">
        <v>0</v>
      </c>
      <c r="F230" s="496">
        <v>0</v>
      </c>
      <c r="G230" s="496">
        <v>0</v>
      </c>
      <c r="H230" s="496">
        <v>0</v>
      </c>
      <c r="I230" s="496">
        <v>0</v>
      </c>
      <c r="J230" s="496">
        <v>0</v>
      </c>
      <c r="K230" s="496">
        <v>0</v>
      </c>
      <c r="L230" s="496">
        <v>0</v>
      </c>
      <c r="M230" s="496">
        <v>0</v>
      </c>
      <c r="N230" s="496">
        <v>0</v>
      </c>
      <c r="O230" s="496">
        <v>0</v>
      </c>
      <c r="P230" s="496">
        <v>0</v>
      </c>
      <c r="Q230" s="496">
        <v>0</v>
      </c>
      <c r="R230" s="496">
        <v>0</v>
      </c>
      <c r="S230" s="496">
        <v>0</v>
      </c>
      <c r="T230" s="496">
        <v>0</v>
      </c>
      <c r="U230" s="496">
        <v>0</v>
      </c>
      <c r="V230" s="496">
        <v>0</v>
      </c>
      <c r="W230" s="496">
        <v>0</v>
      </c>
      <c r="X230" s="496">
        <v>0</v>
      </c>
      <c r="Y230" s="496">
        <v>0</v>
      </c>
      <c r="Z230" s="496">
        <v>0</v>
      </c>
      <c r="AA230" s="496">
        <v>0</v>
      </c>
      <c r="AB230" s="496">
        <v>0</v>
      </c>
      <c r="AC230" s="496">
        <v>0</v>
      </c>
      <c r="AD230" s="496">
        <v>0</v>
      </c>
      <c r="AE230" s="496">
        <v>0</v>
      </c>
      <c r="AF230" s="496">
        <v>0</v>
      </c>
      <c r="AG230" s="496"/>
      <c r="AH230" s="496">
        <v>0</v>
      </c>
      <c r="AI230" s="496">
        <v>0</v>
      </c>
      <c r="AJ230" s="496">
        <v>0</v>
      </c>
      <c r="AK230" s="496">
        <v>0</v>
      </c>
      <c r="AL230" s="496">
        <v>0</v>
      </c>
      <c r="AM230" s="496">
        <v>0</v>
      </c>
      <c r="AN230" s="496">
        <v>0</v>
      </c>
      <c r="AO230" s="496">
        <v>0</v>
      </c>
      <c r="AP230" s="496">
        <v>0</v>
      </c>
      <c r="AQ230" s="496">
        <v>0</v>
      </c>
      <c r="AR230" s="496">
        <v>0</v>
      </c>
      <c r="AS230" s="496">
        <v>0</v>
      </c>
      <c r="AT230" s="496">
        <v>0</v>
      </c>
      <c r="AU230" s="496">
        <v>0</v>
      </c>
      <c r="AV230" s="496">
        <v>0</v>
      </c>
      <c r="AW230" s="496">
        <v>0</v>
      </c>
      <c r="AX230" s="496">
        <v>0</v>
      </c>
      <c r="AY230" s="496">
        <v>0</v>
      </c>
      <c r="AZ230" s="496">
        <v>0</v>
      </c>
      <c r="BA230" s="496">
        <v>0</v>
      </c>
      <c r="BB230" s="496">
        <v>0</v>
      </c>
      <c r="BC230" s="496">
        <v>0</v>
      </c>
      <c r="BD230" s="496">
        <v>0</v>
      </c>
      <c r="BE230" s="496">
        <v>0</v>
      </c>
      <c r="BF230" s="496">
        <v>0</v>
      </c>
      <c r="BG230" s="496">
        <v>0</v>
      </c>
      <c r="BH230" s="496">
        <v>0</v>
      </c>
      <c r="BI230" s="496">
        <v>0</v>
      </c>
      <c r="BJ230" s="496">
        <v>0</v>
      </c>
    </row>
    <row r="231" spans="1:62" ht="43.2" x14ac:dyDescent="0.3">
      <c r="A231" s="493">
        <v>642</v>
      </c>
      <c r="B231" s="494" t="s">
        <v>476</v>
      </c>
      <c r="C231" s="494"/>
      <c r="D231" s="496">
        <v>0</v>
      </c>
      <c r="E231" s="496">
        <v>0</v>
      </c>
      <c r="F231" s="496">
        <v>0</v>
      </c>
      <c r="G231" s="496">
        <v>0</v>
      </c>
      <c r="H231" s="496">
        <v>0</v>
      </c>
      <c r="I231" s="496">
        <v>0</v>
      </c>
      <c r="J231" s="496">
        <v>0</v>
      </c>
      <c r="K231" s="496">
        <v>0</v>
      </c>
      <c r="L231" s="496">
        <v>0</v>
      </c>
      <c r="M231" s="496">
        <v>0</v>
      </c>
      <c r="N231" s="496">
        <v>0</v>
      </c>
      <c r="O231" s="496">
        <v>0</v>
      </c>
      <c r="P231" s="496">
        <v>0</v>
      </c>
      <c r="Q231" s="496">
        <v>0</v>
      </c>
      <c r="R231" s="496">
        <v>0</v>
      </c>
      <c r="S231" s="496">
        <v>0</v>
      </c>
      <c r="T231" s="496">
        <v>0</v>
      </c>
      <c r="U231" s="496">
        <v>0</v>
      </c>
      <c r="V231" s="496">
        <v>0</v>
      </c>
      <c r="W231" s="496">
        <v>0</v>
      </c>
      <c r="X231" s="496">
        <v>0</v>
      </c>
      <c r="Y231" s="496">
        <v>0</v>
      </c>
      <c r="Z231" s="496">
        <v>0</v>
      </c>
      <c r="AA231" s="496">
        <v>0</v>
      </c>
      <c r="AB231" s="496">
        <v>0</v>
      </c>
      <c r="AC231" s="496">
        <v>0</v>
      </c>
      <c r="AD231" s="496">
        <v>0</v>
      </c>
      <c r="AE231" s="496">
        <v>0</v>
      </c>
      <c r="AF231" s="496">
        <v>0</v>
      </c>
      <c r="AG231" s="496"/>
      <c r="AH231" s="496">
        <v>0</v>
      </c>
      <c r="AI231" s="496">
        <v>0</v>
      </c>
      <c r="AJ231" s="496">
        <v>0</v>
      </c>
      <c r="AK231" s="496">
        <v>0</v>
      </c>
      <c r="AL231" s="496">
        <v>0</v>
      </c>
      <c r="AM231" s="496">
        <v>0</v>
      </c>
      <c r="AN231" s="496">
        <v>0</v>
      </c>
      <c r="AO231" s="496">
        <v>0</v>
      </c>
      <c r="AP231" s="496">
        <v>0</v>
      </c>
      <c r="AQ231" s="496">
        <v>0</v>
      </c>
      <c r="AR231" s="496">
        <v>0</v>
      </c>
      <c r="AS231" s="496">
        <v>0</v>
      </c>
      <c r="AT231" s="496">
        <v>0</v>
      </c>
      <c r="AU231" s="496">
        <v>0</v>
      </c>
      <c r="AV231" s="496">
        <v>0</v>
      </c>
      <c r="AW231" s="496">
        <v>0</v>
      </c>
      <c r="AX231" s="496">
        <v>0</v>
      </c>
      <c r="AY231" s="496">
        <v>0</v>
      </c>
      <c r="AZ231" s="496">
        <v>0</v>
      </c>
      <c r="BA231" s="496">
        <v>0</v>
      </c>
      <c r="BB231" s="496">
        <v>0</v>
      </c>
      <c r="BC231" s="496">
        <v>0</v>
      </c>
      <c r="BD231" s="496">
        <v>0</v>
      </c>
      <c r="BE231" s="496">
        <v>0</v>
      </c>
      <c r="BF231" s="496">
        <v>0</v>
      </c>
      <c r="BG231" s="496">
        <v>0</v>
      </c>
      <c r="BH231" s="496">
        <v>0</v>
      </c>
      <c r="BI231" s="496">
        <v>0</v>
      </c>
      <c r="BJ231" s="496">
        <v>0</v>
      </c>
    </row>
    <row r="232" spans="1:62" ht="28.8" x14ac:dyDescent="0.3">
      <c r="A232" s="493">
        <v>643</v>
      </c>
      <c r="B232" s="494" t="s">
        <v>477</v>
      </c>
      <c r="C232" s="494"/>
      <c r="D232" s="496">
        <v>0</v>
      </c>
      <c r="E232" s="496">
        <v>0</v>
      </c>
      <c r="F232" s="496">
        <v>0</v>
      </c>
      <c r="G232" s="496">
        <v>0</v>
      </c>
      <c r="H232" s="496">
        <v>0</v>
      </c>
      <c r="I232" s="496">
        <v>0</v>
      </c>
      <c r="J232" s="496">
        <v>0</v>
      </c>
      <c r="K232" s="496">
        <v>0</v>
      </c>
      <c r="L232" s="496">
        <v>0</v>
      </c>
      <c r="M232" s="496">
        <v>0</v>
      </c>
      <c r="N232" s="496">
        <v>0</v>
      </c>
      <c r="O232" s="496">
        <v>0</v>
      </c>
      <c r="P232" s="496">
        <v>0</v>
      </c>
      <c r="Q232" s="496">
        <v>0</v>
      </c>
      <c r="R232" s="496">
        <v>0</v>
      </c>
      <c r="S232" s="496">
        <v>0</v>
      </c>
      <c r="T232" s="496">
        <v>0</v>
      </c>
      <c r="U232" s="496">
        <v>0</v>
      </c>
      <c r="V232" s="496">
        <v>0</v>
      </c>
      <c r="W232" s="496">
        <v>0</v>
      </c>
      <c r="X232" s="496">
        <v>0</v>
      </c>
      <c r="Y232" s="496">
        <v>0</v>
      </c>
      <c r="Z232" s="496">
        <v>0</v>
      </c>
      <c r="AA232" s="496">
        <v>0</v>
      </c>
      <c r="AB232" s="496">
        <v>0</v>
      </c>
      <c r="AC232" s="496">
        <v>0</v>
      </c>
      <c r="AD232" s="496">
        <v>0</v>
      </c>
      <c r="AE232" s="496">
        <v>0</v>
      </c>
      <c r="AF232" s="496">
        <v>0</v>
      </c>
      <c r="AG232" s="496"/>
      <c r="AH232" s="496">
        <v>0</v>
      </c>
      <c r="AI232" s="496">
        <v>0</v>
      </c>
      <c r="AJ232" s="496">
        <v>0</v>
      </c>
      <c r="AK232" s="496">
        <v>0</v>
      </c>
      <c r="AL232" s="496">
        <v>0</v>
      </c>
      <c r="AM232" s="496">
        <v>0</v>
      </c>
      <c r="AN232" s="496">
        <v>0</v>
      </c>
      <c r="AO232" s="496">
        <v>0</v>
      </c>
      <c r="AP232" s="496">
        <v>0</v>
      </c>
      <c r="AQ232" s="496">
        <v>0</v>
      </c>
      <c r="AR232" s="496">
        <v>0</v>
      </c>
      <c r="AS232" s="496">
        <v>0</v>
      </c>
      <c r="AT232" s="496">
        <v>0</v>
      </c>
      <c r="AU232" s="496">
        <v>0</v>
      </c>
      <c r="AV232" s="496">
        <v>0</v>
      </c>
      <c r="AW232" s="496">
        <v>0</v>
      </c>
      <c r="AX232" s="496">
        <v>0</v>
      </c>
      <c r="AY232" s="496">
        <v>0</v>
      </c>
      <c r="AZ232" s="496">
        <v>0</v>
      </c>
      <c r="BA232" s="496">
        <v>0</v>
      </c>
      <c r="BB232" s="496">
        <v>0</v>
      </c>
      <c r="BC232" s="496">
        <v>0</v>
      </c>
      <c r="BD232" s="496">
        <v>0</v>
      </c>
      <c r="BE232" s="496">
        <v>0</v>
      </c>
      <c r="BF232" s="496">
        <v>0</v>
      </c>
      <c r="BG232" s="496">
        <v>0</v>
      </c>
      <c r="BH232" s="496">
        <v>0</v>
      </c>
      <c r="BI232" s="496">
        <v>0</v>
      </c>
      <c r="BJ232" s="496">
        <v>0</v>
      </c>
    </row>
    <row r="233" spans="1:62" ht="43.2" x14ac:dyDescent="0.3">
      <c r="A233" s="493">
        <v>644</v>
      </c>
      <c r="B233" s="494" t="s">
        <v>478</v>
      </c>
      <c r="C233" s="494"/>
      <c r="D233" s="496">
        <v>0</v>
      </c>
      <c r="E233" s="496">
        <v>0</v>
      </c>
      <c r="F233" s="496">
        <v>0</v>
      </c>
      <c r="G233" s="496">
        <v>0</v>
      </c>
      <c r="H233" s="496">
        <v>0</v>
      </c>
      <c r="I233" s="496">
        <v>0</v>
      </c>
      <c r="J233" s="496">
        <v>0</v>
      </c>
      <c r="K233" s="496">
        <v>0</v>
      </c>
      <c r="L233" s="496">
        <v>0</v>
      </c>
      <c r="M233" s="496">
        <v>0</v>
      </c>
      <c r="N233" s="496">
        <v>0</v>
      </c>
      <c r="O233" s="496">
        <v>0</v>
      </c>
      <c r="P233" s="496">
        <v>0</v>
      </c>
      <c r="Q233" s="496">
        <v>0</v>
      </c>
      <c r="R233" s="496">
        <v>0</v>
      </c>
      <c r="S233" s="496">
        <v>0</v>
      </c>
      <c r="T233" s="496">
        <v>0</v>
      </c>
      <c r="U233" s="496">
        <v>0</v>
      </c>
      <c r="V233" s="496">
        <v>0</v>
      </c>
      <c r="W233" s="496">
        <v>0</v>
      </c>
      <c r="X233" s="496">
        <v>0</v>
      </c>
      <c r="Y233" s="496">
        <v>0</v>
      </c>
      <c r="Z233" s="496">
        <v>0</v>
      </c>
      <c r="AA233" s="496">
        <v>0</v>
      </c>
      <c r="AB233" s="496">
        <v>0</v>
      </c>
      <c r="AC233" s="496">
        <v>0</v>
      </c>
      <c r="AD233" s="496">
        <v>0</v>
      </c>
      <c r="AE233" s="496">
        <v>0</v>
      </c>
      <c r="AF233" s="496">
        <v>0</v>
      </c>
      <c r="AG233" s="496"/>
      <c r="AH233" s="496">
        <v>0</v>
      </c>
      <c r="AI233" s="496">
        <v>0</v>
      </c>
      <c r="AJ233" s="496">
        <v>0</v>
      </c>
      <c r="AK233" s="496">
        <v>0</v>
      </c>
      <c r="AL233" s="496">
        <v>0</v>
      </c>
      <c r="AM233" s="496">
        <v>0</v>
      </c>
      <c r="AN233" s="496">
        <v>0</v>
      </c>
      <c r="AO233" s="496">
        <v>0</v>
      </c>
      <c r="AP233" s="496">
        <v>0</v>
      </c>
      <c r="AQ233" s="496">
        <v>0</v>
      </c>
      <c r="AR233" s="496">
        <v>0</v>
      </c>
      <c r="AS233" s="496">
        <v>0</v>
      </c>
      <c r="AT233" s="496">
        <v>0</v>
      </c>
      <c r="AU233" s="496">
        <v>0</v>
      </c>
      <c r="AV233" s="496">
        <v>0</v>
      </c>
      <c r="AW233" s="496">
        <v>0</v>
      </c>
      <c r="AX233" s="496">
        <v>0</v>
      </c>
      <c r="AY233" s="496">
        <v>0</v>
      </c>
      <c r="AZ233" s="496">
        <v>0</v>
      </c>
      <c r="BA233" s="496">
        <v>0</v>
      </c>
      <c r="BB233" s="496">
        <v>0</v>
      </c>
      <c r="BC233" s="496">
        <v>0</v>
      </c>
      <c r="BD233" s="496">
        <v>0</v>
      </c>
      <c r="BE233" s="496">
        <v>0</v>
      </c>
      <c r="BF233" s="496">
        <v>0</v>
      </c>
      <c r="BG233" s="496">
        <v>0</v>
      </c>
      <c r="BH233" s="496">
        <v>0</v>
      </c>
      <c r="BI233" s="496">
        <v>0</v>
      </c>
      <c r="BJ233" s="496">
        <v>0</v>
      </c>
    </row>
    <row r="234" spans="1:62" x14ac:dyDescent="0.3">
      <c r="A234" s="493">
        <v>645</v>
      </c>
      <c r="B234" s="494" t="s">
        <v>248</v>
      </c>
      <c r="C234" s="494"/>
      <c r="D234" s="496">
        <v>2400000</v>
      </c>
      <c r="E234" s="496">
        <v>338279</v>
      </c>
      <c r="F234" s="496">
        <v>500000</v>
      </c>
      <c r="G234" s="496">
        <v>994991</v>
      </c>
      <c r="H234" s="496">
        <v>1053087</v>
      </c>
      <c r="I234" s="496">
        <v>527712</v>
      </c>
      <c r="J234" s="496">
        <v>3500000</v>
      </c>
      <c r="K234" s="496">
        <v>348919</v>
      </c>
      <c r="L234" s="496">
        <v>180860</v>
      </c>
      <c r="M234" s="496">
        <v>650000</v>
      </c>
      <c r="N234" s="496">
        <v>287438</v>
      </c>
      <c r="O234" s="496">
        <v>1000000</v>
      </c>
      <c r="P234" s="496">
        <v>4900000</v>
      </c>
      <c r="Q234" s="496">
        <v>137745</v>
      </c>
      <c r="R234" s="496">
        <v>5757516</v>
      </c>
      <c r="S234" s="496">
        <v>3224902</v>
      </c>
      <c r="T234" s="496">
        <v>0</v>
      </c>
      <c r="U234" s="496">
        <v>1438142</v>
      </c>
      <c r="V234" s="496">
        <v>150000</v>
      </c>
      <c r="W234" s="496">
        <v>1075000</v>
      </c>
      <c r="X234" s="496">
        <v>2532092</v>
      </c>
      <c r="Y234" s="496">
        <v>6450000</v>
      </c>
      <c r="Z234" s="496">
        <v>1939000</v>
      </c>
      <c r="AA234" s="496">
        <v>0</v>
      </c>
      <c r="AB234" s="496">
        <v>0</v>
      </c>
      <c r="AC234" s="496">
        <v>482898</v>
      </c>
      <c r="AD234" s="496">
        <v>0</v>
      </c>
      <c r="AE234" s="496">
        <v>0</v>
      </c>
      <c r="AF234" s="496">
        <v>1458770</v>
      </c>
      <c r="AG234" s="496"/>
      <c r="AH234" s="496">
        <v>0</v>
      </c>
      <c r="AI234" s="496">
        <v>0</v>
      </c>
      <c r="AJ234" s="496">
        <v>1307702</v>
      </c>
      <c r="AK234" s="496">
        <v>0</v>
      </c>
      <c r="AL234" s="496">
        <v>0</v>
      </c>
      <c r="AM234" s="496">
        <v>6956908</v>
      </c>
      <c r="AN234" s="496">
        <v>870593</v>
      </c>
      <c r="AO234" s="496">
        <v>350000</v>
      </c>
      <c r="AP234" s="496">
        <v>0</v>
      </c>
      <c r="AQ234" s="496">
        <v>0</v>
      </c>
      <c r="AR234" s="496">
        <v>0</v>
      </c>
      <c r="AS234" s="496">
        <v>0</v>
      </c>
      <c r="AT234" s="496">
        <v>424100</v>
      </c>
      <c r="AU234" s="496">
        <v>0</v>
      </c>
      <c r="AV234" s="496">
        <v>860518</v>
      </c>
      <c r="AW234" s="496">
        <v>0</v>
      </c>
      <c r="AX234" s="496">
        <v>4527359</v>
      </c>
      <c r="AY234" s="496">
        <v>0</v>
      </c>
      <c r="AZ234" s="496">
        <v>2900000</v>
      </c>
      <c r="BA234" s="496">
        <v>0</v>
      </c>
      <c r="BB234" s="496">
        <v>110000</v>
      </c>
      <c r="BC234" s="496">
        <v>1515000</v>
      </c>
      <c r="BD234" s="496">
        <v>1100000</v>
      </c>
      <c r="BE234" s="496">
        <v>0</v>
      </c>
      <c r="BF234" s="496">
        <v>0</v>
      </c>
      <c r="BG234" s="496">
        <v>2000000</v>
      </c>
      <c r="BH234" s="496">
        <v>0</v>
      </c>
      <c r="BI234" s="496">
        <v>0</v>
      </c>
      <c r="BJ234" s="496">
        <v>133501</v>
      </c>
    </row>
    <row r="235" spans="1:62" x14ac:dyDescent="0.3">
      <c r="A235" s="493">
        <v>646</v>
      </c>
      <c r="B235" s="494" t="s">
        <v>235</v>
      </c>
      <c r="C235" s="494"/>
      <c r="D235" s="496">
        <v>3880712</v>
      </c>
      <c r="E235" s="496">
        <v>2252134</v>
      </c>
      <c r="F235" s="496">
        <v>1172213</v>
      </c>
      <c r="G235" s="496">
        <v>3361368</v>
      </c>
      <c r="H235" s="496">
        <v>1720766</v>
      </c>
      <c r="I235" s="496">
        <v>3375961</v>
      </c>
      <c r="J235" s="496">
        <v>1890624</v>
      </c>
      <c r="K235" s="496">
        <v>1552340</v>
      </c>
      <c r="L235" s="496">
        <v>1535175</v>
      </c>
      <c r="M235" s="496">
        <v>1359709</v>
      </c>
      <c r="N235" s="496">
        <v>668186</v>
      </c>
      <c r="O235" s="496">
        <v>2433937</v>
      </c>
      <c r="P235" s="496">
        <v>2019050</v>
      </c>
      <c r="Q235" s="496">
        <v>3289658</v>
      </c>
      <c r="R235" s="496">
        <v>8987267</v>
      </c>
      <c r="S235" s="496">
        <v>8358513</v>
      </c>
      <c r="T235" s="496">
        <v>653865</v>
      </c>
      <c r="U235" s="496">
        <v>3041707</v>
      </c>
      <c r="V235" s="496">
        <v>2433937</v>
      </c>
      <c r="W235" s="496">
        <v>4480868</v>
      </c>
      <c r="X235" s="496">
        <v>11345936</v>
      </c>
      <c r="Y235" s="496">
        <v>16656000</v>
      </c>
      <c r="Z235" s="496">
        <v>5663600</v>
      </c>
      <c r="AA235" s="496">
        <v>153595</v>
      </c>
      <c r="AB235" s="496">
        <v>130865</v>
      </c>
      <c r="AC235" s="496">
        <v>5636176</v>
      </c>
      <c r="AD235" s="496">
        <v>3348175</v>
      </c>
      <c r="AE235" s="496">
        <v>0</v>
      </c>
      <c r="AF235" s="496">
        <v>9217206</v>
      </c>
      <c r="AG235" s="496"/>
      <c r="AH235" s="496">
        <v>1292131</v>
      </c>
      <c r="AI235" s="496">
        <v>3234942</v>
      </c>
      <c r="AJ235" s="496">
        <v>7303950</v>
      </c>
      <c r="AK235" s="496">
        <v>4045641</v>
      </c>
      <c r="AL235" s="496">
        <v>3633045</v>
      </c>
      <c r="AM235" s="496">
        <v>7680139</v>
      </c>
      <c r="AN235" s="496">
        <v>1959530</v>
      </c>
      <c r="AO235" s="496">
        <v>2070185</v>
      </c>
      <c r="AP235" s="496">
        <v>5829533</v>
      </c>
      <c r="AQ235" s="496">
        <v>1366927</v>
      </c>
      <c r="AR235" s="496">
        <v>6496016</v>
      </c>
      <c r="AS235" s="496">
        <v>4722972</v>
      </c>
      <c r="AT235" s="496">
        <v>822683</v>
      </c>
      <c r="AU235" s="496">
        <v>13689</v>
      </c>
      <c r="AV235" s="496">
        <v>7116716</v>
      </c>
      <c r="AW235" s="496">
        <v>1101869</v>
      </c>
      <c r="AX235" s="496">
        <v>4403732</v>
      </c>
      <c r="AY235" s="496">
        <v>3269647</v>
      </c>
      <c r="AZ235" s="496">
        <v>3838614</v>
      </c>
      <c r="BA235" s="496">
        <v>2499097</v>
      </c>
      <c r="BB235" s="496">
        <v>5125085</v>
      </c>
      <c r="BC235" s="496">
        <v>1445838</v>
      </c>
      <c r="BD235" s="496">
        <v>2017231</v>
      </c>
      <c r="BE235" s="496">
        <v>1066319</v>
      </c>
      <c r="BF235" s="496">
        <v>1458215</v>
      </c>
      <c r="BG235" s="496">
        <v>10188556</v>
      </c>
      <c r="BH235" s="496">
        <v>2793032</v>
      </c>
      <c r="BI235" s="496">
        <v>23389423</v>
      </c>
      <c r="BJ235" s="496">
        <v>739717</v>
      </c>
    </row>
    <row r="236" spans="1:62" x14ac:dyDescent="0.3">
      <c r="A236" s="493">
        <v>647</v>
      </c>
      <c r="B236" s="494" t="s">
        <v>479</v>
      </c>
      <c r="C236" s="494"/>
      <c r="D236" s="496">
        <v>0</v>
      </c>
      <c r="E236" s="496">
        <v>0</v>
      </c>
      <c r="F236" s="496">
        <v>0</v>
      </c>
      <c r="G236" s="496">
        <v>0</v>
      </c>
      <c r="H236" s="496">
        <v>0</v>
      </c>
      <c r="I236" s="496">
        <v>0</v>
      </c>
      <c r="J236" s="496">
        <v>0</v>
      </c>
      <c r="K236" s="496">
        <v>0</v>
      </c>
      <c r="L236" s="496">
        <v>0</v>
      </c>
      <c r="M236" s="496">
        <v>0</v>
      </c>
      <c r="N236" s="496">
        <v>0</v>
      </c>
      <c r="O236" s="496">
        <v>0</v>
      </c>
      <c r="P236" s="496">
        <v>0</v>
      </c>
      <c r="Q236" s="496">
        <v>0</v>
      </c>
      <c r="R236" s="496">
        <v>0</v>
      </c>
      <c r="S236" s="496">
        <v>0</v>
      </c>
      <c r="T236" s="496">
        <v>0</v>
      </c>
      <c r="U236" s="496">
        <v>0</v>
      </c>
      <c r="V236" s="496">
        <v>0</v>
      </c>
      <c r="W236" s="496">
        <v>0</v>
      </c>
      <c r="X236" s="496">
        <v>0</v>
      </c>
      <c r="Y236" s="496">
        <v>0</v>
      </c>
      <c r="Z236" s="496">
        <v>0</v>
      </c>
      <c r="AA236" s="496">
        <v>0</v>
      </c>
      <c r="AB236" s="496">
        <v>0</v>
      </c>
      <c r="AC236" s="496">
        <v>0</v>
      </c>
      <c r="AD236" s="496">
        <v>0</v>
      </c>
      <c r="AE236" s="496">
        <v>0</v>
      </c>
      <c r="AF236" s="496">
        <v>0</v>
      </c>
      <c r="AG236" s="496"/>
      <c r="AH236" s="496">
        <v>0</v>
      </c>
      <c r="AI236" s="496">
        <v>0</v>
      </c>
      <c r="AJ236" s="496">
        <v>0</v>
      </c>
      <c r="AK236" s="496">
        <v>0</v>
      </c>
      <c r="AL236" s="496">
        <v>0</v>
      </c>
      <c r="AM236" s="496">
        <v>0</v>
      </c>
      <c r="AN236" s="496">
        <v>0</v>
      </c>
      <c r="AO236" s="496">
        <v>0</v>
      </c>
      <c r="AP236" s="496">
        <v>0</v>
      </c>
      <c r="AQ236" s="496">
        <v>0</v>
      </c>
      <c r="AR236" s="496">
        <v>0</v>
      </c>
      <c r="AS236" s="496">
        <v>0</v>
      </c>
      <c r="AT236" s="496">
        <v>0</v>
      </c>
      <c r="AU236" s="496">
        <v>0</v>
      </c>
      <c r="AV236" s="496">
        <v>0</v>
      </c>
      <c r="AW236" s="496">
        <v>0</v>
      </c>
      <c r="AX236" s="496">
        <v>0</v>
      </c>
      <c r="AY236" s="496">
        <v>0</v>
      </c>
      <c r="AZ236" s="496">
        <v>0</v>
      </c>
      <c r="BA236" s="496">
        <v>0</v>
      </c>
      <c r="BB236" s="496">
        <v>0</v>
      </c>
      <c r="BC236" s="496">
        <v>0</v>
      </c>
      <c r="BD236" s="496">
        <v>0</v>
      </c>
      <c r="BE236" s="496">
        <v>0</v>
      </c>
      <c r="BF236" s="496">
        <v>0</v>
      </c>
      <c r="BG236" s="496">
        <v>0</v>
      </c>
      <c r="BH236" s="496">
        <v>0</v>
      </c>
      <c r="BI236" s="496">
        <v>0</v>
      </c>
      <c r="BJ236" s="496">
        <v>0</v>
      </c>
    </row>
    <row r="237" spans="1:62" x14ac:dyDescent="0.3">
      <c r="A237" s="493">
        <v>648</v>
      </c>
      <c r="B237" s="494" t="s">
        <v>318</v>
      </c>
      <c r="C237" s="494"/>
      <c r="D237" s="496">
        <v>0</v>
      </c>
      <c r="E237" s="496">
        <v>0</v>
      </c>
      <c r="F237" s="496">
        <v>0</v>
      </c>
      <c r="G237" s="496">
        <v>0</v>
      </c>
      <c r="H237" s="496">
        <v>0</v>
      </c>
      <c r="I237" s="496">
        <v>0</v>
      </c>
      <c r="J237" s="496">
        <v>0</v>
      </c>
      <c r="K237" s="496">
        <v>0</v>
      </c>
      <c r="L237" s="496">
        <v>0</v>
      </c>
      <c r="M237" s="496">
        <v>0</v>
      </c>
      <c r="N237" s="496">
        <v>0</v>
      </c>
      <c r="O237" s="496">
        <v>0</v>
      </c>
      <c r="P237" s="496">
        <v>0</v>
      </c>
      <c r="Q237" s="496">
        <v>0</v>
      </c>
      <c r="R237" s="496">
        <v>0</v>
      </c>
      <c r="S237" s="496">
        <v>0</v>
      </c>
      <c r="T237" s="496">
        <v>0</v>
      </c>
      <c r="U237" s="496">
        <v>0</v>
      </c>
      <c r="V237" s="496">
        <v>0</v>
      </c>
      <c r="W237" s="496">
        <v>0</v>
      </c>
      <c r="X237" s="496">
        <v>0</v>
      </c>
      <c r="Y237" s="496">
        <v>0</v>
      </c>
      <c r="Z237" s="496">
        <v>0</v>
      </c>
      <c r="AA237" s="496">
        <v>0</v>
      </c>
      <c r="AB237" s="496">
        <v>0</v>
      </c>
      <c r="AC237" s="496">
        <v>0</v>
      </c>
      <c r="AD237" s="496">
        <v>0</v>
      </c>
      <c r="AE237" s="496">
        <v>0</v>
      </c>
      <c r="AF237" s="496">
        <v>0</v>
      </c>
      <c r="AG237" s="496"/>
      <c r="AH237" s="496">
        <v>0</v>
      </c>
      <c r="AI237" s="496">
        <v>0</v>
      </c>
      <c r="AJ237" s="496">
        <v>0</v>
      </c>
      <c r="AK237" s="496">
        <v>0</v>
      </c>
      <c r="AL237" s="496">
        <v>0</v>
      </c>
      <c r="AM237" s="496">
        <v>0</v>
      </c>
      <c r="AN237" s="496">
        <v>0</v>
      </c>
      <c r="AO237" s="496">
        <v>0</v>
      </c>
      <c r="AP237" s="496">
        <v>0</v>
      </c>
      <c r="AQ237" s="496">
        <v>0</v>
      </c>
      <c r="AR237" s="496">
        <v>0</v>
      </c>
      <c r="AS237" s="496">
        <v>0</v>
      </c>
      <c r="AT237" s="496">
        <v>0</v>
      </c>
      <c r="AU237" s="496">
        <v>0</v>
      </c>
      <c r="AV237" s="496">
        <v>0</v>
      </c>
      <c r="AW237" s="496">
        <v>0</v>
      </c>
      <c r="AX237" s="496">
        <v>0</v>
      </c>
      <c r="AY237" s="496">
        <v>0</v>
      </c>
      <c r="AZ237" s="496">
        <v>0</v>
      </c>
      <c r="BA237" s="496">
        <v>0</v>
      </c>
      <c r="BB237" s="496">
        <v>0</v>
      </c>
      <c r="BC237" s="496">
        <v>0</v>
      </c>
      <c r="BD237" s="496">
        <v>0</v>
      </c>
      <c r="BE237" s="496">
        <v>0</v>
      </c>
      <c r="BF237" s="496">
        <v>0</v>
      </c>
      <c r="BG237" s="496">
        <v>0</v>
      </c>
      <c r="BH237" s="496">
        <v>0</v>
      </c>
      <c r="BI237" s="496">
        <v>0</v>
      </c>
      <c r="BJ237" s="496">
        <v>0</v>
      </c>
    </row>
    <row r="238" spans="1:62" x14ac:dyDescent="0.3">
      <c r="A238" s="493">
        <v>654</v>
      </c>
      <c r="B238" s="494" t="s">
        <v>263</v>
      </c>
      <c r="C238" s="494"/>
      <c r="D238" s="496">
        <v>0</v>
      </c>
      <c r="E238" s="496">
        <v>0</v>
      </c>
      <c r="F238" s="496">
        <v>0</v>
      </c>
      <c r="G238" s="496">
        <v>0</v>
      </c>
      <c r="H238" s="496">
        <v>0</v>
      </c>
      <c r="I238" s="496">
        <v>0</v>
      </c>
      <c r="J238" s="496">
        <v>0</v>
      </c>
      <c r="K238" s="496">
        <v>0</v>
      </c>
      <c r="L238" s="496">
        <v>0</v>
      </c>
      <c r="M238" s="496">
        <v>0</v>
      </c>
      <c r="N238" s="496">
        <v>0</v>
      </c>
      <c r="O238" s="496">
        <v>0</v>
      </c>
      <c r="P238" s="496">
        <v>0</v>
      </c>
      <c r="Q238" s="496">
        <v>0</v>
      </c>
      <c r="R238" s="496">
        <v>0</v>
      </c>
      <c r="S238" s="496">
        <v>0</v>
      </c>
      <c r="T238" s="496">
        <v>0</v>
      </c>
      <c r="U238" s="496">
        <v>0</v>
      </c>
      <c r="V238" s="496">
        <v>0</v>
      </c>
      <c r="W238" s="496">
        <v>0</v>
      </c>
      <c r="X238" s="496">
        <v>0</v>
      </c>
      <c r="Y238" s="496">
        <v>0</v>
      </c>
      <c r="Z238" s="496">
        <v>0</v>
      </c>
      <c r="AA238" s="496">
        <v>0</v>
      </c>
      <c r="AB238" s="496">
        <v>0</v>
      </c>
      <c r="AC238" s="496">
        <v>0</v>
      </c>
      <c r="AD238" s="496">
        <v>0</v>
      </c>
      <c r="AE238" s="496">
        <v>0</v>
      </c>
      <c r="AF238" s="496">
        <v>0</v>
      </c>
      <c r="AG238" s="496"/>
      <c r="AH238" s="496">
        <v>0</v>
      </c>
      <c r="AI238" s="496">
        <v>0</v>
      </c>
      <c r="AJ238" s="496">
        <v>0</v>
      </c>
      <c r="AK238" s="496">
        <v>0</v>
      </c>
      <c r="AL238" s="496">
        <v>0</v>
      </c>
      <c r="AM238" s="496">
        <v>0</v>
      </c>
      <c r="AN238" s="496">
        <v>0</v>
      </c>
      <c r="AO238" s="496">
        <v>0</v>
      </c>
      <c r="AP238" s="496">
        <v>0</v>
      </c>
      <c r="AQ238" s="496">
        <v>0</v>
      </c>
      <c r="AR238" s="496">
        <v>0</v>
      </c>
      <c r="AS238" s="496">
        <v>0</v>
      </c>
      <c r="AT238" s="496">
        <v>0</v>
      </c>
      <c r="AU238" s="496">
        <v>0</v>
      </c>
      <c r="AV238" s="496">
        <v>0</v>
      </c>
      <c r="AW238" s="496">
        <v>0</v>
      </c>
      <c r="AX238" s="496">
        <v>0</v>
      </c>
      <c r="AY238" s="496">
        <v>0</v>
      </c>
      <c r="AZ238" s="496">
        <v>0</v>
      </c>
      <c r="BA238" s="496">
        <v>0</v>
      </c>
      <c r="BB238" s="496">
        <v>0</v>
      </c>
      <c r="BC238" s="496">
        <v>0</v>
      </c>
      <c r="BD238" s="496">
        <v>0</v>
      </c>
      <c r="BE238" s="496">
        <v>0</v>
      </c>
      <c r="BF238" s="496">
        <v>0</v>
      </c>
      <c r="BG238" s="496">
        <v>0</v>
      </c>
      <c r="BH238" s="496">
        <v>0</v>
      </c>
      <c r="BI238" s="496">
        <v>0</v>
      </c>
      <c r="BJ238" s="496">
        <v>0</v>
      </c>
    </row>
    <row r="239" spans="1:62" x14ac:dyDescent="0.3">
      <c r="A239" s="493">
        <v>655</v>
      </c>
      <c r="B239" s="494" t="s">
        <v>480</v>
      </c>
      <c r="C239" s="494"/>
      <c r="D239" s="496">
        <v>0</v>
      </c>
      <c r="E239" s="496">
        <v>0</v>
      </c>
      <c r="F239" s="496">
        <v>0</v>
      </c>
      <c r="G239" s="496">
        <v>0</v>
      </c>
      <c r="H239" s="496">
        <v>0</v>
      </c>
      <c r="I239" s="496">
        <v>0</v>
      </c>
      <c r="J239" s="496">
        <v>0</v>
      </c>
      <c r="K239" s="496">
        <v>0</v>
      </c>
      <c r="L239" s="496">
        <v>0</v>
      </c>
      <c r="M239" s="496">
        <v>0</v>
      </c>
      <c r="N239" s="496">
        <v>0</v>
      </c>
      <c r="O239" s="496">
        <v>0</v>
      </c>
      <c r="P239" s="496">
        <v>0</v>
      </c>
      <c r="Q239" s="496">
        <v>0</v>
      </c>
      <c r="R239" s="496">
        <v>0</v>
      </c>
      <c r="S239" s="496">
        <v>0</v>
      </c>
      <c r="T239" s="496">
        <v>0</v>
      </c>
      <c r="U239" s="496">
        <v>0</v>
      </c>
      <c r="V239" s="496">
        <v>0</v>
      </c>
      <c r="W239" s="496">
        <v>0</v>
      </c>
      <c r="X239" s="496">
        <v>0</v>
      </c>
      <c r="Y239" s="496">
        <v>0</v>
      </c>
      <c r="Z239" s="496">
        <v>0</v>
      </c>
      <c r="AA239" s="496">
        <v>0</v>
      </c>
      <c r="AB239" s="496">
        <v>0</v>
      </c>
      <c r="AC239" s="496">
        <v>0</v>
      </c>
      <c r="AD239" s="496">
        <v>0</v>
      </c>
      <c r="AE239" s="496">
        <v>0</v>
      </c>
      <c r="AF239" s="496">
        <v>0</v>
      </c>
      <c r="AG239" s="496"/>
      <c r="AH239" s="496">
        <v>0</v>
      </c>
      <c r="AI239" s="496">
        <v>0</v>
      </c>
      <c r="AJ239" s="496">
        <v>0</v>
      </c>
      <c r="AK239" s="496">
        <v>0</v>
      </c>
      <c r="AL239" s="496">
        <v>0</v>
      </c>
      <c r="AM239" s="496">
        <v>0</v>
      </c>
      <c r="AN239" s="496">
        <v>0</v>
      </c>
      <c r="AO239" s="496">
        <v>0</v>
      </c>
      <c r="AP239" s="496">
        <v>0</v>
      </c>
      <c r="AQ239" s="496">
        <v>0</v>
      </c>
      <c r="AR239" s="496">
        <v>0</v>
      </c>
      <c r="AS239" s="496">
        <v>0</v>
      </c>
      <c r="AT239" s="496">
        <v>0</v>
      </c>
      <c r="AU239" s="496">
        <v>0</v>
      </c>
      <c r="AV239" s="496">
        <v>0</v>
      </c>
      <c r="AW239" s="496">
        <v>0</v>
      </c>
      <c r="AX239" s="496">
        <v>0</v>
      </c>
      <c r="AY239" s="496">
        <v>0</v>
      </c>
      <c r="AZ239" s="496">
        <v>0</v>
      </c>
      <c r="BA239" s="496">
        <v>0</v>
      </c>
      <c r="BB239" s="496">
        <v>0</v>
      </c>
      <c r="BC239" s="496">
        <v>0</v>
      </c>
      <c r="BD239" s="496">
        <v>0</v>
      </c>
      <c r="BE239" s="496">
        <v>0</v>
      </c>
      <c r="BF239" s="496">
        <v>0</v>
      </c>
      <c r="BG239" s="496">
        <v>0</v>
      </c>
      <c r="BH239" s="496">
        <v>0</v>
      </c>
      <c r="BI239" s="496">
        <v>0</v>
      </c>
      <c r="BJ239" s="496">
        <v>0</v>
      </c>
    </row>
    <row r="240" spans="1:62" ht="28.8" x14ac:dyDescent="0.3">
      <c r="A240" s="493">
        <v>656</v>
      </c>
      <c r="B240" s="494" t="s">
        <v>267</v>
      </c>
      <c r="C240" s="494"/>
      <c r="D240" s="496">
        <v>0</v>
      </c>
      <c r="E240" s="496">
        <v>0</v>
      </c>
      <c r="F240" s="496">
        <v>0</v>
      </c>
      <c r="G240" s="496">
        <v>0</v>
      </c>
      <c r="H240" s="496">
        <v>0</v>
      </c>
      <c r="I240" s="496">
        <v>0</v>
      </c>
      <c r="J240" s="496">
        <v>0</v>
      </c>
      <c r="K240" s="496">
        <v>0</v>
      </c>
      <c r="L240" s="496">
        <v>0</v>
      </c>
      <c r="M240" s="496">
        <v>0</v>
      </c>
      <c r="N240" s="496">
        <v>0</v>
      </c>
      <c r="O240" s="496">
        <v>0</v>
      </c>
      <c r="P240" s="496">
        <v>0</v>
      </c>
      <c r="Q240" s="496">
        <v>0</v>
      </c>
      <c r="R240" s="496">
        <v>0</v>
      </c>
      <c r="S240" s="496">
        <v>0</v>
      </c>
      <c r="T240" s="496">
        <v>0</v>
      </c>
      <c r="U240" s="496">
        <v>0</v>
      </c>
      <c r="V240" s="496">
        <v>0</v>
      </c>
      <c r="W240" s="496">
        <v>0</v>
      </c>
      <c r="X240" s="496">
        <v>0</v>
      </c>
      <c r="Y240" s="496">
        <v>0</v>
      </c>
      <c r="Z240" s="496">
        <v>0</v>
      </c>
      <c r="AA240" s="496">
        <v>0</v>
      </c>
      <c r="AB240" s="496">
        <v>0</v>
      </c>
      <c r="AC240" s="496">
        <v>0</v>
      </c>
      <c r="AD240" s="496">
        <v>0</v>
      </c>
      <c r="AE240" s="496">
        <v>0</v>
      </c>
      <c r="AF240" s="496">
        <v>0</v>
      </c>
      <c r="AG240" s="496"/>
      <c r="AH240" s="496">
        <v>0</v>
      </c>
      <c r="AI240" s="496">
        <v>0</v>
      </c>
      <c r="AJ240" s="496">
        <v>0</v>
      </c>
      <c r="AK240" s="496">
        <v>0</v>
      </c>
      <c r="AL240" s="496">
        <v>0</v>
      </c>
      <c r="AM240" s="496">
        <v>0</v>
      </c>
      <c r="AN240" s="496">
        <v>0</v>
      </c>
      <c r="AO240" s="496">
        <v>0</v>
      </c>
      <c r="AP240" s="496">
        <v>0</v>
      </c>
      <c r="AQ240" s="496">
        <v>0</v>
      </c>
      <c r="AR240" s="496">
        <v>0</v>
      </c>
      <c r="AS240" s="496">
        <v>0</v>
      </c>
      <c r="AT240" s="496">
        <v>0</v>
      </c>
      <c r="AU240" s="496">
        <v>0</v>
      </c>
      <c r="AV240" s="496">
        <v>0</v>
      </c>
      <c r="AW240" s="496">
        <v>0</v>
      </c>
      <c r="AX240" s="496">
        <v>0</v>
      </c>
      <c r="AY240" s="496">
        <v>0</v>
      </c>
      <c r="AZ240" s="496">
        <v>0</v>
      </c>
      <c r="BA240" s="496">
        <v>0</v>
      </c>
      <c r="BB240" s="496">
        <v>0</v>
      </c>
      <c r="BC240" s="496">
        <v>0</v>
      </c>
      <c r="BD240" s="496">
        <v>0</v>
      </c>
      <c r="BE240" s="496">
        <v>0</v>
      </c>
      <c r="BF240" s="496">
        <v>0</v>
      </c>
      <c r="BG240" s="496">
        <v>0</v>
      </c>
      <c r="BH240" s="496">
        <v>0</v>
      </c>
      <c r="BI240" s="496">
        <v>0</v>
      </c>
      <c r="BJ240" s="496">
        <v>0</v>
      </c>
    </row>
    <row r="241" spans="1:62" x14ac:dyDescent="0.3">
      <c r="A241" s="493">
        <v>657</v>
      </c>
      <c r="B241" s="494" t="s">
        <v>481</v>
      </c>
      <c r="C241" s="494"/>
      <c r="D241" s="496">
        <v>0</v>
      </c>
      <c r="E241" s="496">
        <v>0</v>
      </c>
      <c r="F241" s="496">
        <v>0</v>
      </c>
      <c r="G241" s="496">
        <v>0</v>
      </c>
      <c r="H241" s="496">
        <v>0</v>
      </c>
      <c r="I241" s="496">
        <v>0</v>
      </c>
      <c r="J241" s="496">
        <v>0</v>
      </c>
      <c r="K241" s="496">
        <v>0</v>
      </c>
      <c r="L241" s="496">
        <v>0</v>
      </c>
      <c r="M241" s="496">
        <v>0</v>
      </c>
      <c r="N241" s="496">
        <v>0</v>
      </c>
      <c r="O241" s="496">
        <v>0</v>
      </c>
      <c r="P241" s="496">
        <v>0</v>
      </c>
      <c r="Q241" s="496">
        <v>0</v>
      </c>
      <c r="R241" s="496">
        <v>0</v>
      </c>
      <c r="S241" s="496">
        <v>0</v>
      </c>
      <c r="T241" s="496">
        <v>0</v>
      </c>
      <c r="U241" s="496">
        <v>0</v>
      </c>
      <c r="V241" s="496">
        <v>0</v>
      </c>
      <c r="W241" s="496">
        <v>0</v>
      </c>
      <c r="X241" s="496">
        <v>0</v>
      </c>
      <c r="Y241" s="496">
        <v>0</v>
      </c>
      <c r="Z241" s="496">
        <v>0</v>
      </c>
      <c r="AA241" s="496">
        <v>0</v>
      </c>
      <c r="AB241" s="496">
        <v>0</v>
      </c>
      <c r="AC241" s="496">
        <v>0</v>
      </c>
      <c r="AD241" s="496">
        <v>0</v>
      </c>
      <c r="AE241" s="496">
        <v>0</v>
      </c>
      <c r="AF241" s="496">
        <v>0</v>
      </c>
      <c r="AG241" s="496"/>
      <c r="AH241" s="496">
        <v>0</v>
      </c>
      <c r="AI241" s="496">
        <v>0</v>
      </c>
      <c r="AJ241" s="496">
        <v>0</v>
      </c>
      <c r="AK241" s="496">
        <v>0</v>
      </c>
      <c r="AL241" s="496">
        <v>0</v>
      </c>
      <c r="AM241" s="496">
        <v>0</v>
      </c>
      <c r="AN241" s="496">
        <v>0</v>
      </c>
      <c r="AO241" s="496">
        <v>0</v>
      </c>
      <c r="AP241" s="496">
        <v>0</v>
      </c>
      <c r="AQ241" s="496">
        <v>0</v>
      </c>
      <c r="AR241" s="496">
        <v>0</v>
      </c>
      <c r="AS241" s="496">
        <v>0</v>
      </c>
      <c r="AT241" s="496">
        <v>0</v>
      </c>
      <c r="AU241" s="496">
        <v>0</v>
      </c>
      <c r="AV241" s="496">
        <v>0</v>
      </c>
      <c r="AW241" s="496">
        <v>0</v>
      </c>
      <c r="AX241" s="496">
        <v>0</v>
      </c>
      <c r="AY241" s="496">
        <v>0</v>
      </c>
      <c r="AZ241" s="496">
        <v>0</v>
      </c>
      <c r="BA241" s="496">
        <v>0</v>
      </c>
      <c r="BB241" s="496">
        <v>0</v>
      </c>
      <c r="BC241" s="496">
        <v>0</v>
      </c>
      <c r="BD241" s="496">
        <v>0</v>
      </c>
      <c r="BE241" s="496">
        <v>0</v>
      </c>
      <c r="BF241" s="496">
        <v>0</v>
      </c>
      <c r="BG241" s="496">
        <v>0</v>
      </c>
      <c r="BH241" s="496">
        <v>0</v>
      </c>
      <c r="BI241" s="496">
        <v>0</v>
      </c>
      <c r="BJ241" s="496">
        <v>0</v>
      </c>
    </row>
    <row r="242" spans="1:62" x14ac:dyDescent="0.3">
      <c r="A242" s="493">
        <v>658</v>
      </c>
      <c r="B242" s="494" t="s">
        <v>482</v>
      </c>
      <c r="C242" s="494"/>
      <c r="D242" s="496">
        <v>0</v>
      </c>
      <c r="E242" s="496">
        <v>0</v>
      </c>
      <c r="F242" s="496">
        <v>0</v>
      </c>
      <c r="G242" s="496">
        <v>0</v>
      </c>
      <c r="H242" s="496">
        <v>0</v>
      </c>
      <c r="I242" s="496">
        <v>0</v>
      </c>
      <c r="J242" s="496">
        <v>0</v>
      </c>
      <c r="K242" s="496">
        <v>0</v>
      </c>
      <c r="L242" s="496">
        <v>0</v>
      </c>
      <c r="M242" s="496">
        <v>0</v>
      </c>
      <c r="N242" s="496">
        <v>0</v>
      </c>
      <c r="O242" s="496">
        <v>0</v>
      </c>
      <c r="P242" s="496">
        <v>0</v>
      </c>
      <c r="Q242" s="496">
        <v>0</v>
      </c>
      <c r="R242" s="496">
        <v>0</v>
      </c>
      <c r="S242" s="496">
        <v>0</v>
      </c>
      <c r="T242" s="496">
        <v>0</v>
      </c>
      <c r="U242" s="496">
        <v>0</v>
      </c>
      <c r="V242" s="496">
        <v>0</v>
      </c>
      <c r="W242" s="496">
        <v>0</v>
      </c>
      <c r="X242" s="496">
        <v>0</v>
      </c>
      <c r="Y242" s="496">
        <v>0</v>
      </c>
      <c r="Z242" s="496">
        <v>0</v>
      </c>
      <c r="AA242" s="496">
        <v>0</v>
      </c>
      <c r="AB242" s="496">
        <v>0</v>
      </c>
      <c r="AC242" s="496">
        <v>0</v>
      </c>
      <c r="AD242" s="496">
        <v>0</v>
      </c>
      <c r="AE242" s="496">
        <v>0</v>
      </c>
      <c r="AF242" s="496">
        <v>0</v>
      </c>
      <c r="AG242" s="496"/>
      <c r="AH242" s="496">
        <v>0</v>
      </c>
      <c r="AI242" s="496">
        <v>0</v>
      </c>
      <c r="AJ242" s="496">
        <v>0</v>
      </c>
      <c r="AK242" s="496">
        <v>0</v>
      </c>
      <c r="AL242" s="496">
        <v>0</v>
      </c>
      <c r="AM242" s="496">
        <v>0</v>
      </c>
      <c r="AN242" s="496">
        <v>0</v>
      </c>
      <c r="AO242" s="496">
        <v>0</v>
      </c>
      <c r="AP242" s="496">
        <v>0</v>
      </c>
      <c r="AQ242" s="496">
        <v>0</v>
      </c>
      <c r="AR242" s="496">
        <v>0</v>
      </c>
      <c r="AS242" s="496">
        <v>0</v>
      </c>
      <c r="AT242" s="496">
        <v>0</v>
      </c>
      <c r="AU242" s="496">
        <v>0</v>
      </c>
      <c r="AV242" s="496">
        <v>0</v>
      </c>
      <c r="AW242" s="496">
        <v>0</v>
      </c>
      <c r="AX242" s="496">
        <v>0</v>
      </c>
      <c r="AY242" s="496">
        <v>0</v>
      </c>
      <c r="AZ242" s="496">
        <v>0</v>
      </c>
      <c r="BA242" s="496">
        <v>0</v>
      </c>
      <c r="BB242" s="496">
        <v>0</v>
      </c>
      <c r="BC242" s="496">
        <v>0</v>
      </c>
      <c r="BD242" s="496">
        <v>0</v>
      </c>
      <c r="BE242" s="496">
        <v>0</v>
      </c>
      <c r="BF242" s="496">
        <v>0</v>
      </c>
      <c r="BG242" s="496">
        <v>0</v>
      </c>
      <c r="BH242" s="496">
        <v>0</v>
      </c>
      <c r="BI242" s="496">
        <v>0</v>
      </c>
      <c r="BJ242" s="496">
        <v>0</v>
      </c>
    </row>
    <row r="243" spans="1:62" x14ac:dyDescent="0.3">
      <c r="A243" s="493">
        <v>659</v>
      </c>
      <c r="B243" s="494" t="s">
        <v>483</v>
      </c>
      <c r="C243" s="494"/>
      <c r="D243" s="496">
        <v>0</v>
      </c>
      <c r="E243" s="496">
        <v>0</v>
      </c>
      <c r="F243" s="496">
        <v>0</v>
      </c>
      <c r="G243" s="496">
        <v>0</v>
      </c>
      <c r="H243" s="496">
        <v>0</v>
      </c>
      <c r="I243" s="496">
        <v>0</v>
      </c>
      <c r="J243" s="496">
        <v>0</v>
      </c>
      <c r="K243" s="496">
        <v>0</v>
      </c>
      <c r="L243" s="496">
        <v>58472660</v>
      </c>
      <c r="M243" s="496">
        <v>0</v>
      </c>
      <c r="N243" s="496">
        <v>0</v>
      </c>
      <c r="O243" s="496">
        <v>0</v>
      </c>
      <c r="P243" s="496">
        <v>0</v>
      </c>
      <c r="Q243" s="496">
        <v>0</v>
      </c>
      <c r="R243" s="496">
        <v>0</v>
      </c>
      <c r="S243" s="496">
        <v>0</v>
      </c>
      <c r="T243" s="496">
        <v>0</v>
      </c>
      <c r="U243" s="496">
        <v>0</v>
      </c>
      <c r="V243" s="496">
        <v>0</v>
      </c>
      <c r="W243" s="496">
        <v>0</v>
      </c>
      <c r="X243" s="496">
        <v>0</v>
      </c>
      <c r="Y243" s="496">
        <v>1498015000</v>
      </c>
      <c r="Z243" s="496">
        <v>0</v>
      </c>
      <c r="AA243" s="496">
        <v>35332993</v>
      </c>
      <c r="AB243" s="496">
        <v>0</v>
      </c>
      <c r="AC243" s="496">
        <v>0</v>
      </c>
      <c r="AD243" s="496">
        <v>0</v>
      </c>
      <c r="AE243" s="496">
        <v>47845040</v>
      </c>
      <c r="AF243" s="496">
        <v>0</v>
      </c>
      <c r="AG243" s="496"/>
      <c r="AH243" s="496">
        <v>0</v>
      </c>
      <c r="AI243" s="496">
        <v>0</v>
      </c>
      <c r="AJ243" s="496">
        <v>0</v>
      </c>
      <c r="AK243" s="496">
        <v>0</v>
      </c>
      <c r="AL243" s="496">
        <v>0</v>
      </c>
      <c r="AM243" s="496">
        <v>0</v>
      </c>
      <c r="AN243" s="496">
        <v>0</v>
      </c>
      <c r="AO243" s="496">
        <v>0</v>
      </c>
      <c r="AP243" s="496">
        <v>0</v>
      </c>
      <c r="AQ243" s="496">
        <v>11067592</v>
      </c>
      <c r="AR243" s="496">
        <v>0</v>
      </c>
      <c r="AS243" s="496">
        <v>0</v>
      </c>
      <c r="AT243" s="496">
        <v>0</v>
      </c>
      <c r="AU243" s="496">
        <v>0</v>
      </c>
      <c r="AV243" s="496">
        <v>0</v>
      </c>
      <c r="AW243" s="496">
        <v>30708768</v>
      </c>
      <c r="AX243" s="496">
        <v>691599796</v>
      </c>
      <c r="AY243" s="496">
        <v>0</v>
      </c>
      <c r="AZ243" s="496">
        <v>0</v>
      </c>
      <c r="BA243" s="496">
        <v>0</v>
      </c>
      <c r="BB243" s="496">
        <v>0</v>
      </c>
      <c r="BC243" s="496">
        <v>0</v>
      </c>
      <c r="BD243" s="496">
        <v>0</v>
      </c>
      <c r="BE243" s="496">
        <v>0</v>
      </c>
      <c r="BF243" s="496">
        <v>0</v>
      </c>
      <c r="BG243" s="496">
        <v>0</v>
      </c>
      <c r="BH243" s="496">
        <v>0</v>
      </c>
      <c r="BI243" s="496">
        <v>0</v>
      </c>
      <c r="BJ243" s="496">
        <v>0</v>
      </c>
    </row>
    <row r="244" spans="1:62" x14ac:dyDescent="0.3">
      <c r="A244" s="493">
        <v>660</v>
      </c>
      <c r="B244" s="494" t="s">
        <v>484</v>
      </c>
      <c r="C244" s="494"/>
      <c r="D244" s="496">
        <v>0</v>
      </c>
      <c r="E244" s="496">
        <v>0</v>
      </c>
      <c r="F244" s="496">
        <v>0</v>
      </c>
      <c r="G244" s="496">
        <v>0</v>
      </c>
      <c r="H244" s="496">
        <v>0</v>
      </c>
      <c r="I244" s="496">
        <v>0</v>
      </c>
      <c r="J244" s="496">
        <v>0</v>
      </c>
      <c r="K244" s="496">
        <v>0</v>
      </c>
      <c r="L244" s="496">
        <v>0</v>
      </c>
      <c r="M244" s="496">
        <v>0</v>
      </c>
      <c r="N244" s="496">
        <v>0</v>
      </c>
      <c r="O244" s="496">
        <v>0</v>
      </c>
      <c r="P244" s="496">
        <v>0</v>
      </c>
      <c r="Q244" s="496">
        <v>0</v>
      </c>
      <c r="R244" s="496">
        <v>0</v>
      </c>
      <c r="S244" s="496">
        <v>0</v>
      </c>
      <c r="T244" s="496">
        <v>0</v>
      </c>
      <c r="U244" s="496">
        <v>0</v>
      </c>
      <c r="V244" s="496">
        <v>0</v>
      </c>
      <c r="W244" s="496">
        <v>0</v>
      </c>
      <c r="X244" s="496">
        <v>0</v>
      </c>
      <c r="Y244" s="496">
        <v>0</v>
      </c>
      <c r="Z244" s="496">
        <v>0</v>
      </c>
      <c r="AA244" s="496">
        <v>0</v>
      </c>
      <c r="AB244" s="496">
        <v>0</v>
      </c>
      <c r="AC244" s="496">
        <v>0</v>
      </c>
      <c r="AD244" s="496">
        <v>0</v>
      </c>
      <c r="AE244" s="496">
        <v>0</v>
      </c>
      <c r="AF244" s="496">
        <v>0</v>
      </c>
      <c r="AG244" s="496"/>
      <c r="AH244" s="496">
        <v>0</v>
      </c>
      <c r="AI244" s="496">
        <v>0</v>
      </c>
      <c r="AJ244" s="496">
        <v>0</v>
      </c>
      <c r="AK244" s="496">
        <v>0</v>
      </c>
      <c r="AL244" s="496">
        <v>0</v>
      </c>
      <c r="AM244" s="496">
        <v>0</v>
      </c>
      <c r="AN244" s="496">
        <v>0</v>
      </c>
      <c r="AO244" s="496">
        <v>0</v>
      </c>
      <c r="AP244" s="496">
        <v>0</v>
      </c>
      <c r="AQ244" s="496">
        <v>0</v>
      </c>
      <c r="AR244" s="496">
        <v>0</v>
      </c>
      <c r="AS244" s="496">
        <v>0</v>
      </c>
      <c r="AT244" s="496">
        <v>0</v>
      </c>
      <c r="AU244" s="496">
        <v>0</v>
      </c>
      <c r="AV244" s="496">
        <v>0</v>
      </c>
      <c r="AW244" s="496">
        <v>0</v>
      </c>
      <c r="AX244" s="496">
        <v>0</v>
      </c>
      <c r="AY244" s="496">
        <v>0</v>
      </c>
      <c r="AZ244" s="496">
        <v>0</v>
      </c>
      <c r="BA244" s="496">
        <v>0</v>
      </c>
      <c r="BB244" s="496">
        <v>0</v>
      </c>
      <c r="BC244" s="496">
        <v>0</v>
      </c>
      <c r="BD244" s="496">
        <v>0</v>
      </c>
      <c r="BE244" s="496">
        <v>0</v>
      </c>
      <c r="BF244" s="496">
        <v>0</v>
      </c>
      <c r="BG244" s="496">
        <v>0</v>
      </c>
      <c r="BH244" s="496">
        <v>0</v>
      </c>
      <c r="BI244" s="496">
        <v>0</v>
      </c>
      <c r="BJ244" s="496">
        <v>0</v>
      </c>
    </row>
    <row r="245" spans="1:62" x14ac:dyDescent="0.3">
      <c r="A245" s="493">
        <v>661</v>
      </c>
      <c r="B245" s="494" t="s">
        <v>266</v>
      </c>
      <c r="C245" s="494"/>
      <c r="D245" s="496">
        <v>0</v>
      </c>
      <c r="E245" s="496">
        <v>0</v>
      </c>
      <c r="F245" s="496">
        <v>0</v>
      </c>
      <c r="G245" s="496">
        <v>0</v>
      </c>
      <c r="H245" s="496">
        <v>0</v>
      </c>
      <c r="I245" s="496">
        <v>0</v>
      </c>
      <c r="J245" s="496">
        <v>0</v>
      </c>
      <c r="K245" s="496">
        <v>0</v>
      </c>
      <c r="L245" s="496">
        <v>0</v>
      </c>
      <c r="M245" s="496">
        <v>0</v>
      </c>
      <c r="N245" s="496">
        <v>0</v>
      </c>
      <c r="O245" s="496">
        <v>0</v>
      </c>
      <c r="P245" s="496">
        <v>0</v>
      </c>
      <c r="Q245" s="496">
        <v>0</v>
      </c>
      <c r="R245" s="496">
        <v>0</v>
      </c>
      <c r="S245" s="496">
        <v>0</v>
      </c>
      <c r="T245" s="496">
        <v>0</v>
      </c>
      <c r="U245" s="496">
        <v>0</v>
      </c>
      <c r="V245" s="496">
        <v>0</v>
      </c>
      <c r="W245" s="496">
        <v>0</v>
      </c>
      <c r="X245" s="496">
        <v>0</v>
      </c>
      <c r="Y245" s="496">
        <v>0</v>
      </c>
      <c r="Z245" s="496">
        <v>0</v>
      </c>
      <c r="AA245" s="496">
        <v>0</v>
      </c>
      <c r="AB245" s="496">
        <v>0</v>
      </c>
      <c r="AC245" s="496">
        <v>0</v>
      </c>
      <c r="AD245" s="496">
        <v>0</v>
      </c>
      <c r="AE245" s="496">
        <v>0</v>
      </c>
      <c r="AF245" s="496">
        <v>0</v>
      </c>
      <c r="AG245" s="496"/>
      <c r="AH245" s="496">
        <v>0</v>
      </c>
      <c r="AI245" s="496">
        <v>0</v>
      </c>
      <c r="AJ245" s="496">
        <v>0</v>
      </c>
      <c r="AK245" s="496">
        <v>0</v>
      </c>
      <c r="AL245" s="496">
        <v>0</v>
      </c>
      <c r="AM245" s="496">
        <v>0</v>
      </c>
      <c r="AN245" s="496">
        <v>0</v>
      </c>
      <c r="AO245" s="496">
        <v>0</v>
      </c>
      <c r="AP245" s="496">
        <v>0</v>
      </c>
      <c r="AQ245" s="496">
        <v>0</v>
      </c>
      <c r="AR245" s="496">
        <v>0</v>
      </c>
      <c r="AS245" s="496">
        <v>0</v>
      </c>
      <c r="AT245" s="496">
        <v>0</v>
      </c>
      <c r="AU245" s="496">
        <v>0</v>
      </c>
      <c r="AV245" s="496">
        <v>0</v>
      </c>
      <c r="AW245" s="496">
        <v>0</v>
      </c>
      <c r="AX245" s="496">
        <v>0</v>
      </c>
      <c r="AY245" s="496">
        <v>0</v>
      </c>
      <c r="AZ245" s="496">
        <v>0</v>
      </c>
      <c r="BA245" s="496">
        <v>0</v>
      </c>
      <c r="BB245" s="496">
        <v>0</v>
      </c>
      <c r="BC245" s="496">
        <v>0</v>
      </c>
      <c r="BD245" s="496">
        <v>0</v>
      </c>
      <c r="BE245" s="496">
        <v>0</v>
      </c>
      <c r="BF245" s="496">
        <v>0</v>
      </c>
      <c r="BG245" s="496">
        <v>6.9</v>
      </c>
      <c r="BH245" s="496">
        <v>0</v>
      </c>
      <c r="BI245" s="496">
        <v>0</v>
      </c>
      <c r="BJ245" s="496">
        <v>0</v>
      </c>
    </row>
    <row r="246" spans="1:62" x14ac:dyDescent="0.3">
      <c r="A246" s="493">
        <v>662</v>
      </c>
      <c r="B246" s="494" t="s">
        <v>285</v>
      </c>
      <c r="C246" s="494"/>
      <c r="D246" s="496">
        <v>5546457</v>
      </c>
      <c r="E246" s="496">
        <v>1007066</v>
      </c>
      <c r="F246" s="496">
        <v>278366</v>
      </c>
      <c r="G246" s="496">
        <v>835098</v>
      </c>
      <c r="H246" s="496">
        <v>849924</v>
      </c>
      <c r="I246" s="496">
        <v>1189726</v>
      </c>
      <c r="J246" s="496">
        <v>706529</v>
      </c>
      <c r="K246" s="496">
        <v>681514</v>
      </c>
      <c r="L246" s="496">
        <v>1095765</v>
      </c>
      <c r="M246" s="496">
        <v>621697</v>
      </c>
      <c r="N246" s="496">
        <v>661441</v>
      </c>
      <c r="O246" s="496">
        <v>2516892</v>
      </c>
      <c r="P246" s="496">
        <v>4340605</v>
      </c>
      <c r="Q246" s="496">
        <v>0</v>
      </c>
      <c r="R246" s="496">
        <v>4474409</v>
      </c>
      <c r="S246" s="496">
        <v>2650530</v>
      </c>
      <c r="T246" s="496">
        <v>382825</v>
      </c>
      <c r="U246" s="496">
        <v>943395</v>
      </c>
      <c r="V246" s="496">
        <v>524325</v>
      </c>
      <c r="W246" s="496">
        <v>2838160</v>
      </c>
      <c r="X246" s="496">
        <v>1319492</v>
      </c>
      <c r="Y246" s="496">
        <v>20119436</v>
      </c>
      <c r="Z246" s="496">
        <v>1432372</v>
      </c>
      <c r="AA246" s="496">
        <v>637855</v>
      </c>
      <c r="AB246" s="496">
        <v>0</v>
      </c>
      <c r="AC246" s="496">
        <v>2521503</v>
      </c>
      <c r="AD246" s="496">
        <v>838213</v>
      </c>
      <c r="AE246" s="496">
        <v>1653823</v>
      </c>
      <c r="AF246" s="496">
        <v>2373163</v>
      </c>
      <c r="AG246" s="496"/>
      <c r="AH246" s="496">
        <v>418889</v>
      </c>
      <c r="AI246" s="496">
        <v>675912</v>
      </c>
      <c r="AJ246" s="496">
        <v>3510793</v>
      </c>
      <c r="AK246" s="496">
        <v>819824</v>
      </c>
      <c r="AL246" s="496">
        <v>2725216</v>
      </c>
      <c r="AM246" s="496">
        <v>5748999</v>
      </c>
      <c r="AN246" s="496">
        <v>541223</v>
      </c>
      <c r="AO246" s="496">
        <v>1201370</v>
      </c>
      <c r="AP246" s="496">
        <v>1313603</v>
      </c>
      <c r="AQ246" s="496">
        <v>229694</v>
      </c>
      <c r="AR246" s="496">
        <v>1375195</v>
      </c>
      <c r="AS246" s="496">
        <v>6942666</v>
      </c>
      <c r="AT246" s="496">
        <v>297264</v>
      </c>
      <c r="AU246" s="496">
        <v>133579</v>
      </c>
      <c r="AV246" s="496">
        <v>1662042</v>
      </c>
      <c r="AW246" s="496">
        <v>661625</v>
      </c>
      <c r="AX246" s="496">
        <v>10796278</v>
      </c>
      <c r="AY246" s="496">
        <v>567944</v>
      </c>
      <c r="AZ246" s="496">
        <v>5187148</v>
      </c>
      <c r="BA246" s="496">
        <v>1255126</v>
      </c>
      <c r="BB246" s="496">
        <v>1717401</v>
      </c>
      <c r="BC246" s="496"/>
      <c r="BD246" s="496">
        <v>720705</v>
      </c>
      <c r="BE246" s="496">
        <v>2294299</v>
      </c>
      <c r="BF246" s="496">
        <v>131348</v>
      </c>
      <c r="BG246" s="496">
        <v>4695270</v>
      </c>
      <c r="BH246" s="496">
        <v>569828</v>
      </c>
      <c r="BI246" s="496">
        <v>7640692</v>
      </c>
      <c r="BJ246" s="496">
        <v>219200</v>
      </c>
    </row>
    <row r="247" spans="1:62" x14ac:dyDescent="0.3">
      <c r="A247" s="493">
        <v>663</v>
      </c>
      <c r="B247" s="494" t="s">
        <v>485</v>
      </c>
      <c r="C247" s="494"/>
      <c r="D247" s="496">
        <v>6967686</v>
      </c>
      <c r="E247" s="496">
        <v>1385531</v>
      </c>
      <c r="F247" s="496">
        <v>300056</v>
      </c>
      <c r="G247" s="496">
        <v>1262250</v>
      </c>
      <c r="H247" s="496">
        <v>705467</v>
      </c>
      <c r="I247" s="496">
        <v>1507056</v>
      </c>
      <c r="J247" s="496">
        <v>1264067</v>
      </c>
      <c r="K247" s="496">
        <v>801290</v>
      </c>
      <c r="L247" s="496">
        <v>2362691</v>
      </c>
      <c r="M247" s="496">
        <v>1300332</v>
      </c>
      <c r="N247" s="496">
        <v>3142294</v>
      </c>
      <c r="O247" s="496">
        <v>3277114</v>
      </c>
      <c r="P247" s="496">
        <v>5362073</v>
      </c>
      <c r="Q247" s="496">
        <v>2397001</v>
      </c>
      <c r="R247" s="496">
        <v>10047313</v>
      </c>
      <c r="S247" s="496">
        <v>1885382</v>
      </c>
      <c r="T247" s="496">
        <v>34806</v>
      </c>
      <c r="U247" s="496">
        <v>2341593</v>
      </c>
      <c r="V247" s="496">
        <v>725430</v>
      </c>
      <c r="W247" s="496">
        <v>1501420</v>
      </c>
      <c r="X247" s="496">
        <v>1217144</v>
      </c>
      <c r="Y247" s="496">
        <v>55359821</v>
      </c>
      <c r="Z247" s="496">
        <v>1387146</v>
      </c>
      <c r="AA247" s="496">
        <v>10203</v>
      </c>
      <c r="AB247" s="496">
        <v>600041</v>
      </c>
      <c r="AC247" s="496">
        <v>3930076</v>
      </c>
      <c r="AD247" s="496">
        <v>818227</v>
      </c>
      <c r="AE247" s="496">
        <v>1358840</v>
      </c>
      <c r="AF247" s="496">
        <v>5598772</v>
      </c>
      <c r="AG247" s="496"/>
      <c r="AH247" s="496">
        <v>438124</v>
      </c>
      <c r="AI247" s="496">
        <v>295941</v>
      </c>
      <c r="AJ247" s="496">
        <v>3422683</v>
      </c>
      <c r="AK247" s="496">
        <v>1219641</v>
      </c>
      <c r="AL247" s="496">
        <v>2358605</v>
      </c>
      <c r="AM247" s="496">
        <v>11308241</v>
      </c>
      <c r="AN247" s="496">
        <v>765928</v>
      </c>
      <c r="AO247" s="496">
        <v>2795010</v>
      </c>
      <c r="AP247" s="496">
        <v>1359003</v>
      </c>
      <c r="AQ247" s="496">
        <v>216713</v>
      </c>
      <c r="AR247" s="496">
        <v>2152102</v>
      </c>
      <c r="AS247" s="496">
        <v>10472298</v>
      </c>
      <c r="AT247" s="496">
        <v>0</v>
      </c>
      <c r="AU247" s="496">
        <v>535824</v>
      </c>
      <c r="AV247" s="496">
        <v>1031469</v>
      </c>
      <c r="AW247" s="496">
        <v>3064461</v>
      </c>
      <c r="AX247" s="496">
        <v>22475337</v>
      </c>
      <c r="AY247" s="496">
        <v>1743708</v>
      </c>
      <c r="AZ247" s="496">
        <v>3657528</v>
      </c>
      <c r="BA247" s="496">
        <v>930120</v>
      </c>
      <c r="BB247" s="496">
        <v>2739881</v>
      </c>
      <c r="BC247" s="496"/>
      <c r="BD247" s="496">
        <v>323215</v>
      </c>
      <c r="BE247" s="496">
        <v>3038921</v>
      </c>
      <c r="BF247" s="496">
        <v>305292</v>
      </c>
      <c r="BG247" s="496">
        <v>1403681</v>
      </c>
      <c r="BH247" s="496">
        <v>1228965</v>
      </c>
      <c r="BI247" s="496">
        <v>8715805</v>
      </c>
      <c r="BJ247" s="496">
        <v>890670</v>
      </c>
    </row>
    <row r="248" spans="1:62" x14ac:dyDescent="0.3">
      <c r="A248" s="493">
        <v>906</v>
      </c>
      <c r="B248" s="494" t="s">
        <v>486</v>
      </c>
      <c r="C248" s="494"/>
      <c r="D248" s="496">
        <v>1</v>
      </c>
      <c r="E248" s="496">
        <v>1</v>
      </c>
      <c r="F248" s="496">
        <v>1</v>
      </c>
      <c r="G248" s="496">
        <v>1</v>
      </c>
      <c r="H248" s="496">
        <v>1</v>
      </c>
      <c r="I248" s="496">
        <v>1</v>
      </c>
      <c r="J248" s="496">
        <v>1</v>
      </c>
      <c r="K248" s="496">
        <v>1</v>
      </c>
      <c r="L248" s="496">
        <v>1</v>
      </c>
      <c r="M248" s="496">
        <v>1</v>
      </c>
      <c r="N248" s="496">
        <v>1</v>
      </c>
      <c r="O248" s="496">
        <v>1</v>
      </c>
      <c r="P248" s="496">
        <v>1</v>
      </c>
      <c r="Q248" s="496">
        <v>1</v>
      </c>
      <c r="R248" s="496">
        <v>1</v>
      </c>
      <c r="S248" s="496">
        <v>1</v>
      </c>
      <c r="T248" s="496">
        <v>1</v>
      </c>
      <c r="U248" s="496">
        <v>1</v>
      </c>
      <c r="V248" s="496">
        <v>1</v>
      </c>
      <c r="W248" s="496">
        <v>1</v>
      </c>
      <c r="X248" s="496">
        <v>1</v>
      </c>
      <c r="Y248" s="496">
        <v>1</v>
      </c>
      <c r="Z248" s="496">
        <v>1</v>
      </c>
      <c r="AA248" s="496">
        <v>1</v>
      </c>
      <c r="AB248" s="496">
        <v>1</v>
      </c>
      <c r="AC248" s="496">
        <v>1</v>
      </c>
      <c r="AD248" s="496">
        <v>1</v>
      </c>
      <c r="AE248" s="496">
        <v>1</v>
      </c>
      <c r="AF248" s="496">
        <v>1</v>
      </c>
      <c r="AG248" s="496"/>
      <c r="AH248" s="496">
        <v>1</v>
      </c>
      <c r="AI248" s="496">
        <v>1</v>
      </c>
      <c r="AJ248" s="496">
        <v>1</v>
      </c>
      <c r="AK248" s="496">
        <v>1</v>
      </c>
      <c r="AL248" s="496">
        <v>1</v>
      </c>
      <c r="AM248" s="496">
        <v>1</v>
      </c>
      <c r="AN248" s="496">
        <v>1</v>
      </c>
      <c r="AO248" s="496">
        <v>1</v>
      </c>
      <c r="AP248" s="496">
        <v>1</v>
      </c>
      <c r="AQ248" s="496">
        <v>1</v>
      </c>
      <c r="AR248" s="496">
        <v>1</v>
      </c>
      <c r="AS248" s="496">
        <v>1</v>
      </c>
      <c r="AT248" s="496">
        <v>1</v>
      </c>
      <c r="AU248" s="496">
        <v>1</v>
      </c>
      <c r="AV248" s="496">
        <v>1</v>
      </c>
      <c r="AW248" s="496">
        <v>1</v>
      </c>
      <c r="AX248" s="496">
        <v>1</v>
      </c>
      <c r="AY248" s="496">
        <v>1</v>
      </c>
      <c r="AZ248" s="496">
        <v>1</v>
      </c>
      <c r="BA248" s="496">
        <v>1</v>
      </c>
      <c r="BB248" s="496">
        <v>1</v>
      </c>
      <c r="BC248" s="496">
        <v>1</v>
      </c>
      <c r="BD248" s="496">
        <v>1</v>
      </c>
      <c r="BE248" s="496">
        <v>1</v>
      </c>
      <c r="BF248" s="496">
        <v>1</v>
      </c>
      <c r="BG248" s="496">
        <v>1</v>
      </c>
      <c r="BH248" s="496">
        <v>1</v>
      </c>
      <c r="BI248" s="496">
        <v>1</v>
      </c>
      <c r="BJ248" s="496">
        <v>1</v>
      </c>
    </row>
    <row r="249" spans="1:62" x14ac:dyDescent="0.3">
      <c r="A249" s="493">
        <v>907</v>
      </c>
      <c r="B249" s="494" t="s">
        <v>487</v>
      </c>
      <c r="C249" s="494"/>
      <c r="D249" s="496">
        <v>2</v>
      </c>
      <c r="E249" s="496">
        <v>2</v>
      </c>
      <c r="F249" s="496">
        <v>2</v>
      </c>
      <c r="G249" s="496">
        <v>2</v>
      </c>
      <c r="H249" s="496">
        <v>2</v>
      </c>
      <c r="I249" s="496">
        <v>2</v>
      </c>
      <c r="J249" s="496">
        <v>2</v>
      </c>
      <c r="K249" s="496">
        <v>2</v>
      </c>
      <c r="L249" s="496">
        <v>2</v>
      </c>
      <c r="M249" s="496">
        <v>2</v>
      </c>
      <c r="N249" s="496">
        <v>2</v>
      </c>
      <c r="O249" s="496">
        <v>2</v>
      </c>
      <c r="P249" s="496">
        <v>2</v>
      </c>
      <c r="Q249" s="496">
        <v>2</v>
      </c>
      <c r="R249" s="496">
        <v>2</v>
      </c>
      <c r="S249" s="496">
        <v>2</v>
      </c>
      <c r="T249" s="496">
        <v>2</v>
      </c>
      <c r="U249" s="496">
        <v>2</v>
      </c>
      <c r="V249" s="496">
        <v>2</v>
      </c>
      <c r="W249" s="496">
        <v>2</v>
      </c>
      <c r="X249" s="496">
        <v>2</v>
      </c>
      <c r="Y249" s="496">
        <v>2</v>
      </c>
      <c r="Z249" s="496">
        <v>2</v>
      </c>
      <c r="AA249" s="496">
        <v>2</v>
      </c>
      <c r="AB249" s="496">
        <v>2</v>
      </c>
      <c r="AC249" s="496">
        <v>2</v>
      </c>
      <c r="AD249" s="496">
        <v>2</v>
      </c>
      <c r="AE249" s="496">
        <v>2</v>
      </c>
      <c r="AF249" s="496">
        <v>2</v>
      </c>
      <c r="AG249" s="496"/>
      <c r="AH249" s="496">
        <v>2</v>
      </c>
      <c r="AI249" s="496">
        <v>2</v>
      </c>
      <c r="AJ249" s="496">
        <v>2</v>
      </c>
      <c r="AK249" s="496">
        <v>2</v>
      </c>
      <c r="AL249" s="496">
        <v>2</v>
      </c>
      <c r="AM249" s="496">
        <v>2</v>
      </c>
      <c r="AN249" s="496">
        <v>2</v>
      </c>
      <c r="AO249" s="496">
        <v>2</v>
      </c>
      <c r="AP249" s="496">
        <v>2</v>
      </c>
      <c r="AQ249" s="496">
        <v>2</v>
      </c>
      <c r="AR249" s="496">
        <v>2</v>
      </c>
      <c r="AS249" s="496">
        <v>2</v>
      </c>
      <c r="AT249" s="496">
        <v>2</v>
      </c>
      <c r="AU249" s="496">
        <v>2</v>
      </c>
      <c r="AV249" s="496">
        <v>2</v>
      </c>
      <c r="AW249" s="496">
        <v>2</v>
      </c>
      <c r="AX249" s="496">
        <v>2</v>
      </c>
      <c r="AY249" s="496">
        <v>2</v>
      </c>
      <c r="AZ249" s="496">
        <v>2</v>
      </c>
      <c r="BA249" s="496">
        <v>2</v>
      </c>
      <c r="BB249" s="496">
        <v>2</v>
      </c>
      <c r="BC249" s="496">
        <v>2</v>
      </c>
      <c r="BD249" s="496">
        <v>2</v>
      </c>
      <c r="BE249" s="496">
        <v>2</v>
      </c>
      <c r="BF249" s="496">
        <v>2</v>
      </c>
      <c r="BG249" s="496">
        <v>2</v>
      </c>
      <c r="BH249" s="496">
        <v>2</v>
      </c>
      <c r="BI249" s="496">
        <v>2</v>
      </c>
      <c r="BJ249" s="496">
        <v>2</v>
      </c>
    </row>
    <row r="250" spans="1:62" ht="28.8" x14ac:dyDescent="0.3">
      <c r="A250" s="493">
        <v>947</v>
      </c>
      <c r="B250" s="494" t="s">
        <v>488</v>
      </c>
      <c r="C250" s="494"/>
      <c r="D250" s="496" t="s">
        <v>834</v>
      </c>
      <c r="E250" s="496" t="s">
        <v>835</v>
      </c>
      <c r="F250" s="496" t="s">
        <v>489</v>
      </c>
      <c r="G250" s="496" t="s">
        <v>836</v>
      </c>
      <c r="H250" s="496" t="s">
        <v>837</v>
      </c>
      <c r="I250" s="496" t="s">
        <v>838</v>
      </c>
      <c r="J250" s="496" t="s">
        <v>839</v>
      </c>
      <c r="K250" s="496" t="s">
        <v>709</v>
      </c>
      <c r="L250" s="496" t="s">
        <v>840</v>
      </c>
      <c r="M250" s="496" t="s">
        <v>841</v>
      </c>
      <c r="N250" s="496" t="s">
        <v>842</v>
      </c>
      <c r="O250" s="496" t="s">
        <v>843</v>
      </c>
      <c r="P250" s="496" t="s">
        <v>844</v>
      </c>
      <c r="Q250" s="496" t="s">
        <v>845</v>
      </c>
      <c r="R250" s="496" t="s">
        <v>846</v>
      </c>
      <c r="S250" s="496" t="s">
        <v>847</v>
      </c>
      <c r="T250" s="496" t="s">
        <v>754</v>
      </c>
      <c r="U250" s="496" t="s">
        <v>752</v>
      </c>
      <c r="V250" s="496" t="s">
        <v>848</v>
      </c>
      <c r="W250" s="496" t="s">
        <v>849</v>
      </c>
      <c r="X250" s="496" t="s">
        <v>850</v>
      </c>
      <c r="Y250" s="496" t="s">
        <v>851</v>
      </c>
      <c r="Z250" s="496" t="s">
        <v>852</v>
      </c>
      <c r="AA250" s="496" t="s">
        <v>877</v>
      </c>
      <c r="AB250" s="496" t="s">
        <v>744</v>
      </c>
      <c r="AC250" s="496" t="s">
        <v>853</v>
      </c>
      <c r="AD250" s="496" t="s">
        <v>854</v>
      </c>
      <c r="AE250" s="496" t="s">
        <v>556</v>
      </c>
      <c r="AF250" s="496" t="s">
        <v>753</v>
      </c>
      <c r="AG250" s="496"/>
      <c r="AH250" s="496" t="s">
        <v>842</v>
      </c>
      <c r="AI250" s="496" t="s">
        <v>855</v>
      </c>
      <c r="AJ250" s="496" t="s">
        <v>856</v>
      </c>
      <c r="AK250" s="496" t="s">
        <v>857</v>
      </c>
      <c r="AL250" s="496" t="s">
        <v>858</v>
      </c>
      <c r="AM250" s="496" t="s">
        <v>859</v>
      </c>
      <c r="AN250" s="496" t="s">
        <v>860</v>
      </c>
      <c r="AO250" s="496" t="s">
        <v>861</v>
      </c>
      <c r="AP250" s="496" t="s">
        <v>862</v>
      </c>
      <c r="AQ250" s="496" t="s">
        <v>863</v>
      </c>
      <c r="AR250" s="496" t="s">
        <v>864</v>
      </c>
      <c r="AS250" s="496" t="s">
        <v>865</v>
      </c>
      <c r="AT250" s="496" t="s">
        <v>838</v>
      </c>
      <c r="AU250" s="496" t="s">
        <v>866</v>
      </c>
      <c r="AV250" s="496" t="s">
        <v>867</v>
      </c>
      <c r="AW250" s="496" t="s">
        <v>555</v>
      </c>
      <c r="AX250" s="496" t="s">
        <v>868</v>
      </c>
      <c r="AY250" s="496" t="s">
        <v>869</v>
      </c>
      <c r="AZ250" s="496" t="s">
        <v>745</v>
      </c>
      <c r="BA250" s="496" t="s">
        <v>870</v>
      </c>
      <c r="BB250" s="496" t="s">
        <v>871</v>
      </c>
      <c r="BC250" s="496" t="s">
        <v>489</v>
      </c>
      <c r="BD250" s="496" t="s">
        <v>872</v>
      </c>
      <c r="BE250" s="496" t="s">
        <v>873</v>
      </c>
      <c r="BF250" s="496" t="s">
        <v>874</v>
      </c>
      <c r="BG250" s="496" t="s">
        <v>875</v>
      </c>
      <c r="BH250" s="496" t="s">
        <v>876</v>
      </c>
      <c r="BI250" s="496" t="s">
        <v>710</v>
      </c>
      <c r="BJ250" s="496" t="s">
        <v>875</v>
      </c>
    </row>
    <row r="251" spans="1:62" ht="28.8" x14ac:dyDescent="0.3">
      <c r="A251" s="493">
        <v>948</v>
      </c>
      <c r="B251" s="494" t="s">
        <v>490</v>
      </c>
      <c r="C251" s="494"/>
      <c r="D251" s="496" t="s">
        <v>878</v>
      </c>
      <c r="E251" s="496" t="s">
        <v>879</v>
      </c>
      <c r="F251" s="496" t="s">
        <v>880</v>
      </c>
      <c r="G251" s="496" t="s">
        <v>881</v>
      </c>
      <c r="H251" s="496" t="s">
        <v>882</v>
      </c>
      <c r="I251" s="496" t="s">
        <v>883</v>
      </c>
      <c r="J251" s="496" t="s">
        <v>884</v>
      </c>
      <c r="K251" s="496" t="s">
        <v>885</v>
      </c>
      <c r="L251" s="496" t="s">
        <v>886</v>
      </c>
      <c r="M251" s="496" t="s">
        <v>887</v>
      </c>
      <c r="N251" s="496" t="s">
        <v>888</v>
      </c>
      <c r="O251" s="496" t="s">
        <v>889</v>
      </c>
      <c r="P251" s="496" t="s">
        <v>890</v>
      </c>
      <c r="Q251" s="496" t="s">
        <v>891</v>
      </c>
      <c r="R251" s="496" t="s">
        <v>892</v>
      </c>
      <c r="S251" s="496" t="s">
        <v>893</v>
      </c>
      <c r="T251" s="496" t="s">
        <v>894</v>
      </c>
      <c r="U251" s="496" t="s">
        <v>895</v>
      </c>
      <c r="V251" s="496" t="s">
        <v>896</v>
      </c>
      <c r="W251" s="496" t="s">
        <v>897</v>
      </c>
      <c r="X251" s="496" t="s">
        <v>708</v>
      </c>
      <c r="Y251" s="496" t="s">
        <v>898</v>
      </c>
      <c r="Z251" s="496" t="s">
        <v>899</v>
      </c>
      <c r="AA251" s="496" t="s">
        <v>1299</v>
      </c>
      <c r="AB251" s="496" t="s">
        <v>900</v>
      </c>
      <c r="AC251" s="496" t="s">
        <v>901</v>
      </c>
      <c r="AD251" s="496" t="s">
        <v>711</v>
      </c>
      <c r="AE251" s="496" t="s">
        <v>902</v>
      </c>
      <c r="AF251" s="496" t="s">
        <v>903</v>
      </c>
      <c r="AG251" s="496"/>
      <c r="AH251" s="496" t="s">
        <v>904</v>
      </c>
      <c r="AI251" s="496" t="s">
        <v>905</v>
      </c>
      <c r="AJ251" s="496" t="s">
        <v>906</v>
      </c>
      <c r="AK251" s="496" t="s">
        <v>755</v>
      </c>
      <c r="AL251" s="496" t="s">
        <v>907</v>
      </c>
      <c r="AM251" s="496" t="s">
        <v>908</v>
      </c>
      <c r="AN251" s="496" t="s">
        <v>881</v>
      </c>
      <c r="AO251" s="496" t="s">
        <v>909</v>
      </c>
      <c r="AP251" s="496" t="s">
        <v>910</v>
      </c>
      <c r="AQ251" s="496" t="s">
        <v>911</v>
      </c>
      <c r="AR251" s="496" t="s">
        <v>912</v>
      </c>
      <c r="AS251" s="496" t="s">
        <v>913</v>
      </c>
      <c r="AT251" s="496" t="s">
        <v>914</v>
      </c>
      <c r="AU251" s="496" t="s">
        <v>915</v>
      </c>
      <c r="AV251" s="496" t="s">
        <v>916</v>
      </c>
      <c r="AW251" s="496" t="s">
        <v>553</v>
      </c>
      <c r="AX251" s="496" t="s">
        <v>917</v>
      </c>
      <c r="AY251" s="496" t="s">
        <v>918</v>
      </c>
      <c r="AZ251" s="496" t="s">
        <v>919</v>
      </c>
      <c r="BA251" s="496" t="s">
        <v>920</v>
      </c>
      <c r="BB251" s="496" t="s">
        <v>921</v>
      </c>
      <c r="BC251" s="496" t="s">
        <v>922</v>
      </c>
      <c r="BD251" s="496" t="s">
        <v>923</v>
      </c>
      <c r="BE251" s="496" t="s">
        <v>924</v>
      </c>
      <c r="BF251" s="496" t="s">
        <v>925</v>
      </c>
      <c r="BG251" s="496" t="s">
        <v>926</v>
      </c>
      <c r="BH251" s="496" t="s">
        <v>927</v>
      </c>
      <c r="BI251" s="496" t="s">
        <v>928</v>
      </c>
      <c r="BJ251" s="496" t="s">
        <v>712</v>
      </c>
    </row>
    <row r="252" spans="1:62" ht="28.8" x14ac:dyDescent="0.3">
      <c r="A252" s="493">
        <v>949</v>
      </c>
      <c r="B252" s="494" t="s">
        <v>491</v>
      </c>
      <c r="C252" s="494"/>
      <c r="D252" s="496" t="s">
        <v>260</v>
      </c>
      <c r="E252" s="496" t="s">
        <v>260</v>
      </c>
      <c r="F252" s="496" t="s">
        <v>260</v>
      </c>
      <c r="G252" s="496" t="s">
        <v>260</v>
      </c>
      <c r="H252" s="496" t="s">
        <v>260</v>
      </c>
      <c r="I252" s="496" t="s">
        <v>260</v>
      </c>
      <c r="J252" s="496" t="s">
        <v>684</v>
      </c>
      <c r="K252" s="496" t="s">
        <v>260</v>
      </c>
      <c r="L252" s="496" t="s">
        <v>260</v>
      </c>
      <c r="M252" s="496" t="s">
        <v>260</v>
      </c>
      <c r="N252" s="496" t="s">
        <v>260</v>
      </c>
      <c r="O252" s="496" t="s">
        <v>260</v>
      </c>
      <c r="P252" s="496" t="s">
        <v>260</v>
      </c>
      <c r="Q252" s="496" t="s">
        <v>260</v>
      </c>
      <c r="R252" s="496" t="s">
        <v>260</v>
      </c>
      <c r="S252" s="496" t="s">
        <v>684</v>
      </c>
      <c r="T252" s="496" t="s">
        <v>260</v>
      </c>
      <c r="U252" s="496" t="s">
        <v>260</v>
      </c>
      <c r="V252" s="496" t="s">
        <v>275</v>
      </c>
      <c r="W252" s="496" t="s">
        <v>260</v>
      </c>
      <c r="X252" s="496" t="s">
        <v>260</v>
      </c>
      <c r="Y252" s="496" t="s">
        <v>260</v>
      </c>
      <c r="Z252" s="496" t="s">
        <v>260</v>
      </c>
      <c r="AA252" s="496" t="s">
        <v>260</v>
      </c>
      <c r="AB252" s="496" t="s">
        <v>260</v>
      </c>
      <c r="AC252" s="496" t="s">
        <v>260</v>
      </c>
      <c r="AD252" s="496" t="s">
        <v>260</v>
      </c>
      <c r="AE252" s="496" t="s">
        <v>260</v>
      </c>
      <c r="AF252" s="496" t="s">
        <v>260</v>
      </c>
      <c r="AG252" s="496"/>
      <c r="AH252" s="496" t="s">
        <v>275</v>
      </c>
      <c r="AI252" s="496" t="s">
        <v>260</v>
      </c>
      <c r="AJ252" s="496" t="s">
        <v>260</v>
      </c>
      <c r="AK252" s="496" t="s">
        <v>260</v>
      </c>
      <c r="AL252" s="496" t="s">
        <v>260</v>
      </c>
      <c r="AM252" s="496" t="s">
        <v>260</v>
      </c>
      <c r="AN252" s="496" t="s">
        <v>260</v>
      </c>
      <c r="AO252" s="496" t="s">
        <v>260</v>
      </c>
      <c r="AP252" s="496" t="s">
        <v>260</v>
      </c>
      <c r="AQ252" s="496" t="s">
        <v>684</v>
      </c>
      <c r="AR252" s="496" t="s">
        <v>260</v>
      </c>
      <c r="AS252" s="496" t="s">
        <v>260</v>
      </c>
      <c r="AT252" s="496" t="s">
        <v>260</v>
      </c>
      <c r="AU252" s="496" t="s">
        <v>260</v>
      </c>
      <c r="AV252" s="496" t="s">
        <v>260</v>
      </c>
      <c r="AW252" s="496" t="s">
        <v>260</v>
      </c>
      <c r="AX252" s="496" t="s">
        <v>260</v>
      </c>
      <c r="AY252" s="496" t="s">
        <v>260</v>
      </c>
      <c r="AZ252" s="496" t="s">
        <v>260</v>
      </c>
      <c r="BA252" s="496" t="s">
        <v>275</v>
      </c>
      <c r="BB252" s="496" t="s">
        <v>260</v>
      </c>
      <c r="BC252" s="496" t="s">
        <v>260</v>
      </c>
      <c r="BD252" s="496" t="s">
        <v>260</v>
      </c>
      <c r="BE252" s="496" t="s">
        <v>260</v>
      </c>
      <c r="BF252" s="496" t="s">
        <v>260</v>
      </c>
      <c r="BG252" s="496" t="s">
        <v>260</v>
      </c>
      <c r="BH252" s="496" t="s">
        <v>260</v>
      </c>
      <c r="BI252" s="496" t="s">
        <v>260</v>
      </c>
      <c r="BJ252" s="496" t="s">
        <v>260</v>
      </c>
    </row>
    <row r="253" spans="1:62" ht="28.8" x14ac:dyDescent="0.3">
      <c r="A253" s="493">
        <v>950</v>
      </c>
      <c r="B253" s="494" t="s">
        <v>492</v>
      </c>
      <c r="C253" s="494"/>
      <c r="D253" s="496" t="s">
        <v>17</v>
      </c>
      <c r="E253" s="496" t="s">
        <v>17</v>
      </c>
      <c r="F253" s="496" t="s">
        <v>17</v>
      </c>
      <c r="G253" s="496" t="s">
        <v>17</v>
      </c>
      <c r="H253" s="496" t="s">
        <v>17</v>
      </c>
      <c r="I253" s="496" t="s">
        <v>17</v>
      </c>
      <c r="J253" s="496" t="s">
        <v>17</v>
      </c>
      <c r="K253" s="496" t="s">
        <v>17</v>
      </c>
      <c r="L253" s="496" t="s">
        <v>17</v>
      </c>
      <c r="M253" s="496" t="s">
        <v>17</v>
      </c>
      <c r="N253" s="496" t="s">
        <v>17</v>
      </c>
      <c r="O253" s="496" t="s">
        <v>17</v>
      </c>
      <c r="P253" s="496" t="s">
        <v>17</v>
      </c>
      <c r="Q253" s="496" t="s">
        <v>17</v>
      </c>
      <c r="R253" s="496" t="s">
        <v>17</v>
      </c>
      <c r="S253" s="496" t="s">
        <v>17</v>
      </c>
      <c r="T253" s="496" t="s">
        <v>17</v>
      </c>
      <c r="U253" s="496" t="s">
        <v>17</v>
      </c>
      <c r="V253" s="496" t="s">
        <v>17</v>
      </c>
      <c r="W253" s="496" t="s">
        <v>17</v>
      </c>
      <c r="X253" s="496" t="s">
        <v>17</v>
      </c>
      <c r="Y253" s="496" t="s">
        <v>17</v>
      </c>
      <c r="Z253" s="496" t="s">
        <v>18</v>
      </c>
      <c r="AA253" s="496" t="s">
        <v>17</v>
      </c>
      <c r="AB253" s="496" t="s">
        <v>17</v>
      </c>
      <c r="AC253" s="496" t="s">
        <v>17</v>
      </c>
      <c r="AD253" s="496" t="s">
        <v>17</v>
      </c>
      <c r="AE253" s="496" t="s">
        <v>17</v>
      </c>
      <c r="AF253" s="496" t="s">
        <v>17</v>
      </c>
      <c r="AG253" s="496"/>
      <c r="AH253" s="496" t="s">
        <v>17</v>
      </c>
      <c r="AI253" s="496" t="s">
        <v>17</v>
      </c>
      <c r="AJ253" s="496" t="s">
        <v>17</v>
      </c>
      <c r="AK253" s="496" t="s">
        <v>17</v>
      </c>
      <c r="AL253" s="496" t="s">
        <v>17</v>
      </c>
      <c r="AM253" s="496" t="s">
        <v>17</v>
      </c>
      <c r="AN253" s="496" t="s">
        <v>17</v>
      </c>
      <c r="AO253" s="496" t="s">
        <v>17</v>
      </c>
      <c r="AP253" s="496" t="s">
        <v>17</v>
      </c>
      <c r="AQ253" s="496" t="s">
        <v>557</v>
      </c>
      <c r="AR253" s="496" t="s">
        <v>17</v>
      </c>
      <c r="AS253" s="496" t="s">
        <v>17</v>
      </c>
      <c r="AT253" s="496" t="s">
        <v>17</v>
      </c>
      <c r="AU253" s="496" t="s">
        <v>17</v>
      </c>
      <c r="AV253" s="496" t="s">
        <v>17</v>
      </c>
      <c r="AW253" s="496" t="s">
        <v>17</v>
      </c>
      <c r="AX253" s="496" t="s">
        <v>17</v>
      </c>
      <c r="AY253" s="496" t="s">
        <v>17</v>
      </c>
      <c r="AZ253" s="496" t="s">
        <v>17</v>
      </c>
      <c r="BA253" s="496" t="s">
        <v>17</v>
      </c>
      <c r="BB253" s="496" t="s">
        <v>17</v>
      </c>
      <c r="BC253" s="496" t="s">
        <v>17</v>
      </c>
      <c r="BD253" s="496" t="s">
        <v>17</v>
      </c>
      <c r="BE253" s="496" t="s">
        <v>17</v>
      </c>
      <c r="BF253" s="496" t="s">
        <v>17</v>
      </c>
      <c r="BG253" s="496" t="s">
        <v>17</v>
      </c>
      <c r="BH253" s="496" t="s">
        <v>17</v>
      </c>
      <c r="BI253" s="496" t="s">
        <v>17</v>
      </c>
      <c r="BJ253" s="496" t="s">
        <v>17</v>
      </c>
    </row>
    <row r="254" spans="1:62" ht="28.8" x14ac:dyDescent="0.3">
      <c r="A254" s="493">
        <v>951</v>
      </c>
      <c r="B254" s="494" t="s">
        <v>493</v>
      </c>
      <c r="C254" s="494"/>
      <c r="D254" s="496">
        <v>2</v>
      </c>
      <c r="E254" s="496">
        <v>2</v>
      </c>
      <c r="F254" s="496">
        <v>2</v>
      </c>
      <c r="G254" s="496">
        <v>2</v>
      </c>
      <c r="H254" s="496">
        <v>2</v>
      </c>
      <c r="I254" s="496">
        <v>2</v>
      </c>
      <c r="J254" s="496">
        <v>2</v>
      </c>
      <c r="K254" s="496">
        <v>2</v>
      </c>
      <c r="L254" s="496">
        <v>2</v>
      </c>
      <c r="M254" s="496">
        <v>2</v>
      </c>
      <c r="N254" s="496">
        <v>2</v>
      </c>
      <c r="O254" s="496">
        <v>2</v>
      </c>
      <c r="P254" s="496">
        <v>2</v>
      </c>
      <c r="Q254" s="496">
        <v>2</v>
      </c>
      <c r="R254" s="496">
        <v>2</v>
      </c>
      <c r="S254" s="496">
        <v>2</v>
      </c>
      <c r="T254" s="496">
        <v>2</v>
      </c>
      <c r="U254" s="496">
        <v>2</v>
      </c>
      <c r="V254" s="496">
        <v>2</v>
      </c>
      <c r="W254" s="496">
        <v>2</v>
      </c>
      <c r="X254" s="496">
        <v>2</v>
      </c>
      <c r="Y254" s="496">
        <v>2</v>
      </c>
      <c r="Z254" s="496">
        <v>2</v>
      </c>
      <c r="AA254" s="496">
        <v>2</v>
      </c>
      <c r="AB254" s="496">
        <v>2</v>
      </c>
      <c r="AC254" s="496">
        <v>2</v>
      </c>
      <c r="AD254" s="496">
        <v>2</v>
      </c>
      <c r="AE254" s="496">
        <v>2</v>
      </c>
      <c r="AF254" s="496">
        <v>2</v>
      </c>
      <c r="AG254" s="496"/>
      <c r="AH254" s="496">
        <v>2</v>
      </c>
      <c r="AI254" s="496">
        <v>2</v>
      </c>
      <c r="AJ254" s="496">
        <v>2</v>
      </c>
      <c r="AK254" s="496">
        <v>2</v>
      </c>
      <c r="AL254" s="496">
        <v>2</v>
      </c>
      <c r="AM254" s="496">
        <v>2</v>
      </c>
      <c r="AN254" s="496">
        <v>2</v>
      </c>
      <c r="AO254" s="496">
        <v>2</v>
      </c>
      <c r="AP254" s="496">
        <v>2</v>
      </c>
      <c r="AQ254" s="496">
        <v>2</v>
      </c>
      <c r="AR254" s="496">
        <v>2</v>
      </c>
      <c r="AS254" s="496">
        <v>2</v>
      </c>
      <c r="AT254" s="496">
        <v>2</v>
      </c>
      <c r="AU254" s="496">
        <v>2</v>
      </c>
      <c r="AV254" s="496">
        <v>2</v>
      </c>
      <c r="AW254" s="496">
        <v>2</v>
      </c>
      <c r="AX254" s="496">
        <v>2</v>
      </c>
      <c r="AY254" s="496">
        <v>2</v>
      </c>
      <c r="AZ254" s="496">
        <v>2</v>
      </c>
      <c r="BA254" s="496">
        <v>2</v>
      </c>
      <c r="BB254" s="496">
        <v>2</v>
      </c>
      <c r="BC254" s="496">
        <v>2</v>
      </c>
      <c r="BD254" s="496">
        <v>2</v>
      </c>
      <c r="BE254" s="496">
        <v>2</v>
      </c>
      <c r="BF254" s="496">
        <v>2</v>
      </c>
      <c r="BG254" s="496">
        <v>2</v>
      </c>
      <c r="BH254" s="496">
        <v>2</v>
      </c>
      <c r="BI254" s="496">
        <v>2</v>
      </c>
      <c r="BJ254" s="496">
        <v>2</v>
      </c>
    </row>
    <row r="255" spans="1:62" ht="43.2" x14ac:dyDescent="0.3">
      <c r="A255" s="493">
        <v>952</v>
      </c>
      <c r="B255" s="494" t="s">
        <v>494</v>
      </c>
      <c r="C255" s="494"/>
      <c r="D255" s="496" t="s">
        <v>929</v>
      </c>
      <c r="E255" s="496"/>
      <c r="F255" s="496" t="s">
        <v>930</v>
      </c>
      <c r="G255" s="496" t="s">
        <v>495</v>
      </c>
      <c r="H255" s="496" t="s">
        <v>746</v>
      </c>
      <c r="I255" s="496" t="s">
        <v>931</v>
      </c>
      <c r="J255" s="496"/>
      <c r="K255" s="496" t="s">
        <v>932</v>
      </c>
      <c r="L255" s="496" t="s">
        <v>933</v>
      </c>
      <c r="M255" s="496" t="s">
        <v>934</v>
      </c>
      <c r="N255" s="496" t="s">
        <v>935</v>
      </c>
      <c r="O255" s="496" t="s">
        <v>936</v>
      </c>
      <c r="P255" s="496" t="s">
        <v>937</v>
      </c>
      <c r="Q255" s="496" t="s">
        <v>938</v>
      </c>
      <c r="R255" s="496" t="s">
        <v>939</v>
      </c>
      <c r="S255" s="496" t="s">
        <v>940</v>
      </c>
      <c r="T255" s="496" t="s">
        <v>941</v>
      </c>
      <c r="U255" s="496" t="s">
        <v>942</v>
      </c>
      <c r="V255" s="496" t="s">
        <v>943</v>
      </c>
      <c r="W255" s="496" t="s">
        <v>944</v>
      </c>
      <c r="X255" s="496" t="s">
        <v>945</v>
      </c>
      <c r="Y255" s="496" t="s">
        <v>946</v>
      </c>
      <c r="Z255" s="496" t="s">
        <v>947</v>
      </c>
      <c r="AA255" s="496" t="s">
        <v>948</v>
      </c>
      <c r="AB255" s="496" t="s">
        <v>948</v>
      </c>
      <c r="AC255" s="496" t="s">
        <v>949</v>
      </c>
      <c r="AD255" s="496" t="s">
        <v>950</v>
      </c>
      <c r="AE255" s="496" t="s">
        <v>951</v>
      </c>
      <c r="AF255" s="496" t="s">
        <v>952</v>
      </c>
      <c r="AG255" s="496"/>
      <c r="AH255" s="496" t="s">
        <v>953</v>
      </c>
      <c r="AI255" s="496" t="s">
        <v>954</v>
      </c>
      <c r="AJ255" s="496" t="s">
        <v>955</v>
      </c>
      <c r="AK255" s="496" t="s">
        <v>685</v>
      </c>
      <c r="AL255" s="496" t="s">
        <v>956</v>
      </c>
      <c r="AM255" s="496" t="s">
        <v>957</v>
      </c>
      <c r="AN255" s="496" t="s">
        <v>958</v>
      </c>
      <c r="AO255" s="496" t="s">
        <v>959</v>
      </c>
      <c r="AP255" s="496" t="s">
        <v>960</v>
      </c>
      <c r="AQ255" s="496" t="s">
        <v>495</v>
      </c>
      <c r="AR255" s="496" t="s">
        <v>961</v>
      </c>
      <c r="AS255" s="496" t="s">
        <v>962</v>
      </c>
      <c r="AT255" s="496" t="s">
        <v>963</v>
      </c>
      <c r="AU255" s="496" t="s">
        <v>964</v>
      </c>
      <c r="AV255" s="496" t="s">
        <v>965</v>
      </c>
      <c r="AW255" s="496"/>
      <c r="AX255" s="496" t="s">
        <v>966</v>
      </c>
      <c r="AY255" s="496" t="s">
        <v>560</v>
      </c>
      <c r="AZ255" s="496" t="s">
        <v>967</v>
      </c>
      <c r="BA255" s="496" t="s">
        <v>647</v>
      </c>
      <c r="BB255" s="496" t="s">
        <v>968</v>
      </c>
      <c r="BC255" s="496" t="s">
        <v>713</v>
      </c>
      <c r="BD255" s="496" t="s">
        <v>969</v>
      </c>
      <c r="BE255" s="496" t="s">
        <v>970</v>
      </c>
      <c r="BF255" s="496" t="s">
        <v>971</v>
      </c>
      <c r="BG255" s="496" t="s">
        <v>972</v>
      </c>
      <c r="BH255" s="496" t="s">
        <v>973</v>
      </c>
      <c r="BI255" s="496" t="s">
        <v>974</v>
      </c>
      <c r="BJ255" s="496" t="s">
        <v>495</v>
      </c>
    </row>
    <row r="256" spans="1:62" x14ac:dyDescent="0.3">
      <c r="A256" s="493">
        <v>953</v>
      </c>
      <c r="B256" s="494" t="s">
        <v>497</v>
      </c>
      <c r="C256" s="494"/>
      <c r="D256" s="496">
        <v>2</v>
      </c>
      <c r="E256" s="496">
        <v>2</v>
      </c>
      <c r="F256" s="496">
        <v>2</v>
      </c>
      <c r="G256" s="496">
        <v>2</v>
      </c>
      <c r="H256" s="496">
        <v>2</v>
      </c>
      <c r="I256" s="496">
        <v>2</v>
      </c>
      <c r="J256" s="496">
        <v>2</v>
      </c>
      <c r="K256" s="496">
        <v>2</v>
      </c>
      <c r="L256" s="496">
        <v>2</v>
      </c>
      <c r="M256" s="496">
        <v>2</v>
      </c>
      <c r="N256" s="496">
        <v>2</v>
      </c>
      <c r="O256" s="496">
        <v>2</v>
      </c>
      <c r="P256" s="496">
        <v>2</v>
      </c>
      <c r="Q256" s="496">
        <v>2</v>
      </c>
      <c r="R256" s="496">
        <v>2</v>
      </c>
      <c r="S256" s="496">
        <v>2</v>
      </c>
      <c r="T256" s="496">
        <v>2</v>
      </c>
      <c r="U256" s="496">
        <v>2</v>
      </c>
      <c r="V256" s="496">
        <v>2</v>
      </c>
      <c r="W256" s="496">
        <v>2</v>
      </c>
      <c r="X256" s="496">
        <v>2</v>
      </c>
      <c r="Y256" s="496">
        <v>2</v>
      </c>
      <c r="Z256" s="496">
        <v>2</v>
      </c>
      <c r="AA256" s="496">
        <v>2</v>
      </c>
      <c r="AB256" s="496">
        <v>2</v>
      </c>
      <c r="AC256" s="496">
        <v>2</v>
      </c>
      <c r="AD256" s="496">
        <v>2</v>
      </c>
      <c r="AE256" s="496">
        <v>2</v>
      </c>
      <c r="AF256" s="496">
        <v>2</v>
      </c>
      <c r="AG256" s="496"/>
      <c r="AH256" s="496">
        <v>2</v>
      </c>
      <c r="AI256" s="496">
        <v>2</v>
      </c>
      <c r="AJ256" s="496">
        <v>2</v>
      </c>
      <c r="AK256" s="496">
        <v>2</v>
      </c>
      <c r="AL256" s="496">
        <v>2</v>
      </c>
      <c r="AM256" s="496">
        <v>2</v>
      </c>
      <c r="AN256" s="496">
        <v>2</v>
      </c>
      <c r="AO256" s="496">
        <v>2</v>
      </c>
      <c r="AP256" s="496">
        <v>2</v>
      </c>
      <c r="AQ256" s="496">
        <v>2</v>
      </c>
      <c r="AR256" s="496">
        <v>2</v>
      </c>
      <c r="AS256" s="496">
        <v>2</v>
      </c>
      <c r="AT256" s="496">
        <v>2</v>
      </c>
      <c r="AU256" s="496">
        <v>2</v>
      </c>
      <c r="AV256" s="496">
        <v>2</v>
      </c>
      <c r="AW256" s="496">
        <v>2</v>
      </c>
      <c r="AX256" s="496">
        <v>2</v>
      </c>
      <c r="AY256" s="496">
        <v>2</v>
      </c>
      <c r="AZ256" s="496">
        <v>2</v>
      </c>
      <c r="BA256" s="496">
        <v>2</v>
      </c>
      <c r="BB256" s="496">
        <v>2</v>
      </c>
      <c r="BC256" s="496">
        <v>2</v>
      </c>
      <c r="BD256" s="496">
        <v>2</v>
      </c>
      <c r="BE256" s="496">
        <v>2</v>
      </c>
      <c r="BF256" s="496">
        <v>2</v>
      </c>
      <c r="BG256" s="496">
        <v>2</v>
      </c>
      <c r="BH256" s="496">
        <v>2</v>
      </c>
      <c r="BI256" s="496">
        <v>2</v>
      </c>
      <c r="BJ256" s="496">
        <v>2</v>
      </c>
    </row>
    <row r="257" spans="1:62" ht="43.2" x14ac:dyDescent="0.3">
      <c r="A257" s="493">
        <v>954</v>
      </c>
      <c r="B257" s="494" t="s">
        <v>258</v>
      </c>
      <c r="C257" s="494"/>
      <c r="D257" s="496" t="s">
        <v>17</v>
      </c>
      <c r="E257" s="496" t="s">
        <v>17</v>
      </c>
      <c r="F257" s="496" t="s">
        <v>17</v>
      </c>
      <c r="G257" s="496" t="s">
        <v>17</v>
      </c>
      <c r="H257" s="496" t="s">
        <v>17</v>
      </c>
      <c r="I257" s="496" t="s">
        <v>17</v>
      </c>
      <c r="J257" s="496" t="s">
        <v>17</v>
      </c>
      <c r="K257" s="496" t="s">
        <v>17</v>
      </c>
      <c r="L257" s="496" t="s">
        <v>17</v>
      </c>
      <c r="M257" s="496" t="s">
        <v>17</v>
      </c>
      <c r="N257" s="496" t="s">
        <v>17</v>
      </c>
      <c r="O257" s="496" t="s">
        <v>17</v>
      </c>
      <c r="P257" s="496" t="s">
        <v>17</v>
      </c>
      <c r="Q257" s="496" t="s">
        <v>17</v>
      </c>
      <c r="R257" s="496" t="s">
        <v>17</v>
      </c>
      <c r="S257" s="496" t="s">
        <v>17</v>
      </c>
      <c r="T257" s="496" t="s">
        <v>17</v>
      </c>
      <c r="U257" s="496" t="s">
        <v>17</v>
      </c>
      <c r="V257" s="496" t="s">
        <v>17</v>
      </c>
      <c r="W257" s="496" t="s">
        <v>17</v>
      </c>
      <c r="X257" s="496" t="s">
        <v>17</v>
      </c>
      <c r="Y257" s="496" t="s">
        <v>17</v>
      </c>
      <c r="Z257" s="496" t="s">
        <v>17</v>
      </c>
      <c r="AA257" s="496" t="s">
        <v>17</v>
      </c>
      <c r="AB257" s="496" t="s">
        <v>17</v>
      </c>
      <c r="AC257" s="496" t="s">
        <v>17</v>
      </c>
      <c r="AD257" s="496" t="s">
        <v>17</v>
      </c>
      <c r="AE257" s="496" t="s">
        <v>17</v>
      </c>
      <c r="AF257" s="496" t="s">
        <v>17</v>
      </c>
      <c r="AG257" s="496"/>
      <c r="AH257" s="496" t="s">
        <v>17</v>
      </c>
      <c r="AI257" s="496" t="s">
        <v>17</v>
      </c>
      <c r="AJ257" s="496" t="s">
        <v>17</v>
      </c>
      <c r="AK257" s="496" t="s">
        <v>17</v>
      </c>
      <c r="AL257" s="496" t="s">
        <v>17</v>
      </c>
      <c r="AM257" s="496" t="s">
        <v>17</v>
      </c>
      <c r="AN257" s="496" t="s">
        <v>17</v>
      </c>
      <c r="AO257" s="496" t="s">
        <v>17</v>
      </c>
      <c r="AP257" s="496" t="s">
        <v>17</v>
      </c>
      <c r="AQ257" s="496" t="s">
        <v>17</v>
      </c>
      <c r="AR257" s="496" t="s">
        <v>17</v>
      </c>
      <c r="AS257" s="496" t="s">
        <v>17</v>
      </c>
      <c r="AT257" s="496" t="s">
        <v>17</v>
      </c>
      <c r="AU257" s="496" t="s">
        <v>17</v>
      </c>
      <c r="AV257" s="496" t="s">
        <v>17</v>
      </c>
      <c r="AW257" s="496" t="s">
        <v>17</v>
      </c>
      <c r="AX257" s="496" t="s">
        <v>17</v>
      </c>
      <c r="AY257" s="496" t="s">
        <v>17</v>
      </c>
      <c r="AZ257" s="496" t="s">
        <v>17</v>
      </c>
      <c r="BA257" s="496" t="s">
        <v>17</v>
      </c>
      <c r="BB257" s="496" t="s">
        <v>17</v>
      </c>
      <c r="BC257" s="496" t="s">
        <v>17</v>
      </c>
      <c r="BD257" s="496" t="s">
        <v>17</v>
      </c>
      <c r="BE257" s="496" t="s">
        <v>17</v>
      </c>
      <c r="BF257" s="496" t="s">
        <v>17</v>
      </c>
      <c r="BG257" s="496" t="s">
        <v>17</v>
      </c>
      <c r="BH257" s="496" t="s">
        <v>17</v>
      </c>
      <c r="BI257" s="496" t="s">
        <v>17</v>
      </c>
      <c r="BJ257" s="496" t="s">
        <v>17</v>
      </c>
    </row>
    <row r="258" spans="1:62" x14ac:dyDescent="0.3">
      <c r="A258" s="493">
        <v>955</v>
      </c>
      <c r="B258" s="494" t="s">
        <v>498</v>
      </c>
      <c r="C258" s="494"/>
      <c r="D258" s="496">
        <v>0</v>
      </c>
      <c r="E258" s="496">
        <v>0</v>
      </c>
      <c r="F258" s="496">
        <v>0</v>
      </c>
      <c r="G258" s="496">
        <v>0</v>
      </c>
      <c r="H258" s="496">
        <v>0</v>
      </c>
      <c r="I258" s="496">
        <v>1</v>
      </c>
      <c r="J258" s="496">
        <v>0</v>
      </c>
      <c r="K258" s="496">
        <v>0</v>
      </c>
      <c r="L258" s="496">
        <v>0</v>
      </c>
      <c r="M258" s="496">
        <v>0</v>
      </c>
      <c r="N258" s="496">
        <v>0</v>
      </c>
      <c r="O258" s="496">
        <v>0</v>
      </c>
      <c r="P258" s="496">
        <v>0</v>
      </c>
      <c r="Q258" s="496">
        <v>0</v>
      </c>
      <c r="R258" s="496">
        <v>0</v>
      </c>
      <c r="S258" s="496">
        <v>0</v>
      </c>
      <c r="T258" s="496">
        <v>0</v>
      </c>
      <c r="U258" s="496">
        <v>0</v>
      </c>
      <c r="V258" s="496">
        <v>0</v>
      </c>
      <c r="W258" s="496">
        <v>0</v>
      </c>
      <c r="X258" s="496">
        <v>0</v>
      </c>
      <c r="Y258" s="496">
        <v>0</v>
      </c>
      <c r="Z258" s="496">
        <v>0</v>
      </c>
      <c r="AA258" s="496">
        <v>1</v>
      </c>
      <c r="AB258" s="496">
        <v>0</v>
      </c>
      <c r="AC258" s="496">
        <v>0</v>
      </c>
      <c r="AD258" s="496">
        <v>0</v>
      </c>
      <c r="AE258" s="496">
        <v>0</v>
      </c>
      <c r="AF258" s="496">
        <v>0</v>
      </c>
      <c r="AG258" s="496"/>
      <c r="AH258" s="496">
        <v>0</v>
      </c>
      <c r="AI258" s="496">
        <v>0</v>
      </c>
      <c r="AJ258" s="496">
        <v>0</v>
      </c>
      <c r="AK258" s="496">
        <v>0</v>
      </c>
      <c r="AL258" s="496">
        <v>0</v>
      </c>
      <c r="AM258" s="496">
        <v>0</v>
      </c>
      <c r="AN258" s="496">
        <v>3</v>
      </c>
      <c r="AO258" s="496">
        <v>0</v>
      </c>
      <c r="AP258" s="496">
        <v>1</v>
      </c>
      <c r="AQ258" s="496">
        <v>0</v>
      </c>
      <c r="AR258" s="496">
        <v>1</v>
      </c>
      <c r="AS258" s="496">
        <v>0</v>
      </c>
      <c r="AT258" s="496">
        <v>0</v>
      </c>
      <c r="AU258" s="496">
        <v>0</v>
      </c>
      <c r="AV258" s="496">
        <v>0</v>
      </c>
      <c r="AW258" s="496">
        <v>0</v>
      </c>
      <c r="AX258" s="496">
        <v>0</v>
      </c>
      <c r="AY258" s="496">
        <v>1</v>
      </c>
      <c r="AZ258" s="496">
        <v>0</v>
      </c>
      <c r="BA258" s="496">
        <v>0</v>
      </c>
      <c r="BB258" s="496">
        <v>0</v>
      </c>
      <c r="BC258" s="496">
        <v>0</v>
      </c>
      <c r="BD258" s="496">
        <v>0</v>
      </c>
      <c r="BE258" s="496">
        <v>0</v>
      </c>
      <c r="BF258" s="496">
        <v>0</v>
      </c>
      <c r="BG258" s="496">
        <v>0</v>
      </c>
      <c r="BH258" s="496">
        <v>0</v>
      </c>
      <c r="BI258" s="496">
        <v>0</v>
      </c>
      <c r="BJ258" s="496">
        <v>0</v>
      </c>
    </row>
    <row r="259" spans="1:62" ht="43.2" x14ac:dyDescent="0.3">
      <c r="A259" s="493">
        <v>956</v>
      </c>
      <c r="B259" s="494" t="s">
        <v>259</v>
      </c>
      <c r="C259" s="494"/>
      <c r="D259" s="496" t="s">
        <v>17</v>
      </c>
      <c r="E259" s="496" t="s">
        <v>17</v>
      </c>
      <c r="F259" s="496" t="s">
        <v>17</v>
      </c>
      <c r="G259" s="496" t="s">
        <v>17</v>
      </c>
      <c r="H259" s="496" t="s">
        <v>17</v>
      </c>
      <c r="I259" s="496" t="s">
        <v>17</v>
      </c>
      <c r="J259" s="496" t="s">
        <v>17</v>
      </c>
      <c r="K259" s="496" t="s">
        <v>17</v>
      </c>
      <c r="L259" s="496" t="s">
        <v>17</v>
      </c>
      <c r="M259" s="496" t="s">
        <v>17</v>
      </c>
      <c r="N259" s="496" t="s">
        <v>17</v>
      </c>
      <c r="O259" s="496" t="s">
        <v>17</v>
      </c>
      <c r="P259" s="496" t="s">
        <v>17</v>
      </c>
      <c r="Q259" s="496" t="s">
        <v>17</v>
      </c>
      <c r="R259" s="496" t="s">
        <v>17</v>
      </c>
      <c r="S259" s="496" t="s">
        <v>17</v>
      </c>
      <c r="T259" s="496" t="s">
        <v>17</v>
      </c>
      <c r="U259" s="496" t="s">
        <v>17</v>
      </c>
      <c r="V259" s="496" t="s">
        <v>17</v>
      </c>
      <c r="W259" s="496" t="s">
        <v>17</v>
      </c>
      <c r="X259" s="496" t="s">
        <v>17</v>
      </c>
      <c r="Y259" s="496" t="s">
        <v>17</v>
      </c>
      <c r="Z259" s="496" t="s">
        <v>17</v>
      </c>
      <c r="AA259" s="496" t="s">
        <v>17</v>
      </c>
      <c r="AB259" s="496" t="s">
        <v>17</v>
      </c>
      <c r="AC259" s="496" t="s">
        <v>17</v>
      </c>
      <c r="AD259" s="496" t="s">
        <v>17</v>
      </c>
      <c r="AE259" s="496" t="s">
        <v>17</v>
      </c>
      <c r="AF259" s="496" t="s">
        <v>17</v>
      </c>
      <c r="AG259" s="496"/>
      <c r="AH259" s="496" t="s">
        <v>17</v>
      </c>
      <c r="AI259" s="496" t="s">
        <v>17</v>
      </c>
      <c r="AJ259" s="496" t="s">
        <v>17</v>
      </c>
      <c r="AK259" s="496" t="s">
        <v>17</v>
      </c>
      <c r="AL259" s="496" t="s">
        <v>17</v>
      </c>
      <c r="AM259" s="496" t="s">
        <v>17</v>
      </c>
      <c r="AN259" s="496" t="s">
        <v>17</v>
      </c>
      <c r="AO259" s="496" t="s">
        <v>17</v>
      </c>
      <c r="AP259" s="496" t="s">
        <v>17</v>
      </c>
      <c r="AQ259" s="496" t="s">
        <v>17</v>
      </c>
      <c r="AR259" s="496" t="s">
        <v>17</v>
      </c>
      <c r="AS259" s="496" t="s">
        <v>17</v>
      </c>
      <c r="AT259" s="496" t="s">
        <v>17</v>
      </c>
      <c r="AU259" s="496" t="s">
        <v>17</v>
      </c>
      <c r="AV259" s="496" t="s">
        <v>17</v>
      </c>
      <c r="AW259" s="496" t="s">
        <v>17</v>
      </c>
      <c r="AX259" s="496" t="s">
        <v>17</v>
      </c>
      <c r="AY259" s="496" t="s">
        <v>17</v>
      </c>
      <c r="AZ259" s="496" t="s">
        <v>17</v>
      </c>
      <c r="BA259" s="496" t="s">
        <v>17</v>
      </c>
      <c r="BB259" s="496" t="s">
        <v>17</v>
      </c>
      <c r="BC259" s="496" t="s">
        <v>17</v>
      </c>
      <c r="BD259" s="496" t="s">
        <v>17</v>
      </c>
      <c r="BE259" s="496" t="s">
        <v>17</v>
      </c>
      <c r="BF259" s="496" t="s">
        <v>17</v>
      </c>
      <c r="BG259" s="496" t="s">
        <v>17</v>
      </c>
      <c r="BH259" s="496" t="s">
        <v>17</v>
      </c>
      <c r="BI259" s="496" t="s">
        <v>17</v>
      </c>
      <c r="BJ259" s="496" t="s">
        <v>17</v>
      </c>
    </row>
    <row r="260" spans="1:62" x14ac:dyDescent="0.3">
      <c r="A260" s="493">
        <v>957</v>
      </c>
      <c r="B260" s="494" t="s">
        <v>499</v>
      </c>
      <c r="C260" s="494"/>
      <c r="D260" s="496">
        <v>0</v>
      </c>
      <c r="E260" s="496">
        <v>0</v>
      </c>
      <c r="F260" s="496">
        <v>0</v>
      </c>
      <c r="G260" s="496">
        <v>0</v>
      </c>
      <c r="H260" s="496">
        <v>0</v>
      </c>
      <c r="I260" s="496">
        <v>0</v>
      </c>
      <c r="J260" s="496">
        <v>0</v>
      </c>
      <c r="K260" s="496">
        <v>0</v>
      </c>
      <c r="L260" s="496">
        <v>0</v>
      </c>
      <c r="M260" s="496">
        <v>0</v>
      </c>
      <c r="N260" s="496">
        <v>0</v>
      </c>
      <c r="O260" s="496">
        <v>0</v>
      </c>
      <c r="P260" s="496">
        <v>0</v>
      </c>
      <c r="Q260" s="496">
        <v>0</v>
      </c>
      <c r="R260" s="496">
        <v>0</v>
      </c>
      <c r="S260" s="496">
        <v>0</v>
      </c>
      <c r="T260" s="496">
        <v>0</v>
      </c>
      <c r="U260" s="496">
        <v>0</v>
      </c>
      <c r="V260" s="496">
        <v>0</v>
      </c>
      <c r="W260" s="496">
        <v>0</v>
      </c>
      <c r="X260" s="496">
        <v>0</v>
      </c>
      <c r="Y260" s="496">
        <v>0</v>
      </c>
      <c r="Z260" s="496">
        <v>0</v>
      </c>
      <c r="AA260" s="496">
        <v>0</v>
      </c>
      <c r="AB260" s="496">
        <v>0</v>
      </c>
      <c r="AC260" s="496">
        <v>0</v>
      </c>
      <c r="AD260" s="496">
        <v>0</v>
      </c>
      <c r="AE260" s="496">
        <v>1</v>
      </c>
      <c r="AF260" s="496">
        <v>0</v>
      </c>
      <c r="AG260" s="496"/>
      <c r="AH260" s="496">
        <v>0</v>
      </c>
      <c r="AI260" s="496">
        <v>0</v>
      </c>
      <c r="AJ260" s="496">
        <v>0</v>
      </c>
      <c r="AK260" s="496">
        <v>0</v>
      </c>
      <c r="AL260" s="496">
        <v>0</v>
      </c>
      <c r="AM260" s="496">
        <v>0</v>
      </c>
      <c r="AN260" s="496">
        <v>0</v>
      </c>
      <c r="AO260" s="496">
        <v>0</v>
      </c>
      <c r="AP260" s="496">
        <v>0</v>
      </c>
      <c r="AQ260" s="496">
        <v>0</v>
      </c>
      <c r="AR260" s="496">
        <v>0</v>
      </c>
      <c r="AS260" s="496">
        <v>0</v>
      </c>
      <c r="AT260" s="496">
        <v>0</v>
      </c>
      <c r="AU260" s="496">
        <v>0</v>
      </c>
      <c r="AV260" s="496">
        <v>0</v>
      </c>
      <c r="AW260" s="496">
        <v>0</v>
      </c>
      <c r="AX260" s="496">
        <v>0</v>
      </c>
      <c r="AY260" s="496">
        <v>0</v>
      </c>
      <c r="AZ260" s="496">
        <v>0</v>
      </c>
      <c r="BA260" s="496">
        <v>0</v>
      </c>
      <c r="BB260" s="496">
        <v>0</v>
      </c>
      <c r="BC260" s="496">
        <v>0</v>
      </c>
      <c r="BD260" s="496">
        <v>0</v>
      </c>
      <c r="BE260" s="496">
        <v>0</v>
      </c>
      <c r="BF260" s="496">
        <v>0</v>
      </c>
      <c r="BG260" s="496">
        <v>0</v>
      </c>
      <c r="BH260" s="496">
        <v>0</v>
      </c>
      <c r="BI260" s="496">
        <v>0</v>
      </c>
      <c r="BJ260" s="496">
        <v>0</v>
      </c>
    </row>
    <row r="261" spans="1:62" ht="57.6" x14ac:dyDescent="0.3">
      <c r="A261" s="493">
        <v>958</v>
      </c>
      <c r="B261" s="494" t="s">
        <v>500</v>
      </c>
      <c r="C261" s="494"/>
      <c r="D261" s="496" t="s">
        <v>17</v>
      </c>
      <c r="E261" s="496" t="s">
        <v>17</v>
      </c>
      <c r="F261" s="496" t="s">
        <v>17</v>
      </c>
      <c r="G261" s="496" t="s">
        <v>17</v>
      </c>
      <c r="H261" s="496" t="s">
        <v>17</v>
      </c>
      <c r="I261" s="496" t="s">
        <v>17</v>
      </c>
      <c r="J261" s="496" t="s">
        <v>17</v>
      </c>
      <c r="K261" s="496" t="s">
        <v>17</v>
      </c>
      <c r="L261" s="496" t="s">
        <v>17</v>
      </c>
      <c r="M261" s="496" t="s">
        <v>17</v>
      </c>
      <c r="N261" s="496" t="s">
        <v>17</v>
      </c>
      <c r="O261" s="496" t="s">
        <v>17</v>
      </c>
      <c r="P261" s="496" t="s">
        <v>17</v>
      </c>
      <c r="Q261" s="496" t="s">
        <v>17</v>
      </c>
      <c r="R261" s="496" t="s">
        <v>17</v>
      </c>
      <c r="S261" s="496" t="s">
        <v>17</v>
      </c>
      <c r="T261" s="496" t="s">
        <v>17</v>
      </c>
      <c r="U261" s="496" t="s">
        <v>17</v>
      </c>
      <c r="V261" s="496" t="s">
        <v>17</v>
      </c>
      <c r="W261" s="496" t="s">
        <v>17</v>
      </c>
      <c r="X261" s="496" t="s">
        <v>17</v>
      </c>
      <c r="Y261" s="496" t="s">
        <v>17</v>
      </c>
      <c r="Z261" s="496" t="s">
        <v>17</v>
      </c>
      <c r="AA261" s="496" t="s">
        <v>17</v>
      </c>
      <c r="AB261" s="496" t="s">
        <v>17</v>
      </c>
      <c r="AC261" s="496" t="s">
        <v>17</v>
      </c>
      <c r="AD261" s="496" t="s">
        <v>17</v>
      </c>
      <c r="AE261" s="496" t="s">
        <v>17</v>
      </c>
      <c r="AF261" s="496" t="s">
        <v>17</v>
      </c>
      <c r="AG261" s="496"/>
      <c r="AH261" s="496" t="s">
        <v>17</v>
      </c>
      <c r="AI261" s="496" t="s">
        <v>17</v>
      </c>
      <c r="AJ261" s="496" t="s">
        <v>17</v>
      </c>
      <c r="AK261" s="496" t="s">
        <v>17</v>
      </c>
      <c r="AL261" s="496" t="s">
        <v>17</v>
      </c>
      <c r="AM261" s="496" t="s">
        <v>17</v>
      </c>
      <c r="AN261" s="496" t="s">
        <v>17</v>
      </c>
      <c r="AO261" s="496" t="s">
        <v>17</v>
      </c>
      <c r="AP261" s="496" t="s">
        <v>17</v>
      </c>
      <c r="AQ261" s="496" t="s">
        <v>17</v>
      </c>
      <c r="AR261" s="496" t="s">
        <v>17</v>
      </c>
      <c r="AS261" s="496" t="s">
        <v>17</v>
      </c>
      <c r="AT261" s="496" t="s">
        <v>17</v>
      </c>
      <c r="AU261" s="496" t="s">
        <v>17</v>
      </c>
      <c r="AV261" s="496" t="s">
        <v>17</v>
      </c>
      <c r="AW261" s="496" t="s">
        <v>17</v>
      </c>
      <c r="AX261" s="496" t="s">
        <v>17</v>
      </c>
      <c r="AY261" s="496" t="s">
        <v>17</v>
      </c>
      <c r="AZ261" s="496" t="s">
        <v>17</v>
      </c>
      <c r="BA261" s="496" t="s">
        <v>17</v>
      </c>
      <c r="BB261" s="496" t="s">
        <v>17</v>
      </c>
      <c r="BC261" s="496" t="s">
        <v>17</v>
      </c>
      <c r="BD261" s="496" t="s">
        <v>17</v>
      </c>
      <c r="BE261" s="496" t="s">
        <v>17</v>
      </c>
      <c r="BF261" s="496" t="s">
        <v>17</v>
      </c>
      <c r="BG261" s="496" t="s">
        <v>17</v>
      </c>
      <c r="BH261" s="496" t="s">
        <v>17</v>
      </c>
      <c r="BI261" s="496" t="s">
        <v>17</v>
      </c>
      <c r="BJ261" s="496" t="s">
        <v>17</v>
      </c>
    </row>
    <row r="262" spans="1:62" ht="28.8" x14ac:dyDescent="0.3">
      <c r="A262" s="493">
        <v>959</v>
      </c>
      <c r="B262" s="494" t="s">
        <v>501</v>
      </c>
      <c r="C262" s="494"/>
      <c r="D262" s="496">
        <v>0</v>
      </c>
      <c r="E262" s="496">
        <v>0</v>
      </c>
      <c r="F262" s="496">
        <v>0</v>
      </c>
      <c r="G262" s="496">
        <v>0</v>
      </c>
      <c r="H262" s="496">
        <v>0</v>
      </c>
      <c r="I262" s="496">
        <v>0</v>
      </c>
      <c r="J262" s="496">
        <v>0</v>
      </c>
      <c r="K262" s="496">
        <v>0</v>
      </c>
      <c r="L262" s="496">
        <v>0</v>
      </c>
      <c r="M262" s="496">
        <v>0</v>
      </c>
      <c r="N262" s="496">
        <v>0</v>
      </c>
      <c r="O262" s="496">
        <v>0</v>
      </c>
      <c r="P262" s="496">
        <v>0</v>
      </c>
      <c r="Q262" s="496">
        <v>0</v>
      </c>
      <c r="R262" s="496">
        <v>0</v>
      </c>
      <c r="S262" s="496">
        <v>0</v>
      </c>
      <c r="T262" s="496">
        <v>0</v>
      </c>
      <c r="U262" s="496">
        <v>0</v>
      </c>
      <c r="V262" s="496">
        <v>0</v>
      </c>
      <c r="W262" s="496">
        <v>0</v>
      </c>
      <c r="X262" s="496">
        <v>0</v>
      </c>
      <c r="Y262" s="496">
        <v>0</v>
      </c>
      <c r="Z262" s="496">
        <v>0</v>
      </c>
      <c r="AA262" s="496">
        <v>0</v>
      </c>
      <c r="AB262" s="496">
        <v>0</v>
      </c>
      <c r="AC262" s="496">
        <v>0</v>
      </c>
      <c r="AD262" s="496">
        <v>0</v>
      </c>
      <c r="AE262" s="496">
        <v>0</v>
      </c>
      <c r="AF262" s="496">
        <v>0</v>
      </c>
      <c r="AG262" s="496"/>
      <c r="AH262" s="496">
        <v>0</v>
      </c>
      <c r="AI262" s="496">
        <v>0</v>
      </c>
      <c r="AJ262" s="496">
        <v>0</v>
      </c>
      <c r="AK262" s="496">
        <v>0</v>
      </c>
      <c r="AL262" s="496">
        <v>0</v>
      </c>
      <c r="AM262" s="496">
        <v>0</v>
      </c>
      <c r="AN262" s="496">
        <v>0</v>
      </c>
      <c r="AO262" s="496">
        <v>0</v>
      </c>
      <c r="AP262" s="496">
        <v>0</v>
      </c>
      <c r="AQ262" s="496">
        <v>0</v>
      </c>
      <c r="AR262" s="496">
        <v>0</v>
      </c>
      <c r="AS262" s="496">
        <v>0</v>
      </c>
      <c r="AT262" s="496">
        <v>0</v>
      </c>
      <c r="AU262" s="496">
        <v>0</v>
      </c>
      <c r="AV262" s="496">
        <v>0</v>
      </c>
      <c r="AW262" s="496">
        <v>0</v>
      </c>
      <c r="AX262" s="496">
        <v>0</v>
      </c>
      <c r="AY262" s="496">
        <v>0</v>
      </c>
      <c r="AZ262" s="496">
        <v>0</v>
      </c>
      <c r="BA262" s="496">
        <v>0</v>
      </c>
      <c r="BB262" s="496">
        <v>0</v>
      </c>
      <c r="BC262" s="496">
        <v>0</v>
      </c>
      <c r="BD262" s="496">
        <v>0</v>
      </c>
      <c r="BE262" s="496">
        <v>0</v>
      </c>
      <c r="BF262" s="496">
        <v>0</v>
      </c>
      <c r="BG262" s="496">
        <v>0</v>
      </c>
      <c r="BH262" s="496">
        <v>0</v>
      </c>
      <c r="BI262" s="496">
        <v>0</v>
      </c>
      <c r="BJ262" s="496">
        <v>0</v>
      </c>
    </row>
    <row r="263" spans="1:62" x14ac:dyDescent="0.3">
      <c r="A263" s="493">
        <v>960</v>
      </c>
      <c r="B263" s="494" t="s">
        <v>502</v>
      </c>
      <c r="C263" s="494"/>
      <c r="D263" s="496" t="s">
        <v>978</v>
      </c>
      <c r="E263" s="496" t="s">
        <v>979</v>
      </c>
      <c r="F263" s="496" t="s">
        <v>980</v>
      </c>
      <c r="G263" s="496" t="s">
        <v>981</v>
      </c>
      <c r="H263" s="496" t="s">
        <v>982</v>
      </c>
      <c r="I263" s="496" t="s">
        <v>983</v>
      </c>
      <c r="J263" s="496" t="s">
        <v>984</v>
      </c>
      <c r="K263" s="496" t="s">
        <v>985</v>
      </c>
      <c r="L263" s="496" t="s">
        <v>986</v>
      </c>
      <c r="M263" s="496" t="s">
        <v>987</v>
      </c>
      <c r="N263" s="496" t="s">
        <v>988</v>
      </c>
      <c r="O263" s="496" t="s">
        <v>989</v>
      </c>
      <c r="P263" s="496" t="s">
        <v>990</v>
      </c>
      <c r="Q263" s="496" t="s">
        <v>991</v>
      </c>
      <c r="R263" s="496" t="s">
        <v>992</v>
      </c>
      <c r="S263" s="496" t="s">
        <v>993</v>
      </c>
      <c r="T263" s="496" t="s">
        <v>994</v>
      </c>
      <c r="U263" s="496" t="s">
        <v>995</v>
      </c>
      <c r="V263" s="496" t="s">
        <v>996</v>
      </c>
      <c r="W263" s="496" t="s">
        <v>997</v>
      </c>
      <c r="X263" s="496" t="s">
        <v>998</v>
      </c>
      <c r="Y263" s="496" t="s">
        <v>999</v>
      </c>
      <c r="Z263" s="496" t="s">
        <v>1000</v>
      </c>
      <c r="AA263" s="496" t="s">
        <v>1314</v>
      </c>
      <c r="AB263" s="496" t="s">
        <v>1001</v>
      </c>
      <c r="AC263" s="496" t="s">
        <v>1002</v>
      </c>
      <c r="AD263" s="496" t="s">
        <v>1003</v>
      </c>
      <c r="AE263" s="496" t="s">
        <v>1004</v>
      </c>
      <c r="AF263" s="496" t="s">
        <v>1005</v>
      </c>
      <c r="AG263" s="496"/>
      <c r="AH263" s="496" t="s">
        <v>1006</v>
      </c>
      <c r="AI263" s="496" t="s">
        <v>1007</v>
      </c>
      <c r="AJ263" s="496" t="s">
        <v>1008</v>
      </c>
      <c r="AK263" s="496" t="s">
        <v>1009</v>
      </c>
      <c r="AL263" s="496" t="s">
        <v>1010</v>
      </c>
      <c r="AM263" s="496" t="s">
        <v>1011</v>
      </c>
      <c r="AN263" s="496" t="s">
        <v>1012</v>
      </c>
      <c r="AO263" s="496" t="s">
        <v>1013</v>
      </c>
      <c r="AP263" s="496" t="s">
        <v>1014</v>
      </c>
      <c r="AQ263" s="496" t="s">
        <v>1015</v>
      </c>
      <c r="AR263" s="496" t="s">
        <v>1016</v>
      </c>
      <c r="AS263" s="496" t="s">
        <v>1017</v>
      </c>
      <c r="AT263" s="496" t="s">
        <v>1018</v>
      </c>
      <c r="AU263" s="496" t="s">
        <v>1019</v>
      </c>
      <c r="AV263" s="496" t="s">
        <v>1020</v>
      </c>
      <c r="AW263" s="496" t="s">
        <v>1021</v>
      </c>
      <c r="AX263" s="496" t="s">
        <v>1022</v>
      </c>
      <c r="AY263" s="496" t="s">
        <v>1023</v>
      </c>
      <c r="AZ263" s="496" t="s">
        <v>1024</v>
      </c>
      <c r="BA263" s="496" t="s">
        <v>1025</v>
      </c>
      <c r="BB263" s="496" t="s">
        <v>1026</v>
      </c>
      <c r="BC263" s="496" t="s">
        <v>1027</v>
      </c>
      <c r="BD263" s="496" t="s">
        <v>1028</v>
      </c>
      <c r="BE263" s="496" t="s">
        <v>1029</v>
      </c>
      <c r="BF263" s="496" t="s">
        <v>1030</v>
      </c>
      <c r="BG263" s="496" t="s">
        <v>1031</v>
      </c>
      <c r="BH263" s="496" t="s">
        <v>1032</v>
      </c>
      <c r="BI263" s="496" t="s">
        <v>1033</v>
      </c>
      <c r="BJ263" s="496" t="s">
        <v>1034</v>
      </c>
    </row>
    <row r="264" spans="1:62" x14ac:dyDescent="0.3">
      <c r="A264" s="493">
        <v>962</v>
      </c>
      <c r="B264" s="494" t="s">
        <v>503</v>
      </c>
      <c r="C264" s="494"/>
      <c r="D264" s="496" t="s">
        <v>1035</v>
      </c>
      <c r="E264" s="496" t="s">
        <v>1036</v>
      </c>
      <c r="F264" s="496" t="s">
        <v>714</v>
      </c>
      <c r="G264" s="496" t="s">
        <v>561</v>
      </c>
      <c r="H264" s="496" t="s">
        <v>505</v>
      </c>
      <c r="I264" s="496" t="s">
        <v>505</v>
      </c>
      <c r="J264" s="496" t="s">
        <v>1035</v>
      </c>
      <c r="K264" s="496" t="s">
        <v>505</v>
      </c>
      <c r="L264" s="496" t="s">
        <v>505</v>
      </c>
      <c r="M264" s="496" t="s">
        <v>505</v>
      </c>
      <c r="N264" s="496" t="s">
        <v>1036</v>
      </c>
      <c r="O264" s="496" t="s">
        <v>505</v>
      </c>
      <c r="P264" s="496" t="s">
        <v>561</v>
      </c>
      <c r="Q264" s="496" t="s">
        <v>505</v>
      </c>
      <c r="R264" s="496" t="s">
        <v>505</v>
      </c>
      <c r="S264" s="496" t="s">
        <v>504</v>
      </c>
      <c r="T264" s="496" t="s">
        <v>505</v>
      </c>
      <c r="U264" s="496" t="s">
        <v>1036</v>
      </c>
      <c r="V264" s="496" t="s">
        <v>1037</v>
      </c>
      <c r="W264" s="496" t="s">
        <v>1036</v>
      </c>
      <c r="X264" s="496" t="s">
        <v>561</v>
      </c>
      <c r="Y264" s="496" t="s">
        <v>561</v>
      </c>
      <c r="Z264" s="496" t="s">
        <v>505</v>
      </c>
      <c r="AA264" s="496" t="s">
        <v>505</v>
      </c>
      <c r="AB264" s="496" t="s">
        <v>505</v>
      </c>
      <c r="AC264" s="496" t="s">
        <v>505</v>
      </c>
      <c r="AD264" s="496" t="s">
        <v>505</v>
      </c>
      <c r="AE264" s="496" t="s">
        <v>505</v>
      </c>
      <c r="AF264" s="496" t="s">
        <v>505</v>
      </c>
      <c r="AG264" s="496"/>
      <c r="AH264" s="496" t="s">
        <v>1037</v>
      </c>
      <c r="AI264" s="496" t="s">
        <v>504</v>
      </c>
      <c r="AJ264" s="496" t="s">
        <v>1036</v>
      </c>
      <c r="AK264" s="496" t="s">
        <v>1036</v>
      </c>
      <c r="AL264" s="496" t="s">
        <v>505</v>
      </c>
      <c r="AM264" s="496" t="s">
        <v>561</v>
      </c>
      <c r="AN264" s="496" t="s">
        <v>505</v>
      </c>
      <c r="AO264" s="496" t="s">
        <v>1038</v>
      </c>
      <c r="AP264" s="496" t="s">
        <v>505</v>
      </c>
      <c r="AQ264" s="496" t="s">
        <v>714</v>
      </c>
      <c r="AR264" s="496" t="s">
        <v>561</v>
      </c>
      <c r="AS264" s="496" t="s">
        <v>1039</v>
      </c>
      <c r="AT264" s="496" t="s">
        <v>505</v>
      </c>
      <c r="AU264" s="496" t="s">
        <v>505</v>
      </c>
      <c r="AV264" s="496" t="s">
        <v>1040</v>
      </c>
      <c r="AW264" s="496" t="s">
        <v>505</v>
      </c>
      <c r="AX264" s="496" t="s">
        <v>561</v>
      </c>
      <c r="AY264" s="496" t="s">
        <v>1036</v>
      </c>
      <c r="AZ264" s="496" t="s">
        <v>1041</v>
      </c>
      <c r="BA264" s="496" t="s">
        <v>1037</v>
      </c>
      <c r="BB264" s="496" t="s">
        <v>561</v>
      </c>
      <c r="BC264" s="496" t="s">
        <v>1042</v>
      </c>
      <c r="BD264" s="496" t="s">
        <v>1043</v>
      </c>
      <c r="BE264" s="496" t="s">
        <v>505</v>
      </c>
      <c r="BF264" s="496" t="s">
        <v>505</v>
      </c>
      <c r="BG264" s="496" t="s">
        <v>506</v>
      </c>
      <c r="BH264" s="496" t="s">
        <v>505</v>
      </c>
      <c r="BI264" s="496" t="s">
        <v>1036</v>
      </c>
      <c r="BJ264" s="496" t="s">
        <v>505</v>
      </c>
    </row>
    <row r="265" spans="1:62" x14ac:dyDescent="0.3">
      <c r="A265" s="493">
        <v>964</v>
      </c>
      <c r="B265" s="494" t="s">
        <v>508</v>
      </c>
      <c r="C265" s="494"/>
      <c r="D265" s="496" t="s">
        <v>1044</v>
      </c>
      <c r="E265" s="496" t="s">
        <v>1045</v>
      </c>
      <c r="F265" s="496" t="s">
        <v>512</v>
      </c>
      <c r="G265" s="496" t="s">
        <v>1046</v>
      </c>
      <c r="H265" s="496" t="s">
        <v>715</v>
      </c>
      <c r="I265" s="496" t="s">
        <v>512</v>
      </c>
      <c r="J265" s="496" t="s">
        <v>715</v>
      </c>
      <c r="K265" s="496" t="s">
        <v>1047</v>
      </c>
      <c r="L265" s="496" t="s">
        <v>1048</v>
      </c>
      <c r="M265" s="496" t="s">
        <v>1049</v>
      </c>
      <c r="N265" s="496" t="s">
        <v>977</v>
      </c>
      <c r="O265" s="496" t="s">
        <v>1050</v>
      </c>
      <c r="P265" s="496" t="s">
        <v>1051</v>
      </c>
      <c r="Q265" s="496" t="s">
        <v>512</v>
      </c>
      <c r="R265" s="496" t="s">
        <v>757</v>
      </c>
      <c r="S265" s="496" t="s">
        <v>1052</v>
      </c>
      <c r="T265" s="496" t="s">
        <v>509</v>
      </c>
      <c r="U265" s="496" t="s">
        <v>562</v>
      </c>
      <c r="V265" s="496" t="s">
        <v>1053</v>
      </c>
      <c r="W265" s="496" t="s">
        <v>1054</v>
      </c>
      <c r="X265" s="496" t="s">
        <v>760</v>
      </c>
      <c r="Y265" s="496" t="s">
        <v>1055</v>
      </c>
      <c r="Z265" s="496" t="s">
        <v>510</v>
      </c>
      <c r="AA265" s="496" t="s">
        <v>1405</v>
      </c>
      <c r="AB265" s="496" t="s">
        <v>1056</v>
      </c>
      <c r="AC265" s="496" t="s">
        <v>1051</v>
      </c>
      <c r="AD265" s="496" t="s">
        <v>1054</v>
      </c>
      <c r="AE265" s="496" t="s">
        <v>715</v>
      </c>
      <c r="AF265" s="496" t="s">
        <v>1057</v>
      </c>
      <c r="AG265" s="496"/>
      <c r="AH265" s="496" t="s">
        <v>1058</v>
      </c>
      <c r="AI265" s="496" t="s">
        <v>1051</v>
      </c>
      <c r="AJ265" s="496" t="s">
        <v>1059</v>
      </c>
      <c r="AK265" s="496" t="s">
        <v>1060</v>
      </c>
      <c r="AL265" s="496" t="s">
        <v>1061</v>
      </c>
      <c r="AM265" s="496" t="s">
        <v>513</v>
      </c>
      <c r="AN265" s="496" t="s">
        <v>758</v>
      </c>
      <c r="AO265" s="496" t="s">
        <v>1058</v>
      </c>
      <c r="AP265" s="496" t="s">
        <v>1057</v>
      </c>
      <c r="AQ265" s="496" t="s">
        <v>1053</v>
      </c>
      <c r="AR265" s="496" t="s">
        <v>759</v>
      </c>
      <c r="AS265" s="496" t="s">
        <v>1061</v>
      </c>
      <c r="AT265" s="496" t="s">
        <v>715</v>
      </c>
      <c r="AU265" s="496" t="s">
        <v>1062</v>
      </c>
      <c r="AV265" s="496" t="s">
        <v>511</v>
      </c>
      <c r="AW265" s="496" t="s">
        <v>512</v>
      </c>
      <c r="AX265" s="496" t="s">
        <v>512</v>
      </c>
      <c r="AY265" s="496" t="s">
        <v>1063</v>
      </c>
      <c r="AZ265" s="496" t="s">
        <v>1048</v>
      </c>
      <c r="BA265" s="496" t="s">
        <v>511</v>
      </c>
      <c r="BB265" s="496" t="s">
        <v>1064</v>
      </c>
      <c r="BC265" s="496" t="s">
        <v>1048</v>
      </c>
      <c r="BD265" s="496" t="s">
        <v>1048</v>
      </c>
      <c r="BE265" s="496" t="s">
        <v>716</v>
      </c>
      <c r="BF265" s="496" t="s">
        <v>1065</v>
      </c>
      <c r="BG265" s="496" t="s">
        <v>1066</v>
      </c>
      <c r="BH265" s="496" t="s">
        <v>1067</v>
      </c>
      <c r="BI265" s="496" t="s">
        <v>510</v>
      </c>
      <c r="BJ265" s="496" t="s">
        <v>1068</v>
      </c>
    </row>
    <row r="266" spans="1:62" x14ac:dyDescent="0.3">
      <c r="A266" s="493">
        <v>965</v>
      </c>
      <c r="B266" s="494" t="s">
        <v>514</v>
      </c>
      <c r="C266" s="494"/>
      <c r="D266" s="496">
        <v>0</v>
      </c>
      <c r="E266" s="496">
        <v>0</v>
      </c>
      <c r="F266" s="496">
        <v>0</v>
      </c>
      <c r="G266" s="496">
        <v>0</v>
      </c>
      <c r="H266" s="496">
        <v>0</v>
      </c>
      <c r="I266" s="496">
        <v>0</v>
      </c>
      <c r="J266" s="496">
        <v>0</v>
      </c>
      <c r="K266" s="496">
        <v>0</v>
      </c>
      <c r="L266" s="496">
        <v>0</v>
      </c>
      <c r="M266" s="496">
        <v>0</v>
      </c>
      <c r="N266" s="496">
        <v>0</v>
      </c>
      <c r="O266" s="496">
        <v>0</v>
      </c>
      <c r="P266" s="496">
        <v>0</v>
      </c>
      <c r="Q266" s="496">
        <v>0</v>
      </c>
      <c r="R266" s="496">
        <v>0</v>
      </c>
      <c r="S266" s="496">
        <v>0</v>
      </c>
      <c r="T266" s="496">
        <v>0</v>
      </c>
      <c r="U266" s="496">
        <v>0</v>
      </c>
      <c r="V266" s="496">
        <v>0</v>
      </c>
      <c r="W266" s="496">
        <v>0</v>
      </c>
      <c r="X266" s="496">
        <v>0</v>
      </c>
      <c r="Y266" s="496">
        <v>0</v>
      </c>
      <c r="Z266" s="496">
        <v>0</v>
      </c>
      <c r="AA266" s="496">
        <v>0</v>
      </c>
      <c r="AB266" s="496">
        <v>0</v>
      </c>
      <c r="AC266" s="496">
        <v>0</v>
      </c>
      <c r="AD266" s="496">
        <v>0</v>
      </c>
      <c r="AE266" s="496">
        <v>0</v>
      </c>
      <c r="AF266" s="496">
        <v>0</v>
      </c>
      <c r="AG266" s="496"/>
      <c r="AH266" s="496">
        <v>0</v>
      </c>
      <c r="AI266" s="496">
        <v>0</v>
      </c>
      <c r="AJ266" s="496">
        <v>0</v>
      </c>
      <c r="AK266" s="496">
        <v>0</v>
      </c>
      <c r="AL266" s="496">
        <v>0</v>
      </c>
      <c r="AM266" s="496">
        <v>0</v>
      </c>
      <c r="AN266" s="496">
        <v>0</v>
      </c>
      <c r="AO266" s="496">
        <v>0</v>
      </c>
      <c r="AP266" s="496">
        <v>0</v>
      </c>
      <c r="AQ266" s="496">
        <v>0</v>
      </c>
      <c r="AR266" s="496">
        <v>0</v>
      </c>
      <c r="AS266" s="496">
        <v>0</v>
      </c>
      <c r="AT266" s="496">
        <v>0</v>
      </c>
      <c r="AU266" s="496">
        <v>0</v>
      </c>
      <c r="AV266" s="496">
        <v>0</v>
      </c>
      <c r="AW266" s="496">
        <v>0</v>
      </c>
      <c r="AX266" s="496">
        <v>0</v>
      </c>
      <c r="AY266" s="496">
        <v>0</v>
      </c>
      <c r="AZ266" s="496">
        <v>0</v>
      </c>
      <c r="BA266" s="496">
        <v>0</v>
      </c>
      <c r="BB266" s="496">
        <v>0</v>
      </c>
      <c r="BC266" s="496">
        <v>0</v>
      </c>
      <c r="BD266" s="496">
        <v>0</v>
      </c>
      <c r="BE266" s="496">
        <v>0</v>
      </c>
      <c r="BF266" s="496">
        <v>0</v>
      </c>
      <c r="BG266" s="496">
        <v>0</v>
      </c>
      <c r="BH266" s="496">
        <v>0</v>
      </c>
      <c r="BI266" s="496">
        <v>0</v>
      </c>
      <c r="BJ266" s="496">
        <v>0</v>
      </c>
    </row>
    <row r="267" spans="1:62" x14ac:dyDescent="0.3">
      <c r="A267" s="493">
        <v>966</v>
      </c>
      <c r="B267" s="494" t="s">
        <v>515</v>
      </c>
      <c r="C267" s="494"/>
      <c r="D267" s="496" t="s">
        <v>1069</v>
      </c>
      <c r="E267" s="496" t="s">
        <v>1070</v>
      </c>
      <c r="F267" s="496" t="s">
        <v>1071</v>
      </c>
      <c r="G267" s="496" t="s">
        <v>1072</v>
      </c>
      <c r="H267" s="496" t="s">
        <v>1073</v>
      </c>
      <c r="I267" s="496" t="s">
        <v>1074</v>
      </c>
      <c r="J267" s="496" t="s">
        <v>1075</v>
      </c>
      <c r="K267" s="496" t="s">
        <v>1076</v>
      </c>
      <c r="L267" s="496" t="s">
        <v>1077</v>
      </c>
      <c r="M267" s="496" t="s">
        <v>1078</v>
      </c>
      <c r="N267" s="496" t="s">
        <v>1079</v>
      </c>
      <c r="O267" s="496" t="s">
        <v>1080</v>
      </c>
      <c r="P267" s="496" t="s">
        <v>1081</v>
      </c>
      <c r="Q267" s="496" t="s">
        <v>1082</v>
      </c>
      <c r="R267" s="496" t="s">
        <v>1083</v>
      </c>
      <c r="S267" s="496" t="s">
        <v>1084</v>
      </c>
      <c r="T267" s="496" t="s">
        <v>1085</v>
      </c>
      <c r="U267" s="496" t="s">
        <v>1086</v>
      </c>
      <c r="V267" s="496" t="s">
        <v>1087</v>
      </c>
      <c r="W267" s="496" t="s">
        <v>1088</v>
      </c>
      <c r="X267" s="496" t="s">
        <v>1089</v>
      </c>
      <c r="Y267" s="496" t="s">
        <v>1090</v>
      </c>
      <c r="Z267" s="496" t="s">
        <v>1091</v>
      </c>
      <c r="AA267" s="496" t="s">
        <v>1330</v>
      </c>
      <c r="AB267" s="496" t="s">
        <v>1092</v>
      </c>
      <c r="AC267" s="496" t="s">
        <v>1093</v>
      </c>
      <c r="AD267" s="496" t="s">
        <v>1094</v>
      </c>
      <c r="AE267" s="496" t="s">
        <v>1095</v>
      </c>
      <c r="AF267" s="496" t="s">
        <v>1096</v>
      </c>
      <c r="AG267" s="496"/>
      <c r="AH267" s="496" t="s">
        <v>1097</v>
      </c>
      <c r="AI267" s="496" t="s">
        <v>1098</v>
      </c>
      <c r="AJ267" s="496" t="s">
        <v>1099</v>
      </c>
      <c r="AK267" s="496" t="s">
        <v>1100</v>
      </c>
      <c r="AL267" s="496" t="s">
        <v>1101</v>
      </c>
      <c r="AM267" s="496" t="s">
        <v>1102</v>
      </c>
      <c r="AN267" s="496" t="s">
        <v>1103</v>
      </c>
      <c r="AO267" s="496" t="s">
        <v>1104</v>
      </c>
      <c r="AP267" s="496" t="s">
        <v>1105</v>
      </c>
      <c r="AQ267" s="496" t="s">
        <v>1106</v>
      </c>
      <c r="AR267" s="496" t="s">
        <v>1107</v>
      </c>
      <c r="AS267" s="496" t="s">
        <v>1108</v>
      </c>
      <c r="AT267" s="496" t="s">
        <v>1109</v>
      </c>
      <c r="AU267" s="496" t="s">
        <v>1110</v>
      </c>
      <c r="AV267" s="496" t="s">
        <v>1111</v>
      </c>
      <c r="AW267" s="496" t="s">
        <v>1112</v>
      </c>
      <c r="AX267" s="496" t="s">
        <v>1113</v>
      </c>
      <c r="AY267" s="496" t="s">
        <v>1114</v>
      </c>
      <c r="AZ267" s="496" t="s">
        <v>1115</v>
      </c>
      <c r="BA267" s="496" t="s">
        <v>1116</v>
      </c>
      <c r="BB267" s="496" t="s">
        <v>1117</v>
      </c>
      <c r="BC267" s="496" t="s">
        <v>1118</v>
      </c>
      <c r="BD267" s="496" t="s">
        <v>1119</v>
      </c>
      <c r="BE267" s="496" t="s">
        <v>1120</v>
      </c>
      <c r="BF267" s="496" t="s">
        <v>1121</v>
      </c>
      <c r="BG267" s="496" t="s">
        <v>1122</v>
      </c>
      <c r="BH267" s="496" t="s">
        <v>1123</v>
      </c>
      <c r="BI267" s="496" t="s">
        <v>1124</v>
      </c>
      <c r="BJ267" s="496" t="s">
        <v>1125</v>
      </c>
    </row>
    <row r="268" spans="1:62" x14ac:dyDescent="0.3">
      <c r="A268" s="493">
        <v>968</v>
      </c>
      <c r="B268" s="494" t="s">
        <v>516</v>
      </c>
      <c r="C268" s="494"/>
      <c r="D268" s="496" t="s">
        <v>1126</v>
      </c>
      <c r="E268" s="496" t="s">
        <v>1127</v>
      </c>
      <c r="F268" s="496" t="s">
        <v>1128</v>
      </c>
      <c r="G268" s="496" t="s">
        <v>1129</v>
      </c>
      <c r="H268" s="496" t="s">
        <v>1130</v>
      </c>
      <c r="I268" s="496" t="s">
        <v>1131</v>
      </c>
      <c r="J268" s="496" t="s">
        <v>1132</v>
      </c>
      <c r="K268" s="496" t="s">
        <v>1133</v>
      </c>
      <c r="L268" s="496" t="s">
        <v>1134</v>
      </c>
      <c r="M268" s="496" t="s">
        <v>1135</v>
      </c>
      <c r="N268" s="496" t="s">
        <v>1136</v>
      </c>
      <c r="O268" s="496" t="s">
        <v>1137</v>
      </c>
      <c r="P268" s="496" t="s">
        <v>1138</v>
      </c>
      <c r="Q268" s="496" t="s">
        <v>1139</v>
      </c>
      <c r="R268" s="496" t="s">
        <v>1140</v>
      </c>
      <c r="S268" s="496" t="s">
        <v>1141</v>
      </c>
      <c r="T268" s="496" t="s">
        <v>1142</v>
      </c>
      <c r="U268" s="496" t="s">
        <v>1143</v>
      </c>
      <c r="V268" s="496" t="s">
        <v>1144</v>
      </c>
      <c r="W268" s="496" t="s">
        <v>1145</v>
      </c>
      <c r="X268" s="496" t="s">
        <v>1146</v>
      </c>
      <c r="Y268" s="496" t="s">
        <v>1147</v>
      </c>
      <c r="Z268" s="496" t="s">
        <v>1148</v>
      </c>
      <c r="AA268" s="496" t="s">
        <v>1200</v>
      </c>
      <c r="AB268" s="496" t="s">
        <v>1149</v>
      </c>
      <c r="AC268" s="496" t="s">
        <v>1150</v>
      </c>
      <c r="AD268" s="496" t="s">
        <v>1151</v>
      </c>
      <c r="AE268" s="496" t="s">
        <v>1152</v>
      </c>
      <c r="AF268" s="496" t="s">
        <v>1153</v>
      </c>
      <c r="AG268" s="496"/>
      <c r="AH268" s="496" t="s">
        <v>1154</v>
      </c>
      <c r="AI268" s="496" t="s">
        <v>1155</v>
      </c>
      <c r="AJ268" s="496" t="s">
        <v>1156</v>
      </c>
      <c r="AK268" s="496" t="s">
        <v>1157</v>
      </c>
      <c r="AL268" s="496" t="s">
        <v>1158</v>
      </c>
      <c r="AM268" s="496" t="s">
        <v>1159</v>
      </c>
      <c r="AN268" s="496" t="s">
        <v>1160</v>
      </c>
      <c r="AO268" s="496" t="s">
        <v>1161</v>
      </c>
      <c r="AP268" s="496" t="s">
        <v>1162</v>
      </c>
      <c r="AQ268" s="496" t="s">
        <v>1163</v>
      </c>
      <c r="AR268" s="496" t="s">
        <v>1164</v>
      </c>
      <c r="AS268" s="496" t="s">
        <v>1165</v>
      </c>
      <c r="AT268" s="496" t="s">
        <v>1166</v>
      </c>
      <c r="AU268" s="496" t="s">
        <v>1167</v>
      </c>
      <c r="AV268" s="496" t="s">
        <v>1168</v>
      </c>
      <c r="AW268" s="496" t="s">
        <v>1169</v>
      </c>
      <c r="AX268" s="496" t="s">
        <v>1170</v>
      </c>
      <c r="AY268" s="496" t="s">
        <v>1171</v>
      </c>
      <c r="AZ268" s="496" t="s">
        <v>1172</v>
      </c>
      <c r="BA268" s="496" t="s">
        <v>1173</v>
      </c>
      <c r="BB268" s="496" t="s">
        <v>1174</v>
      </c>
      <c r="BC268" s="496" t="s">
        <v>1175</v>
      </c>
      <c r="BD268" s="496" t="s">
        <v>1176</v>
      </c>
      <c r="BE268" s="496" t="s">
        <v>1177</v>
      </c>
      <c r="BF268" s="496" t="s">
        <v>1178</v>
      </c>
      <c r="BG268" s="496" t="s">
        <v>1179</v>
      </c>
      <c r="BH268" s="496" t="s">
        <v>1180</v>
      </c>
      <c r="BI268" s="496" t="s">
        <v>1181</v>
      </c>
      <c r="BJ268" s="496" t="s">
        <v>1182</v>
      </c>
    </row>
    <row r="269" spans="1:62" x14ac:dyDescent="0.3">
      <c r="A269" s="493">
        <v>973</v>
      </c>
      <c r="B269" s="494" t="s">
        <v>324</v>
      </c>
      <c r="C269" s="494"/>
      <c r="D269" s="496">
        <v>0</v>
      </c>
      <c r="E269" s="496">
        <v>0</v>
      </c>
      <c r="F269" s="496">
        <v>0</v>
      </c>
      <c r="G269" s="496">
        <v>0</v>
      </c>
      <c r="H269" s="496">
        <v>0</v>
      </c>
      <c r="I269" s="496">
        <v>0</v>
      </c>
      <c r="J269" s="496">
        <v>0</v>
      </c>
      <c r="K269" s="496">
        <v>0</v>
      </c>
      <c r="L269" s="496">
        <v>0</v>
      </c>
      <c r="M269" s="496">
        <v>0</v>
      </c>
      <c r="N269" s="496">
        <v>0</v>
      </c>
      <c r="O269" s="496">
        <v>0</v>
      </c>
      <c r="P269" s="496">
        <v>0</v>
      </c>
      <c r="Q269" s="496">
        <v>0</v>
      </c>
      <c r="R269" s="496">
        <v>0</v>
      </c>
      <c r="S269" s="496">
        <v>0</v>
      </c>
      <c r="T269" s="496">
        <v>0</v>
      </c>
      <c r="U269" s="496">
        <v>0</v>
      </c>
      <c r="V269" s="496">
        <v>0</v>
      </c>
      <c r="W269" s="496">
        <v>0</v>
      </c>
      <c r="X269" s="496">
        <v>0</v>
      </c>
      <c r="Y269" s="496">
        <v>0</v>
      </c>
      <c r="Z269" s="496">
        <v>0</v>
      </c>
      <c r="AA269" s="496">
        <v>0</v>
      </c>
      <c r="AB269" s="496">
        <v>0</v>
      </c>
      <c r="AC269" s="496">
        <v>0</v>
      </c>
      <c r="AD269" s="496">
        <v>0</v>
      </c>
      <c r="AE269" s="496">
        <v>0</v>
      </c>
      <c r="AF269" s="496">
        <v>0</v>
      </c>
      <c r="AG269" s="496"/>
      <c r="AH269" s="496">
        <v>0</v>
      </c>
      <c r="AI269" s="496">
        <v>0</v>
      </c>
      <c r="AJ269" s="496">
        <v>0</v>
      </c>
      <c r="AK269" s="496">
        <v>0</v>
      </c>
      <c r="AL269" s="496">
        <v>0</v>
      </c>
      <c r="AM269" s="496">
        <v>0</v>
      </c>
      <c r="AN269" s="496">
        <v>0</v>
      </c>
      <c r="AO269" s="496">
        <v>0</v>
      </c>
      <c r="AP269" s="496">
        <v>0</v>
      </c>
      <c r="AQ269" s="496">
        <v>0</v>
      </c>
      <c r="AR269" s="496">
        <v>0</v>
      </c>
      <c r="AS269" s="496">
        <v>0</v>
      </c>
      <c r="AT269" s="496">
        <v>0</v>
      </c>
      <c r="AU269" s="496">
        <v>0</v>
      </c>
      <c r="AV269" s="496">
        <v>0</v>
      </c>
      <c r="AW269" s="496">
        <v>0</v>
      </c>
      <c r="AX269" s="496">
        <v>0</v>
      </c>
      <c r="AY269" s="496">
        <v>0</v>
      </c>
      <c r="AZ269" s="496">
        <v>0</v>
      </c>
      <c r="BA269" s="496">
        <v>0</v>
      </c>
      <c r="BB269" s="496">
        <v>0</v>
      </c>
      <c r="BC269" s="496">
        <v>0</v>
      </c>
      <c r="BD269" s="496">
        <v>0</v>
      </c>
      <c r="BE269" s="496">
        <v>0</v>
      </c>
      <c r="BF269" s="496">
        <v>0</v>
      </c>
      <c r="BG269" s="496">
        <v>0</v>
      </c>
      <c r="BH269" s="496">
        <v>0</v>
      </c>
      <c r="BI269" s="496">
        <v>0</v>
      </c>
      <c r="BJ269" s="496">
        <v>0</v>
      </c>
    </row>
    <row r="270" spans="1:62" ht="72" x14ac:dyDescent="0.3">
      <c r="A270" s="493">
        <v>974</v>
      </c>
      <c r="B270" s="494" t="s">
        <v>1183</v>
      </c>
      <c r="C270" s="494"/>
      <c r="D270" s="496">
        <v>2</v>
      </c>
      <c r="E270" s="496">
        <v>1</v>
      </c>
      <c r="F270" s="496">
        <v>1</v>
      </c>
      <c r="G270" s="496">
        <v>1</v>
      </c>
      <c r="H270" s="496">
        <v>1</v>
      </c>
      <c r="I270" s="496">
        <v>1</v>
      </c>
      <c r="J270" s="496">
        <v>1</v>
      </c>
      <c r="K270" s="496">
        <v>1</v>
      </c>
      <c r="L270" s="496">
        <v>1</v>
      </c>
      <c r="M270" s="496">
        <v>2</v>
      </c>
      <c r="N270" s="496">
        <v>1</v>
      </c>
      <c r="O270" s="496">
        <v>1</v>
      </c>
      <c r="P270" s="496">
        <v>1</v>
      </c>
      <c r="Q270" s="496">
        <v>1</v>
      </c>
      <c r="R270" s="496">
        <v>1</v>
      </c>
      <c r="S270" s="496">
        <v>1</v>
      </c>
      <c r="T270" s="496">
        <v>1</v>
      </c>
      <c r="U270" s="496">
        <v>1</v>
      </c>
      <c r="V270" s="496">
        <v>1</v>
      </c>
      <c r="W270" s="496">
        <v>1</v>
      </c>
      <c r="X270" s="496">
        <v>2</v>
      </c>
      <c r="Y270" s="496">
        <v>1</v>
      </c>
      <c r="Z270" s="496">
        <v>2</v>
      </c>
      <c r="AA270" s="496">
        <v>1</v>
      </c>
      <c r="AB270" s="496">
        <v>1</v>
      </c>
      <c r="AC270" s="496">
        <v>1</v>
      </c>
      <c r="AD270" s="496">
        <v>1</v>
      </c>
      <c r="AE270" s="496">
        <v>1</v>
      </c>
      <c r="AF270" s="496">
        <v>1</v>
      </c>
      <c r="AG270" s="496"/>
      <c r="AH270" s="496">
        <v>1</v>
      </c>
      <c r="AI270" s="496">
        <v>2</v>
      </c>
      <c r="AJ270" s="496">
        <v>1</v>
      </c>
      <c r="AK270" s="496">
        <v>1</v>
      </c>
      <c r="AL270" s="496">
        <v>1</v>
      </c>
      <c r="AM270" s="496">
        <v>2</v>
      </c>
      <c r="AN270" s="496">
        <v>1</v>
      </c>
      <c r="AO270" s="496">
        <v>1</v>
      </c>
      <c r="AP270" s="496">
        <v>1</v>
      </c>
      <c r="AQ270" s="496">
        <v>1</v>
      </c>
      <c r="AR270" s="496">
        <v>1</v>
      </c>
      <c r="AS270" s="496">
        <v>1</v>
      </c>
      <c r="AT270" s="496">
        <v>1</v>
      </c>
      <c r="AU270" s="496">
        <v>1</v>
      </c>
      <c r="AV270" s="496">
        <v>2</v>
      </c>
      <c r="AW270" s="496">
        <v>1</v>
      </c>
      <c r="AX270" s="496">
        <v>1</v>
      </c>
      <c r="AY270" s="496">
        <v>1</v>
      </c>
      <c r="AZ270" s="496">
        <v>1</v>
      </c>
      <c r="BA270" s="496">
        <v>1</v>
      </c>
      <c r="BB270" s="496">
        <v>1</v>
      </c>
      <c r="BC270" s="496">
        <v>1</v>
      </c>
      <c r="BD270" s="496">
        <v>1</v>
      </c>
      <c r="BE270" s="496">
        <v>2</v>
      </c>
      <c r="BF270" s="496">
        <v>1</v>
      </c>
      <c r="BG270" s="496">
        <v>1</v>
      </c>
      <c r="BH270" s="496">
        <v>1</v>
      </c>
      <c r="BI270" s="496">
        <v>1</v>
      </c>
      <c r="BJ270" s="496">
        <v>2</v>
      </c>
    </row>
    <row r="271" spans="1:62" ht="28.8" x14ac:dyDescent="0.3">
      <c r="A271" s="493">
        <v>975</v>
      </c>
      <c r="B271" s="494" t="s">
        <v>317</v>
      </c>
      <c r="C271" s="494"/>
      <c r="D271" s="496">
        <v>0</v>
      </c>
      <c r="E271" s="496">
        <v>0</v>
      </c>
      <c r="F271" s="496">
        <v>0</v>
      </c>
      <c r="G271" s="496">
        <v>0</v>
      </c>
      <c r="H271" s="496">
        <v>0</v>
      </c>
      <c r="I271" s="496">
        <v>0</v>
      </c>
      <c r="J271" s="496">
        <v>0</v>
      </c>
      <c r="K271" s="496">
        <v>0</v>
      </c>
      <c r="L271" s="496">
        <v>0</v>
      </c>
      <c r="M271" s="496">
        <v>0</v>
      </c>
      <c r="N271" s="496">
        <v>0</v>
      </c>
      <c r="O271" s="496">
        <v>0</v>
      </c>
      <c r="P271" s="496">
        <v>0</v>
      </c>
      <c r="Q271" s="496">
        <v>0</v>
      </c>
      <c r="R271" s="496">
        <v>0</v>
      </c>
      <c r="S271" s="496">
        <v>0</v>
      </c>
      <c r="T271" s="496">
        <v>0</v>
      </c>
      <c r="U271" s="496">
        <v>0</v>
      </c>
      <c r="V271" s="496">
        <v>0</v>
      </c>
      <c r="W271" s="496">
        <v>0</v>
      </c>
      <c r="X271" s="496">
        <v>0</v>
      </c>
      <c r="Y271" s="496">
        <v>0</v>
      </c>
      <c r="Z271" s="496">
        <v>0</v>
      </c>
      <c r="AA271" s="496">
        <v>0</v>
      </c>
      <c r="AB271" s="496">
        <v>0</v>
      </c>
      <c r="AC271" s="496">
        <v>0</v>
      </c>
      <c r="AD271" s="496">
        <v>0</v>
      </c>
      <c r="AE271" s="496">
        <v>0</v>
      </c>
      <c r="AF271" s="496">
        <v>0</v>
      </c>
      <c r="AG271" s="496"/>
      <c r="AH271" s="496">
        <v>0</v>
      </c>
      <c r="AI271" s="496">
        <v>0</v>
      </c>
      <c r="AJ271" s="496">
        <v>0</v>
      </c>
      <c r="AK271" s="496">
        <v>0</v>
      </c>
      <c r="AL271" s="496">
        <v>0</v>
      </c>
      <c r="AM271" s="496">
        <v>0</v>
      </c>
      <c r="AN271" s="496">
        <v>0</v>
      </c>
      <c r="AO271" s="496">
        <v>0</v>
      </c>
      <c r="AP271" s="496">
        <v>0</v>
      </c>
      <c r="AQ271" s="496">
        <v>0</v>
      </c>
      <c r="AR271" s="496">
        <v>0</v>
      </c>
      <c r="AS271" s="496">
        <v>0</v>
      </c>
      <c r="AT271" s="496">
        <v>0</v>
      </c>
      <c r="AU271" s="496">
        <v>0</v>
      </c>
      <c r="AV271" s="496">
        <v>0</v>
      </c>
      <c r="AW271" s="496">
        <v>0</v>
      </c>
      <c r="AX271" s="496">
        <v>0</v>
      </c>
      <c r="AY271" s="496">
        <v>0</v>
      </c>
      <c r="AZ271" s="496">
        <v>0</v>
      </c>
      <c r="BA271" s="496">
        <v>0</v>
      </c>
      <c r="BB271" s="496">
        <v>0</v>
      </c>
      <c r="BC271" s="496">
        <v>0</v>
      </c>
      <c r="BD271" s="496">
        <v>0</v>
      </c>
      <c r="BE271" s="496">
        <v>0</v>
      </c>
      <c r="BF271" s="496">
        <v>0</v>
      </c>
      <c r="BG271" s="496">
        <v>0</v>
      </c>
      <c r="BH271" s="496">
        <v>0</v>
      </c>
      <c r="BI271" s="496">
        <v>0</v>
      </c>
      <c r="BJ271" s="496">
        <v>0</v>
      </c>
    </row>
    <row r="272" spans="1:62" ht="28.8" x14ac:dyDescent="0.3">
      <c r="A272" s="493">
        <v>976</v>
      </c>
      <c r="B272" s="494" t="s">
        <v>1184</v>
      </c>
      <c r="C272" s="494"/>
      <c r="D272" s="496">
        <v>0</v>
      </c>
      <c r="E272" s="496">
        <v>0</v>
      </c>
      <c r="F272" s="496">
        <v>0</v>
      </c>
      <c r="G272" s="496">
        <v>0</v>
      </c>
      <c r="H272" s="496">
        <v>0</v>
      </c>
      <c r="I272" s="496">
        <v>0</v>
      </c>
      <c r="J272" s="496">
        <v>0</v>
      </c>
      <c r="K272" s="496">
        <v>0</v>
      </c>
      <c r="L272" s="496">
        <v>0</v>
      </c>
      <c r="M272" s="496">
        <v>0</v>
      </c>
      <c r="N272" s="496">
        <v>0</v>
      </c>
      <c r="O272" s="496">
        <v>0</v>
      </c>
      <c r="P272" s="496">
        <v>0</v>
      </c>
      <c r="Q272" s="496">
        <v>0</v>
      </c>
      <c r="R272" s="496">
        <v>0</v>
      </c>
      <c r="S272" s="496">
        <v>0</v>
      </c>
      <c r="T272" s="496">
        <v>0</v>
      </c>
      <c r="U272" s="496">
        <v>0</v>
      </c>
      <c r="V272" s="496">
        <v>0</v>
      </c>
      <c r="W272" s="496">
        <v>0</v>
      </c>
      <c r="X272" s="496">
        <v>0</v>
      </c>
      <c r="Y272" s="496">
        <v>0</v>
      </c>
      <c r="Z272" s="496">
        <v>0</v>
      </c>
      <c r="AA272" s="496">
        <v>0</v>
      </c>
      <c r="AB272" s="496">
        <v>0</v>
      </c>
      <c r="AC272" s="496">
        <v>0</v>
      </c>
      <c r="AD272" s="496">
        <v>0</v>
      </c>
      <c r="AE272" s="496">
        <v>0</v>
      </c>
      <c r="AF272" s="496">
        <v>0</v>
      </c>
      <c r="AG272" s="496"/>
      <c r="AH272" s="496">
        <v>0</v>
      </c>
      <c r="AI272" s="496">
        <v>0</v>
      </c>
      <c r="AJ272" s="496">
        <v>0</v>
      </c>
      <c r="AK272" s="496">
        <v>0</v>
      </c>
      <c r="AL272" s="496">
        <v>0</v>
      </c>
      <c r="AM272" s="496">
        <v>0</v>
      </c>
      <c r="AN272" s="496">
        <v>0</v>
      </c>
      <c r="AO272" s="496">
        <v>0</v>
      </c>
      <c r="AP272" s="496">
        <v>0</v>
      </c>
      <c r="AQ272" s="496">
        <v>0</v>
      </c>
      <c r="AR272" s="496">
        <v>0</v>
      </c>
      <c r="AS272" s="496">
        <v>0</v>
      </c>
      <c r="AT272" s="496">
        <v>0</v>
      </c>
      <c r="AU272" s="496">
        <v>0</v>
      </c>
      <c r="AV272" s="496">
        <v>0</v>
      </c>
      <c r="AW272" s="496">
        <v>0</v>
      </c>
      <c r="AX272" s="496">
        <v>0</v>
      </c>
      <c r="AY272" s="496">
        <v>0</v>
      </c>
      <c r="AZ272" s="496">
        <v>0</v>
      </c>
      <c r="BA272" s="496">
        <v>0</v>
      </c>
      <c r="BB272" s="496">
        <v>0</v>
      </c>
      <c r="BC272" s="496">
        <v>0</v>
      </c>
      <c r="BD272" s="496">
        <v>0</v>
      </c>
      <c r="BE272" s="496">
        <v>0</v>
      </c>
      <c r="BF272" s="496">
        <v>0</v>
      </c>
      <c r="BG272" s="496">
        <v>0</v>
      </c>
      <c r="BH272" s="496">
        <v>0</v>
      </c>
      <c r="BI272" s="496">
        <v>0</v>
      </c>
      <c r="BJ272" s="496">
        <v>0</v>
      </c>
    </row>
    <row r="273" spans="1:62" ht="28.8" x14ac:dyDescent="0.3">
      <c r="A273" s="493">
        <v>977</v>
      </c>
      <c r="B273" s="494" t="s">
        <v>1185</v>
      </c>
      <c r="C273" s="494"/>
      <c r="D273" s="496">
        <v>0</v>
      </c>
      <c r="E273" s="496">
        <v>0</v>
      </c>
      <c r="F273" s="496">
        <v>0</v>
      </c>
      <c r="G273" s="496">
        <v>0</v>
      </c>
      <c r="H273" s="496">
        <v>0</v>
      </c>
      <c r="I273" s="496">
        <v>0</v>
      </c>
      <c r="J273" s="496">
        <v>0</v>
      </c>
      <c r="K273" s="496">
        <v>0</v>
      </c>
      <c r="L273" s="496">
        <v>0</v>
      </c>
      <c r="M273" s="496">
        <v>0</v>
      </c>
      <c r="N273" s="496">
        <v>0</v>
      </c>
      <c r="O273" s="496">
        <v>0</v>
      </c>
      <c r="P273" s="496">
        <v>0</v>
      </c>
      <c r="Q273" s="496">
        <v>0</v>
      </c>
      <c r="R273" s="496">
        <v>0</v>
      </c>
      <c r="S273" s="496">
        <v>0</v>
      </c>
      <c r="T273" s="496">
        <v>0</v>
      </c>
      <c r="U273" s="496">
        <v>0</v>
      </c>
      <c r="V273" s="496">
        <v>0</v>
      </c>
      <c r="W273" s="496">
        <v>0</v>
      </c>
      <c r="X273" s="496">
        <v>0</v>
      </c>
      <c r="Y273" s="496">
        <v>0</v>
      </c>
      <c r="Z273" s="496">
        <v>0</v>
      </c>
      <c r="AA273" s="496">
        <v>0</v>
      </c>
      <c r="AB273" s="496">
        <v>0</v>
      </c>
      <c r="AC273" s="496">
        <v>0</v>
      </c>
      <c r="AD273" s="496">
        <v>0</v>
      </c>
      <c r="AE273" s="496">
        <v>0</v>
      </c>
      <c r="AF273" s="496">
        <v>0</v>
      </c>
      <c r="AG273" s="496"/>
      <c r="AH273" s="496">
        <v>0</v>
      </c>
      <c r="AI273" s="496">
        <v>0</v>
      </c>
      <c r="AJ273" s="496">
        <v>0</v>
      </c>
      <c r="AK273" s="496">
        <v>0</v>
      </c>
      <c r="AL273" s="496">
        <v>0</v>
      </c>
      <c r="AM273" s="496">
        <v>0</v>
      </c>
      <c r="AN273" s="496">
        <v>0</v>
      </c>
      <c r="AO273" s="496">
        <v>0</v>
      </c>
      <c r="AP273" s="496">
        <v>0</v>
      </c>
      <c r="AQ273" s="496">
        <v>0</v>
      </c>
      <c r="AR273" s="496">
        <v>0</v>
      </c>
      <c r="AS273" s="496">
        <v>0</v>
      </c>
      <c r="AT273" s="496">
        <v>0</v>
      </c>
      <c r="AU273" s="496">
        <v>0</v>
      </c>
      <c r="AV273" s="496">
        <v>0</v>
      </c>
      <c r="AW273" s="496">
        <v>0</v>
      </c>
      <c r="AX273" s="496">
        <v>0</v>
      </c>
      <c r="AY273" s="496">
        <v>0</v>
      </c>
      <c r="AZ273" s="496">
        <v>0</v>
      </c>
      <c r="BA273" s="496">
        <v>0</v>
      </c>
      <c r="BB273" s="496">
        <v>0</v>
      </c>
      <c r="BC273" s="496">
        <v>0</v>
      </c>
      <c r="BD273" s="496">
        <v>0</v>
      </c>
      <c r="BE273" s="496">
        <v>0</v>
      </c>
      <c r="BF273" s="496">
        <v>0</v>
      </c>
      <c r="BG273" s="496">
        <v>0</v>
      </c>
      <c r="BH273" s="496">
        <v>0</v>
      </c>
      <c r="BI273" s="496">
        <v>0</v>
      </c>
      <c r="BJ273" s="496">
        <v>0</v>
      </c>
    </row>
    <row r="274" spans="1:62" ht="28.8" x14ac:dyDescent="0.3">
      <c r="A274" s="493">
        <v>978</v>
      </c>
      <c r="B274" s="494" t="s">
        <v>1186</v>
      </c>
      <c r="C274" s="494"/>
      <c r="D274" s="496">
        <v>0</v>
      </c>
      <c r="E274" s="496">
        <v>0</v>
      </c>
      <c r="F274" s="496">
        <v>0</v>
      </c>
      <c r="G274" s="496">
        <v>0</v>
      </c>
      <c r="H274" s="496">
        <v>0</v>
      </c>
      <c r="I274" s="496">
        <v>0</v>
      </c>
      <c r="J274" s="496">
        <v>0</v>
      </c>
      <c r="K274" s="496">
        <v>0</v>
      </c>
      <c r="L274" s="496">
        <v>0</v>
      </c>
      <c r="M274" s="496">
        <v>0</v>
      </c>
      <c r="N274" s="496">
        <v>0</v>
      </c>
      <c r="O274" s="496">
        <v>0</v>
      </c>
      <c r="P274" s="496">
        <v>0</v>
      </c>
      <c r="Q274" s="496">
        <v>0</v>
      </c>
      <c r="R274" s="496">
        <v>0</v>
      </c>
      <c r="S274" s="496">
        <v>0</v>
      </c>
      <c r="T274" s="496">
        <v>0</v>
      </c>
      <c r="U274" s="496">
        <v>0</v>
      </c>
      <c r="V274" s="496">
        <v>0</v>
      </c>
      <c r="W274" s="496">
        <v>0</v>
      </c>
      <c r="X274" s="496">
        <v>0</v>
      </c>
      <c r="Y274" s="496">
        <v>0</v>
      </c>
      <c r="Z274" s="496">
        <v>0</v>
      </c>
      <c r="AA274" s="496">
        <v>0</v>
      </c>
      <c r="AB274" s="496">
        <v>0</v>
      </c>
      <c r="AC274" s="496">
        <v>0</v>
      </c>
      <c r="AD274" s="496">
        <v>0</v>
      </c>
      <c r="AE274" s="496">
        <v>0</v>
      </c>
      <c r="AF274" s="496">
        <v>0</v>
      </c>
      <c r="AG274" s="496"/>
      <c r="AH274" s="496">
        <v>0</v>
      </c>
      <c r="AI274" s="496">
        <v>0</v>
      </c>
      <c r="AJ274" s="496">
        <v>0</v>
      </c>
      <c r="AK274" s="496">
        <v>0</v>
      </c>
      <c r="AL274" s="496">
        <v>0</v>
      </c>
      <c r="AM274" s="496">
        <v>0</v>
      </c>
      <c r="AN274" s="496">
        <v>0</v>
      </c>
      <c r="AO274" s="496">
        <v>0</v>
      </c>
      <c r="AP274" s="496">
        <v>0</v>
      </c>
      <c r="AQ274" s="496">
        <v>0</v>
      </c>
      <c r="AR274" s="496">
        <v>0</v>
      </c>
      <c r="AS274" s="496">
        <v>0</v>
      </c>
      <c r="AT274" s="496">
        <v>0</v>
      </c>
      <c r="AU274" s="496">
        <v>0</v>
      </c>
      <c r="AV274" s="496">
        <v>0</v>
      </c>
      <c r="AW274" s="496">
        <v>0</v>
      </c>
      <c r="AX274" s="496">
        <v>0</v>
      </c>
      <c r="AY274" s="496">
        <v>0</v>
      </c>
      <c r="AZ274" s="496">
        <v>0</v>
      </c>
      <c r="BA274" s="496">
        <v>0</v>
      </c>
      <c r="BB274" s="496">
        <v>0</v>
      </c>
      <c r="BC274" s="496">
        <v>0</v>
      </c>
      <c r="BD274" s="496">
        <v>0</v>
      </c>
      <c r="BE274" s="496">
        <v>0</v>
      </c>
      <c r="BF274" s="496">
        <v>0</v>
      </c>
      <c r="BG274" s="496">
        <v>0</v>
      </c>
      <c r="BH274" s="496">
        <v>0</v>
      </c>
      <c r="BI274" s="496">
        <v>0</v>
      </c>
      <c r="BJ274" s="496">
        <v>0</v>
      </c>
    </row>
    <row r="275" spans="1:62" ht="43.2" x14ac:dyDescent="0.3">
      <c r="A275" s="493">
        <v>979</v>
      </c>
      <c r="B275" s="494" t="s">
        <v>1187</v>
      </c>
      <c r="C275" s="494"/>
      <c r="D275" s="496">
        <v>0</v>
      </c>
      <c r="E275" s="496">
        <v>0</v>
      </c>
      <c r="F275" s="496">
        <v>0</v>
      </c>
      <c r="G275" s="496">
        <v>0</v>
      </c>
      <c r="H275" s="496">
        <v>0</v>
      </c>
      <c r="I275" s="496">
        <v>0</v>
      </c>
      <c r="J275" s="496">
        <v>0</v>
      </c>
      <c r="K275" s="496">
        <v>0</v>
      </c>
      <c r="L275" s="496">
        <v>0</v>
      </c>
      <c r="M275" s="496">
        <v>0</v>
      </c>
      <c r="N275" s="496">
        <v>0</v>
      </c>
      <c r="O275" s="496">
        <v>0</v>
      </c>
      <c r="P275" s="496">
        <v>0</v>
      </c>
      <c r="Q275" s="496">
        <v>0</v>
      </c>
      <c r="R275" s="496">
        <v>0</v>
      </c>
      <c r="S275" s="496">
        <v>0</v>
      </c>
      <c r="T275" s="496">
        <v>0</v>
      </c>
      <c r="U275" s="496">
        <v>0</v>
      </c>
      <c r="V275" s="496">
        <v>0</v>
      </c>
      <c r="W275" s="496">
        <v>0</v>
      </c>
      <c r="X275" s="496">
        <v>0</v>
      </c>
      <c r="Y275" s="496">
        <v>0</v>
      </c>
      <c r="Z275" s="496">
        <v>0</v>
      </c>
      <c r="AA275" s="496">
        <v>0</v>
      </c>
      <c r="AB275" s="496">
        <v>0</v>
      </c>
      <c r="AC275" s="496">
        <v>0</v>
      </c>
      <c r="AD275" s="496">
        <v>0</v>
      </c>
      <c r="AE275" s="496">
        <v>0</v>
      </c>
      <c r="AF275" s="496">
        <v>0</v>
      </c>
      <c r="AG275" s="496"/>
      <c r="AH275" s="496">
        <v>0</v>
      </c>
      <c r="AI275" s="496">
        <v>0</v>
      </c>
      <c r="AJ275" s="496">
        <v>0</v>
      </c>
      <c r="AK275" s="496">
        <v>0</v>
      </c>
      <c r="AL275" s="496">
        <v>0</v>
      </c>
      <c r="AM275" s="496">
        <v>0</v>
      </c>
      <c r="AN275" s="496">
        <v>0</v>
      </c>
      <c r="AO275" s="496">
        <v>0</v>
      </c>
      <c r="AP275" s="496">
        <v>0</v>
      </c>
      <c r="AQ275" s="496">
        <v>0</v>
      </c>
      <c r="AR275" s="496">
        <v>0</v>
      </c>
      <c r="AS275" s="496">
        <v>0</v>
      </c>
      <c r="AT275" s="496">
        <v>0</v>
      </c>
      <c r="AU275" s="496">
        <v>0</v>
      </c>
      <c r="AV275" s="496">
        <v>0</v>
      </c>
      <c r="AW275" s="496">
        <v>0</v>
      </c>
      <c r="AX275" s="496">
        <v>0</v>
      </c>
      <c r="AY275" s="496">
        <v>0</v>
      </c>
      <c r="AZ275" s="496">
        <v>0</v>
      </c>
      <c r="BA275" s="496">
        <v>0</v>
      </c>
      <c r="BB275" s="496">
        <v>0</v>
      </c>
      <c r="BC275" s="496">
        <v>0</v>
      </c>
      <c r="BD275" s="496">
        <v>0</v>
      </c>
      <c r="BE275" s="496">
        <v>0</v>
      </c>
      <c r="BF275" s="496">
        <v>0</v>
      </c>
      <c r="BG275" s="496">
        <v>0</v>
      </c>
      <c r="BH275" s="496">
        <v>0</v>
      </c>
      <c r="BI275" s="496">
        <v>0</v>
      </c>
      <c r="BJ275" s="496">
        <v>0</v>
      </c>
    </row>
    <row r="276" spans="1:62" x14ac:dyDescent="0.3">
      <c r="A276" s="493">
        <v>980</v>
      </c>
      <c r="B276" s="494" t="s">
        <v>313</v>
      </c>
      <c r="C276" s="494"/>
      <c r="D276" s="496"/>
      <c r="E276" s="496"/>
      <c r="F276" s="496"/>
      <c r="G276" s="496"/>
      <c r="H276" s="496"/>
      <c r="I276" s="496"/>
      <c r="J276" s="496"/>
      <c r="K276" s="496"/>
      <c r="L276" s="496"/>
      <c r="M276" s="496"/>
      <c r="N276" s="496"/>
      <c r="O276" s="496"/>
      <c r="P276" s="496"/>
      <c r="Q276" s="496"/>
      <c r="R276" s="496"/>
      <c r="S276" s="496"/>
      <c r="T276" s="496"/>
      <c r="U276" s="496"/>
      <c r="V276" s="496"/>
      <c r="W276" s="496"/>
      <c r="X276" s="496"/>
      <c r="Y276" s="496"/>
      <c r="Z276" s="496"/>
      <c r="AA276" s="496"/>
      <c r="AB276" s="496"/>
      <c r="AC276" s="496"/>
      <c r="AD276" s="496"/>
      <c r="AE276" s="496"/>
      <c r="AF276" s="496"/>
      <c r="AG276" s="496"/>
      <c r="AH276" s="496"/>
      <c r="AI276" s="496"/>
      <c r="AJ276" s="496"/>
      <c r="AK276" s="496"/>
      <c r="AL276" s="496"/>
      <c r="AM276" s="496"/>
      <c r="AN276" s="496"/>
      <c r="AO276" s="496"/>
      <c r="AP276" s="496"/>
      <c r="AQ276" s="496"/>
      <c r="AR276" s="496"/>
      <c r="AS276" s="496"/>
      <c r="AT276" s="496"/>
      <c r="AU276" s="496"/>
      <c r="AV276" s="496"/>
      <c r="AW276" s="496"/>
      <c r="AX276" s="496"/>
      <c r="AY276" s="496"/>
      <c r="AZ276" s="496"/>
      <c r="BA276" s="496"/>
      <c r="BB276" s="496"/>
      <c r="BC276" s="496"/>
      <c r="BD276" s="496"/>
      <c r="BE276" s="496"/>
      <c r="BF276" s="496"/>
      <c r="BG276" s="496"/>
      <c r="BH276" s="496"/>
      <c r="BI276" s="496"/>
      <c r="BJ276" s="496"/>
    </row>
    <row r="277" spans="1:62" ht="28.8" x14ac:dyDescent="0.3">
      <c r="A277" s="493">
        <v>984</v>
      </c>
      <c r="B277" s="494" t="s">
        <v>1188</v>
      </c>
      <c r="C277" s="494"/>
      <c r="D277" s="496">
        <v>0</v>
      </c>
      <c r="E277" s="496">
        <v>0</v>
      </c>
      <c r="F277" s="496">
        <v>0</v>
      </c>
      <c r="G277" s="496">
        <v>0</v>
      </c>
      <c r="H277" s="496">
        <v>0</v>
      </c>
      <c r="I277" s="496">
        <v>0</v>
      </c>
      <c r="J277" s="496">
        <v>0</v>
      </c>
      <c r="K277" s="496">
        <v>0</v>
      </c>
      <c r="L277" s="496">
        <v>0</v>
      </c>
      <c r="M277" s="496">
        <v>0</v>
      </c>
      <c r="N277" s="496">
        <v>0</v>
      </c>
      <c r="O277" s="496">
        <v>0</v>
      </c>
      <c r="P277" s="496">
        <v>0</v>
      </c>
      <c r="Q277" s="496">
        <v>0</v>
      </c>
      <c r="R277" s="496">
        <v>0</v>
      </c>
      <c r="S277" s="496">
        <v>0</v>
      </c>
      <c r="T277" s="496">
        <v>0</v>
      </c>
      <c r="U277" s="496">
        <v>0</v>
      </c>
      <c r="V277" s="496">
        <v>0</v>
      </c>
      <c r="W277" s="496">
        <v>0</v>
      </c>
      <c r="X277" s="496">
        <v>0</v>
      </c>
      <c r="Y277" s="496">
        <v>0</v>
      </c>
      <c r="Z277" s="496">
        <v>0</v>
      </c>
      <c r="AA277" s="496">
        <v>0</v>
      </c>
      <c r="AB277" s="496">
        <v>0</v>
      </c>
      <c r="AC277" s="496">
        <v>0</v>
      </c>
      <c r="AD277" s="496">
        <v>0</v>
      </c>
      <c r="AE277" s="496">
        <v>0</v>
      </c>
      <c r="AF277" s="496">
        <v>0</v>
      </c>
      <c r="AG277" s="496"/>
      <c r="AH277" s="496">
        <v>0</v>
      </c>
      <c r="AI277" s="496">
        <v>0</v>
      </c>
      <c r="AJ277" s="496">
        <v>0</v>
      </c>
      <c r="AK277" s="496">
        <v>0</v>
      </c>
      <c r="AL277" s="496">
        <v>0</v>
      </c>
      <c r="AM277" s="496">
        <v>0</v>
      </c>
      <c r="AN277" s="496">
        <v>0</v>
      </c>
      <c r="AO277" s="496">
        <v>0</v>
      </c>
      <c r="AP277" s="496">
        <v>0</v>
      </c>
      <c r="AQ277" s="496">
        <v>0</v>
      </c>
      <c r="AR277" s="496">
        <v>0</v>
      </c>
      <c r="AS277" s="496">
        <v>0</v>
      </c>
      <c r="AT277" s="496">
        <v>0</v>
      </c>
      <c r="AU277" s="496">
        <v>0</v>
      </c>
      <c r="AV277" s="496">
        <v>0</v>
      </c>
      <c r="AW277" s="496">
        <v>0</v>
      </c>
      <c r="AX277" s="496">
        <v>0</v>
      </c>
      <c r="AY277" s="496">
        <v>0</v>
      </c>
      <c r="AZ277" s="496">
        <v>0</v>
      </c>
      <c r="BA277" s="496">
        <v>0</v>
      </c>
      <c r="BB277" s="496">
        <v>0</v>
      </c>
      <c r="BC277" s="496">
        <v>0</v>
      </c>
      <c r="BD277" s="496">
        <v>0</v>
      </c>
      <c r="BE277" s="496">
        <v>0</v>
      </c>
      <c r="BF277" s="496">
        <v>0</v>
      </c>
      <c r="BG277" s="496">
        <v>0</v>
      </c>
      <c r="BH277" s="496">
        <v>0</v>
      </c>
      <c r="BI277" s="496">
        <v>0</v>
      </c>
      <c r="BJ277" s="496">
        <v>0</v>
      </c>
    </row>
    <row r="278" spans="1:62" ht="28.8" x14ac:dyDescent="0.3">
      <c r="A278" s="493">
        <v>985</v>
      </c>
      <c r="B278" s="494" t="s">
        <v>1189</v>
      </c>
      <c r="C278" s="494"/>
      <c r="D278" s="496">
        <v>0</v>
      </c>
      <c r="E278" s="496">
        <v>0</v>
      </c>
      <c r="F278" s="496">
        <v>0</v>
      </c>
      <c r="G278" s="496">
        <v>0</v>
      </c>
      <c r="H278" s="496">
        <v>0</v>
      </c>
      <c r="I278" s="496">
        <v>0</v>
      </c>
      <c r="J278" s="496">
        <v>0</v>
      </c>
      <c r="K278" s="496">
        <v>0</v>
      </c>
      <c r="L278" s="496">
        <v>0</v>
      </c>
      <c r="M278" s="496">
        <v>0</v>
      </c>
      <c r="N278" s="496">
        <v>0</v>
      </c>
      <c r="O278" s="496">
        <v>0</v>
      </c>
      <c r="P278" s="496">
        <v>0</v>
      </c>
      <c r="Q278" s="496">
        <v>0</v>
      </c>
      <c r="R278" s="496">
        <v>0</v>
      </c>
      <c r="S278" s="496">
        <v>0</v>
      </c>
      <c r="T278" s="496">
        <v>0</v>
      </c>
      <c r="U278" s="496">
        <v>0</v>
      </c>
      <c r="V278" s="496">
        <v>0</v>
      </c>
      <c r="W278" s="496">
        <v>0</v>
      </c>
      <c r="X278" s="496">
        <v>0</v>
      </c>
      <c r="Y278" s="496">
        <v>0</v>
      </c>
      <c r="Z278" s="496">
        <v>0</v>
      </c>
      <c r="AA278" s="496">
        <v>0</v>
      </c>
      <c r="AB278" s="496">
        <v>0</v>
      </c>
      <c r="AC278" s="496">
        <v>0</v>
      </c>
      <c r="AD278" s="496">
        <v>0</v>
      </c>
      <c r="AE278" s="496">
        <v>0</v>
      </c>
      <c r="AF278" s="496">
        <v>0</v>
      </c>
      <c r="AG278" s="496"/>
      <c r="AH278" s="496">
        <v>0</v>
      </c>
      <c r="AI278" s="496">
        <v>0</v>
      </c>
      <c r="AJ278" s="496">
        <v>0</v>
      </c>
      <c r="AK278" s="496">
        <v>0</v>
      </c>
      <c r="AL278" s="496">
        <v>0</v>
      </c>
      <c r="AM278" s="496">
        <v>0</v>
      </c>
      <c r="AN278" s="496">
        <v>0</v>
      </c>
      <c r="AO278" s="496">
        <v>0</v>
      </c>
      <c r="AP278" s="496">
        <v>0</v>
      </c>
      <c r="AQ278" s="496">
        <v>0</v>
      </c>
      <c r="AR278" s="496">
        <v>0</v>
      </c>
      <c r="AS278" s="496">
        <v>0</v>
      </c>
      <c r="AT278" s="496">
        <v>0</v>
      </c>
      <c r="AU278" s="496">
        <v>0</v>
      </c>
      <c r="AV278" s="496">
        <v>0</v>
      </c>
      <c r="AW278" s="496">
        <v>0</v>
      </c>
      <c r="AX278" s="496">
        <v>0</v>
      </c>
      <c r="AY278" s="496">
        <v>0</v>
      </c>
      <c r="AZ278" s="496">
        <v>0</v>
      </c>
      <c r="BA278" s="496">
        <v>0</v>
      </c>
      <c r="BB278" s="496">
        <v>0</v>
      </c>
      <c r="BC278" s="496">
        <v>0</v>
      </c>
      <c r="BD278" s="496">
        <v>0</v>
      </c>
      <c r="BE278" s="496">
        <v>0</v>
      </c>
      <c r="BF278" s="496">
        <v>0</v>
      </c>
      <c r="BG278" s="496">
        <v>0</v>
      </c>
      <c r="BH278" s="496">
        <v>0</v>
      </c>
      <c r="BI278" s="496">
        <v>0</v>
      </c>
      <c r="BJ278" s="496">
        <v>0</v>
      </c>
    </row>
    <row r="279" spans="1:62" ht="28.8" x14ac:dyDescent="0.3">
      <c r="A279" s="493">
        <v>986</v>
      </c>
      <c r="B279" s="494" t="s">
        <v>1190</v>
      </c>
      <c r="C279" s="494"/>
      <c r="D279" s="496">
        <v>0</v>
      </c>
      <c r="E279" s="496">
        <v>0</v>
      </c>
      <c r="F279" s="496">
        <v>0</v>
      </c>
      <c r="G279" s="496">
        <v>0</v>
      </c>
      <c r="H279" s="496">
        <v>0</v>
      </c>
      <c r="I279" s="496">
        <v>0</v>
      </c>
      <c r="J279" s="496">
        <v>0</v>
      </c>
      <c r="K279" s="496">
        <v>0</v>
      </c>
      <c r="L279" s="496">
        <v>0</v>
      </c>
      <c r="M279" s="496">
        <v>0</v>
      </c>
      <c r="N279" s="496">
        <v>0</v>
      </c>
      <c r="O279" s="496">
        <v>0</v>
      </c>
      <c r="P279" s="496">
        <v>0</v>
      </c>
      <c r="Q279" s="496">
        <v>0</v>
      </c>
      <c r="R279" s="496">
        <v>0</v>
      </c>
      <c r="S279" s="496">
        <v>0</v>
      </c>
      <c r="T279" s="496">
        <v>0</v>
      </c>
      <c r="U279" s="496">
        <v>0</v>
      </c>
      <c r="V279" s="496">
        <v>0</v>
      </c>
      <c r="W279" s="496">
        <v>0</v>
      </c>
      <c r="X279" s="496">
        <v>0</v>
      </c>
      <c r="Y279" s="496">
        <v>0</v>
      </c>
      <c r="Z279" s="496">
        <v>0</v>
      </c>
      <c r="AA279" s="496">
        <v>0</v>
      </c>
      <c r="AB279" s="496">
        <v>0</v>
      </c>
      <c r="AC279" s="496">
        <v>0</v>
      </c>
      <c r="AD279" s="496">
        <v>0</v>
      </c>
      <c r="AE279" s="496">
        <v>0</v>
      </c>
      <c r="AF279" s="496">
        <v>0</v>
      </c>
      <c r="AG279" s="496"/>
      <c r="AH279" s="496">
        <v>0</v>
      </c>
      <c r="AI279" s="496">
        <v>0</v>
      </c>
      <c r="AJ279" s="496">
        <v>0</v>
      </c>
      <c r="AK279" s="496">
        <v>0</v>
      </c>
      <c r="AL279" s="496">
        <v>0</v>
      </c>
      <c r="AM279" s="496">
        <v>0</v>
      </c>
      <c r="AN279" s="496">
        <v>0</v>
      </c>
      <c r="AO279" s="496">
        <v>0</v>
      </c>
      <c r="AP279" s="496">
        <v>0</v>
      </c>
      <c r="AQ279" s="496">
        <v>0</v>
      </c>
      <c r="AR279" s="496">
        <v>0</v>
      </c>
      <c r="AS279" s="496">
        <v>0</v>
      </c>
      <c r="AT279" s="496">
        <v>0</v>
      </c>
      <c r="AU279" s="496">
        <v>0</v>
      </c>
      <c r="AV279" s="496">
        <v>0</v>
      </c>
      <c r="AW279" s="496">
        <v>0</v>
      </c>
      <c r="AX279" s="496">
        <v>0</v>
      </c>
      <c r="AY279" s="496">
        <v>0</v>
      </c>
      <c r="AZ279" s="496">
        <v>0</v>
      </c>
      <c r="BA279" s="496">
        <v>0</v>
      </c>
      <c r="BB279" s="496">
        <v>0</v>
      </c>
      <c r="BC279" s="496">
        <v>0</v>
      </c>
      <c r="BD279" s="496">
        <v>0</v>
      </c>
      <c r="BE279" s="496">
        <v>0</v>
      </c>
      <c r="BF279" s="496">
        <v>0</v>
      </c>
      <c r="BG279" s="496">
        <v>0</v>
      </c>
      <c r="BH279" s="496">
        <v>0</v>
      </c>
      <c r="BI279" s="496">
        <v>0</v>
      </c>
      <c r="BJ279" s="496">
        <v>0</v>
      </c>
    </row>
    <row r="280" spans="1:62" ht="43.2" x14ac:dyDescent="0.3">
      <c r="A280" s="493">
        <v>987</v>
      </c>
      <c r="B280" s="494" t="s">
        <v>1191</v>
      </c>
      <c r="C280" s="494"/>
      <c r="D280" s="496">
        <v>0</v>
      </c>
      <c r="E280" s="496">
        <v>0</v>
      </c>
      <c r="F280" s="496">
        <v>0</v>
      </c>
      <c r="G280" s="496">
        <v>0</v>
      </c>
      <c r="H280" s="496">
        <v>0</v>
      </c>
      <c r="I280" s="496">
        <v>0</v>
      </c>
      <c r="J280" s="496">
        <v>0</v>
      </c>
      <c r="K280" s="496">
        <v>0</v>
      </c>
      <c r="L280" s="496">
        <v>0</v>
      </c>
      <c r="M280" s="496">
        <v>0</v>
      </c>
      <c r="N280" s="496">
        <v>0</v>
      </c>
      <c r="O280" s="496">
        <v>0</v>
      </c>
      <c r="P280" s="496">
        <v>0</v>
      </c>
      <c r="Q280" s="496">
        <v>0</v>
      </c>
      <c r="R280" s="496">
        <v>0</v>
      </c>
      <c r="S280" s="496">
        <v>0</v>
      </c>
      <c r="T280" s="496">
        <v>0</v>
      </c>
      <c r="U280" s="496">
        <v>0</v>
      </c>
      <c r="V280" s="496">
        <v>0</v>
      </c>
      <c r="W280" s="496">
        <v>0</v>
      </c>
      <c r="X280" s="496">
        <v>0</v>
      </c>
      <c r="Y280" s="496">
        <v>0</v>
      </c>
      <c r="Z280" s="496">
        <v>0</v>
      </c>
      <c r="AA280" s="496">
        <v>0</v>
      </c>
      <c r="AB280" s="496">
        <v>0</v>
      </c>
      <c r="AC280" s="496">
        <v>0</v>
      </c>
      <c r="AD280" s="496">
        <v>0</v>
      </c>
      <c r="AE280" s="496">
        <v>0</v>
      </c>
      <c r="AF280" s="496">
        <v>0</v>
      </c>
      <c r="AG280" s="496"/>
      <c r="AH280" s="496">
        <v>0</v>
      </c>
      <c r="AI280" s="496">
        <v>0</v>
      </c>
      <c r="AJ280" s="496">
        <v>0</v>
      </c>
      <c r="AK280" s="496">
        <v>0</v>
      </c>
      <c r="AL280" s="496">
        <v>0</v>
      </c>
      <c r="AM280" s="496">
        <v>0</v>
      </c>
      <c r="AN280" s="496">
        <v>0</v>
      </c>
      <c r="AO280" s="496">
        <v>0</v>
      </c>
      <c r="AP280" s="496">
        <v>0</v>
      </c>
      <c r="AQ280" s="496">
        <v>0</v>
      </c>
      <c r="AR280" s="496">
        <v>0</v>
      </c>
      <c r="AS280" s="496">
        <v>0</v>
      </c>
      <c r="AT280" s="496">
        <v>0</v>
      </c>
      <c r="AU280" s="496">
        <v>0</v>
      </c>
      <c r="AV280" s="496">
        <v>0</v>
      </c>
      <c r="AW280" s="496">
        <v>0</v>
      </c>
      <c r="AX280" s="496">
        <v>0</v>
      </c>
      <c r="AY280" s="496">
        <v>0</v>
      </c>
      <c r="AZ280" s="496">
        <v>0</v>
      </c>
      <c r="BA280" s="496">
        <v>0</v>
      </c>
      <c r="BB280" s="496">
        <v>0</v>
      </c>
      <c r="BC280" s="496">
        <v>0</v>
      </c>
      <c r="BD280" s="496">
        <v>0</v>
      </c>
      <c r="BE280" s="496">
        <v>0</v>
      </c>
      <c r="BF280" s="496">
        <v>0</v>
      </c>
      <c r="BG280" s="496">
        <v>0</v>
      </c>
      <c r="BH280" s="496">
        <v>0</v>
      </c>
      <c r="BI280" s="496">
        <v>0</v>
      </c>
      <c r="BJ280" s="496">
        <v>0</v>
      </c>
    </row>
    <row r="281" spans="1:62" ht="28.8" x14ac:dyDescent="0.3">
      <c r="A281" s="493">
        <v>988</v>
      </c>
      <c r="B281" s="494" t="s">
        <v>1192</v>
      </c>
      <c r="C281" s="494"/>
      <c r="D281" s="496">
        <v>0</v>
      </c>
      <c r="E281" s="496">
        <v>0</v>
      </c>
      <c r="F281" s="496">
        <v>0</v>
      </c>
      <c r="G281" s="496">
        <v>0</v>
      </c>
      <c r="H281" s="496">
        <v>0</v>
      </c>
      <c r="I281" s="496">
        <v>0</v>
      </c>
      <c r="J281" s="496">
        <v>0</v>
      </c>
      <c r="K281" s="496">
        <v>0</v>
      </c>
      <c r="L281" s="496">
        <v>0</v>
      </c>
      <c r="M281" s="496">
        <v>0</v>
      </c>
      <c r="N281" s="496">
        <v>0</v>
      </c>
      <c r="O281" s="496">
        <v>0</v>
      </c>
      <c r="P281" s="496">
        <v>0</v>
      </c>
      <c r="Q281" s="496">
        <v>0</v>
      </c>
      <c r="R281" s="496">
        <v>0</v>
      </c>
      <c r="S281" s="496">
        <v>0</v>
      </c>
      <c r="T281" s="496">
        <v>0</v>
      </c>
      <c r="U281" s="496">
        <v>0</v>
      </c>
      <c r="V281" s="496">
        <v>0</v>
      </c>
      <c r="W281" s="496">
        <v>0</v>
      </c>
      <c r="X281" s="496">
        <v>0</v>
      </c>
      <c r="Y281" s="496">
        <v>0</v>
      </c>
      <c r="Z281" s="496">
        <v>0</v>
      </c>
      <c r="AA281" s="496">
        <v>0</v>
      </c>
      <c r="AB281" s="496">
        <v>0</v>
      </c>
      <c r="AC281" s="496">
        <v>0</v>
      </c>
      <c r="AD281" s="496">
        <v>0</v>
      </c>
      <c r="AE281" s="496">
        <v>0</v>
      </c>
      <c r="AF281" s="496">
        <v>0</v>
      </c>
      <c r="AG281" s="496"/>
      <c r="AH281" s="496">
        <v>0</v>
      </c>
      <c r="AI281" s="496">
        <v>0</v>
      </c>
      <c r="AJ281" s="496">
        <v>0</v>
      </c>
      <c r="AK281" s="496">
        <v>0</v>
      </c>
      <c r="AL281" s="496">
        <v>0</v>
      </c>
      <c r="AM281" s="496">
        <v>0</v>
      </c>
      <c r="AN281" s="496">
        <v>0</v>
      </c>
      <c r="AO281" s="496">
        <v>0</v>
      </c>
      <c r="AP281" s="496">
        <v>0</v>
      </c>
      <c r="AQ281" s="496">
        <v>0</v>
      </c>
      <c r="AR281" s="496">
        <v>0</v>
      </c>
      <c r="AS281" s="496">
        <v>0</v>
      </c>
      <c r="AT281" s="496">
        <v>0</v>
      </c>
      <c r="AU281" s="496">
        <v>0</v>
      </c>
      <c r="AV281" s="496">
        <v>0</v>
      </c>
      <c r="AW281" s="496">
        <v>0</v>
      </c>
      <c r="AX281" s="496">
        <v>0</v>
      </c>
      <c r="AY281" s="496">
        <v>0</v>
      </c>
      <c r="AZ281" s="496">
        <v>0</v>
      </c>
      <c r="BA281" s="496">
        <v>0</v>
      </c>
      <c r="BB281" s="496">
        <v>0</v>
      </c>
      <c r="BC281" s="496">
        <v>0</v>
      </c>
      <c r="BD281" s="496">
        <v>0</v>
      </c>
      <c r="BE281" s="496">
        <v>0</v>
      </c>
      <c r="BF281" s="496">
        <v>0</v>
      </c>
      <c r="BG281" s="496">
        <v>0</v>
      </c>
      <c r="BH281" s="496">
        <v>0</v>
      </c>
      <c r="BI281" s="496">
        <v>0</v>
      </c>
      <c r="BJ281" s="496">
        <v>0</v>
      </c>
    </row>
    <row r="282" spans="1:62" ht="28.8" x14ac:dyDescent="0.3">
      <c r="A282" s="493">
        <v>989</v>
      </c>
      <c r="B282" s="494" t="s">
        <v>1193</v>
      </c>
      <c r="C282" s="494"/>
      <c r="D282" s="496">
        <v>0</v>
      </c>
      <c r="E282" s="496">
        <v>0</v>
      </c>
      <c r="F282" s="496">
        <v>0</v>
      </c>
      <c r="G282" s="496">
        <v>0</v>
      </c>
      <c r="H282" s="496">
        <v>0</v>
      </c>
      <c r="I282" s="496">
        <v>0</v>
      </c>
      <c r="J282" s="496">
        <v>0</v>
      </c>
      <c r="K282" s="496">
        <v>0</v>
      </c>
      <c r="L282" s="496">
        <v>0</v>
      </c>
      <c r="M282" s="496">
        <v>0</v>
      </c>
      <c r="N282" s="496">
        <v>0</v>
      </c>
      <c r="O282" s="496">
        <v>0</v>
      </c>
      <c r="P282" s="496">
        <v>0</v>
      </c>
      <c r="Q282" s="496">
        <v>0</v>
      </c>
      <c r="R282" s="496">
        <v>0</v>
      </c>
      <c r="S282" s="496">
        <v>0</v>
      </c>
      <c r="T282" s="496">
        <v>0</v>
      </c>
      <c r="U282" s="496">
        <v>0</v>
      </c>
      <c r="V282" s="496">
        <v>0</v>
      </c>
      <c r="W282" s="496">
        <v>0</v>
      </c>
      <c r="X282" s="496">
        <v>0</v>
      </c>
      <c r="Y282" s="496">
        <v>0</v>
      </c>
      <c r="Z282" s="496">
        <v>0</v>
      </c>
      <c r="AA282" s="496">
        <v>0</v>
      </c>
      <c r="AB282" s="496">
        <v>0</v>
      </c>
      <c r="AC282" s="496">
        <v>0</v>
      </c>
      <c r="AD282" s="496">
        <v>0</v>
      </c>
      <c r="AE282" s="496">
        <v>0</v>
      </c>
      <c r="AF282" s="496">
        <v>0</v>
      </c>
      <c r="AG282" s="496"/>
      <c r="AH282" s="496">
        <v>0</v>
      </c>
      <c r="AI282" s="496">
        <v>0</v>
      </c>
      <c r="AJ282" s="496">
        <v>0</v>
      </c>
      <c r="AK282" s="496">
        <v>0</v>
      </c>
      <c r="AL282" s="496">
        <v>0</v>
      </c>
      <c r="AM282" s="496">
        <v>0</v>
      </c>
      <c r="AN282" s="496">
        <v>0</v>
      </c>
      <c r="AO282" s="496">
        <v>0</v>
      </c>
      <c r="AP282" s="496">
        <v>0</v>
      </c>
      <c r="AQ282" s="496">
        <v>0</v>
      </c>
      <c r="AR282" s="496">
        <v>0</v>
      </c>
      <c r="AS282" s="496">
        <v>0</v>
      </c>
      <c r="AT282" s="496">
        <v>0</v>
      </c>
      <c r="AU282" s="496">
        <v>0</v>
      </c>
      <c r="AV282" s="496">
        <v>0</v>
      </c>
      <c r="AW282" s="496">
        <v>0</v>
      </c>
      <c r="AX282" s="496">
        <v>0</v>
      </c>
      <c r="AY282" s="496">
        <v>0</v>
      </c>
      <c r="AZ282" s="496">
        <v>0</v>
      </c>
      <c r="BA282" s="496">
        <v>0</v>
      </c>
      <c r="BB282" s="496">
        <v>0</v>
      </c>
      <c r="BC282" s="496">
        <v>0</v>
      </c>
      <c r="BD282" s="496">
        <v>0</v>
      </c>
      <c r="BE282" s="496">
        <v>0</v>
      </c>
      <c r="BF282" s="496">
        <v>0</v>
      </c>
      <c r="BG282" s="496">
        <v>0</v>
      </c>
      <c r="BH282" s="496">
        <v>0</v>
      </c>
      <c r="BI282" s="496">
        <v>0</v>
      </c>
      <c r="BJ282" s="496">
        <v>0</v>
      </c>
    </row>
    <row r="283" spans="1:62" ht="28.8" x14ac:dyDescent="0.3">
      <c r="A283" s="493">
        <v>990</v>
      </c>
      <c r="B283" s="494" t="s">
        <v>1194</v>
      </c>
      <c r="C283" s="494"/>
      <c r="D283" s="496">
        <v>0</v>
      </c>
      <c r="E283" s="496">
        <v>0</v>
      </c>
      <c r="F283" s="496">
        <v>0</v>
      </c>
      <c r="G283" s="496">
        <v>0</v>
      </c>
      <c r="H283" s="496">
        <v>0</v>
      </c>
      <c r="I283" s="496">
        <v>0</v>
      </c>
      <c r="J283" s="496">
        <v>0</v>
      </c>
      <c r="K283" s="496">
        <v>0</v>
      </c>
      <c r="L283" s="496">
        <v>0</v>
      </c>
      <c r="M283" s="496">
        <v>0</v>
      </c>
      <c r="N283" s="496">
        <v>0</v>
      </c>
      <c r="O283" s="496">
        <v>0</v>
      </c>
      <c r="P283" s="496">
        <v>0</v>
      </c>
      <c r="Q283" s="496">
        <v>0</v>
      </c>
      <c r="R283" s="496">
        <v>0</v>
      </c>
      <c r="S283" s="496">
        <v>0</v>
      </c>
      <c r="T283" s="496">
        <v>0</v>
      </c>
      <c r="U283" s="496">
        <v>0</v>
      </c>
      <c r="V283" s="496">
        <v>0</v>
      </c>
      <c r="W283" s="496">
        <v>0</v>
      </c>
      <c r="X283" s="496">
        <v>0</v>
      </c>
      <c r="Y283" s="496">
        <v>0</v>
      </c>
      <c r="Z283" s="496">
        <v>0</v>
      </c>
      <c r="AA283" s="496">
        <v>0</v>
      </c>
      <c r="AB283" s="496">
        <v>0</v>
      </c>
      <c r="AC283" s="496">
        <v>0</v>
      </c>
      <c r="AD283" s="496">
        <v>0</v>
      </c>
      <c r="AE283" s="496">
        <v>0</v>
      </c>
      <c r="AF283" s="496">
        <v>0</v>
      </c>
      <c r="AG283" s="496"/>
      <c r="AH283" s="496">
        <v>0</v>
      </c>
      <c r="AI283" s="496">
        <v>0</v>
      </c>
      <c r="AJ283" s="496">
        <v>0</v>
      </c>
      <c r="AK283" s="496">
        <v>0</v>
      </c>
      <c r="AL283" s="496">
        <v>0</v>
      </c>
      <c r="AM283" s="496">
        <v>0</v>
      </c>
      <c r="AN283" s="496">
        <v>0</v>
      </c>
      <c r="AO283" s="496">
        <v>0</v>
      </c>
      <c r="AP283" s="496">
        <v>0</v>
      </c>
      <c r="AQ283" s="496">
        <v>0</v>
      </c>
      <c r="AR283" s="496">
        <v>0</v>
      </c>
      <c r="AS283" s="496">
        <v>0</v>
      </c>
      <c r="AT283" s="496">
        <v>0</v>
      </c>
      <c r="AU283" s="496">
        <v>0</v>
      </c>
      <c r="AV283" s="496">
        <v>0</v>
      </c>
      <c r="AW283" s="496">
        <v>0</v>
      </c>
      <c r="AX283" s="496">
        <v>0</v>
      </c>
      <c r="AY283" s="496">
        <v>0</v>
      </c>
      <c r="AZ283" s="496">
        <v>0</v>
      </c>
      <c r="BA283" s="496">
        <v>0</v>
      </c>
      <c r="BB283" s="496">
        <v>0</v>
      </c>
      <c r="BC283" s="496">
        <v>0</v>
      </c>
      <c r="BD283" s="496">
        <v>0</v>
      </c>
      <c r="BE283" s="496">
        <v>0</v>
      </c>
      <c r="BF283" s="496">
        <v>0</v>
      </c>
      <c r="BG283" s="496">
        <v>0</v>
      </c>
      <c r="BH283" s="496">
        <v>0</v>
      </c>
      <c r="BI283" s="496">
        <v>0</v>
      </c>
      <c r="BJ283" s="496">
        <v>0</v>
      </c>
    </row>
    <row r="284" spans="1:62" ht="57.6" x14ac:dyDescent="0.3">
      <c r="A284" s="493">
        <v>991</v>
      </c>
      <c r="B284" s="494" t="s">
        <v>1195</v>
      </c>
      <c r="C284" s="494"/>
      <c r="D284" s="496">
        <v>0</v>
      </c>
      <c r="E284" s="496">
        <v>0</v>
      </c>
      <c r="F284" s="496">
        <v>0</v>
      </c>
      <c r="G284" s="496">
        <v>0</v>
      </c>
      <c r="H284" s="496">
        <v>0</v>
      </c>
      <c r="I284" s="496">
        <v>0</v>
      </c>
      <c r="J284" s="496">
        <v>0</v>
      </c>
      <c r="K284" s="496">
        <v>0</v>
      </c>
      <c r="L284" s="496">
        <v>0</v>
      </c>
      <c r="M284" s="496">
        <v>0</v>
      </c>
      <c r="N284" s="496">
        <v>0</v>
      </c>
      <c r="O284" s="496">
        <v>0</v>
      </c>
      <c r="P284" s="496">
        <v>0</v>
      </c>
      <c r="Q284" s="496">
        <v>0</v>
      </c>
      <c r="R284" s="496">
        <v>0</v>
      </c>
      <c r="S284" s="496">
        <v>0</v>
      </c>
      <c r="T284" s="496">
        <v>0</v>
      </c>
      <c r="U284" s="496">
        <v>0</v>
      </c>
      <c r="V284" s="496">
        <v>0</v>
      </c>
      <c r="W284" s="496">
        <v>0</v>
      </c>
      <c r="X284" s="496">
        <v>0</v>
      </c>
      <c r="Y284" s="496">
        <v>0</v>
      </c>
      <c r="Z284" s="496">
        <v>0</v>
      </c>
      <c r="AA284" s="496">
        <v>0</v>
      </c>
      <c r="AB284" s="496">
        <v>0</v>
      </c>
      <c r="AC284" s="496">
        <v>0</v>
      </c>
      <c r="AD284" s="496">
        <v>0</v>
      </c>
      <c r="AE284" s="496">
        <v>0</v>
      </c>
      <c r="AF284" s="496">
        <v>0</v>
      </c>
      <c r="AG284" s="496"/>
      <c r="AH284" s="496">
        <v>0</v>
      </c>
      <c r="AI284" s="496">
        <v>0</v>
      </c>
      <c r="AJ284" s="496">
        <v>0</v>
      </c>
      <c r="AK284" s="496">
        <v>0</v>
      </c>
      <c r="AL284" s="496">
        <v>0</v>
      </c>
      <c r="AM284" s="496">
        <v>0</v>
      </c>
      <c r="AN284" s="496">
        <v>0</v>
      </c>
      <c r="AO284" s="496">
        <v>0</v>
      </c>
      <c r="AP284" s="496">
        <v>0</v>
      </c>
      <c r="AQ284" s="496">
        <v>0</v>
      </c>
      <c r="AR284" s="496">
        <v>0</v>
      </c>
      <c r="AS284" s="496">
        <v>0</v>
      </c>
      <c r="AT284" s="496">
        <v>0</v>
      </c>
      <c r="AU284" s="496">
        <v>0</v>
      </c>
      <c r="AV284" s="496">
        <v>0</v>
      </c>
      <c r="AW284" s="496">
        <v>0</v>
      </c>
      <c r="AX284" s="496">
        <v>0</v>
      </c>
      <c r="AY284" s="496">
        <v>0</v>
      </c>
      <c r="AZ284" s="496">
        <v>0</v>
      </c>
      <c r="BA284" s="496">
        <v>0</v>
      </c>
      <c r="BB284" s="496">
        <v>0</v>
      </c>
      <c r="BC284" s="496">
        <v>0</v>
      </c>
      <c r="BD284" s="496">
        <v>0</v>
      </c>
      <c r="BE284" s="496">
        <v>0</v>
      </c>
      <c r="BF284" s="496">
        <v>0</v>
      </c>
      <c r="BG284" s="496">
        <v>0</v>
      </c>
      <c r="BH284" s="496">
        <v>0</v>
      </c>
      <c r="BI284" s="496">
        <v>0</v>
      </c>
      <c r="BJ284" s="496">
        <v>0</v>
      </c>
    </row>
    <row r="285" spans="1:62" x14ac:dyDescent="0.3">
      <c r="A285" s="493">
        <v>995</v>
      </c>
      <c r="B285" s="494" t="s">
        <v>181</v>
      </c>
      <c r="C285" s="494"/>
      <c r="D285" s="496">
        <v>0</v>
      </c>
      <c r="E285" s="496">
        <v>0</v>
      </c>
      <c r="F285" s="496">
        <v>0</v>
      </c>
      <c r="G285" s="496">
        <v>0</v>
      </c>
      <c r="H285" s="496">
        <v>0</v>
      </c>
      <c r="I285" s="496">
        <v>0</v>
      </c>
      <c r="J285" s="496">
        <v>0</v>
      </c>
      <c r="K285" s="496">
        <v>0</v>
      </c>
      <c r="L285" s="496">
        <v>0</v>
      </c>
      <c r="M285" s="496">
        <v>0</v>
      </c>
      <c r="N285" s="496">
        <v>0</v>
      </c>
      <c r="O285" s="496">
        <v>0</v>
      </c>
      <c r="P285" s="496">
        <v>0</v>
      </c>
      <c r="Q285" s="496">
        <v>0</v>
      </c>
      <c r="R285" s="496">
        <v>0</v>
      </c>
      <c r="S285" s="496">
        <v>0</v>
      </c>
      <c r="T285" s="496">
        <v>0</v>
      </c>
      <c r="U285" s="496">
        <v>0</v>
      </c>
      <c r="V285" s="496">
        <v>0</v>
      </c>
      <c r="W285" s="496">
        <v>0</v>
      </c>
      <c r="X285" s="496">
        <v>0</v>
      </c>
      <c r="Y285" s="496">
        <v>0</v>
      </c>
      <c r="Z285" s="496">
        <v>0</v>
      </c>
      <c r="AA285" s="496">
        <v>0</v>
      </c>
      <c r="AB285" s="496">
        <v>0</v>
      </c>
      <c r="AC285" s="496">
        <v>0</v>
      </c>
      <c r="AD285" s="496">
        <v>0</v>
      </c>
      <c r="AE285" s="496">
        <v>0</v>
      </c>
      <c r="AF285" s="496">
        <v>0</v>
      </c>
      <c r="AG285" s="496"/>
      <c r="AH285" s="496">
        <v>0</v>
      </c>
      <c r="AI285" s="496">
        <v>0</v>
      </c>
      <c r="AJ285" s="496">
        <v>0</v>
      </c>
      <c r="AK285" s="496">
        <v>0</v>
      </c>
      <c r="AL285" s="496">
        <v>0</v>
      </c>
      <c r="AM285" s="496">
        <v>0</v>
      </c>
      <c r="AN285" s="496">
        <v>0</v>
      </c>
      <c r="AO285" s="496">
        <v>0</v>
      </c>
      <c r="AP285" s="496">
        <v>0</v>
      </c>
      <c r="AQ285" s="496">
        <v>0</v>
      </c>
      <c r="AR285" s="496">
        <v>0</v>
      </c>
      <c r="AS285" s="496">
        <v>0</v>
      </c>
      <c r="AT285" s="496">
        <v>0</v>
      </c>
      <c r="AU285" s="496">
        <v>0</v>
      </c>
      <c r="AV285" s="496">
        <v>0</v>
      </c>
      <c r="AW285" s="496">
        <v>0</v>
      </c>
      <c r="AX285" s="496">
        <v>0</v>
      </c>
      <c r="AY285" s="496">
        <v>0</v>
      </c>
      <c r="AZ285" s="496">
        <v>0</v>
      </c>
      <c r="BA285" s="496">
        <v>0</v>
      </c>
      <c r="BB285" s="496">
        <v>0</v>
      </c>
      <c r="BC285" s="496">
        <v>0</v>
      </c>
      <c r="BD285" s="496">
        <v>0</v>
      </c>
      <c r="BE285" s="496">
        <v>0</v>
      </c>
      <c r="BF285" s="496">
        <v>0</v>
      </c>
      <c r="BG285" s="496">
        <v>0</v>
      </c>
      <c r="BH285" s="496">
        <v>0</v>
      </c>
      <c r="BI285" s="496">
        <v>0</v>
      </c>
      <c r="BJ285" s="496">
        <v>0</v>
      </c>
    </row>
    <row r="286" spans="1:62" x14ac:dyDescent="0.3">
      <c r="A286" s="493">
        <v>996</v>
      </c>
      <c r="B286" s="494" t="s">
        <v>182</v>
      </c>
      <c r="C286" s="494"/>
      <c r="D286" s="496">
        <v>0</v>
      </c>
      <c r="E286" s="496">
        <v>0</v>
      </c>
      <c r="F286" s="496">
        <v>0</v>
      </c>
      <c r="G286" s="496">
        <v>0</v>
      </c>
      <c r="H286" s="496">
        <v>0</v>
      </c>
      <c r="I286" s="496">
        <v>0</v>
      </c>
      <c r="J286" s="496">
        <v>0</v>
      </c>
      <c r="K286" s="496">
        <v>0</v>
      </c>
      <c r="L286" s="496">
        <v>0</v>
      </c>
      <c r="M286" s="496">
        <v>0</v>
      </c>
      <c r="N286" s="496">
        <v>0</v>
      </c>
      <c r="O286" s="496">
        <v>0</v>
      </c>
      <c r="P286" s="496">
        <v>0</v>
      </c>
      <c r="Q286" s="496">
        <v>0</v>
      </c>
      <c r="R286" s="496">
        <v>0</v>
      </c>
      <c r="S286" s="496">
        <v>0</v>
      </c>
      <c r="T286" s="496">
        <v>0</v>
      </c>
      <c r="U286" s="496">
        <v>0</v>
      </c>
      <c r="V286" s="496">
        <v>0</v>
      </c>
      <c r="W286" s="496">
        <v>0</v>
      </c>
      <c r="X286" s="496">
        <v>0</v>
      </c>
      <c r="Y286" s="496">
        <v>0</v>
      </c>
      <c r="Z286" s="496">
        <v>0</v>
      </c>
      <c r="AA286" s="496">
        <v>0</v>
      </c>
      <c r="AB286" s="496">
        <v>0</v>
      </c>
      <c r="AC286" s="496">
        <v>0</v>
      </c>
      <c r="AD286" s="496">
        <v>0</v>
      </c>
      <c r="AE286" s="496">
        <v>0</v>
      </c>
      <c r="AF286" s="496">
        <v>0</v>
      </c>
      <c r="AG286" s="496"/>
      <c r="AH286" s="496">
        <v>0</v>
      </c>
      <c r="AI286" s="496">
        <v>0</v>
      </c>
      <c r="AJ286" s="496">
        <v>0</v>
      </c>
      <c r="AK286" s="496">
        <v>0</v>
      </c>
      <c r="AL286" s="496">
        <v>0</v>
      </c>
      <c r="AM286" s="496">
        <v>0</v>
      </c>
      <c r="AN286" s="496">
        <v>0</v>
      </c>
      <c r="AO286" s="496">
        <v>0</v>
      </c>
      <c r="AP286" s="496">
        <v>0</v>
      </c>
      <c r="AQ286" s="496">
        <v>0</v>
      </c>
      <c r="AR286" s="496">
        <v>0</v>
      </c>
      <c r="AS286" s="496">
        <v>0</v>
      </c>
      <c r="AT286" s="496">
        <v>0</v>
      </c>
      <c r="AU286" s="496">
        <v>0</v>
      </c>
      <c r="AV286" s="496">
        <v>0</v>
      </c>
      <c r="AW286" s="496">
        <v>0</v>
      </c>
      <c r="AX286" s="496">
        <v>0</v>
      </c>
      <c r="AY286" s="496">
        <v>0</v>
      </c>
      <c r="AZ286" s="496">
        <v>0</v>
      </c>
      <c r="BA286" s="496">
        <v>0</v>
      </c>
      <c r="BB286" s="496">
        <v>0</v>
      </c>
      <c r="BC286" s="496">
        <v>0</v>
      </c>
      <c r="BD286" s="496">
        <v>0</v>
      </c>
      <c r="BE286" s="496">
        <v>0</v>
      </c>
      <c r="BF286" s="496">
        <v>0</v>
      </c>
      <c r="BG286" s="496">
        <v>0</v>
      </c>
      <c r="BH286" s="496">
        <v>0</v>
      </c>
      <c r="BI286" s="496">
        <v>0</v>
      </c>
      <c r="BJ286" s="496">
        <v>0</v>
      </c>
    </row>
    <row r="287" spans="1:62" x14ac:dyDescent="0.3">
      <c r="A287" s="493">
        <v>998</v>
      </c>
      <c r="B287" s="494" t="s">
        <v>183</v>
      </c>
      <c r="C287" s="494"/>
      <c r="D287" s="496">
        <v>52</v>
      </c>
      <c r="E287" s="496">
        <v>52</v>
      </c>
      <c r="F287" s="496">
        <v>52</v>
      </c>
      <c r="G287" s="496">
        <v>52</v>
      </c>
      <c r="H287" s="496">
        <v>52</v>
      </c>
      <c r="I287" s="496">
        <v>52</v>
      </c>
      <c r="J287" s="496">
        <v>52</v>
      </c>
      <c r="K287" s="496">
        <v>52</v>
      </c>
      <c r="L287" s="496">
        <v>52</v>
      </c>
      <c r="M287" s="496">
        <v>52</v>
      </c>
      <c r="N287" s="496">
        <v>52</v>
      </c>
      <c r="O287" s="496">
        <v>52</v>
      </c>
      <c r="P287" s="496">
        <v>52</v>
      </c>
      <c r="Q287" s="496">
        <v>52</v>
      </c>
      <c r="R287" s="496">
        <v>52</v>
      </c>
      <c r="S287" s="496">
        <v>52</v>
      </c>
      <c r="T287" s="496">
        <v>52</v>
      </c>
      <c r="U287" s="496">
        <v>52</v>
      </c>
      <c r="V287" s="496">
        <v>52</v>
      </c>
      <c r="W287" s="496">
        <v>52</v>
      </c>
      <c r="X287" s="496">
        <v>52</v>
      </c>
      <c r="Y287" s="496">
        <v>52</v>
      </c>
      <c r="Z287" s="496">
        <v>52</v>
      </c>
      <c r="AA287" s="496">
        <v>52</v>
      </c>
      <c r="AB287" s="496">
        <v>52</v>
      </c>
      <c r="AC287" s="496">
        <v>52</v>
      </c>
      <c r="AD287" s="496">
        <v>52</v>
      </c>
      <c r="AE287" s="496">
        <v>52</v>
      </c>
      <c r="AF287" s="496">
        <v>52</v>
      </c>
      <c r="AG287" s="496">
        <v>52</v>
      </c>
      <c r="AH287" s="496">
        <v>52</v>
      </c>
      <c r="AI287" s="496">
        <v>52</v>
      </c>
      <c r="AJ287" s="496">
        <v>52</v>
      </c>
      <c r="AK287" s="496">
        <v>52</v>
      </c>
      <c r="AL287" s="496">
        <v>52</v>
      </c>
      <c r="AM287" s="496">
        <v>52</v>
      </c>
      <c r="AN287" s="496">
        <v>52</v>
      </c>
      <c r="AO287" s="496">
        <v>52</v>
      </c>
      <c r="AP287" s="496">
        <v>52</v>
      </c>
      <c r="AQ287" s="496">
        <v>52</v>
      </c>
      <c r="AR287" s="496">
        <v>52</v>
      </c>
      <c r="AS287" s="496">
        <v>52</v>
      </c>
      <c r="AT287" s="496">
        <v>52</v>
      </c>
      <c r="AU287" s="496">
        <v>52</v>
      </c>
      <c r="AV287" s="496">
        <v>52</v>
      </c>
      <c r="AW287" s="496">
        <v>52</v>
      </c>
      <c r="AX287" s="496">
        <v>52</v>
      </c>
      <c r="AY287" s="496">
        <v>52</v>
      </c>
      <c r="AZ287" s="496">
        <v>52</v>
      </c>
      <c r="BA287" s="496">
        <v>52</v>
      </c>
      <c r="BB287" s="496">
        <v>52</v>
      </c>
      <c r="BC287" s="496">
        <v>52</v>
      </c>
      <c r="BD287" s="496">
        <v>52</v>
      </c>
      <c r="BE287" s="496">
        <v>52</v>
      </c>
      <c r="BF287" s="496">
        <v>52</v>
      </c>
      <c r="BG287" s="496">
        <v>52</v>
      </c>
      <c r="BH287" s="496">
        <v>52</v>
      </c>
      <c r="BI287" s="496">
        <v>52</v>
      </c>
      <c r="BJ287" s="496">
        <v>52</v>
      </c>
    </row>
    <row r="288" spans="1:62" x14ac:dyDescent="0.3">
      <c r="A288" s="493">
        <v>999</v>
      </c>
      <c r="B288" s="494" t="s">
        <v>184</v>
      </c>
      <c r="C288" s="494"/>
      <c r="D288" s="496">
        <v>52765</v>
      </c>
      <c r="E288" s="496">
        <v>52767</v>
      </c>
      <c r="F288" s="496">
        <v>52768</v>
      </c>
      <c r="G288" s="496">
        <v>52769</v>
      </c>
      <c r="H288" s="496">
        <v>52770</v>
      </c>
      <c r="I288" s="496">
        <v>52771</v>
      </c>
      <c r="J288" s="496">
        <v>52772</v>
      </c>
      <c r="K288" s="496">
        <v>52773</v>
      </c>
      <c r="L288" s="496">
        <v>52774</v>
      </c>
      <c r="M288" s="496">
        <v>52775</v>
      </c>
      <c r="N288" s="496">
        <v>52776</v>
      </c>
      <c r="O288" s="496">
        <v>52777</v>
      </c>
      <c r="P288" s="496">
        <v>52778</v>
      </c>
      <c r="Q288" s="496">
        <v>52779</v>
      </c>
      <c r="R288" s="496">
        <v>52781</v>
      </c>
      <c r="S288" s="496">
        <v>52782</v>
      </c>
      <c r="T288" s="496">
        <v>52783</v>
      </c>
      <c r="U288" s="496">
        <v>52784</v>
      </c>
      <c r="V288" s="496">
        <v>52785</v>
      </c>
      <c r="W288" s="496">
        <v>52786</v>
      </c>
      <c r="X288" s="496">
        <v>52989</v>
      </c>
      <c r="Y288" s="496">
        <v>52990</v>
      </c>
      <c r="Z288" s="496">
        <v>52787</v>
      </c>
      <c r="AA288" s="496">
        <v>52788</v>
      </c>
      <c r="AB288" s="496">
        <v>52789</v>
      </c>
      <c r="AC288" s="496">
        <v>52790</v>
      </c>
      <c r="AD288" s="496">
        <v>52791</v>
      </c>
      <c r="AE288" s="496">
        <v>52792</v>
      </c>
      <c r="AF288" s="496">
        <v>52793</v>
      </c>
      <c r="AG288" s="496">
        <v>52794</v>
      </c>
      <c r="AH288" s="496">
        <v>52795</v>
      </c>
      <c r="AI288" s="496">
        <v>52796</v>
      </c>
      <c r="AJ288" s="496">
        <v>52797</v>
      </c>
      <c r="AK288" s="496">
        <v>52798</v>
      </c>
      <c r="AL288" s="496">
        <v>52799</v>
      </c>
      <c r="AM288" s="496">
        <v>52998</v>
      </c>
      <c r="AN288" s="496">
        <v>52991</v>
      </c>
      <c r="AO288" s="496">
        <v>52801</v>
      </c>
      <c r="AP288" s="496">
        <v>52992</v>
      </c>
      <c r="AQ288" s="496">
        <v>52802</v>
      </c>
      <c r="AR288" s="496">
        <v>52803</v>
      </c>
      <c r="AS288" s="496">
        <v>52804</v>
      </c>
      <c r="AT288" s="496">
        <v>52805</v>
      </c>
      <c r="AU288" s="496">
        <v>52806</v>
      </c>
      <c r="AV288" s="496">
        <v>52807</v>
      </c>
      <c r="AW288" s="496">
        <v>52808</v>
      </c>
      <c r="AX288" s="496">
        <v>52809</v>
      </c>
      <c r="AY288" s="496">
        <v>52997</v>
      </c>
      <c r="AZ288" s="496">
        <v>52811</v>
      </c>
      <c r="BA288" s="496">
        <v>52812</v>
      </c>
      <c r="BB288" s="496">
        <v>52813</v>
      </c>
      <c r="BC288" s="496">
        <v>52814</v>
      </c>
      <c r="BD288" s="496">
        <v>52815</v>
      </c>
      <c r="BE288" s="496">
        <v>52816</v>
      </c>
      <c r="BF288" s="496">
        <v>52817</v>
      </c>
      <c r="BG288" s="496">
        <v>52993</v>
      </c>
      <c r="BH288" s="496">
        <v>52818</v>
      </c>
      <c r="BI288" s="496">
        <v>52819</v>
      </c>
      <c r="BJ288" s="496">
        <v>52820</v>
      </c>
    </row>
    <row r="289" spans="1:62" x14ac:dyDescent="0.3">
      <c r="A289" s="493">
        <v>9000</v>
      </c>
      <c r="B289" s="494" t="s">
        <v>517</v>
      </c>
      <c r="C289" s="494" t="s">
        <v>229</v>
      </c>
      <c r="D289" s="496">
        <v>1812207878</v>
      </c>
      <c r="E289" s="496">
        <v>428913977</v>
      </c>
      <c r="F289" s="496">
        <v>169043974</v>
      </c>
      <c r="G289" s="496">
        <v>324264035</v>
      </c>
      <c r="H289" s="496">
        <v>293867292</v>
      </c>
      <c r="I289" s="496">
        <v>494496011</v>
      </c>
      <c r="J289" s="496">
        <v>625466766</v>
      </c>
      <c r="K289" s="496">
        <v>264816889</v>
      </c>
      <c r="L289" s="496">
        <v>662285867</v>
      </c>
      <c r="M289" s="496">
        <v>187244813</v>
      </c>
      <c r="N289" s="496">
        <v>391440862</v>
      </c>
      <c r="O289" s="496">
        <v>1558691704</v>
      </c>
      <c r="P289" s="496">
        <v>2518355604</v>
      </c>
      <c r="Q289" s="496">
        <v>1006862324</v>
      </c>
      <c r="R289" s="496">
        <v>3491138551</v>
      </c>
      <c r="S289" s="496">
        <v>987096930</v>
      </c>
      <c r="T289" s="496">
        <v>180845572</v>
      </c>
      <c r="U289" s="496">
        <v>841124407</v>
      </c>
      <c r="V289" s="496">
        <v>304851422</v>
      </c>
      <c r="W289" s="496">
        <v>1348771317</v>
      </c>
      <c r="X289" s="496">
        <v>1784388429</v>
      </c>
      <c r="Y289" s="496">
        <v>19409146369</v>
      </c>
      <c r="Z289" s="496">
        <v>1155354085</v>
      </c>
      <c r="AA289" s="496">
        <v>355532723</v>
      </c>
      <c r="AB289" s="496">
        <v>123351148</v>
      </c>
      <c r="AC289" s="496">
        <v>1228747971</v>
      </c>
      <c r="AD289" s="496">
        <v>286901561</v>
      </c>
      <c r="AE289" s="496">
        <v>552060134</v>
      </c>
      <c r="AF289" s="496">
        <v>1134923972</v>
      </c>
      <c r="AG289" s="496">
        <v>52846</v>
      </c>
      <c r="AH289" s="496">
        <v>395094354</v>
      </c>
      <c r="AI289" s="496">
        <v>709447462</v>
      </c>
      <c r="AJ289" s="496">
        <v>1515258992</v>
      </c>
      <c r="AK289" s="496">
        <v>501369323</v>
      </c>
      <c r="AL289" s="496">
        <v>821518248</v>
      </c>
      <c r="AM289" s="496">
        <v>3863953811</v>
      </c>
      <c r="AN289" s="496">
        <v>236886110</v>
      </c>
      <c r="AO289" s="496">
        <v>463333908</v>
      </c>
      <c r="AP289" s="496">
        <v>528921012</v>
      </c>
      <c r="AQ289" s="496">
        <v>140778014</v>
      </c>
      <c r="AR289" s="496">
        <v>863991684</v>
      </c>
      <c r="AS289" s="496">
        <v>2519411281</v>
      </c>
      <c r="AT289" s="496">
        <v>177371994</v>
      </c>
      <c r="AU289" s="496">
        <v>118425270</v>
      </c>
      <c r="AV289" s="496">
        <v>731254469</v>
      </c>
      <c r="AW289" s="496">
        <v>327670027</v>
      </c>
      <c r="AX289" s="496">
        <v>7627476291</v>
      </c>
      <c r="AY289" s="496">
        <v>301921315</v>
      </c>
      <c r="AZ289" s="496">
        <v>1782032267</v>
      </c>
      <c r="BA289" s="496">
        <v>646356316</v>
      </c>
      <c r="BB289" s="496">
        <v>1115579159</v>
      </c>
      <c r="BC289" s="496">
        <v>216034099</v>
      </c>
      <c r="BD289" s="496">
        <v>375686926</v>
      </c>
      <c r="BE289" s="496">
        <v>993463153</v>
      </c>
      <c r="BF289" s="496">
        <v>161696057</v>
      </c>
      <c r="BG289" s="496">
        <v>1371872059.9000001</v>
      </c>
      <c r="BH289" s="496">
        <v>388910581</v>
      </c>
      <c r="BI289" s="496">
        <v>3764175501</v>
      </c>
      <c r="BJ289" s="496">
        <v>127543559</v>
      </c>
    </row>
    <row r="290" spans="1:62" ht="28.8" x14ac:dyDescent="0.3">
      <c r="A290" s="493">
        <v>9001</v>
      </c>
      <c r="B290" s="494" t="s">
        <v>518</v>
      </c>
      <c r="C290" s="494" t="s">
        <v>519</v>
      </c>
      <c r="D290" s="496">
        <v>203713935</v>
      </c>
      <c r="E290" s="496">
        <v>57899784</v>
      </c>
      <c r="F290" s="496">
        <v>26685622</v>
      </c>
      <c r="G290" s="496">
        <v>48076762</v>
      </c>
      <c r="H290" s="496">
        <v>42551635</v>
      </c>
      <c r="I290" s="496">
        <v>81546556</v>
      </c>
      <c r="J290" s="496">
        <v>113197710</v>
      </c>
      <c r="K290" s="496">
        <v>40797024</v>
      </c>
      <c r="L290" s="496">
        <v>92387979</v>
      </c>
      <c r="M290" s="496">
        <v>15379395</v>
      </c>
      <c r="N290" s="496">
        <v>50088839</v>
      </c>
      <c r="O290" s="496">
        <v>259583543</v>
      </c>
      <c r="P290" s="496">
        <v>440723473</v>
      </c>
      <c r="Q290" s="496">
        <v>158502944</v>
      </c>
      <c r="R290" s="496">
        <v>694414415</v>
      </c>
      <c r="S290" s="496">
        <v>134422394</v>
      </c>
      <c r="T290" s="496">
        <v>29847508</v>
      </c>
      <c r="U290" s="496">
        <v>138970648</v>
      </c>
      <c r="V290" s="496">
        <v>50993310</v>
      </c>
      <c r="W290" s="496">
        <v>205662361</v>
      </c>
      <c r="X290" s="496">
        <v>306343796</v>
      </c>
      <c r="Y290" s="496">
        <v>3127037000</v>
      </c>
      <c r="Z290" s="496">
        <v>222869633</v>
      </c>
      <c r="AA290" s="496">
        <v>41426037</v>
      </c>
      <c r="AB290" s="496">
        <v>16525287</v>
      </c>
      <c r="AC290" s="496">
        <v>158150587</v>
      </c>
      <c r="AD290" s="496">
        <v>44143691</v>
      </c>
      <c r="AE290" s="496">
        <v>69608789</v>
      </c>
      <c r="AF290" s="496">
        <v>132233101</v>
      </c>
      <c r="AG290" s="496">
        <v>0</v>
      </c>
      <c r="AH290" s="496">
        <v>61415669</v>
      </c>
      <c r="AI290" s="496">
        <v>156205297</v>
      </c>
      <c r="AJ290" s="496">
        <v>251154807</v>
      </c>
      <c r="AK290" s="496">
        <v>60060402</v>
      </c>
      <c r="AL290" s="496">
        <v>129648032</v>
      </c>
      <c r="AM290" s="496">
        <v>553692879</v>
      </c>
      <c r="AN290" s="496">
        <v>30328144</v>
      </c>
      <c r="AO290" s="496">
        <v>54729640</v>
      </c>
      <c r="AP290" s="496">
        <v>76704507</v>
      </c>
      <c r="AQ290" s="496">
        <v>22593497</v>
      </c>
      <c r="AR290" s="496">
        <v>155297547</v>
      </c>
      <c r="AS290" s="496">
        <v>364055773</v>
      </c>
      <c r="AT290" s="496">
        <v>28079645</v>
      </c>
      <c r="AU290" s="496">
        <v>13623881</v>
      </c>
      <c r="AV290" s="496">
        <v>121369571</v>
      </c>
      <c r="AW290" s="496">
        <v>41724390</v>
      </c>
      <c r="AX290" s="496">
        <v>1114475128</v>
      </c>
      <c r="AY290" s="496">
        <v>49497691</v>
      </c>
      <c r="AZ290" s="496">
        <v>300923789</v>
      </c>
      <c r="BA290" s="496">
        <v>90013544</v>
      </c>
      <c r="BB290" s="496">
        <v>141856511</v>
      </c>
      <c r="BC290" s="496">
        <v>34617828</v>
      </c>
      <c r="BD290" s="496">
        <v>65179561</v>
      </c>
      <c r="BE290" s="496">
        <v>100310374</v>
      </c>
      <c r="BF290" s="496">
        <v>30277552</v>
      </c>
      <c r="BG290" s="496">
        <v>175153534</v>
      </c>
      <c r="BH290" s="496">
        <v>65825203</v>
      </c>
      <c r="BI290" s="496">
        <v>697169572</v>
      </c>
      <c r="BJ290" s="496">
        <v>16813012</v>
      </c>
    </row>
    <row r="291" spans="1:62" ht="28.8" x14ac:dyDescent="0.3">
      <c r="A291" s="493">
        <v>9002</v>
      </c>
      <c r="B291" s="494" t="s">
        <v>520</v>
      </c>
      <c r="C291" s="494" t="s">
        <v>521</v>
      </c>
      <c r="D291" s="496">
        <v>18300670</v>
      </c>
      <c r="E291" s="496">
        <v>4668102</v>
      </c>
      <c r="F291" s="496">
        <v>577899</v>
      </c>
      <c r="G291" s="496">
        <v>2903792</v>
      </c>
      <c r="H291" s="496">
        <v>1547578</v>
      </c>
      <c r="I291" s="496">
        <v>3756437</v>
      </c>
      <c r="J291" s="496">
        <v>1908697</v>
      </c>
      <c r="K291" s="496">
        <v>850445</v>
      </c>
      <c r="L291" s="496">
        <v>5075234</v>
      </c>
      <c r="M291" s="496">
        <v>723522</v>
      </c>
      <c r="N291" s="496">
        <v>3793353</v>
      </c>
      <c r="O291" s="496">
        <v>8820367</v>
      </c>
      <c r="P291" s="496">
        <v>6152525</v>
      </c>
      <c r="Q291" s="496">
        <v>3544713</v>
      </c>
      <c r="R291" s="496">
        <v>22488563</v>
      </c>
      <c r="S291" s="496">
        <v>8751783</v>
      </c>
      <c r="T291" s="496">
        <v>1127127</v>
      </c>
      <c r="U291" s="496">
        <v>6748766</v>
      </c>
      <c r="V291" s="496">
        <v>1687672</v>
      </c>
      <c r="W291" s="496">
        <v>10744395</v>
      </c>
      <c r="X291" s="496">
        <v>7751052</v>
      </c>
      <c r="Y291" s="496">
        <v>187104000</v>
      </c>
      <c r="Z291" s="496">
        <v>5623411</v>
      </c>
      <c r="AA291" s="496">
        <v>3372106</v>
      </c>
      <c r="AB291" s="496">
        <v>614509</v>
      </c>
      <c r="AC291" s="496">
        <v>10417642</v>
      </c>
      <c r="AD291" s="496">
        <v>2328422</v>
      </c>
      <c r="AE291" s="496">
        <v>4667675</v>
      </c>
      <c r="AF291" s="496">
        <v>8980770</v>
      </c>
      <c r="AG291" s="496">
        <v>0</v>
      </c>
      <c r="AH291" s="496">
        <v>3477297</v>
      </c>
      <c r="AI291" s="496">
        <v>1902930</v>
      </c>
      <c r="AJ291" s="496">
        <v>12259988</v>
      </c>
      <c r="AK291" s="496">
        <v>3415187</v>
      </c>
      <c r="AL291" s="496">
        <v>5078083</v>
      </c>
      <c r="AM291" s="496">
        <v>30943045</v>
      </c>
      <c r="AN291" s="496">
        <v>1589828</v>
      </c>
      <c r="AO291" s="496">
        <v>1993380</v>
      </c>
      <c r="AP291" s="496">
        <v>3032772</v>
      </c>
      <c r="AQ291" s="496">
        <v>18806</v>
      </c>
      <c r="AR291" s="496">
        <v>4425096</v>
      </c>
      <c r="AS291" s="496">
        <v>17709229</v>
      </c>
      <c r="AT291" s="496">
        <v>1445767</v>
      </c>
      <c r="AU291" s="496">
        <v>1668680</v>
      </c>
      <c r="AV291" s="496">
        <v>4278511</v>
      </c>
      <c r="AW291" s="496">
        <v>2233271</v>
      </c>
      <c r="AX291" s="496">
        <v>33351491</v>
      </c>
      <c r="AY291" s="496">
        <v>1833819</v>
      </c>
      <c r="AZ291" s="496">
        <v>12342039</v>
      </c>
      <c r="BA291" s="496">
        <v>2780747</v>
      </c>
      <c r="BB291" s="496">
        <v>12824887</v>
      </c>
      <c r="BC291" s="496">
        <v>1643786</v>
      </c>
      <c r="BD291" s="496">
        <v>2615408</v>
      </c>
      <c r="BE291" s="496">
        <v>141864250</v>
      </c>
      <c r="BF291" s="496">
        <v>1126671</v>
      </c>
      <c r="BG291" s="496">
        <v>19845514</v>
      </c>
      <c r="BH291" s="496">
        <v>1645666</v>
      </c>
      <c r="BI291" s="496">
        <v>34585910</v>
      </c>
      <c r="BJ291" s="496">
        <v>760660</v>
      </c>
    </row>
    <row r="292" spans="1:62" ht="28.8" x14ac:dyDescent="0.3">
      <c r="A292" s="493">
        <v>9003</v>
      </c>
      <c r="B292" s="494" t="s">
        <v>522</v>
      </c>
      <c r="C292" s="494" t="s">
        <v>523</v>
      </c>
      <c r="D292" s="496">
        <v>434669144</v>
      </c>
      <c r="E292" s="496">
        <v>97557216</v>
      </c>
      <c r="F292" s="496">
        <v>32060739</v>
      </c>
      <c r="G292" s="496">
        <v>58304350</v>
      </c>
      <c r="H292" s="496">
        <v>61990976</v>
      </c>
      <c r="I292" s="496">
        <v>97978040</v>
      </c>
      <c r="J292" s="496">
        <v>117813110</v>
      </c>
      <c r="K292" s="496">
        <v>48206975</v>
      </c>
      <c r="L292" s="496">
        <v>123462615</v>
      </c>
      <c r="M292" s="496">
        <v>42346717</v>
      </c>
      <c r="N292" s="496">
        <v>76877363</v>
      </c>
      <c r="O292" s="496">
        <v>253385924</v>
      </c>
      <c r="P292" s="496">
        <v>491867804</v>
      </c>
      <c r="Q292" s="496">
        <v>216472282</v>
      </c>
      <c r="R292" s="496">
        <v>620419792</v>
      </c>
      <c r="S292" s="496">
        <v>229704161</v>
      </c>
      <c r="T292" s="496">
        <v>35769680</v>
      </c>
      <c r="U292" s="496">
        <v>165650314</v>
      </c>
      <c r="V292" s="496">
        <v>47201632</v>
      </c>
      <c r="W292" s="496">
        <v>287211151</v>
      </c>
      <c r="X292" s="496">
        <v>340944299</v>
      </c>
      <c r="Y292" s="496">
        <v>3180842000</v>
      </c>
      <c r="Z292" s="496">
        <v>184728673</v>
      </c>
      <c r="AA292" s="496">
        <v>72842018</v>
      </c>
      <c r="AB292" s="496">
        <v>27848098</v>
      </c>
      <c r="AC292" s="496">
        <v>295807474</v>
      </c>
      <c r="AD292" s="496">
        <v>57413511</v>
      </c>
      <c r="AE292" s="496">
        <v>103238482</v>
      </c>
      <c r="AF292" s="496">
        <v>245738474</v>
      </c>
      <c r="AG292" s="496">
        <v>0</v>
      </c>
      <c r="AH292" s="496">
        <v>80592028</v>
      </c>
      <c r="AI292" s="496">
        <v>112438370</v>
      </c>
      <c r="AJ292" s="496">
        <v>324510371</v>
      </c>
      <c r="AK292" s="496">
        <v>122120358</v>
      </c>
      <c r="AL292" s="496">
        <v>171012764</v>
      </c>
      <c r="AM292" s="496">
        <v>815857876</v>
      </c>
      <c r="AN292" s="496">
        <v>40787433</v>
      </c>
      <c r="AO292" s="496">
        <v>112981033</v>
      </c>
      <c r="AP292" s="496">
        <v>102352184</v>
      </c>
      <c r="AQ292" s="496">
        <v>23704970</v>
      </c>
      <c r="AR292" s="496">
        <v>156577973</v>
      </c>
      <c r="AS292" s="496">
        <v>552682720</v>
      </c>
      <c r="AT292" s="496">
        <v>36273903</v>
      </c>
      <c r="AU292" s="496">
        <v>28652973</v>
      </c>
      <c r="AV292" s="496">
        <v>137099368</v>
      </c>
      <c r="AW292" s="496">
        <v>63756917</v>
      </c>
      <c r="AX292" s="496">
        <v>1435167532</v>
      </c>
      <c r="AY292" s="496">
        <v>49988517</v>
      </c>
      <c r="AZ292" s="496">
        <v>348622487</v>
      </c>
      <c r="BA292" s="496">
        <v>141797815</v>
      </c>
      <c r="BB292" s="496">
        <v>251879893</v>
      </c>
      <c r="BC292" s="496">
        <v>57574801</v>
      </c>
      <c r="BD292" s="496">
        <v>73815184</v>
      </c>
      <c r="BE292" s="496">
        <v>175552228</v>
      </c>
      <c r="BF292" s="496">
        <v>18540512</v>
      </c>
      <c r="BG292" s="496">
        <v>361164821</v>
      </c>
      <c r="BH292" s="496">
        <v>75228725</v>
      </c>
      <c r="BI292" s="496">
        <v>688433664</v>
      </c>
      <c r="BJ292" s="496">
        <v>26861091</v>
      </c>
    </row>
    <row r="293" spans="1:62" ht="43.2" x14ac:dyDescent="0.3">
      <c r="A293" s="493">
        <v>9004</v>
      </c>
      <c r="B293" s="494" t="s">
        <v>524</v>
      </c>
      <c r="C293" s="494" t="s">
        <v>525</v>
      </c>
      <c r="D293" s="496" t="s">
        <v>229</v>
      </c>
      <c r="E293" s="496" t="s">
        <v>229</v>
      </c>
      <c r="F293" s="496" t="s">
        <v>229</v>
      </c>
      <c r="G293" s="496" t="s">
        <v>229</v>
      </c>
      <c r="H293" s="496" t="s">
        <v>229</v>
      </c>
      <c r="I293" s="496" t="s">
        <v>229</v>
      </c>
      <c r="J293" s="496" t="s">
        <v>229</v>
      </c>
      <c r="K293" s="496" t="s">
        <v>229</v>
      </c>
      <c r="L293" s="496" t="s">
        <v>229</v>
      </c>
      <c r="M293" s="496" t="s">
        <v>229</v>
      </c>
      <c r="N293" s="496" t="s">
        <v>229</v>
      </c>
      <c r="O293" s="496" t="s">
        <v>229</v>
      </c>
      <c r="P293" s="496" t="s">
        <v>229</v>
      </c>
      <c r="Q293" s="496" t="s">
        <v>229</v>
      </c>
      <c r="R293" s="496" t="s">
        <v>229</v>
      </c>
      <c r="S293" s="496" t="s">
        <v>229</v>
      </c>
      <c r="T293" s="496" t="s">
        <v>229</v>
      </c>
      <c r="U293" s="496" t="s">
        <v>229</v>
      </c>
      <c r="V293" s="496" t="s">
        <v>229</v>
      </c>
      <c r="W293" s="496" t="s">
        <v>229</v>
      </c>
      <c r="X293" s="496" t="s">
        <v>229</v>
      </c>
      <c r="Y293" s="496" t="s">
        <v>229</v>
      </c>
      <c r="Z293" s="496" t="s">
        <v>229</v>
      </c>
      <c r="AA293" s="496" t="s">
        <v>229</v>
      </c>
      <c r="AB293" s="496" t="s">
        <v>229</v>
      </c>
      <c r="AC293" s="496" t="s">
        <v>229</v>
      </c>
      <c r="AD293" s="496" t="s">
        <v>229</v>
      </c>
      <c r="AE293" s="496" t="s">
        <v>229</v>
      </c>
      <c r="AF293" s="496" t="s">
        <v>229</v>
      </c>
      <c r="AG293" s="496" t="s">
        <v>229</v>
      </c>
      <c r="AH293" s="496" t="s">
        <v>229</v>
      </c>
      <c r="AI293" s="496" t="s">
        <v>229</v>
      </c>
      <c r="AJ293" s="496" t="s">
        <v>229</v>
      </c>
      <c r="AK293" s="496" t="s">
        <v>229</v>
      </c>
      <c r="AL293" s="496" t="s">
        <v>229</v>
      </c>
      <c r="AM293" s="496" t="s">
        <v>229</v>
      </c>
      <c r="AN293" s="496" t="s">
        <v>229</v>
      </c>
      <c r="AO293" s="496" t="s">
        <v>229</v>
      </c>
      <c r="AP293" s="496" t="s">
        <v>229</v>
      </c>
      <c r="AQ293" s="496" t="s">
        <v>229</v>
      </c>
      <c r="AR293" s="496" t="s">
        <v>229</v>
      </c>
      <c r="AS293" s="496" t="s">
        <v>229</v>
      </c>
      <c r="AT293" s="496" t="s">
        <v>229</v>
      </c>
      <c r="AU293" s="496" t="s">
        <v>229</v>
      </c>
      <c r="AV293" s="496" t="s">
        <v>229</v>
      </c>
      <c r="AW293" s="496" t="s">
        <v>229</v>
      </c>
      <c r="AX293" s="496" t="s">
        <v>229</v>
      </c>
      <c r="AY293" s="496" t="s">
        <v>229</v>
      </c>
      <c r="AZ293" s="496" t="s">
        <v>229</v>
      </c>
      <c r="BA293" s="496" t="s">
        <v>229</v>
      </c>
      <c r="BB293" s="496" t="s">
        <v>229</v>
      </c>
      <c r="BC293" s="496" t="s">
        <v>229</v>
      </c>
      <c r="BD293" s="496" t="s">
        <v>229</v>
      </c>
      <c r="BE293" s="496" t="s">
        <v>229</v>
      </c>
      <c r="BF293" s="496" t="s">
        <v>229</v>
      </c>
      <c r="BG293" s="496" t="s">
        <v>229</v>
      </c>
      <c r="BH293" s="496" t="s">
        <v>229</v>
      </c>
      <c r="BI293" s="496" t="s">
        <v>229</v>
      </c>
      <c r="BJ293" s="496" t="s">
        <v>229</v>
      </c>
    </row>
    <row r="294" spans="1:62" ht="28.8" x14ac:dyDescent="0.3">
      <c r="A294" s="493">
        <v>9005</v>
      </c>
      <c r="B294" s="494" t="s">
        <v>526</v>
      </c>
      <c r="C294" s="494" t="s">
        <v>527</v>
      </c>
      <c r="D294" s="496">
        <v>6381484</v>
      </c>
      <c r="E294" s="496">
        <v>2590413</v>
      </c>
      <c r="F294" s="496">
        <v>1672213</v>
      </c>
      <c r="G294" s="496">
        <v>4410854</v>
      </c>
      <c r="H294" s="496">
        <v>2773853</v>
      </c>
      <c r="I294" s="496">
        <v>3903673</v>
      </c>
      <c r="J294" s="496">
        <v>5390624</v>
      </c>
      <c r="K294" s="496">
        <v>1901259</v>
      </c>
      <c r="L294" s="496">
        <v>1716035</v>
      </c>
      <c r="M294" s="496">
        <v>2009709</v>
      </c>
      <c r="N294" s="496">
        <v>955624</v>
      </c>
      <c r="O294" s="496">
        <v>20703096</v>
      </c>
      <c r="P294" s="496">
        <v>6919050</v>
      </c>
      <c r="Q294" s="496">
        <v>3427403</v>
      </c>
      <c r="R294" s="496">
        <v>14744783</v>
      </c>
      <c r="S294" s="496">
        <v>11339188</v>
      </c>
      <c r="T294" s="496">
        <v>653865</v>
      </c>
      <c r="U294" s="496">
        <v>4479849</v>
      </c>
      <c r="V294" s="496">
        <v>2583937</v>
      </c>
      <c r="W294" s="496">
        <v>5555868</v>
      </c>
      <c r="X294" s="496">
        <v>13878028</v>
      </c>
      <c r="Y294" s="496">
        <v>31202000</v>
      </c>
      <c r="Z294" s="496">
        <v>7602600</v>
      </c>
      <c r="AA294" s="496">
        <v>153595</v>
      </c>
      <c r="AB294" s="496">
        <v>130865</v>
      </c>
      <c r="AC294" s="496">
        <v>6119074</v>
      </c>
      <c r="AD294" s="496">
        <v>3353519</v>
      </c>
      <c r="AE294" s="496">
        <v>1260387</v>
      </c>
      <c r="AF294" s="496">
        <v>10675976</v>
      </c>
      <c r="AG294" s="496">
        <v>0</v>
      </c>
      <c r="AH294" s="496">
        <v>1292131</v>
      </c>
      <c r="AI294" s="496">
        <v>3367100</v>
      </c>
      <c r="AJ294" s="496">
        <v>8611652</v>
      </c>
      <c r="AK294" s="496">
        <v>4045641</v>
      </c>
      <c r="AL294" s="496">
        <v>3633045</v>
      </c>
      <c r="AM294" s="496">
        <v>14637047</v>
      </c>
      <c r="AN294" s="496">
        <v>2830123</v>
      </c>
      <c r="AO294" s="496">
        <v>2420185</v>
      </c>
      <c r="AP294" s="496">
        <v>5803620</v>
      </c>
      <c r="AQ294" s="496">
        <v>1366927</v>
      </c>
      <c r="AR294" s="496">
        <v>6496016</v>
      </c>
      <c r="AS294" s="496">
        <v>4872972</v>
      </c>
      <c r="AT294" s="496">
        <v>1246783</v>
      </c>
      <c r="AU294" s="496">
        <v>13689</v>
      </c>
      <c r="AV294" s="496">
        <v>7977234</v>
      </c>
      <c r="AW294" s="496">
        <v>1101869</v>
      </c>
      <c r="AX294" s="496">
        <v>8931091</v>
      </c>
      <c r="AY294" s="496">
        <v>3269647</v>
      </c>
      <c r="AZ294" s="496">
        <v>6738614</v>
      </c>
      <c r="BA294" s="496">
        <v>2499097</v>
      </c>
      <c r="BB294" s="496">
        <v>5235085</v>
      </c>
      <c r="BC294" s="496">
        <v>2960838</v>
      </c>
      <c r="BD294" s="496">
        <v>3117231</v>
      </c>
      <c r="BE294" s="496">
        <v>1066319</v>
      </c>
      <c r="BF294" s="496">
        <v>1458215</v>
      </c>
      <c r="BG294" s="496">
        <v>12293632</v>
      </c>
      <c r="BH294" s="496">
        <v>2793032</v>
      </c>
      <c r="BI294" s="496">
        <v>23389423</v>
      </c>
      <c r="BJ294" s="496">
        <v>499123</v>
      </c>
    </row>
    <row r="295" spans="1:62" x14ac:dyDescent="0.3">
      <c r="A295" s="493">
        <v>9006</v>
      </c>
      <c r="B295" s="494" t="s">
        <v>528</v>
      </c>
      <c r="C295" s="494" t="s">
        <v>529</v>
      </c>
      <c r="D295" s="496">
        <v>42478929</v>
      </c>
      <c r="E295" s="496">
        <v>7123897</v>
      </c>
      <c r="F295" s="496">
        <v>2414451</v>
      </c>
      <c r="G295" s="496">
        <v>4258916</v>
      </c>
      <c r="H295" s="496">
        <v>5152182</v>
      </c>
      <c r="I295" s="496">
        <v>8483954</v>
      </c>
      <c r="J295" s="496">
        <v>23020647</v>
      </c>
      <c r="K295" s="496">
        <v>5809453</v>
      </c>
      <c r="L295" s="496">
        <v>14141182</v>
      </c>
      <c r="M295" s="496">
        <v>2602961</v>
      </c>
      <c r="N295" s="496">
        <v>6777511</v>
      </c>
      <c r="O295" s="496">
        <v>42674319</v>
      </c>
      <c r="P295" s="496">
        <v>67677191</v>
      </c>
      <c r="Q295" s="496">
        <v>15782568</v>
      </c>
      <c r="R295" s="496">
        <v>81894181</v>
      </c>
      <c r="S295" s="496">
        <v>16943550</v>
      </c>
      <c r="T295" s="496">
        <v>2778307</v>
      </c>
      <c r="U295" s="496">
        <v>22463998</v>
      </c>
      <c r="V295" s="496">
        <v>2920287</v>
      </c>
      <c r="W295" s="496">
        <v>26562993</v>
      </c>
      <c r="X295" s="496">
        <v>79452398</v>
      </c>
      <c r="Y295" s="496">
        <v>515781000</v>
      </c>
      <c r="Z295" s="496">
        <v>32575810</v>
      </c>
      <c r="AA295" s="496">
        <v>7360211</v>
      </c>
      <c r="AB295" s="496">
        <v>1651176</v>
      </c>
      <c r="AC295" s="496">
        <v>24363599</v>
      </c>
      <c r="AD295" s="496">
        <v>4728503</v>
      </c>
      <c r="AE295" s="496">
        <v>5251683</v>
      </c>
      <c r="AF295" s="496">
        <v>23012094</v>
      </c>
      <c r="AG295" s="496">
        <v>0</v>
      </c>
      <c r="AH295" s="496">
        <v>11231727</v>
      </c>
      <c r="AI295" s="496">
        <v>22045217</v>
      </c>
      <c r="AJ295" s="496">
        <v>21764011</v>
      </c>
      <c r="AK295" s="496">
        <v>10743482</v>
      </c>
      <c r="AL295" s="496">
        <v>8956269</v>
      </c>
      <c r="AM295" s="496">
        <v>151477786</v>
      </c>
      <c r="AN295" s="496">
        <v>4226934</v>
      </c>
      <c r="AO295" s="496">
        <v>6305821</v>
      </c>
      <c r="AP295" s="496">
        <v>9971446</v>
      </c>
      <c r="AQ295" s="496">
        <v>2637230</v>
      </c>
      <c r="AR295" s="496">
        <v>19118123</v>
      </c>
      <c r="AS295" s="496">
        <v>51750115</v>
      </c>
      <c r="AT295" s="496">
        <v>2801512</v>
      </c>
      <c r="AU295" s="496">
        <v>1257093</v>
      </c>
      <c r="AV295" s="496">
        <v>16049833</v>
      </c>
      <c r="AW295" s="496">
        <v>4301633</v>
      </c>
      <c r="AX295" s="496">
        <v>216026385</v>
      </c>
      <c r="AY295" s="496">
        <v>3152829</v>
      </c>
      <c r="AZ295" s="496">
        <v>24435806</v>
      </c>
      <c r="BA295" s="496">
        <v>17180393</v>
      </c>
      <c r="BB295" s="496">
        <v>27017271</v>
      </c>
      <c r="BC295" s="496">
        <v>3881851</v>
      </c>
      <c r="BD295" s="496">
        <v>6818023</v>
      </c>
      <c r="BE295" s="496">
        <v>5205505</v>
      </c>
      <c r="BF295" s="496">
        <v>1737419</v>
      </c>
      <c r="BG295" s="496">
        <v>42378100</v>
      </c>
      <c r="BH295" s="496">
        <v>8187786</v>
      </c>
      <c r="BI295" s="496">
        <v>58852275</v>
      </c>
      <c r="BJ295" s="496">
        <v>1486867</v>
      </c>
    </row>
    <row r="296" spans="1:62" ht="28.8" x14ac:dyDescent="0.3">
      <c r="A296" s="493">
        <v>9007</v>
      </c>
      <c r="B296" s="494" t="s">
        <v>717</v>
      </c>
      <c r="C296" s="494" t="s">
        <v>530</v>
      </c>
      <c r="D296" s="496">
        <v>0.1502</v>
      </c>
      <c r="E296" s="496">
        <v>0.36359999999999998</v>
      </c>
      <c r="F296" s="496">
        <v>0.69259999999999999</v>
      </c>
      <c r="G296" s="496">
        <v>1.0357000000000001</v>
      </c>
      <c r="H296" s="496">
        <v>0.53839999999999999</v>
      </c>
      <c r="I296" s="496">
        <v>0.46010000000000001</v>
      </c>
      <c r="J296" s="496">
        <v>0.23419999999999999</v>
      </c>
      <c r="K296" s="496">
        <v>0.32729999999999998</v>
      </c>
      <c r="L296" s="496">
        <v>0.12139999999999999</v>
      </c>
      <c r="M296" s="496">
        <v>0.77210000000000001</v>
      </c>
      <c r="N296" s="496">
        <v>0.14099999999999999</v>
      </c>
      <c r="O296" s="496">
        <v>0.48509999999999998</v>
      </c>
      <c r="P296" s="496">
        <v>0.1022</v>
      </c>
      <c r="Q296" s="496">
        <v>0.2172</v>
      </c>
      <c r="R296" s="496">
        <v>0.18</v>
      </c>
      <c r="S296" s="496">
        <v>0.66920000000000002</v>
      </c>
      <c r="T296" s="496">
        <v>0.23530000000000001</v>
      </c>
      <c r="U296" s="496">
        <v>0.19939999999999999</v>
      </c>
      <c r="V296" s="496">
        <v>0.88480000000000003</v>
      </c>
      <c r="W296" s="496">
        <v>0.2092</v>
      </c>
      <c r="X296" s="496">
        <v>0.17469999999999999</v>
      </c>
      <c r="Y296" s="496">
        <v>6.0499999999999998E-2</v>
      </c>
      <c r="Z296" s="496">
        <v>0.2334</v>
      </c>
      <c r="AA296" s="496">
        <v>2.0899999999999998E-2</v>
      </c>
      <c r="AB296" s="496">
        <v>7.9299999999999995E-2</v>
      </c>
      <c r="AC296" s="496">
        <v>0.25119999999999998</v>
      </c>
      <c r="AD296" s="496">
        <v>0.70920000000000005</v>
      </c>
      <c r="AE296" s="496">
        <v>0.24</v>
      </c>
      <c r="AF296" s="496">
        <v>0.46389999999999998</v>
      </c>
      <c r="AG296" s="496">
        <v>0</v>
      </c>
      <c r="AH296" s="496">
        <v>0.115</v>
      </c>
      <c r="AI296" s="496">
        <v>0.1527</v>
      </c>
      <c r="AJ296" s="496">
        <v>0.3957</v>
      </c>
      <c r="AK296" s="496">
        <v>0.37659999999999999</v>
      </c>
      <c r="AL296" s="496">
        <v>0.40560000000000002</v>
      </c>
      <c r="AM296" s="496">
        <v>9.6600000000000005E-2</v>
      </c>
      <c r="AN296" s="496">
        <v>0.66949999999999998</v>
      </c>
      <c r="AO296" s="496">
        <v>0.38379999999999997</v>
      </c>
      <c r="AP296" s="496">
        <v>0.58199999999999996</v>
      </c>
      <c r="AQ296" s="496">
        <v>0.51829999999999998</v>
      </c>
      <c r="AR296" s="496">
        <v>0.33979999999999999</v>
      </c>
      <c r="AS296" s="496">
        <v>9.4200000000000006E-2</v>
      </c>
      <c r="AT296" s="496">
        <v>0.44500000000000001</v>
      </c>
      <c r="AU296" s="496">
        <v>1.09E-2</v>
      </c>
      <c r="AV296" s="496">
        <v>0.497</v>
      </c>
      <c r="AW296" s="496">
        <v>0.25619999999999998</v>
      </c>
      <c r="AX296" s="496">
        <v>4.1300000000000003E-2</v>
      </c>
      <c r="AY296" s="496">
        <v>1.0370999999999999</v>
      </c>
      <c r="AZ296" s="496">
        <v>0.27579999999999999</v>
      </c>
      <c r="BA296" s="496">
        <v>0.14549999999999999</v>
      </c>
      <c r="BB296" s="496">
        <v>0.1938</v>
      </c>
      <c r="BC296" s="496">
        <v>0.76270000000000004</v>
      </c>
      <c r="BD296" s="496">
        <v>0.4572</v>
      </c>
      <c r="BE296" s="496">
        <v>0.20480000000000001</v>
      </c>
      <c r="BF296" s="496">
        <v>0.83930000000000005</v>
      </c>
      <c r="BG296" s="496">
        <v>0.29010000000000002</v>
      </c>
      <c r="BH296" s="496">
        <v>0.34110000000000001</v>
      </c>
      <c r="BI296" s="496">
        <v>0.39739999999999998</v>
      </c>
      <c r="BJ296" s="496">
        <v>0.3357</v>
      </c>
    </row>
    <row r="297" spans="1:62" x14ac:dyDescent="0.3">
      <c r="A297" s="493">
        <v>9008</v>
      </c>
      <c r="B297" s="494" t="s">
        <v>531</v>
      </c>
      <c r="C297" s="494" t="s">
        <v>229</v>
      </c>
      <c r="D297" s="496">
        <v>0</v>
      </c>
      <c r="E297" s="496">
        <v>0</v>
      </c>
      <c r="F297" s="496">
        <v>0</v>
      </c>
      <c r="G297" s="496">
        <v>0</v>
      </c>
      <c r="H297" s="496">
        <v>0</v>
      </c>
      <c r="I297" s="496">
        <v>0</v>
      </c>
      <c r="J297" s="496">
        <v>0</v>
      </c>
      <c r="K297" s="496">
        <v>0</v>
      </c>
      <c r="L297" s="496">
        <v>0</v>
      </c>
      <c r="M297" s="496">
        <v>0</v>
      </c>
      <c r="N297" s="496">
        <v>0</v>
      </c>
      <c r="O297" s="496">
        <v>0</v>
      </c>
      <c r="P297" s="496">
        <v>0</v>
      </c>
      <c r="Q297" s="496">
        <v>0</v>
      </c>
      <c r="R297" s="496">
        <v>0</v>
      </c>
      <c r="S297" s="496">
        <v>0</v>
      </c>
      <c r="T297" s="496">
        <v>0</v>
      </c>
      <c r="U297" s="496">
        <v>0</v>
      </c>
      <c r="V297" s="496">
        <v>0</v>
      </c>
      <c r="W297" s="496">
        <v>0</v>
      </c>
      <c r="X297" s="496">
        <v>0</v>
      </c>
      <c r="Y297" s="496">
        <v>0</v>
      </c>
      <c r="Z297" s="496">
        <v>0</v>
      </c>
      <c r="AA297" s="496">
        <v>0</v>
      </c>
      <c r="AB297" s="496">
        <v>0</v>
      </c>
      <c r="AC297" s="496">
        <v>0</v>
      </c>
      <c r="AD297" s="496">
        <v>0</v>
      </c>
      <c r="AE297" s="496">
        <v>0</v>
      </c>
      <c r="AF297" s="496">
        <v>0</v>
      </c>
      <c r="AG297" s="496">
        <v>0</v>
      </c>
      <c r="AH297" s="496">
        <v>0</v>
      </c>
      <c r="AI297" s="496">
        <v>0</v>
      </c>
      <c r="AJ297" s="496">
        <v>0</v>
      </c>
      <c r="AK297" s="496">
        <v>0</v>
      </c>
      <c r="AL297" s="496">
        <v>0</v>
      </c>
      <c r="AM297" s="496">
        <v>0</v>
      </c>
      <c r="AN297" s="496">
        <v>0</v>
      </c>
      <c r="AO297" s="496">
        <v>0</v>
      </c>
      <c r="AP297" s="496">
        <v>0</v>
      </c>
      <c r="AQ297" s="496">
        <v>0</v>
      </c>
      <c r="AR297" s="496">
        <v>0</v>
      </c>
      <c r="AS297" s="496">
        <v>0</v>
      </c>
      <c r="AT297" s="496">
        <v>0</v>
      </c>
      <c r="AU297" s="496">
        <v>0</v>
      </c>
      <c r="AV297" s="496">
        <v>0</v>
      </c>
      <c r="AW297" s="496">
        <v>0</v>
      </c>
      <c r="AX297" s="496">
        <v>0</v>
      </c>
      <c r="AY297" s="496">
        <v>0</v>
      </c>
      <c r="AZ297" s="496">
        <v>0</v>
      </c>
      <c r="BA297" s="496">
        <v>0</v>
      </c>
      <c r="BB297" s="496">
        <v>0</v>
      </c>
      <c r="BC297" s="496">
        <v>0</v>
      </c>
      <c r="BD297" s="496">
        <v>0</v>
      </c>
      <c r="BE297" s="496">
        <v>0</v>
      </c>
      <c r="BF297" s="496">
        <v>0</v>
      </c>
      <c r="BG297" s="496">
        <v>0</v>
      </c>
      <c r="BH297" s="496">
        <v>0</v>
      </c>
      <c r="BI297" s="496">
        <v>0</v>
      </c>
      <c r="BJ297" s="496">
        <v>0</v>
      </c>
    </row>
    <row r="298" spans="1:62" ht="28.8" x14ac:dyDescent="0.3">
      <c r="A298" s="493">
        <v>9010</v>
      </c>
      <c r="B298" s="494" t="s">
        <v>532</v>
      </c>
      <c r="C298" s="494" t="s">
        <v>533</v>
      </c>
      <c r="D298" s="496">
        <v>0</v>
      </c>
      <c r="E298" s="496">
        <v>0</v>
      </c>
      <c r="F298" s="496">
        <v>0</v>
      </c>
      <c r="G298" s="496">
        <v>0</v>
      </c>
      <c r="H298" s="496">
        <v>0</v>
      </c>
      <c r="I298" s="496">
        <v>0</v>
      </c>
      <c r="J298" s="496">
        <v>0</v>
      </c>
      <c r="K298" s="496">
        <v>0</v>
      </c>
      <c r="L298" s="496">
        <v>0</v>
      </c>
      <c r="M298" s="496">
        <v>0</v>
      </c>
      <c r="N298" s="496">
        <v>0</v>
      </c>
      <c r="O298" s="496">
        <v>0</v>
      </c>
      <c r="P298" s="496">
        <v>0</v>
      </c>
      <c r="Q298" s="496">
        <v>0</v>
      </c>
      <c r="R298" s="496">
        <v>0</v>
      </c>
      <c r="S298" s="496">
        <v>0</v>
      </c>
      <c r="T298" s="496">
        <v>0</v>
      </c>
      <c r="U298" s="496">
        <v>0</v>
      </c>
      <c r="V298" s="496">
        <v>0</v>
      </c>
      <c r="W298" s="496">
        <v>0</v>
      </c>
      <c r="X298" s="496">
        <v>0</v>
      </c>
      <c r="Y298" s="496">
        <v>0</v>
      </c>
      <c r="Z298" s="496">
        <v>0</v>
      </c>
      <c r="AA298" s="496">
        <v>0</v>
      </c>
      <c r="AB298" s="496">
        <v>0</v>
      </c>
      <c r="AC298" s="496">
        <v>0</v>
      </c>
      <c r="AD298" s="496">
        <v>0</v>
      </c>
      <c r="AE298" s="496">
        <v>0</v>
      </c>
      <c r="AF298" s="496">
        <v>0</v>
      </c>
      <c r="AG298" s="496">
        <v>0</v>
      </c>
      <c r="AH298" s="496">
        <v>0</v>
      </c>
      <c r="AI298" s="496">
        <v>0</v>
      </c>
      <c r="AJ298" s="496">
        <v>0</v>
      </c>
      <c r="AK298" s="496">
        <v>0</v>
      </c>
      <c r="AL298" s="496">
        <v>0</v>
      </c>
      <c r="AM298" s="496">
        <v>0</v>
      </c>
      <c r="AN298" s="496">
        <v>0</v>
      </c>
      <c r="AO298" s="496">
        <v>0</v>
      </c>
      <c r="AP298" s="496">
        <v>0</v>
      </c>
      <c r="AQ298" s="496">
        <v>0</v>
      </c>
      <c r="AR298" s="496">
        <v>0</v>
      </c>
      <c r="AS298" s="496">
        <v>0</v>
      </c>
      <c r="AT298" s="496">
        <v>0</v>
      </c>
      <c r="AU298" s="496">
        <v>0</v>
      </c>
      <c r="AV298" s="496">
        <v>0</v>
      </c>
      <c r="AW298" s="496">
        <v>0</v>
      </c>
      <c r="AX298" s="496">
        <v>0</v>
      </c>
      <c r="AY298" s="496">
        <v>0</v>
      </c>
      <c r="AZ298" s="496">
        <v>0</v>
      </c>
      <c r="BA298" s="496">
        <v>0</v>
      </c>
      <c r="BB298" s="496">
        <v>0</v>
      </c>
      <c r="BC298" s="496">
        <v>0</v>
      </c>
      <c r="BD298" s="496">
        <v>0</v>
      </c>
      <c r="BE298" s="496">
        <v>0</v>
      </c>
      <c r="BF298" s="496">
        <v>0</v>
      </c>
      <c r="BG298" s="496">
        <v>0</v>
      </c>
      <c r="BH298" s="496">
        <v>0</v>
      </c>
      <c r="BI298" s="496">
        <v>0</v>
      </c>
      <c r="BJ298" s="496">
        <v>0</v>
      </c>
    </row>
    <row r="299" spans="1:62" ht="43.2" x14ac:dyDescent="0.3">
      <c r="A299" s="493">
        <v>9011</v>
      </c>
      <c r="B299" s="494" t="s">
        <v>534</v>
      </c>
      <c r="C299" s="494" t="s">
        <v>535</v>
      </c>
      <c r="D299" s="496">
        <v>0</v>
      </c>
      <c r="E299" s="496">
        <v>0</v>
      </c>
      <c r="F299" s="496">
        <v>0</v>
      </c>
      <c r="G299" s="496">
        <v>0</v>
      </c>
      <c r="H299" s="496">
        <v>0</v>
      </c>
      <c r="I299" s="496">
        <v>0</v>
      </c>
      <c r="J299" s="496">
        <v>0</v>
      </c>
      <c r="K299" s="496">
        <v>0</v>
      </c>
      <c r="L299" s="496">
        <v>0</v>
      </c>
      <c r="M299" s="496">
        <v>0</v>
      </c>
      <c r="N299" s="496">
        <v>0</v>
      </c>
      <c r="O299" s="496">
        <v>0</v>
      </c>
      <c r="P299" s="496">
        <v>0</v>
      </c>
      <c r="Q299" s="496">
        <v>0</v>
      </c>
      <c r="R299" s="496">
        <v>0</v>
      </c>
      <c r="S299" s="496">
        <v>0</v>
      </c>
      <c r="T299" s="496">
        <v>0</v>
      </c>
      <c r="U299" s="496">
        <v>0</v>
      </c>
      <c r="V299" s="496">
        <v>0</v>
      </c>
      <c r="W299" s="496">
        <v>0</v>
      </c>
      <c r="X299" s="496">
        <v>0</v>
      </c>
      <c r="Y299" s="496">
        <v>0</v>
      </c>
      <c r="Z299" s="496">
        <v>0</v>
      </c>
      <c r="AA299" s="496">
        <v>0</v>
      </c>
      <c r="AB299" s="496">
        <v>0</v>
      </c>
      <c r="AC299" s="496">
        <v>0</v>
      </c>
      <c r="AD299" s="496">
        <v>0</v>
      </c>
      <c r="AE299" s="496">
        <v>0</v>
      </c>
      <c r="AF299" s="496">
        <v>0</v>
      </c>
      <c r="AG299" s="496">
        <v>0</v>
      </c>
      <c r="AH299" s="496">
        <v>0</v>
      </c>
      <c r="AI299" s="496">
        <v>0</v>
      </c>
      <c r="AJ299" s="496">
        <v>0</v>
      </c>
      <c r="AK299" s="496">
        <v>0</v>
      </c>
      <c r="AL299" s="496">
        <v>0</v>
      </c>
      <c r="AM299" s="496">
        <v>0</v>
      </c>
      <c r="AN299" s="496">
        <v>0</v>
      </c>
      <c r="AO299" s="496">
        <v>0</v>
      </c>
      <c r="AP299" s="496">
        <v>0</v>
      </c>
      <c r="AQ299" s="496">
        <v>0</v>
      </c>
      <c r="AR299" s="496">
        <v>0</v>
      </c>
      <c r="AS299" s="496">
        <v>0</v>
      </c>
      <c r="AT299" s="496">
        <v>0</v>
      </c>
      <c r="AU299" s="496">
        <v>0</v>
      </c>
      <c r="AV299" s="496">
        <v>0</v>
      </c>
      <c r="AW299" s="496">
        <v>0</v>
      </c>
      <c r="AX299" s="496">
        <v>0</v>
      </c>
      <c r="AY299" s="496">
        <v>0</v>
      </c>
      <c r="AZ299" s="496">
        <v>0</v>
      </c>
      <c r="BA299" s="496">
        <v>0</v>
      </c>
      <c r="BB299" s="496">
        <v>0</v>
      </c>
      <c r="BC299" s="496">
        <v>0</v>
      </c>
      <c r="BD299" s="496">
        <v>0</v>
      </c>
      <c r="BE299" s="496">
        <v>0</v>
      </c>
      <c r="BF299" s="496">
        <v>0</v>
      </c>
      <c r="BG299" s="496">
        <v>0</v>
      </c>
      <c r="BH299" s="496">
        <v>0</v>
      </c>
      <c r="BI299" s="496">
        <v>0</v>
      </c>
      <c r="BJ299" s="496">
        <v>0</v>
      </c>
    </row>
    <row r="300" spans="1:62" ht="43.2" x14ac:dyDescent="0.3">
      <c r="A300" s="493">
        <v>9012</v>
      </c>
      <c r="B300" s="494" t="s">
        <v>536</v>
      </c>
      <c r="C300" s="494" t="s">
        <v>535</v>
      </c>
      <c r="D300" s="496">
        <v>0</v>
      </c>
      <c r="E300" s="496">
        <v>0</v>
      </c>
      <c r="F300" s="496">
        <v>0</v>
      </c>
      <c r="G300" s="496">
        <v>0</v>
      </c>
      <c r="H300" s="496">
        <v>0</v>
      </c>
      <c r="I300" s="496">
        <v>0</v>
      </c>
      <c r="J300" s="496">
        <v>0</v>
      </c>
      <c r="K300" s="496">
        <v>0</v>
      </c>
      <c r="L300" s="496">
        <v>0</v>
      </c>
      <c r="M300" s="496">
        <v>0</v>
      </c>
      <c r="N300" s="496">
        <v>0</v>
      </c>
      <c r="O300" s="496">
        <v>0</v>
      </c>
      <c r="P300" s="496">
        <v>0</v>
      </c>
      <c r="Q300" s="496">
        <v>0</v>
      </c>
      <c r="R300" s="496">
        <v>0</v>
      </c>
      <c r="S300" s="496">
        <v>0</v>
      </c>
      <c r="T300" s="496">
        <v>0</v>
      </c>
      <c r="U300" s="496">
        <v>0</v>
      </c>
      <c r="V300" s="496">
        <v>0</v>
      </c>
      <c r="W300" s="496">
        <v>0</v>
      </c>
      <c r="X300" s="496">
        <v>0</v>
      </c>
      <c r="Y300" s="496">
        <v>0</v>
      </c>
      <c r="Z300" s="496">
        <v>0</v>
      </c>
      <c r="AA300" s="496">
        <v>0</v>
      </c>
      <c r="AB300" s="496">
        <v>0</v>
      </c>
      <c r="AC300" s="496">
        <v>0</v>
      </c>
      <c r="AD300" s="496">
        <v>0</v>
      </c>
      <c r="AE300" s="496">
        <v>0</v>
      </c>
      <c r="AF300" s="496">
        <v>0</v>
      </c>
      <c r="AG300" s="496">
        <v>0</v>
      </c>
      <c r="AH300" s="496">
        <v>0</v>
      </c>
      <c r="AI300" s="496">
        <v>0</v>
      </c>
      <c r="AJ300" s="496">
        <v>0</v>
      </c>
      <c r="AK300" s="496">
        <v>0</v>
      </c>
      <c r="AL300" s="496">
        <v>0</v>
      </c>
      <c r="AM300" s="496">
        <v>0</v>
      </c>
      <c r="AN300" s="496">
        <v>0</v>
      </c>
      <c r="AO300" s="496">
        <v>0</v>
      </c>
      <c r="AP300" s="496">
        <v>0</v>
      </c>
      <c r="AQ300" s="496">
        <v>0</v>
      </c>
      <c r="AR300" s="496">
        <v>0</v>
      </c>
      <c r="AS300" s="496">
        <v>0</v>
      </c>
      <c r="AT300" s="496">
        <v>0</v>
      </c>
      <c r="AU300" s="496">
        <v>0</v>
      </c>
      <c r="AV300" s="496">
        <v>0</v>
      </c>
      <c r="AW300" s="496">
        <v>0</v>
      </c>
      <c r="AX300" s="496">
        <v>0</v>
      </c>
      <c r="AY300" s="496">
        <v>0</v>
      </c>
      <c r="AZ300" s="496">
        <v>0</v>
      </c>
      <c r="BA300" s="496">
        <v>0</v>
      </c>
      <c r="BB300" s="496">
        <v>0</v>
      </c>
      <c r="BC300" s="496">
        <v>0</v>
      </c>
      <c r="BD300" s="496">
        <v>0</v>
      </c>
      <c r="BE300" s="496">
        <v>0</v>
      </c>
      <c r="BF300" s="496">
        <v>0</v>
      </c>
      <c r="BG300" s="496">
        <v>0</v>
      </c>
      <c r="BH300" s="496">
        <v>0</v>
      </c>
      <c r="BI300" s="496">
        <v>0</v>
      </c>
      <c r="BJ300" s="496">
        <v>0</v>
      </c>
    </row>
    <row r="301" spans="1:62" ht="43.2" x14ac:dyDescent="0.3">
      <c r="A301" s="493">
        <v>9013</v>
      </c>
      <c r="B301" s="494" t="s">
        <v>537</v>
      </c>
      <c r="C301" s="494" t="s">
        <v>538</v>
      </c>
      <c r="D301" s="496">
        <v>0</v>
      </c>
      <c r="E301" s="496">
        <v>0</v>
      </c>
      <c r="F301" s="496">
        <v>0</v>
      </c>
      <c r="G301" s="496">
        <v>0</v>
      </c>
      <c r="H301" s="496">
        <v>0</v>
      </c>
      <c r="I301" s="496">
        <v>0</v>
      </c>
      <c r="J301" s="496">
        <v>0</v>
      </c>
      <c r="K301" s="496">
        <v>0</v>
      </c>
      <c r="L301" s="496">
        <v>0</v>
      </c>
      <c r="M301" s="496">
        <v>0</v>
      </c>
      <c r="N301" s="496">
        <v>0</v>
      </c>
      <c r="O301" s="496">
        <v>0</v>
      </c>
      <c r="P301" s="496">
        <v>0</v>
      </c>
      <c r="Q301" s="496">
        <v>0</v>
      </c>
      <c r="R301" s="496">
        <v>0</v>
      </c>
      <c r="S301" s="496">
        <v>0</v>
      </c>
      <c r="T301" s="496">
        <v>0</v>
      </c>
      <c r="U301" s="496">
        <v>0</v>
      </c>
      <c r="V301" s="496">
        <v>0</v>
      </c>
      <c r="W301" s="496">
        <v>0</v>
      </c>
      <c r="X301" s="496">
        <v>0</v>
      </c>
      <c r="Y301" s="496">
        <v>0</v>
      </c>
      <c r="Z301" s="496">
        <v>0</v>
      </c>
      <c r="AA301" s="496">
        <v>0</v>
      </c>
      <c r="AB301" s="496">
        <v>0</v>
      </c>
      <c r="AC301" s="496">
        <v>0</v>
      </c>
      <c r="AD301" s="496">
        <v>0</v>
      </c>
      <c r="AE301" s="496">
        <v>0</v>
      </c>
      <c r="AF301" s="496">
        <v>0</v>
      </c>
      <c r="AG301" s="496">
        <v>0</v>
      </c>
      <c r="AH301" s="496">
        <v>0</v>
      </c>
      <c r="AI301" s="496">
        <v>0</v>
      </c>
      <c r="AJ301" s="496">
        <v>0</v>
      </c>
      <c r="AK301" s="496">
        <v>0</v>
      </c>
      <c r="AL301" s="496">
        <v>0</v>
      </c>
      <c r="AM301" s="496">
        <v>0</v>
      </c>
      <c r="AN301" s="496">
        <v>0</v>
      </c>
      <c r="AO301" s="496">
        <v>0</v>
      </c>
      <c r="AP301" s="496">
        <v>0</v>
      </c>
      <c r="AQ301" s="496">
        <v>0</v>
      </c>
      <c r="AR301" s="496">
        <v>0</v>
      </c>
      <c r="AS301" s="496">
        <v>0</v>
      </c>
      <c r="AT301" s="496">
        <v>0</v>
      </c>
      <c r="AU301" s="496">
        <v>0</v>
      </c>
      <c r="AV301" s="496">
        <v>0</v>
      </c>
      <c r="AW301" s="496">
        <v>0</v>
      </c>
      <c r="AX301" s="496">
        <v>0</v>
      </c>
      <c r="AY301" s="496">
        <v>0</v>
      </c>
      <c r="AZ301" s="496">
        <v>0</v>
      </c>
      <c r="BA301" s="496">
        <v>0</v>
      </c>
      <c r="BB301" s="496">
        <v>0</v>
      </c>
      <c r="BC301" s="496">
        <v>0</v>
      </c>
      <c r="BD301" s="496">
        <v>0</v>
      </c>
      <c r="BE301" s="496">
        <v>0</v>
      </c>
      <c r="BF301" s="496">
        <v>0</v>
      </c>
      <c r="BG301" s="496">
        <v>0</v>
      </c>
      <c r="BH301" s="496">
        <v>0</v>
      </c>
      <c r="BI301" s="496">
        <v>0</v>
      </c>
      <c r="BJ301" s="496">
        <v>0</v>
      </c>
    </row>
    <row r="302" spans="1:62" ht="28.8" x14ac:dyDescent="0.3">
      <c r="A302" s="493">
        <v>9014</v>
      </c>
      <c r="B302" s="494" t="s">
        <v>539</v>
      </c>
      <c r="C302" s="494" t="s">
        <v>540</v>
      </c>
      <c r="D302" s="496">
        <v>0</v>
      </c>
      <c r="E302" s="496">
        <v>0</v>
      </c>
      <c r="F302" s="496">
        <v>0</v>
      </c>
      <c r="G302" s="496">
        <v>0</v>
      </c>
      <c r="H302" s="496">
        <v>0</v>
      </c>
      <c r="I302" s="496">
        <v>0</v>
      </c>
      <c r="J302" s="496">
        <v>0</v>
      </c>
      <c r="K302" s="496">
        <v>0</v>
      </c>
      <c r="L302" s="496">
        <v>0</v>
      </c>
      <c r="M302" s="496">
        <v>0</v>
      </c>
      <c r="N302" s="496">
        <v>0</v>
      </c>
      <c r="O302" s="496">
        <v>0</v>
      </c>
      <c r="P302" s="496">
        <v>0</v>
      </c>
      <c r="Q302" s="496">
        <v>0</v>
      </c>
      <c r="R302" s="496">
        <v>0</v>
      </c>
      <c r="S302" s="496">
        <v>0</v>
      </c>
      <c r="T302" s="496">
        <v>0</v>
      </c>
      <c r="U302" s="496">
        <v>0</v>
      </c>
      <c r="V302" s="496">
        <v>0</v>
      </c>
      <c r="W302" s="496">
        <v>0</v>
      </c>
      <c r="X302" s="496">
        <v>0</v>
      </c>
      <c r="Y302" s="496">
        <v>0</v>
      </c>
      <c r="Z302" s="496">
        <v>0</v>
      </c>
      <c r="AA302" s="496">
        <v>0</v>
      </c>
      <c r="AB302" s="496">
        <v>0</v>
      </c>
      <c r="AC302" s="496">
        <v>0</v>
      </c>
      <c r="AD302" s="496">
        <v>0</v>
      </c>
      <c r="AE302" s="496">
        <v>0</v>
      </c>
      <c r="AF302" s="496">
        <v>0</v>
      </c>
      <c r="AG302" s="496">
        <v>0</v>
      </c>
      <c r="AH302" s="496">
        <v>0</v>
      </c>
      <c r="AI302" s="496">
        <v>0</v>
      </c>
      <c r="AJ302" s="496">
        <v>0</v>
      </c>
      <c r="AK302" s="496">
        <v>0</v>
      </c>
      <c r="AL302" s="496">
        <v>0</v>
      </c>
      <c r="AM302" s="496">
        <v>0</v>
      </c>
      <c r="AN302" s="496">
        <v>0</v>
      </c>
      <c r="AO302" s="496">
        <v>0</v>
      </c>
      <c r="AP302" s="496">
        <v>0</v>
      </c>
      <c r="AQ302" s="496">
        <v>0</v>
      </c>
      <c r="AR302" s="496">
        <v>0</v>
      </c>
      <c r="AS302" s="496">
        <v>0</v>
      </c>
      <c r="AT302" s="496">
        <v>0</v>
      </c>
      <c r="AU302" s="496">
        <v>0</v>
      </c>
      <c r="AV302" s="496">
        <v>0</v>
      </c>
      <c r="AW302" s="496">
        <v>0</v>
      </c>
      <c r="AX302" s="496">
        <v>0</v>
      </c>
      <c r="AY302" s="496">
        <v>0</v>
      </c>
      <c r="AZ302" s="496">
        <v>0</v>
      </c>
      <c r="BA302" s="496">
        <v>0</v>
      </c>
      <c r="BB302" s="496">
        <v>0</v>
      </c>
      <c r="BC302" s="496">
        <v>0</v>
      </c>
      <c r="BD302" s="496">
        <v>0</v>
      </c>
      <c r="BE302" s="496">
        <v>0</v>
      </c>
      <c r="BF302" s="496">
        <v>0</v>
      </c>
      <c r="BG302" s="496">
        <v>0</v>
      </c>
      <c r="BH302" s="496">
        <v>0</v>
      </c>
      <c r="BI302" s="496">
        <v>0</v>
      </c>
      <c r="BJ302" s="496">
        <v>0</v>
      </c>
    </row>
    <row r="303" spans="1:62" ht="43.2" x14ac:dyDescent="0.3">
      <c r="A303" s="493">
        <v>9015</v>
      </c>
      <c r="B303" s="494" t="s">
        <v>541</v>
      </c>
      <c r="C303" s="494" t="s">
        <v>229</v>
      </c>
      <c r="D303" s="496">
        <v>0</v>
      </c>
      <c r="E303" s="496">
        <v>0</v>
      </c>
      <c r="F303" s="496">
        <v>0</v>
      </c>
      <c r="G303" s="496">
        <v>0</v>
      </c>
      <c r="H303" s="496">
        <v>0</v>
      </c>
      <c r="I303" s="496">
        <v>0</v>
      </c>
      <c r="J303" s="496">
        <v>0</v>
      </c>
      <c r="K303" s="496">
        <v>0</v>
      </c>
      <c r="L303" s="496">
        <v>0</v>
      </c>
      <c r="M303" s="496">
        <v>0</v>
      </c>
      <c r="N303" s="496">
        <v>0</v>
      </c>
      <c r="O303" s="496">
        <v>0</v>
      </c>
      <c r="P303" s="496">
        <v>0</v>
      </c>
      <c r="Q303" s="496">
        <v>0</v>
      </c>
      <c r="R303" s="496">
        <v>0</v>
      </c>
      <c r="S303" s="496">
        <v>0</v>
      </c>
      <c r="T303" s="496">
        <v>0</v>
      </c>
      <c r="U303" s="496">
        <v>0</v>
      </c>
      <c r="V303" s="496">
        <v>0</v>
      </c>
      <c r="W303" s="496">
        <v>0</v>
      </c>
      <c r="X303" s="496">
        <v>0</v>
      </c>
      <c r="Y303" s="496">
        <v>0</v>
      </c>
      <c r="Z303" s="496">
        <v>0</v>
      </c>
      <c r="AA303" s="496">
        <v>0</v>
      </c>
      <c r="AB303" s="496">
        <v>0</v>
      </c>
      <c r="AC303" s="496">
        <v>0</v>
      </c>
      <c r="AD303" s="496">
        <v>0</v>
      </c>
      <c r="AE303" s="496">
        <v>0</v>
      </c>
      <c r="AF303" s="496">
        <v>0</v>
      </c>
      <c r="AG303" s="496">
        <v>0</v>
      </c>
      <c r="AH303" s="496">
        <v>0</v>
      </c>
      <c r="AI303" s="496">
        <v>0</v>
      </c>
      <c r="AJ303" s="496">
        <v>0</v>
      </c>
      <c r="AK303" s="496">
        <v>0</v>
      </c>
      <c r="AL303" s="496">
        <v>0</v>
      </c>
      <c r="AM303" s="496">
        <v>0</v>
      </c>
      <c r="AN303" s="496">
        <v>0</v>
      </c>
      <c r="AO303" s="496">
        <v>0</v>
      </c>
      <c r="AP303" s="496">
        <v>0</v>
      </c>
      <c r="AQ303" s="496">
        <v>0</v>
      </c>
      <c r="AR303" s="496">
        <v>0</v>
      </c>
      <c r="AS303" s="496">
        <v>0</v>
      </c>
      <c r="AT303" s="496">
        <v>0</v>
      </c>
      <c r="AU303" s="496">
        <v>0</v>
      </c>
      <c r="AV303" s="496">
        <v>0</v>
      </c>
      <c r="AW303" s="496">
        <v>0</v>
      </c>
      <c r="AX303" s="496">
        <v>0</v>
      </c>
      <c r="AY303" s="496">
        <v>0</v>
      </c>
      <c r="AZ303" s="496">
        <v>0</v>
      </c>
      <c r="BA303" s="496">
        <v>0</v>
      </c>
      <c r="BB303" s="496">
        <v>0</v>
      </c>
      <c r="BC303" s="496">
        <v>0</v>
      </c>
      <c r="BD303" s="496">
        <v>0</v>
      </c>
      <c r="BE303" s="496">
        <v>0</v>
      </c>
      <c r="BF303" s="496">
        <v>0</v>
      </c>
      <c r="BG303" s="496">
        <v>0</v>
      </c>
      <c r="BH303" s="496">
        <v>0</v>
      </c>
      <c r="BI303" s="496">
        <v>0</v>
      </c>
      <c r="BJ303" s="496">
        <v>0</v>
      </c>
    </row>
    <row r="304" spans="1:62" ht="43.2" x14ac:dyDescent="0.3">
      <c r="A304" s="493">
        <v>9016</v>
      </c>
      <c r="B304" s="494" t="s">
        <v>542</v>
      </c>
      <c r="C304" s="494" t="s">
        <v>229</v>
      </c>
      <c r="D304" s="496">
        <v>0</v>
      </c>
      <c r="E304" s="496">
        <v>0</v>
      </c>
      <c r="F304" s="496">
        <v>0</v>
      </c>
      <c r="G304" s="496">
        <v>0</v>
      </c>
      <c r="H304" s="496">
        <v>0</v>
      </c>
      <c r="I304" s="496">
        <v>0</v>
      </c>
      <c r="J304" s="496">
        <v>0</v>
      </c>
      <c r="K304" s="496">
        <v>0</v>
      </c>
      <c r="L304" s="496">
        <v>0</v>
      </c>
      <c r="M304" s="496">
        <v>0</v>
      </c>
      <c r="N304" s="496">
        <v>0</v>
      </c>
      <c r="O304" s="496">
        <v>0</v>
      </c>
      <c r="P304" s="496">
        <v>0</v>
      </c>
      <c r="Q304" s="496">
        <v>0</v>
      </c>
      <c r="R304" s="496">
        <v>0</v>
      </c>
      <c r="S304" s="496">
        <v>0</v>
      </c>
      <c r="T304" s="496">
        <v>0</v>
      </c>
      <c r="U304" s="496">
        <v>0</v>
      </c>
      <c r="V304" s="496">
        <v>0</v>
      </c>
      <c r="W304" s="496">
        <v>0</v>
      </c>
      <c r="X304" s="496">
        <v>0</v>
      </c>
      <c r="Y304" s="496">
        <v>0</v>
      </c>
      <c r="Z304" s="496">
        <v>0</v>
      </c>
      <c r="AA304" s="496">
        <v>0</v>
      </c>
      <c r="AB304" s="496">
        <v>0</v>
      </c>
      <c r="AC304" s="496">
        <v>0</v>
      </c>
      <c r="AD304" s="496">
        <v>0</v>
      </c>
      <c r="AE304" s="496">
        <v>0</v>
      </c>
      <c r="AF304" s="496">
        <v>0</v>
      </c>
      <c r="AG304" s="496">
        <v>0</v>
      </c>
      <c r="AH304" s="496">
        <v>0</v>
      </c>
      <c r="AI304" s="496">
        <v>0</v>
      </c>
      <c r="AJ304" s="496">
        <v>0</v>
      </c>
      <c r="AK304" s="496">
        <v>0</v>
      </c>
      <c r="AL304" s="496">
        <v>0</v>
      </c>
      <c r="AM304" s="496">
        <v>0</v>
      </c>
      <c r="AN304" s="496">
        <v>0</v>
      </c>
      <c r="AO304" s="496">
        <v>0</v>
      </c>
      <c r="AP304" s="496">
        <v>0</v>
      </c>
      <c r="AQ304" s="496">
        <v>0</v>
      </c>
      <c r="AR304" s="496">
        <v>0</v>
      </c>
      <c r="AS304" s="496">
        <v>0</v>
      </c>
      <c r="AT304" s="496">
        <v>0</v>
      </c>
      <c r="AU304" s="496">
        <v>0</v>
      </c>
      <c r="AV304" s="496">
        <v>0</v>
      </c>
      <c r="AW304" s="496">
        <v>0</v>
      </c>
      <c r="AX304" s="496">
        <v>0</v>
      </c>
      <c r="AY304" s="496">
        <v>0</v>
      </c>
      <c r="AZ304" s="496">
        <v>0</v>
      </c>
      <c r="BA304" s="496">
        <v>0</v>
      </c>
      <c r="BB304" s="496">
        <v>0</v>
      </c>
      <c r="BC304" s="496">
        <v>0</v>
      </c>
      <c r="BD304" s="496">
        <v>0</v>
      </c>
      <c r="BE304" s="496">
        <v>0</v>
      </c>
      <c r="BF304" s="496">
        <v>0</v>
      </c>
      <c r="BG304" s="496">
        <v>0</v>
      </c>
      <c r="BH304" s="496">
        <v>0</v>
      </c>
      <c r="BI304" s="496">
        <v>0</v>
      </c>
      <c r="BJ304" s="496">
        <v>0</v>
      </c>
    </row>
    <row r="305" spans="1:121" ht="43.2" x14ac:dyDescent="0.3">
      <c r="A305" s="493">
        <v>9017</v>
      </c>
      <c r="B305" s="494" t="s">
        <v>543</v>
      </c>
      <c r="C305" s="494" t="s">
        <v>544</v>
      </c>
      <c r="D305" s="496">
        <v>0</v>
      </c>
      <c r="E305" s="496">
        <v>0</v>
      </c>
      <c r="F305" s="496">
        <v>0</v>
      </c>
      <c r="G305" s="496">
        <v>0</v>
      </c>
      <c r="H305" s="496">
        <v>0</v>
      </c>
      <c r="I305" s="496">
        <v>0</v>
      </c>
      <c r="J305" s="496">
        <v>0</v>
      </c>
      <c r="K305" s="496">
        <v>0</v>
      </c>
      <c r="L305" s="496">
        <v>0</v>
      </c>
      <c r="M305" s="496">
        <v>0</v>
      </c>
      <c r="N305" s="496">
        <v>0</v>
      </c>
      <c r="O305" s="496">
        <v>0</v>
      </c>
      <c r="P305" s="496">
        <v>0</v>
      </c>
      <c r="Q305" s="496">
        <v>0</v>
      </c>
      <c r="R305" s="496">
        <v>0</v>
      </c>
      <c r="S305" s="496">
        <v>0</v>
      </c>
      <c r="T305" s="496">
        <v>0</v>
      </c>
      <c r="U305" s="496">
        <v>0</v>
      </c>
      <c r="V305" s="496">
        <v>0</v>
      </c>
      <c r="W305" s="496">
        <v>0</v>
      </c>
      <c r="X305" s="496">
        <v>0</v>
      </c>
      <c r="Y305" s="496">
        <v>0</v>
      </c>
      <c r="Z305" s="496">
        <v>0</v>
      </c>
      <c r="AA305" s="496">
        <v>0</v>
      </c>
      <c r="AB305" s="496">
        <v>0</v>
      </c>
      <c r="AC305" s="496">
        <v>0</v>
      </c>
      <c r="AD305" s="496">
        <v>0</v>
      </c>
      <c r="AE305" s="496">
        <v>0</v>
      </c>
      <c r="AF305" s="496">
        <v>0</v>
      </c>
      <c r="AG305" s="496">
        <v>0</v>
      </c>
      <c r="AH305" s="496">
        <v>0</v>
      </c>
      <c r="AI305" s="496">
        <v>0</v>
      </c>
      <c r="AJ305" s="496">
        <v>0</v>
      </c>
      <c r="AK305" s="496">
        <v>0</v>
      </c>
      <c r="AL305" s="496">
        <v>0</v>
      </c>
      <c r="AM305" s="496">
        <v>0</v>
      </c>
      <c r="AN305" s="496">
        <v>0</v>
      </c>
      <c r="AO305" s="496">
        <v>0</v>
      </c>
      <c r="AP305" s="496">
        <v>0</v>
      </c>
      <c r="AQ305" s="496">
        <v>0</v>
      </c>
      <c r="AR305" s="496">
        <v>0</v>
      </c>
      <c r="AS305" s="496">
        <v>0</v>
      </c>
      <c r="AT305" s="496">
        <v>0</v>
      </c>
      <c r="AU305" s="496">
        <v>0</v>
      </c>
      <c r="AV305" s="496">
        <v>0</v>
      </c>
      <c r="AW305" s="496">
        <v>0</v>
      </c>
      <c r="AX305" s="496">
        <v>0</v>
      </c>
      <c r="AY305" s="496">
        <v>0</v>
      </c>
      <c r="AZ305" s="496">
        <v>0</v>
      </c>
      <c r="BA305" s="496">
        <v>0</v>
      </c>
      <c r="BB305" s="496">
        <v>0</v>
      </c>
      <c r="BC305" s="496">
        <v>0</v>
      </c>
      <c r="BD305" s="496">
        <v>0</v>
      </c>
      <c r="BE305" s="496">
        <v>0</v>
      </c>
      <c r="BF305" s="496">
        <v>0</v>
      </c>
      <c r="BG305" s="496">
        <v>0</v>
      </c>
      <c r="BH305" s="496">
        <v>0</v>
      </c>
      <c r="BI305" s="496">
        <v>0</v>
      </c>
      <c r="BJ305" s="496">
        <v>0</v>
      </c>
    </row>
    <row r="306" spans="1:121" ht="57.6" x14ac:dyDescent="0.3">
      <c r="A306" s="493">
        <v>9018</v>
      </c>
      <c r="B306" s="494" t="s">
        <v>545</v>
      </c>
      <c r="C306" s="494" t="s">
        <v>546</v>
      </c>
      <c r="D306" s="496">
        <v>13521849</v>
      </c>
      <c r="E306" s="496">
        <v>3241512</v>
      </c>
      <c r="F306" s="496">
        <v>577899</v>
      </c>
      <c r="G306" s="496">
        <v>1191375</v>
      </c>
      <c r="H306" s="496">
        <v>578307</v>
      </c>
      <c r="I306" s="496">
        <v>1682187</v>
      </c>
      <c r="J306" s="496">
        <v>466917</v>
      </c>
      <c r="K306" s="496">
        <v>78645</v>
      </c>
      <c r="L306" s="496">
        <v>2813771</v>
      </c>
      <c r="M306" s="496">
        <v>171337</v>
      </c>
      <c r="N306" s="496">
        <v>1902516</v>
      </c>
      <c r="O306" s="496">
        <v>5970013</v>
      </c>
      <c r="P306" s="496">
        <v>26207</v>
      </c>
      <c r="Q306" s="496">
        <v>3544713</v>
      </c>
      <c r="R306" s="496">
        <v>13574620</v>
      </c>
      <c r="S306" s="496">
        <v>5347327</v>
      </c>
      <c r="T306" s="496">
        <v>433801</v>
      </c>
      <c r="U306" s="496">
        <v>4030450</v>
      </c>
      <c r="V306" s="496">
        <v>997843</v>
      </c>
      <c r="W306" s="496">
        <v>6497894</v>
      </c>
      <c r="X306" s="496">
        <v>3972277</v>
      </c>
      <c r="Y306" s="496">
        <v>178296000</v>
      </c>
      <c r="Z306" s="496">
        <v>3041380</v>
      </c>
      <c r="AA306" s="496">
        <v>2372106</v>
      </c>
      <c r="AB306" s="496">
        <v>614509</v>
      </c>
      <c r="AC306" s="496">
        <v>10457653</v>
      </c>
      <c r="AD306" s="496">
        <v>1137658</v>
      </c>
      <c r="AE306" s="496">
        <v>3006388</v>
      </c>
      <c r="AF306" s="496">
        <v>8980770</v>
      </c>
      <c r="AG306" s="496">
        <v>0</v>
      </c>
      <c r="AH306" s="496">
        <v>1845896</v>
      </c>
      <c r="AI306" s="496">
        <v>467784</v>
      </c>
      <c r="AJ306" s="496">
        <v>7755450</v>
      </c>
      <c r="AK306" s="496">
        <v>1681112</v>
      </c>
      <c r="AL306" s="496">
        <v>3191206</v>
      </c>
      <c r="AM306" s="496">
        <v>23005676</v>
      </c>
      <c r="AN306" s="496">
        <v>461629</v>
      </c>
      <c r="AO306" s="496">
        <v>1993380</v>
      </c>
      <c r="AP306" s="496">
        <v>1620679</v>
      </c>
      <c r="AQ306" s="496">
        <v>18806</v>
      </c>
      <c r="AR306" s="496">
        <v>2804276</v>
      </c>
      <c r="AS306" s="496">
        <v>17709229</v>
      </c>
      <c r="AT306" s="496">
        <v>739949</v>
      </c>
      <c r="AU306" s="496">
        <v>1028341</v>
      </c>
      <c r="AV306" s="496">
        <v>2662589</v>
      </c>
      <c r="AW306" s="496">
        <v>833271</v>
      </c>
      <c r="AX306" s="496">
        <v>30465791</v>
      </c>
      <c r="AY306" s="496">
        <v>1168563</v>
      </c>
      <c r="AZ306" s="496">
        <v>6596716</v>
      </c>
      <c r="BA306" s="496">
        <v>854704</v>
      </c>
      <c r="BB306" s="496">
        <v>7030583</v>
      </c>
      <c r="BC306" s="496">
        <v>1738747</v>
      </c>
      <c r="BD306" s="496">
        <v>1559292</v>
      </c>
      <c r="BE306" s="496">
        <v>140111429</v>
      </c>
      <c r="BF306" s="496">
        <v>1061908</v>
      </c>
      <c r="BG306" s="496">
        <v>11672726</v>
      </c>
      <c r="BH306" s="496">
        <v>457955</v>
      </c>
      <c r="BI306" s="496">
        <v>25163515</v>
      </c>
      <c r="BJ306" s="496">
        <v>372072</v>
      </c>
    </row>
    <row r="307" spans="1:121" ht="72" x14ac:dyDescent="0.3">
      <c r="A307" s="493">
        <v>9019</v>
      </c>
      <c r="B307" s="494" t="s">
        <v>547</v>
      </c>
      <c r="C307" s="494" t="s">
        <v>548</v>
      </c>
      <c r="D307" s="496">
        <v>13521849</v>
      </c>
      <c r="E307" s="496">
        <v>3241512</v>
      </c>
      <c r="F307" s="496">
        <v>577899</v>
      </c>
      <c r="G307" s="496">
        <v>1191375</v>
      </c>
      <c r="H307" s="496">
        <v>578307</v>
      </c>
      <c r="I307" s="496">
        <v>1682187</v>
      </c>
      <c r="J307" s="496">
        <v>466917</v>
      </c>
      <c r="K307" s="496">
        <v>78645</v>
      </c>
      <c r="L307" s="496">
        <v>2813771</v>
      </c>
      <c r="M307" s="496">
        <v>171337</v>
      </c>
      <c r="N307" s="496">
        <v>1902516</v>
      </c>
      <c r="O307" s="496">
        <v>5970013</v>
      </c>
      <c r="P307" s="496">
        <v>26207</v>
      </c>
      <c r="Q307" s="496">
        <v>3544713</v>
      </c>
      <c r="R307" s="496">
        <v>13574620</v>
      </c>
      <c r="S307" s="496">
        <v>5347327</v>
      </c>
      <c r="T307" s="496">
        <v>433801</v>
      </c>
      <c r="U307" s="496">
        <v>4030450</v>
      </c>
      <c r="V307" s="496">
        <v>997843</v>
      </c>
      <c r="W307" s="496">
        <v>6497894</v>
      </c>
      <c r="X307" s="496">
        <v>3972277</v>
      </c>
      <c r="Y307" s="496">
        <v>178296000</v>
      </c>
      <c r="Z307" s="496">
        <v>3041380</v>
      </c>
      <c r="AA307" s="496">
        <v>2372106</v>
      </c>
      <c r="AB307" s="496">
        <v>614509</v>
      </c>
      <c r="AC307" s="496">
        <v>10457653</v>
      </c>
      <c r="AD307" s="496">
        <v>1137658</v>
      </c>
      <c r="AE307" s="496">
        <v>3006388</v>
      </c>
      <c r="AF307" s="496">
        <v>8980770</v>
      </c>
      <c r="AG307" s="496">
        <v>0</v>
      </c>
      <c r="AH307" s="496">
        <v>1845896</v>
      </c>
      <c r="AI307" s="496">
        <v>467784</v>
      </c>
      <c r="AJ307" s="496">
        <v>7755450</v>
      </c>
      <c r="AK307" s="496">
        <v>1681112</v>
      </c>
      <c r="AL307" s="496">
        <v>3191206</v>
      </c>
      <c r="AM307" s="496">
        <v>23005676</v>
      </c>
      <c r="AN307" s="496">
        <v>461629</v>
      </c>
      <c r="AO307" s="496">
        <v>1993380</v>
      </c>
      <c r="AP307" s="496">
        <v>1620679</v>
      </c>
      <c r="AQ307" s="496">
        <v>18806</v>
      </c>
      <c r="AR307" s="496">
        <v>2804276</v>
      </c>
      <c r="AS307" s="496">
        <v>17709229</v>
      </c>
      <c r="AT307" s="496">
        <v>739949</v>
      </c>
      <c r="AU307" s="496">
        <v>1028341</v>
      </c>
      <c r="AV307" s="496">
        <v>2662589</v>
      </c>
      <c r="AW307" s="496">
        <v>833271</v>
      </c>
      <c r="AX307" s="496">
        <v>30465791</v>
      </c>
      <c r="AY307" s="496">
        <v>1168563</v>
      </c>
      <c r="AZ307" s="496">
        <v>6596716</v>
      </c>
      <c r="BA307" s="496">
        <v>854704</v>
      </c>
      <c r="BB307" s="496">
        <v>7030583</v>
      </c>
      <c r="BC307" s="496">
        <v>1738747</v>
      </c>
      <c r="BD307" s="496">
        <v>1559292</v>
      </c>
      <c r="BE307" s="496">
        <v>140111429</v>
      </c>
      <c r="BF307" s="496">
        <v>1061908</v>
      </c>
      <c r="BG307" s="496">
        <v>11672726</v>
      </c>
      <c r="BH307" s="496">
        <v>457955</v>
      </c>
      <c r="BI307" s="496">
        <v>25163515</v>
      </c>
      <c r="BJ307" s="496">
        <v>372072</v>
      </c>
    </row>
    <row r="308" spans="1:121" x14ac:dyDescent="0.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c r="AA308" s="133"/>
      <c r="AB308" s="133"/>
      <c r="AC308" s="133"/>
      <c r="AD308" s="133"/>
      <c r="AE308" s="133"/>
      <c r="AF308" s="133"/>
      <c r="AG308" s="133"/>
      <c r="AH308" s="133"/>
      <c r="AI308" s="133"/>
      <c r="AJ308" s="133"/>
      <c r="AK308" s="133"/>
      <c r="AL308" s="133"/>
      <c r="AM308" s="133"/>
      <c r="AN308" s="133"/>
      <c r="AO308" s="133"/>
      <c r="AP308" s="133"/>
      <c r="AQ308" s="133"/>
      <c r="AR308" s="133"/>
      <c r="AS308" s="133"/>
    </row>
    <row r="309" spans="1:121" x14ac:dyDescent="0.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c r="X309" s="133"/>
      <c r="Y309" s="133"/>
      <c r="Z309" s="133"/>
      <c r="AA309" s="133"/>
      <c r="AB309" s="133"/>
      <c r="AC309" s="133"/>
      <c r="AD309" s="133"/>
      <c r="AE309" s="133"/>
      <c r="AF309" s="133"/>
      <c r="AG309" s="133"/>
      <c r="AH309" s="133"/>
      <c r="AI309" s="133"/>
      <c r="AJ309" s="133"/>
      <c r="AK309" s="133"/>
      <c r="AL309" s="133"/>
      <c r="AM309" s="133"/>
      <c r="AN309" s="133"/>
      <c r="AO309" s="133"/>
      <c r="AP309" s="133"/>
      <c r="AQ309" s="133"/>
      <c r="AR309" s="133"/>
      <c r="AS309" s="133"/>
    </row>
    <row r="310" spans="1:121" x14ac:dyDescent="0.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c r="X310" s="133"/>
      <c r="Y310" s="133"/>
      <c r="Z310" s="133"/>
      <c r="AA310" s="133"/>
      <c r="AB310" s="133"/>
      <c r="AC310" s="133"/>
      <c r="AD310" s="133"/>
      <c r="AE310" s="133"/>
      <c r="AF310" s="133"/>
      <c r="AG310" s="133"/>
      <c r="AH310" s="133"/>
      <c r="AI310" s="133"/>
      <c r="AJ310" s="133"/>
      <c r="AK310" s="133"/>
      <c r="AL310" s="133"/>
      <c r="AM310" s="133"/>
      <c r="AN310" s="133"/>
      <c r="AO310" s="133"/>
      <c r="AP310" s="133"/>
      <c r="AQ310" s="133"/>
      <c r="AR310" s="133"/>
      <c r="AS310" s="133"/>
    </row>
    <row r="311" spans="1:121" x14ac:dyDescent="0.3">
      <c r="A311" s="109">
        <v>0</v>
      </c>
      <c r="B311" s="133" t="s">
        <v>552</v>
      </c>
      <c r="C311" s="133"/>
      <c r="D311" s="133">
        <f>D289</f>
        <v>1812207878</v>
      </c>
      <c r="E311" s="133">
        <f t="shared" ref="E311:AS311" si="0">E289</f>
        <v>428913977</v>
      </c>
      <c r="F311" s="133">
        <f t="shared" si="0"/>
        <v>169043974</v>
      </c>
      <c r="G311" s="133">
        <f t="shared" si="0"/>
        <v>324264035</v>
      </c>
      <c r="H311" s="133">
        <f t="shared" si="0"/>
        <v>293867292</v>
      </c>
      <c r="I311" s="133">
        <f t="shared" si="0"/>
        <v>494496011</v>
      </c>
      <c r="J311" s="133">
        <f t="shared" si="0"/>
        <v>625466766</v>
      </c>
      <c r="K311" s="133">
        <f t="shared" si="0"/>
        <v>264816889</v>
      </c>
      <c r="L311" s="133">
        <f t="shared" si="0"/>
        <v>662285867</v>
      </c>
      <c r="M311" s="133">
        <f t="shared" si="0"/>
        <v>187244813</v>
      </c>
      <c r="N311" s="133">
        <f t="shared" si="0"/>
        <v>391440862</v>
      </c>
      <c r="O311" s="133">
        <f t="shared" si="0"/>
        <v>1558691704</v>
      </c>
      <c r="P311" s="133">
        <f t="shared" si="0"/>
        <v>2518355604</v>
      </c>
      <c r="Q311" s="133">
        <f t="shared" si="0"/>
        <v>1006862324</v>
      </c>
      <c r="R311" s="133">
        <f t="shared" si="0"/>
        <v>3491138551</v>
      </c>
      <c r="S311" s="133">
        <f t="shared" si="0"/>
        <v>987096930</v>
      </c>
      <c r="T311" s="133">
        <f t="shared" si="0"/>
        <v>180845572</v>
      </c>
      <c r="U311" s="133">
        <f t="shared" si="0"/>
        <v>841124407</v>
      </c>
      <c r="V311" s="133">
        <f t="shared" si="0"/>
        <v>304851422</v>
      </c>
      <c r="W311" s="133">
        <f t="shared" si="0"/>
        <v>1348771317</v>
      </c>
      <c r="X311" s="133">
        <f t="shared" si="0"/>
        <v>1784388429</v>
      </c>
      <c r="Y311" s="133">
        <f t="shared" si="0"/>
        <v>19409146369</v>
      </c>
      <c r="Z311" s="133">
        <f t="shared" si="0"/>
        <v>1155354085</v>
      </c>
      <c r="AA311" s="133">
        <f t="shared" si="0"/>
        <v>355532723</v>
      </c>
      <c r="AB311" s="133">
        <f t="shared" si="0"/>
        <v>123351148</v>
      </c>
      <c r="AC311" s="133">
        <f t="shared" si="0"/>
        <v>1228747971</v>
      </c>
      <c r="AD311" s="133">
        <f t="shared" si="0"/>
        <v>286901561</v>
      </c>
      <c r="AE311" s="133">
        <f t="shared" si="0"/>
        <v>552060134</v>
      </c>
      <c r="AF311" s="133">
        <f t="shared" si="0"/>
        <v>1134923972</v>
      </c>
      <c r="AG311" s="133">
        <f t="shared" si="0"/>
        <v>52846</v>
      </c>
      <c r="AH311" s="133">
        <f t="shared" si="0"/>
        <v>395094354</v>
      </c>
      <c r="AI311" s="133">
        <f t="shared" si="0"/>
        <v>709447462</v>
      </c>
      <c r="AJ311" s="133">
        <f t="shared" si="0"/>
        <v>1515258992</v>
      </c>
      <c r="AK311" s="133">
        <f t="shared" si="0"/>
        <v>501369323</v>
      </c>
      <c r="AL311" s="133">
        <f t="shared" si="0"/>
        <v>821518248</v>
      </c>
      <c r="AM311" s="133">
        <f t="shared" si="0"/>
        <v>3863953811</v>
      </c>
      <c r="AN311" s="133">
        <f t="shared" si="0"/>
        <v>236886110</v>
      </c>
      <c r="AO311" s="133">
        <f t="shared" si="0"/>
        <v>463333908</v>
      </c>
      <c r="AP311" s="133">
        <f t="shared" si="0"/>
        <v>528921012</v>
      </c>
      <c r="AQ311" s="133">
        <f t="shared" si="0"/>
        <v>140778014</v>
      </c>
      <c r="AR311" s="133">
        <f t="shared" si="0"/>
        <v>863991684</v>
      </c>
      <c r="AS311" s="133">
        <f t="shared" si="0"/>
        <v>2519411281</v>
      </c>
      <c r="AT311" s="133">
        <f t="shared" ref="AT311:BC311" si="1">AT289</f>
        <v>177371994</v>
      </c>
      <c r="AU311" s="133">
        <f t="shared" si="1"/>
        <v>118425270</v>
      </c>
      <c r="AV311" s="133">
        <f t="shared" si="1"/>
        <v>731254469</v>
      </c>
      <c r="AW311" s="133">
        <f t="shared" si="1"/>
        <v>327670027</v>
      </c>
      <c r="AX311" s="133">
        <f t="shared" si="1"/>
        <v>7627476291</v>
      </c>
      <c r="AY311" s="133">
        <f t="shared" si="1"/>
        <v>301921315</v>
      </c>
      <c r="AZ311" s="133">
        <f t="shared" si="1"/>
        <v>1782032267</v>
      </c>
      <c r="BA311" s="133">
        <f t="shared" si="1"/>
        <v>646356316</v>
      </c>
      <c r="BB311" s="133">
        <f t="shared" si="1"/>
        <v>1115579159</v>
      </c>
      <c r="BC311" s="133">
        <f t="shared" si="1"/>
        <v>216034099</v>
      </c>
      <c r="BD311" s="133">
        <f t="shared" ref="BD311:BJ311" si="2">BD289</f>
        <v>375686926</v>
      </c>
      <c r="BE311" s="133">
        <f t="shared" si="2"/>
        <v>993463153</v>
      </c>
      <c r="BF311" s="133">
        <f t="shared" si="2"/>
        <v>161696057</v>
      </c>
      <c r="BG311" s="133">
        <f t="shared" si="2"/>
        <v>1371872059.9000001</v>
      </c>
      <c r="BH311" s="133">
        <f t="shared" si="2"/>
        <v>388910581</v>
      </c>
      <c r="BI311" s="133">
        <f t="shared" si="2"/>
        <v>3764175501</v>
      </c>
      <c r="BJ311" s="133">
        <f t="shared" si="2"/>
        <v>127543559</v>
      </c>
      <c r="DP311" s="133">
        <f t="shared" ref="DP311:DQ311" si="3">DP289</f>
        <v>0</v>
      </c>
      <c r="DQ311" s="133">
        <f t="shared" si="3"/>
        <v>0</v>
      </c>
    </row>
    <row r="312" spans="1:121" x14ac:dyDescent="0.3">
      <c r="B312" s="133" t="s">
        <v>551</v>
      </c>
      <c r="C312" s="133"/>
      <c r="D312" s="133"/>
      <c r="E312" s="133"/>
      <c r="F312" s="133"/>
      <c r="G312" s="133"/>
      <c r="H312" s="133"/>
      <c r="I312" s="133"/>
      <c r="J312" s="133"/>
      <c r="K312" s="133"/>
      <c r="L312" s="133"/>
      <c r="M312" s="133"/>
      <c r="N312" s="133"/>
      <c r="O312" s="133"/>
      <c r="P312" s="133"/>
      <c r="Q312" s="133"/>
      <c r="R312" s="133"/>
      <c r="S312" s="133"/>
      <c r="T312" s="133"/>
      <c r="U312" s="133"/>
      <c r="V312" s="133"/>
      <c r="W312" s="133"/>
      <c r="X312" s="133"/>
      <c r="Y312" s="133"/>
      <c r="Z312" s="133"/>
      <c r="AA312" s="133"/>
      <c r="AB312" s="133"/>
      <c r="AC312" s="133"/>
      <c r="AD312" s="133"/>
      <c r="AE312" s="133"/>
      <c r="AF312" s="133"/>
      <c r="AG312" s="133"/>
      <c r="AH312" s="133"/>
      <c r="AI312" s="133"/>
      <c r="AJ312" s="133"/>
      <c r="AK312" s="133"/>
      <c r="AL312" s="133"/>
      <c r="AM312" s="133"/>
      <c r="AN312" s="133"/>
      <c r="AO312" s="133"/>
      <c r="AP312" s="133"/>
      <c r="AQ312" s="133"/>
      <c r="AR312" s="133"/>
      <c r="AS312" s="133"/>
      <c r="AT312" s="133"/>
      <c r="AU312" s="133"/>
      <c r="AV312" s="133"/>
      <c r="AW312" s="133"/>
      <c r="AX312" s="133"/>
      <c r="AY312" s="133"/>
      <c r="AZ312" s="133"/>
      <c r="BA312" s="133"/>
      <c r="BB312" s="133"/>
      <c r="BC312" s="133"/>
      <c r="BD312" s="133"/>
      <c r="BE312" s="133"/>
      <c r="BF312" s="133"/>
      <c r="BG312" s="133"/>
      <c r="BH312" s="133"/>
      <c r="BI312" s="133"/>
      <c r="BJ312" s="133"/>
      <c r="DP312" s="133"/>
      <c r="DQ312" s="133"/>
    </row>
    <row r="313" spans="1:121" x14ac:dyDescent="0.3">
      <c r="A313" s="423">
        <v>906</v>
      </c>
      <c r="B313" s="133"/>
      <c r="C313" s="133"/>
      <c r="D313" s="133">
        <f>D248</f>
        <v>1</v>
      </c>
      <c r="E313" s="133">
        <f t="shared" ref="E313:AS314" si="4">E248</f>
        <v>1</v>
      </c>
      <c r="F313" s="133">
        <f t="shared" si="4"/>
        <v>1</v>
      </c>
      <c r="G313" s="133">
        <f t="shared" si="4"/>
        <v>1</v>
      </c>
      <c r="H313" s="133">
        <f t="shared" si="4"/>
        <v>1</v>
      </c>
      <c r="I313" s="133">
        <f t="shared" si="4"/>
        <v>1</v>
      </c>
      <c r="J313" s="133">
        <f t="shared" si="4"/>
        <v>1</v>
      </c>
      <c r="K313" s="133">
        <f t="shared" si="4"/>
        <v>1</v>
      </c>
      <c r="L313" s="133">
        <f t="shared" si="4"/>
        <v>1</v>
      </c>
      <c r="M313" s="133">
        <f t="shared" si="4"/>
        <v>1</v>
      </c>
      <c r="N313" s="133">
        <f t="shared" si="4"/>
        <v>1</v>
      </c>
      <c r="O313" s="133">
        <f t="shared" si="4"/>
        <v>1</v>
      </c>
      <c r="P313" s="133">
        <f t="shared" si="4"/>
        <v>1</v>
      </c>
      <c r="Q313" s="133">
        <f t="shared" si="4"/>
        <v>1</v>
      </c>
      <c r="R313" s="133">
        <f t="shared" si="4"/>
        <v>1</v>
      </c>
      <c r="S313" s="133">
        <f t="shared" si="4"/>
        <v>1</v>
      </c>
      <c r="T313" s="133">
        <f t="shared" si="4"/>
        <v>1</v>
      </c>
      <c r="U313" s="133">
        <f t="shared" si="4"/>
        <v>1</v>
      </c>
      <c r="V313" s="133">
        <f t="shared" si="4"/>
        <v>1</v>
      </c>
      <c r="W313" s="133">
        <f t="shared" si="4"/>
        <v>1</v>
      </c>
      <c r="X313" s="133">
        <f t="shared" si="4"/>
        <v>1</v>
      </c>
      <c r="Y313" s="133">
        <f t="shared" si="4"/>
        <v>1</v>
      </c>
      <c r="Z313" s="133">
        <f t="shared" si="4"/>
        <v>1</v>
      </c>
      <c r="AA313" s="133">
        <f t="shared" si="4"/>
        <v>1</v>
      </c>
      <c r="AB313" s="133">
        <f t="shared" si="4"/>
        <v>1</v>
      </c>
      <c r="AC313" s="133">
        <f t="shared" si="4"/>
        <v>1</v>
      </c>
      <c r="AD313" s="133">
        <f t="shared" si="4"/>
        <v>1</v>
      </c>
      <c r="AE313" s="133">
        <f t="shared" si="4"/>
        <v>1</v>
      </c>
      <c r="AF313" s="133">
        <f t="shared" si="4"/>
        <v>1</v>
      </c>
      <c r="AG313" s="133">
        <f t="shared" si="4"/>
        <v>0</v>
      </c>
      <c r="AH313" s="133">
        <f t="shared" si="4"/>
        <v>1</v>
      </c>
      <c r="AI313" s="133">
        <f t="shared" si="4"/>
        <v>1</v>
      </c>
      <c r="AJ313" s="133">
        <f t="shared" si="4"/>
        <v>1</v>
      </c>
      <c r="AK313" s="133">
        <f t="shared" si="4"/>
        <v>1</v>
      </c>
      <c r="AL313" s="133">
        <f t="shared" si="4"/>
        <v>1</v>
      </c>
      <c r="AM313" s="133">
        <f t="shared" si="4"/>
        <v>1</v>
      </c>
      <c r="AN313" s="133">
        <f t="shared" si="4"/>
        <v>1</v>
      </c>
      <c r="AO313" s="133">
        <f t="shared" si="4"/>
        <v>1</v>
      </c>
      <c r="AP313" s="133">
        <f t="shared" si="4"/>
        <v>1</v>
      </c>
      <c r="AQ313" s="133">
        <f t="shared" si="4"/>
        <v>1</v>
      </c>
      <c r="AR313" s="133">
        <f t="shared" si="4"/>
        <v>1</v>
      </c>
      <c r="AS313" s="133">
        <f t="shared" si="4"/>
        <v>1</v>
      </c>
      <c r="AT313" s="133">
        <f t="shared" ref="AT313:BC313" si="5">AT248</f>
        <v>1</v>
      </c>
      <c r="AU313" s="133">
        <f t="shared" si="5"/>
        <v>1</v>
      </c>
      <c r="AV313" s="133">
        <f t="shared" si="5"/>
        <v>1</v>
      </c>
      <c r="AW313" s="133">
        <f t="shared" si="5"/>
        <v>1</v>
      </c>
      <c r="AX313" s="133">
        <f t="shared" si="5"/>
        <v>1</v>
      </c>
      <c r="AY313" s="133">
        <f t="shared" si="5"/>
        <v>1</v>
      </c>
      <c r="AZ313" s="133">
        <f t="shared" si="5"/>
        <v>1</v>
      </c>
      <c r="BA313" s="133">
        <f t="shared" si="5"/>
        <v>1</v>
      </c>
      <c r="BB313" s="133">
        <f t="shared" si="5"/>
        <v>1</v>
      </c>
      <c r="BC313" s="133">
        <f t="shared" si="5"/>
        <v>1</v>
      </c>
      <c r="BD313" s="133">
        <f t="shared" ref="BD313:BJ313" si="6">BD248</f>
        <v>1</v>
      </c>
      <c r="BE313" s="133">
        <f t="shared" si="6"/>
        <v>1</v>
      </c>
      <c r="BF313" s="133">
        <f t="shared" si="6"/>
        <v>1</v>
      </c>
      <c r="BG313" s="133">
        <f t="shared" si="6"/>
        <v>1</v>
      </c>
      <c r="BH313" s="133">
        <f t="shared" si="6"/>
        <v>1</v>
      </c>
      <c r="BI313" s="133">
        <f t="shared" si="6"/>
        <v>1</v>
      </c>
      <c r="BJ313" s="133">
        <f t="shared" si="6"/>
        <v>1</v>
      </c>
      <c r="DP313" s="133">
        <f t="shared" ref="DP313:DQ313" si="7">DP248</f>
        <v>0</v>
      </c>
      <c r="DQ313" s="133">
        <f t="shared" si="7"/>
        <v>0</v>
      </c>
    </row>
    <row r="314" spans="1:121" x14ac:dyDescent="0.3">
      <c r="A314" s="423">
        <v>907</v>
      </c>
      <c r="B314" s="133"/>
      <c r="C314" s="133"/>
      <c r="D314" s="133">
        <f>D249</f>
        <v>2</v>
      </c>
      <c r="E314" s="133">
        <f t="shared" si="4"/>
        <v>2</v>
      </c>
      <c r="F314" s="133">
        <f t="shared" si="4"/>
        <v>2</v>
      </c>
      <c r="G314" s="133">
        <f t="shared" si="4"/>
        <v>2</v>
      </c>
      <c r="H314" s="133">
        <f t="shared" si="4"/>
        <v>2</v>
      </c>
      <c r="I314" s="133">
        <f t="shared" si="4"/>
        <v>2</v>
      </c>
      <c r="J314" s="133">
        <f t="shared" si="4"/>
        <v>2</v>
      </c>
      <c r="K314" s="133">
        <f t="shared" si="4"/>
        <v>2</v>
      </c>
      <c r="L314" s="133">
        <f t="shared" si="4"/>
        <v>2</v>
      </c>
      <c r="M314" s="133">
        <f t="shared" si="4"/>
        <v>2</v>
      </c>
      <c r="N314" s="133">
        <f t="shared" si="4"/>
        <v>2</v>
      </c>
      <c r="O314" s="133">
        <f t="shared" si="4"/>
        <v>2</v>
      </c>
      <c r="P314" s="133">
        <f t="shared" si="4"/>
        <v>2</v>
      </c>
      <c r="Q314" s="133">
        <f t="shared" si="4"/>
        <v>2</v>
      </c>
      <c r="R314" s="133">
        <f t="shared" si="4"/>
        <v>2</v>
      </c>
      <c r="S314" s="133">
        <f t="shared" si="4"/>
        <v>2</v>
      </c>
      <c r="T314" s="133">
        <f t="shared" si="4"/>
        <v>2</v>
      </c>
      <c r="U314" s="133">
        <f t="shared" si="4"/>
        <v>2</v>
      </c>
      <c r="V314" s="133">
        <f t="shared" si="4"/>
        <v>2</v>
      </c>
      <c r="W314" s="133">
        <f t="shared" si="4"/>
        <v>2</v>
      </c>
      <c r="X314" s="133">
        <f t="shared" si="4"/>
        <v>2</v>
      </c>
      <c r="Y314" s="133">
        <f t="shared" si="4"/>
        <v>2</v>
      </c>
      <c r="Z314" s="133">
        <f t="shared" si="4"/>
        <v>2</v>
      </c>
      <c r="AA314" s="133">
        <f t="shared" si="4"/>
        <v>2</v>
      </c>
      <c r="AB314" s="133">
        <f t="shared" si="4"/>
        <v>2</v>
      </c>
      <c r="AC314" s="133">
        <f t="shared" si="4"/>
        <v>2</v>
      </c>
      <c r="AD314" s="133">
        <f t="shared" si="4"/>
        <v>2</v>
      </c>
      <c r="AE314" s="133">
        <f t="shared" si="4"/>
        <v>2</v>
      </c>
      <c r="AF314" s="133">
        <f t="shared" si="4"/>
        <v>2</v>
      </c>
      <c r="AG314" s="133">
        <f t="shared" si="4"/>
        <v>0</v>
      </c>
      <c r="AH314" s="133">
        <f t="shared" si="4"/>
        <v>2</v>
      </c>
      <c r="AI314" s="133">
        <f t="shared" si="4"/>
        <v>2</v>
      </c>
      <c r="AJ314" s="133">
        <f t="shared" si="4"/>
        <v>2</v>
      </c>
      <c r="AK314" s="133">
        <f t="shared" si="4"/>
        <v>2</v>
      </c>
      <c r="AL314" s="133">
        <f t="shared" si="4"/>
        <v>2</v>
      </c>
      <c r="AM314" s="133">
        <f t="shared" si="4"/>
        <v>2</v>
      </c>
      <c r="AN314" s="133">
        <f t="shared" si="4"/>
        <v>2</v>
      </c>
      <c r="AO314" s="133">
        <f t="shared" si="4"/>
        <v>2</v>
      </c>
      <c r="AP314" s="133">
        <f t="shared" si="4"/>
        <v>2</v>
      </c>
      <c r="AQ314" s="133">
        <f t="shared" si="4"/>
        <v>2</v>
      </c>
      <c r="AR314" s="133">
        <f t="shared" si="4"/>
        <v>2</v>
      </c>
      <c r="AS314" s="133">
        <f t="shared" si="4"/>
        <v>2</v>
      </c>
      <c r="AT314" s="133">
        <f t="shared" ref="AT314:BC314" si="8">AT249</f>
        <v>2</v>
      </c>
      <c r="AU314" s="133">
        <f t="shared" si="8"/>
        <v>2</v>
      </c>
      <c r="AV314" s="133">
        <f t="shared" si="8"/>
        <v>2</v>
      </c>
      <c r="AW314" s="133">
        <f t="shared" si="8"/>
        <v>2</v>
      </c>
      <c r="AX314" s="133">
        <f t="shared" si="8"/>
        <v>2</v>
      </c>
      <c r="AY314" s="133">
        <f t="shared" si="8"/>
        <v>2</v>
      </c>
      <c r="AZ314" s="133">
        <f t="shared" si="8"/>
        <v>2</v>
      </c>
      <c r="BA314" s="133">
        <f t="shared" si="8"/>
        <v>2</v>
      </c>
      <c r="BB314" s="133">
        <f t="shared" si="8"/>
        <v>2</v>
      </c>
      <c r="BC314" s="133">
        <f t="shared" si="8"/>
        <v>2</v>
      </c>
      <c r="BD314" s="133">
        <f t="shared" ref="BD314:BJ314" si="9">BD249</f>
        <v>2</v>
      </c>
      <c r="BE314" s="133">
        <f t="shared" si="9"/>
        <v>2</v>
      </c>
      <c r="BF314" s="133">
        <f t="shared" si="9"/>
        <v>2</v>
      </c>
      <c r="BG314" s="133">
        <f t="shared" si="9"/>
        <v>2</v>
      </c>
      <c r="BH314" s="133">
        <f t="shared" si="9"/>
        <v>2</v>
      </c>
      <c r="BI314" s="133">
        <f t="shared" si="9"/>
        <v>2</v>
      </c>
      <c r="BJ314" s="133">
        <f t="shared" si="9"/>
        <v>2</v>
      </c>
      <c r="DP314" s="133">
        <f t="shared" ref="DP314:DQ314" si="10">DP249</f>
        <v>0</v>
      </c>
      <c r="DQ314" s="133">
        <f t="shared" si="10"/>
        <v>0</v>
      </c>
    </row>
    <row r="315" spans="1:121" x14ac:dyDescent="0.3">
      <c r="A315" s="423">
        <v>951</v>
      </c>
      <c r="B315" s="133"/>
      <c r="C315" s="133"/>
      <c r="D315" s="133">
        <f>D254</f>
        <v>2</v>
      </c>
      <c r="E315" s="133">
        <f t="shared" ref="E315:AS315" si="11">E254</f>
        <v>2</v>
      </c>
      <c r="F315" s="133">
        <f t="shared" si="11"/>
        <v>2</v>
      </c>
      <c r="G315" s="133">
        <f t="shared" si="11"/>
        <v>2</v>
      </c>
      <c r="H315" s="133">
        <f t="shared" si="11"/>
        <v>2</v>
      </c>
      <c r="I315" s="133">
        <f t="shared" si="11"/>
        <v>2</v>
      </c>
      <c r="J315" s="133">
        <f t="shared" si="11"/>
        <v>2</v>
      </c>
      <c r="K315" s="133">
        <f t="shared" si="11"/>
        <v>2</v>
      </c>
      <c r="L315" s="133">
        <f t="shared" si="11"/>
        <v>2</v>
      </c>
      <c r="M315" s="133">
        <f t="shared" si="11"/>
        <v>2</v>
      </c>
      <c r="N315" s="133">
        <f t="shared" si="11"/>
        <v>2</v>
      </c>
      <c r="O315" s="133">
        <f t="shared" si="11"/>
        <v>2</v>
      </c>
      <c r="P315" s="133">
        <f t="shared" si="11"/>
        <v>2</v>
      </c>
      <c r="Q315" s="133">
        <f t="shared" si="11"/>
        <v>2</v>
      </c>
      <c r="R315" s="133">
        <f t="shared" si="11"/>
        <v>2</v>
      </c>
      <c r="S315" s="133">
        <f t="shared" si="11"/>
        <v>2</v>
      </c>
      <c r="T315" s="133">
        <f t="shared" si="11"/>
        <v>2</v>
      </c>
      <c r="U315" s="133">
        <f t="shared" si="11"/>
        <v>2</v>
      </c>
      <c r="V315" s="133">
        <f t="shared" si="11"/>
        <v>2</v>
      </c>
      <c r="W315" s="133">
        <f t="shared" si="11"/>
        <v>2</v>
      </c>
      <c r="X315" s="133">
        <f t="shared" si="11"/>
        <v>2</v>
      </c>
      <c r="Y315" s="133">
        <f t="shared" si="11"/>
        <v>2</v>
      </c>
      <c r="Z315" s="133">
        <f t="shared" si="11"/>
        <v>2</v>
      </c>
      <c r="AA315" s="133">
        <f t="shared" si="11"/>
        <v>2</v>
      </c>
      <c r="AB315" s="133">
        <f t="shared" si="11"/>
        <v>2</v>
      </c>
      <c r="AC315" s="133">
        <f t="shared" si="11"/>
        <v>2</v>
      </c>
      <c r="AD315" s="133">
        <f t="shared" si="11"/>
        <v>2</v>
      </c>
      <c r="AE315" s="133">
        <f t="shared" si="11"/>
        <v>2</v>
      </c>
      <c r="AF315" s="133">
        <f t="shared" si="11"/>
        <v>2</v>
      </c>
      <c r="AG315" s="133">
        <f t="shared" si="11"/>
        <v>0</v>
      </c>
      <c r="AH315" s="133">
        <f t="shared" si="11"/>
        <v>2</v>
      </c>
      <c r="AI315" s="133">
        <f t="shared" si="11"/>
        <v>2</v>
      </c>
      <c r="AJ315" s="133">
        <f t="shared" si="11"/>
        <v>2</v>
      </c>
      <c r="AK315" s="133">
        <f t="shared" si="11"/>
        <v>2</v>
      </c>
      <c r="AL315" s="133">
        <f t="shared" si="11"/>
        <v>2</v>
      </c>
      <c r="AM315" s="133">
        <f t="shared" si="11"/>
        <v>2</v>
      </c>
      <c r="AN315" s="133">
        <f t="shared" si="11"/>
        <v>2</v>
      </c>
      <c r="AO315" s="133">
        <f t="shared" si="11"/>
        <v>2</v>
      </c>
      <c r="AP315" s="133">
        <f t="shared" si="11"/>
        <v>2</v>
      </c>
      <c r="AQ315" s="133">
        <f t="shared" si="11"/>
        <v>2</v>
      </c>
      <c r="AR315" s="133">
        <f t="shared" si="11"/>
        <v>2</v>
      </c>
      <c r="AS315" s="133">
        <f t="shared" si="11"/>
        <v>2</v>
      </c>
      <c r="AT315" s="133">
        <f t="shared" ref="AT315:BC315" si="12">AT254</f>
        <v>2</v>
      </c>
      <c r="AU315" s="133">
        <f t="shared" si="12"/>
        <v>2</v>
      </c>
      <c r="AV315" s="133">
        <f t="shared" si="12"/>
        <v>2</v>
      </c>
      <c r="AW315" s="133">
        <f t="shared" si="12"/>
        <v>2</v>
      </c>
      <c r="AX315" s="133">
        <f t="shared" si="12"/>
        <v>2</v>
      </c>
      <c r="AY315" s="133">
        <f t="shared" si="12"/>
        <v>2</v>
      </c>
      <c r="AZ315" s="133">
        <f t="shared" si="12"/>
        <v>2</v>
      </c>
      <c r="BA315" s="133">
        <f t="shared" si="12"/>
        <v>2</v>
      </c>
      <c r="BB315" s="133">
        <f t="shared" si="12"/>
        <v>2</v>
      </c>
      <c r="BC315" s="133">
        <f t="shared" si="12"/>
        <v>2</v>
      </c>
      <c r="BD315" s="133">
        <f t="shared" ref="BD315:BJ315" si="13">BD254</f>
        <v>2</v>
      </c>
      <c r="BE315" s="133">
        <f t="shared" si="13"/>
        <v>2</v>
      </c>
      <c r="BF315" s="133">
        <f t="shared" si="13"/>
        <v>2</v>
      </c>
      <c r="BG315" s="133">
        <f t="shared" si="13"/>
        <v>2</v>
      </c>
      <c r="BH315" s="133">
        <f t="shared" si="13"/>
        <v>2</v>
      </c>
      <c r="BI315" s="133">
        <f t="shared" si="13"/>
        <v>2</v>
      </c>
      <c r="BJ315" s="133">
        <f t="shared" si="13"/>
        <v>2</v>
      </c>
      <c r="DP315" s="133">
        <f t="shared" ref="DP315:DQ315" si="14">DP254</f>
        <v>0</v>
      </c>
      <c r="DQ315" s="133">
        <f t="shared" si="14"/>
        <v>0</v>
      </c>
    </row>
    <row r="316" spans="1:121" x14ac:dyDescent="0.3">
      <c r="A316" s="423">
        <v>953</v>
      </c>
      <c r="B316" s="133"/>
      <c r="C316" s="133"/>
      <c r="D316" s="133">
        <f>D256</f>
        <v>2</v>
      </c>
      <c r="E316" s="133">
        <f t="shared" ref="E316:AS316" si="15">E256</f>
        <v>2</v>
      </c>
      <c r="F316" s="133">
        <f t="shared" si="15"/>
        <v>2</v>
      </c>
      <c r="G316" s="133">
        <f t="shared" si="15"/>
        <v>2</v>
      </c>
      <c r="H316" s="133">
        <f t="shared" si="15"/>
        <v>2</v>
      </c>
      <c r="I316" s="133">
        <f t="shared" si="15"/>
        <v>2</v>
      </c>
      <c r="J316" s="133">
        <f t="shared" si="15"/>
        <v>2</v>
      </c>
      <c r="K316" s="133">
        <f t="shared" si="15"/>
        <v>2</v>
      </c>
      <c r="L316" s="133">
        <f t="shared" si="15"/>
        <v>2</v>
      </c>
      <c r="M316" s="133">
        <f t="shared" si="15"/>
        <v>2</v>
      </c>
      <c r="N316" s="133">
        <f t="shared" si="15"/>
        <v>2</v>
      </c>
      <c r="O316" s="133">
        <f t="shared" si="15"/>
        <v>2</v>
      </c>
      <c r="P316" s="133">
        <f t="shared" si="15"/>
        <v>2</v>
      </c>
      <c r="Q316" s="133">
        <f t="shared" si="15"/>
        <v>2</v>
      </c>
      <c r="R316" s="133">
        <f t="shared" si="15"/>
        <v>2</v>
      </c>
      <c r="S316" s="133">
        <f t="shared" si="15"/>
        <v>2</v>
      </c>
      <c r="T316" s="133">
        <f t="shared" si="15"/>
        <v>2</v>
      </c>
      <c r="U316" s="133">
        <f t="shared" si="15"/>
        <v>2</v>
      </c>
      <c r="V316" s="133">
        <f t="shared" si="15"/>
        <v>2</v>
      </c>
      <c r="W316" s="133">
        <f t="shared" si="15"/>
        <v>2</v>
      </c>
      <c r="X316" s="133">
        <f t="shared" si="15"/>
        <v>2</v>
      </c>
      <c r="Y316" s="133">
        <f t="shared" si="15"/>
        <v>2</v>
      </c>
      <c r="Z316" s="133">
        <f t="shared" si="15"/>
        <v>2</v>
      </c>
      <c r="AA316" s="133">
        <f t="shared" si="15"/>
        <v>2</v>
      </c>
      <c r="AB316" s="133">
        <f t="shared" si="15"/>
        <v>2</v>
      </c>
      <c r="AC316" s="133">
        <f t="shared" si="15"/>
        <v>2</v>
      </c>
      <c r="AD316" s="133">
        <f t="shared" si="15"/>
        <v>2</v>
      </c>
      <c r="AE316" s="133">
        <f t="shared" si="15"/>
        <v>2</v>
      </c>
      <c r="AF316" s="133">
        <f t="shared" si="15"/>
        <v>2</v>
      </c>
      <c r="AG316" s="133">
        <f t="shared" si="15"/>
        <v>0</v>
      </c>
      <c r="AH316" s="133">
        <f t="shared" si="15"/>
        <v>2</v>
      </c>
      <c r="AI316" s="133">
        <f t="shared" si="15"/>
        <v>2</v>
      </c>
      <c r="AJ316" s="133">
        <f t="shared" si="15"/>
        <v>2</v>
      </c>
      <c r="AK316" s="133">
        <f t="shared" si="15"/>
        <v>2</v>
      </c>
      <c r="AL316" s="133">
        <f t="shared" si="15"/>
        <v>2</v>
      </c>
      <c r="AM316" s="133">
        <f t="shared" si="15"/>
        <v>2</v>
      </c>
      <c r="AN316" s="133">
        <f t="shared" si="15"/>
        <v>2</v>
      </c>
      <c r="AO316" s="133">
        <f t="shared" si="15"/>
        <v>2</v>
      </c>
      <c r="AP316" s="133">
        <f t="shared" si="15"/>
        <v>2</v>
      </c>
      <c r="AQ316" s="133">
        <f t="shared" si="15"/>
        <v>2</v>
      </c>
      <c r="AR316" s="133">
        <f t="shared" si="15"/>
        <v>2</v>
      </c>
      <c r="AS316" s="133">
        <f t="shared" si="15"/>
        <v>2</v>
      </c>
      <c r="AT316" s="133">
        <f t="shared" ref="AT316:BC316" si="16">AT256</f>
        <v>2</v>
      </c>
      <c r="AU316" s="133">
        <f t="shared" si="16"/>
        <v>2</v>
      </c>
      <c r="AV316" s="133">
        <f t="shared" si="16"/>
        <v>2</v>
      </c>
      <c r="AW316" s="133">
        <f t="shared" si="16"/>
        <v>2</v>
      </c>
      <c r="AX316" s="133">
        <f t="shared" si="16"/>
        <v>2</v>
      </c>
      <c r="AY316" s="133">
        <f t="shared" si="16"/>
        <v>2</v>
      </c>
      <c r="AZ316" s="133">
        <f t="shared" si="16"/>
        <v>2</v>
      </c>
      <c r="BA316" s="133">
        <f t="shared" si="16"/>
        <v>2</v>
      </c>
      <c r="BB316" s="133">
        <f t="shared" si="16"/>
        <v>2</v>
      </c>
      <c r="BC316" s="133">
        <f t="shared" si="16"/>
        <v>2</v>
      </c>
      <c r="BD316" s="133">
        <f t="shared" ref="BD316:BJ316" si="17">BD256</f>
        <v>2</v>
      </c>
      <c r="BE316" s="133">
        <f t="shared" si="17"/>
        <v>2</v>
      </c>
      <c r="BF316" s="133">
        <f t="shared" si="17"/>
        <v>2</v>
      </c>
      <c r="BG316" s="133">
        <f t="shared" si="17"/>
        <v>2</v>
      </c>
      <c r="BH316" s="133">
        <f t="shared" si="17"/>
        <v>2</v>
      </c>
      <c r="BI316" s="133">
        <f t="shared" si="17"/>
        <v>2</v>
      </c>
      <c r="BJ316" s="133">
        <f t="shared" si="17"/>
        <v>2</v>
      </c>
      <c r="DP316" s="133">
        <f t="shared" ref="DP316:DQ316" si="18">DP256</f>
        <v>0</v>
      </c>
      <c r="DQ316" s="133">
        <f t="shared" si="18"/>
        <v>0</v>
      </c>
    </row>
    <row r="317" spans="1:121" x14ac:dyDescent="0.3">
      <c r="A317" s="423">
        <v>955</v>
      </c>
      <c r="B317" s="133"/>
      <c r="C317" s="133"/>
      <c r="D317" s="133">
        <f>D258</f>
        <v>0</v>
      </c>
      <c r="E317" s="133">
        <f t="shared" ref="E317:AS317" si="19">E258</f>
        <v>0</v>
      </c>
      <c r="F317" s="133">
        <f t="shared" si="19"/>
        <v>0</v>
      </c>
      <c r="G317" s="133">
        <f t="shared" si="19"/>
        <v>0</v>
      </c>
      <c r="H317" s="133">
        <f t="shared" si="19"/>
        <v>0</v>
      </c>
      <c r="I317" s="133">
        <f t="shared" si="19"/>
        <v>1</v>
      </c>
      <c r="J317" s="133">
        <f t="shared" si="19"/>
        <v>0</v>
      </c>
      <c r="K317" s="133">
        <f t="shared" si="19"/>
        <v>0</v>
      </c>
      <c r="L317" s="133">
        <f t="shared" si="19"/>
        <v>0</v>
      </c>
      <c r="M317" s="133">
        <f t="shared" si="19"/>
        <v>0</v>
      </c>
      <c r="N317" s="133">
        <f t="shared" si="19"/>
        <v>0</v>
      </c>
      <c r="O317" s="133">
        <f t="shared" si="19"/>
        <v>0</v>
      </c>
      <c r="P317" s="133">
        <f t="shared" si="19"/>
        <v>0</v>
      </c>
      <c r="Q317" s="133">
        <f t="shared" si="19"/>
        <v>0</v>
      </c>
      <c r="R317" s="133">
        <f t="shared" si="19"/>
        <v>0</v>
      </c>
      <c r="S317" s="133">
        <f t="shared" si="19"/>
        <v>0</v>
      </c>
      <c r="T317" s="133">
        <f t="shared" si="19"/>
        <v>0</v>
      </c>
      <c r="U317" s="133">
        <f t="shared" si="19"/>
        <v>0</v>
      </c>
      <c r="V317" s="133">
        <f t="shared" si="19"/>
        <v>0</v>
      </c>
      <c r="W317" s="133">
        <f t="shared" si="19"/>
        <v>0</v>
      </c>
      <c r="X317" s="133">
        <f t="shared" si="19"/>
        <v>0</v>
      </c>
      <c r="Y317" s="133">
        <f t="shared" si="19"/>
        <v>0</v>
      </c>
      <c r="Z317" s="133">
        <f t="shared" si="19"/>
        <v>0</v>
      </c>
      <c r="AA317" s="133">
        <f t="shared" si="19"/>
        <v>1</v>
      </c>
      <c r="AB317" s="133">
        <f t="shared" si="19"/>
        <v>0</v>
      </c>
      <c r="AC317" s="133">
        <f t="shared" si="19"/>
        <v>0</v>
      </c>
      <c r="AD317" s="133">
        <f t="shared" si="19"/>
        <v>0</v>
      </c>
      <c r="AE317" s="133">
        <f t="shared" si="19"/>
        <v>0</v>
      </c>
      <c r="AF317" s="133">
        <f t="shared" si="19"/>
        <v>0</v>
      </c>
      <c r="AG317" s="133">
        <f t="shared" si="19"/>
        <v>0</v>
      </c>
      <c r="AH317" s="133">
        <f t="shared" si="19"/>
        <v>0</v>
      </c>
      <c r="AI317" s="133">
        <f t="shared" si="19"/>
        <v>0</v>
      </c>
      <c r="AJ317" s="133">
        <f t="shared" si="19"/>
        <v>0</v>
      </c>
      <c r="AK317" s="133">
        <f t="shared" si="19"/>
        <v>0</v>
      </c>
      <c r="AL317" s="133">
        <f t="shared" si="19"/>
        <v>0</v>
      </c>
      <c r="AM317" s="133">
        <f t="shared" si="19"/>
        <v>0</v>
      </c>
      <c r="AN317" s="133">
        <f t="shared" si="19"/>
        <v>3</v>
      </c>
      <c r="AO317" s="133">
        <f t="shared" si="19"/>
        <v>0</v>
      </c>
      <c r="AP317" s="133">
        <f t="shared" si="19"/>
        <v>1</v>
      </c>
      <c r="AQ317" s="133">
        <f t="shared" si="19"/>
        <v>0</v>
      </c>
      <c r="AR317" s="133">
        <f t="shared" si="19"/>
        <v>1</v>
      </c>
      <c r="AS317" s="133">
        <f t="shared" si="19"/>
        <v>0</v>
      </c>
      <c r="AT317" s="133">
        <f t="shared" ref="AT317:BC317" si="20">AT258</f>
        <v>0</v>
      </c>
      <c r="AU317" s="133">
        <f t="shared" si="20"/>
        <v>0</v>
      </c>
      <c r="AV317" s="133">
        <f t="shared" si="20"/>
        <v>0</v>
      </c>
      <c r="AW317" s="133">
        <f t="shared" si="20"/>
        <v>0</v>
      </c>
      <c r="AX317" s="133">
        <f t="shared" si="20"/>
        <v>0</v>
      </c>
      <c r="AY317" s="133">
        <f t="shared" si="20"/>
        <v>1</v>
      </c>
      <c r="AZ317" s="133">
        <f t="shared" si="20"/>
        <v>0</v>
      </c>
      <c r="BA317" s="133">
        <f t="shared" si="20"/>
        <v>0</v>
      </c>
      <c r="BB317" s="133">
        <f t="shared" si="20"/>
        <v>0</v>
      </c>
      <c r="BC317" s="133">
        <f t="shared" si="20"/>
        <v>0</v>
      </c>
      <c r="BD317" s="133">
        <f t="shared" ref="BD317:BJ317" si="21">BD258</f>
        <v>0</v>
      </c>
      <c r="BE317" s="133">
        <f t="shared" si="21"/>
        <v>0</v>
      </c>
      <c r="BF317" s="133">
        <f t="shared" si="21"/>
        <v>0</v>
      </c>
      <c r="BG317" s="133">
        <f t="shared" si="21"/>
        <v>0</v>
      </c>
      <c r="BH317" s="133">
        <f t="shared" si="21"/>
        <v>0</v>
      </c>
      <c r="BI317" s="133">
        <f t="shared" si="21"/>
        <v>0</v>
      </c>
      <c r="BJ317" s="133">
        <f t="shared" si="21"/>
        <v>0</v>
      </c>
      <c r="DP317" s="133">
        <f t="shared" ref="DP317:DQ317" si="22">DP258</f>
        <v>0</v>
      </c>
      <c r="DQ317" s="133">
        <f t="shared" si="22"/>
        <v>0</v>
      </c>
    </row>
    <row r="318" spans="1:121" x14ac:dyDescent="0.3">
      <c r="A318" s="423">
        <v>957</v>
      </c>
      <c r="B318" s="133"/>
      <c r="C318" s="133"/>
      <c r="D318" s="133">
        <f>D260</f>
        <v>0</v>
      </c>
      <c r="E318" s="133">
        <f t="shared" ref="E318:AS318" si="23">E260</f>
        <v>0</v>
      </c>
      <c r="F318" s="133">
        <f t="shared" si="23"/>
        <v>0</v>
      </c>
      <c r="G318" s="133">
        <f t="shared" si="23"/>
        <v>0</v>
      </c>
      <c r="H318" s="133">
        <f t="shared" si="23"/>
        <v>0</v>
      </c>
      <c r="I318" s="133">
        <f t="shared" si="23"/>
        <v>0</v>
      </c>
      <c r="J318" s="133">
        <f t="shared" si="23"/>
        <v>0</v>
      </c>
      <c r="K318" s="133">
        <f t="shared" si="23"/>
        <v>0</v>
      </c>
      <c r="L318" s="133">
        <f t="shared" si="23"/>
        <v>0</v>
      </c>
      <c r="M318" s="133">
        <f t="shared" si="23"/>
        <v>0</v>
      </c>
      <c r="N318" s="133">
        <f t="shared" si="23"/>
        <v>0</v>
      </c>
      <c r="O318" s="133">
        <f t="shared" si="23"/>
        <v>0</v>
      </c>
      <c r="P318" s="133">
        <f t="shared" si="23"/>
        <v>0</v>
      </c>
      <c r="Q318" s="133">
        <f t="shared" si="23"/>
        <v>0</v>
      </c>
      <c r="R318" s="133">
        <f t="shared" si="23"/>
        <v>0</v>
      </c>
      <c r="S318" s="133">
        <f t="shared" si="23"/>
        <v>0</v>
      </c>
      <c r="T318" s="133">
        <f t="shared" si="23"/>
        <v>0</v>
      </c>
      <c r="U318" s="133">
        <f t="shared" si="23"/>
        <v>0</v>
      </c>
      <c r="V318" s="133">
        <f t="shared" si="23"/>
        <v>0</v>
      </c>
      <c r="W318" s="133">
        <f t="shared" si="23"/>
        <v>0</v>
      </c>
      <c r="X318" s="133">
        <f t="shared" si="23"/>
        <v>0</v>
      </c>
      <c r="Y318" s="133">
        <f t="shared" si="23"/>
        <v>0</v>
      </c>
      <c r="Z318" s="133">
        <f t="shared" si="23"/>
        <v>0</v>
      </c>
      <c r="AA318" s="133">
        <f t="shared" si="23"/>
        <v>0</v>
      </c>
      <c r="AB318" s="133">
        <f t="shared" si="23"/>
        <v>0</v>
      </c>
      <c r="AC318" s="133">
        <f t="shared" si="23"/>
        <v>0</v>
      </c>
      <c r="AD318" s="133">
        <f t="shared" si="23"/>
        <v>0</v>
      </c>
      <c r="AE318" s="133">
        <f t="shared" si="23"/>
        <v>1</v>
      </c>
      <c r="AF318" s="133">
        <f t="shared" si="23"/>
        <v>0</v>
      </c>
      <c r="AG318" s="133">
        <f t="shared" si="23"/>
        <v>0</v>
      </c>
      <c r="AH318" s="133">
        <f t="shared" si="23"/>
        <v>0</v>
      </c>
      <c r="AI318" s="133">
        <f t="shared" si="23"/>
        <v>0</v>
      </c>
      <c r="AJ318" s="133">
        <f t="shared" si="23"/>
        <v>0</v>
      </c>
      <c r="AK318" s="133">
        <f t="shared" si="23"/>
        <v>0</v>
      </c>
      <c r="AL318" s="133">
        <f t="shared" si="23"/>
        <v>0</v>
      </c>
      <c r="AM318" s="133">
        <f t="shared" si="23"/>
        <v>0</v>
      </c>
      <c r="AN318" s="133">
        <f t="shared" si="23"/>
        <v>0</v>
      </c>
      <c r="AO318" s="133">
        <f t="shared" si="23"/>
        <v>0</v>
      </c>
      <c r="AP318" s="133">
        <f t="shared" si="23"/>
        <v>0</v>
      </c>
      <c r="AQ318" s="133">
        <f t="shared" si="23"/>
        <v>0</v>
      </c>
      <c r="AR318" s="133">
        <f t="shared" si="23"/>
        <v>0</v>
      </c>
      <c r="AS318" s="133">
        <f t="shared" si="23"/>
        <v>0</v>
      </c>
      <c r="AT318" s="133">
        <f t="shared" ref="AT318:BC318" si="24">AT260</f>
        <v>0</v>
      </c>
      <c r="AU318" s="133">
        <f t="shared" si="24"/>
        <v>0</v>
      </c>
      <c r="AV318" s="133">
        <f t="shared" si="24"/>
        <v>0</v>
      </c>
      <c r="AW318" s="133">
        <f t="shared" si="24"/>
        <v>0</v>
      </c>
      <c r="AX318" s="133">
        <f t="shared" si="24"/>
        <v>0</v>
      </c>
      <c r="AY318" s="133">
        <f t="shared" si="24"/>
        <v>0</v>
      </c>
      <c r="AZ318" s="133">
        <f t="shared" si="24"/>
        <v>0</v>
      </c>
      <c r="BA318" s="133">
        <f t="shared" si="24"/>
        <v>0</v>
      </c>
      <c r="BB318" s="133">
        <f t="shared" si="24"/>
        <v>0</v>
      </c>
      <c r="BC318" s="133">
        <f t="shared" si="24"/>
        <v>0</v>
      </c>
      <c r="BD318" s="133">
        <f t="shared" ref="BD318:BJ318" si="25">BD260</f>
        <v>0</v>
      </c>
      <c r="BE318" s="133">
        <f t="shared" si="25"/>
        <v>0</v>
      </c>
      <c r="BF318" s="133">
        <f t="shared" si="25"/>
        <v>0</v>
      </c>
      <c r="BG318" s="133">
        <f t="shared" si="25"/>
        <v>0</v>
      </c>
      <c r="BH318" s="133">
        <f t="shared" si="25"/>
        <v>0</v>
      </c>
      <c r="BI318" s="133">
        <f t="shared" si="25"/>
        <v>0</v>
      </c>
      <c r="BJ318" s="133">
        <f t="shared" si="25"/>
        <v>0</v>
      </c>
      <c r="DP318" s="133">
        <f t="shared" ref="DP318:DQ318" si="26">DP260</f>
        <v>0</v>
      </c>
      <c r="DQ318" s="133">
        <f t="shared" si="26"/>
        <v>0</v>
      </c>
    </row>
    <row r="319" spans="1:121" x14ac:dyDescent="0.3">
      <c r="A319" s="423">
        <v>959</v>
      </c>
      <c r="B319" s="133"/>
      <c r="C319" s="133"/>
      <c r="D319" s="133">
        <f>D262</f>
        <v>0</v>
      </c>
      <c r="E319" s="133">
        <f t="shared" ref="E319:AS319" si="27">E262</f>
        <v>0</v>
      </c>
      <c r="F319" s="133">
        <f t="shared" si="27"/>
        <v>0</v>
      </c>
      <c r="G319" s="133">
        <f t="shared" si="27"/>
        <v>0</v>
      </c>
      <c r="H319" s="133">
        <f t="shared" si="27"/>
        <v>0</v>
      </c>
      <c r="I319" s="133">
        <f t="shared" si="27"/>
        <v>0</v>
      </c>
      <c r="J319" s="133">
        <f t="shared" si="27"/>
        <v>0</v>
      </c>
      <c r="K319" s="133">
        <f t="shared" si="27"/>
        <v>0</v>
      </c>
      <c r="L319" s="133">
        <f t="shared" si="27"/>
        <v>0</v>
      </c>
      <c r="M319" s="133">
        <f t="shared" si="27"/>
        <v>0</v>
      </c>
      <c r="N319" s="133">
        <f t="shared" si="27"/>
        <v>0</v>
      </c>
      <c r="O319" s="133">
        <f t="shared" si="27"/>
        <v>0</v>
      </c>
      <c r="P319" s="133">
        <f t="shared" si="27"/>
        <v>0</v>
      </c>
      <c r="Q319" s="133">
        <f t="shared" si="27"/>
        <v>0</v>
      </c>
      <c r="R319" s="133">
        <f t="shared" si="27"/>
        <v>0</v>
      </c>
      <c r="S319" s="133">
        <f t="shared" si="27"/>
        <v>0</v>
      </c>
      <c r="T319" s="133">
        <f t="shared" si="27"/>
        <v>0</v>
      </c>
      <c r="U319" s="133">
        <f t="shared" si="27"/>
        <v>0</v>
      </c>
      <c r="V319" s="133">
        <f t="shared" si="27"/>
        <v>0</v>
      </c>
      <c r="W319" s="133">
        <f t="shared" si="27"/>
        <v>0</v>
      </c>
      <c r="X319" s="133">
        <f t="shared" si="27"/>
        <v>0</v>
      </c>
      <c r="Y319" s="133">
        <f t="shared" si="27"/>
        <v>0</v>
      </c>
      <c r="Z319" s="133">
        <f t="shared" si="27"/>
        <v>0</v>
      </c>
      <c r="AA319" s="133">
        <f t="shared" si="27"/>
        <v>0</v>
      </c>
      <c r="AB319" s="133">
        <f t="shared" si="27"/>
        <v>0</v>
      </c>
      <c r="AC319" s="133">
        <f t="shared" si="27"/>
        <v>0</v>
      </c>
      <c r="AD319" s="133">
        <f t="shared" si="27"/>
        <v>0</v>
      </c>
      <c r="AE319" s="133">
        <f t="shared" si="27"/>
        <v>0</v>
      </c>
      <c r="AF319" s="133">
        <f t="shared" si="27"/>
        <v>0</v>
      </c>
      <c r="AG319" s="133">
        <f t="shared" si="27"/>
        <v>0</v>
      </c>
      <c r="AH319" s="133">
        <f t="shared" si="27"/>
        <v>0</v>
      </c>
      <c r="AI319" s="133">
        <f t="shared" si="27"/>
        <v>0</v>
      </c>
      <c r="AJ319" s="133">
        <f t="shared" si="27"/>
        <v>0</v>
      </c>
      <c r="AK319" s="133">
        <f t="shared" si="27"/>
        <v>0</v>
      </c>
      <c r="AL319" s="133">
        <f t="shared" si="27"/>
        <v>0</v>
      </c>
      <c r="AM319" s="133">
        <f t="shared" si="27"/>
        <v>0</v>
      </c>
      <c r="AN319" s="133">
        <f t="shared" si="27"/>
        <v>0</v>
      </c>
      <c r="AO319" s="133">
        <f t="shared" si="27"/>
        <v>0</v>
      </c>
      <c r="AP319" s="133">
        <f t="shared" si="27"/>
        <v>0</v>
      </c>
      <c r="AQ319" s="133">
        <f t="shared" si="27"/>
        <v>0</v>
      </c>
      <c r="AR319" s="133">
        <f t="shared" si="27"/>
        <v>0</v>
      </c>
      <c r="AS319" s="133">
        <f t="shared" si="27"/>
        <v>0</v>
      </c>
      <c r="AT319" s="133">
        <f t="shared" ref="AT319:BC319" si="28">AT262</f>
        <v>0</v>
      </c>
      <c r="AU319" s="133">
        <f t="shared" si="28"/>
        <v>0</v>
      </c>
      <c r="AV319" s="133">
        <f t="shared" si="28"/>
        <v>0</v>
      </c>
      <c r="AW319" s="133">
        <f t="shared" si="28"/>
        <v>0</v>
      </c>
      <c r="AX319" s="133">
        <f t="shared" si="28"/>
        <v>0</v>
      </c>
      <c r="AY319" s="133">
        <f t="shared" si="28"/>
        <v>0</v>
      </c>
      <c r="AZ319" s="133">
        <f t="shared" si="28"/>
        <v>0</v>
      </c>
      <c r="BA319" s="133">
        <f t="shared" si="28"/>
        <v>0</v>
      </c>
      <c r="BB319" s="133">
        <f t="shared" si="28"/>
        <v>0</v>
      </c>
      <c r="BC319" s="133">
        <f t="shared" si="28"/>
        <v>0</v>
      </c>
      <c r="BD319" s="133">
        <f t="shared" ref="BD319:BJ319" si="29">BD262</f>
        <v>0</v>
      </c>
      <c r="BE319" s="133">
        <f t="shared" si="29"/>
        <v>0</v>
      </c>
      <c r="BF319" s="133">
        <f t="shared" si="29"/>
        <v>0</v>
      </c>
      <c r="BG319" s="133">
        <f t="shared" si="29"/>
        <v>0</v>
      </c>
      <c r="BH319" s="133">
        <f t="shared" si="29"/>
        <v>0</v>
      </c>
      <c r="BI319" s="133">
        <f t="shared" si="29"/>
        <v>0</v>
      </c>
      <c r="BJ319" s="133">
        <f t="shared" si="29"/>
        <v>0</v>
      </c>
      <c r="DP319" s="133">
        <f t="shared" ref="DP319:DQ319" si="30">DP262</f>
        <v>0</v>
      </c>
      <c r="DQ319" s="133">
        <f t="shared" si="30"/>
        <v>0</v>
      </c>
    </row>
    <row r="320" spans="1:121" x14ac:dyDescent="0.3">
      <c r="A320" s="109">
        <v>965</v>
      </c>
      <c r="B320" s="133"/>
      <c r="C320" s="133"/>
      <c r="D320" s="133">
        <f>D266</f>
        <v>0</v>
      </c>
      <c r="E320" s="133">
        <f t="shared" ref="E320:AS320" si="31">E266</f>
        <v>0</v>
      </c>
      <c r="F320" s="133">
        <f t="shared" si="31"/>
        <v>0</v>
      </c>
      <c r="G320" s="133">
        <f t="shared" si="31"/>
        <v>0</v>
      </c>
      <c r="H320" s="133">
        <f t="shared" si="31"/>
        <v>0</v>
      </c>
      <c r="I320" s="133">
        <f t="shared" si="31"/>
        <v>0</v>
      </c>
      <c r="J320" s="133">
        <f t="shared" si="31"/>
        <v>0</v>
      </c>
      <c r="K320" s="133">
        <f t="shared" si="31"/>
        <v>0</v>
      </c>
      <c r="L320" s="133">
        <f t="shared" si="31"/>
        <v>0</v>
      </c>
      <c r="M320" s="133">
        <f t="shared" si="31"/>
        <v>0</v>
      </c>
      <c r="N320" s="133">
        <f t="shared" si="31"/>
        <v>0</v>
      </c>
      <c r="O320" s="133">
        <f t="shared" si="31"/>
        <v>0</v>
      </c>
      <c r="P320" s="133">
        <f t="shared" si="31"/>
        <v>0</v>
      </c>
      <c r="Q320" s="133">
        <f t="shared" si="31"/>
        <v>0</v>
      </c>
      <c r="R320" s="133">
        <f t="shared" si="31"/>
        <v>0</v>
      </c>
      <c r="S320" s="133">
        <f t="shared" si="31"/>
        <v>0</v>
      </c>
      <c r="T320" s="133">
        <f t="shared" si="31"/>
        <v>0</v>
      </c>
      <c r="U320" s="133">
        <f t="shared" si="31"/>
        <v>0</v>
      </c>
      <c r="V320" s="133">
        <f t="shared" si="31"/>
        <v>0</v>
      </c>
      <c r="W320" s="133">
        <f t="shared" si="31"/>
        <v>0</v>
      </c>
      <c r="X320" s="133">
        <f t="shared" si="31"/>
        <v>0</v>
      </c>
      <c r="Y320" s="133">
        <f t="shared" si="31"/>
        <v>0</v>
      </c>
      <c r="Z320" s="133">
        <f t="shared" si="31"/>
        <v>0</v>
      </c>
      <c r="AA320" s="133">
        <f t="shared" si="31"/>
        <v>0</v>
      </c>
      <c r="AB320" s="133">
        <f t="shared" si="31"/>
        <v>0</v>
      </c>
      <c r="AC320" s="133">
        <f t="shared" si="31"/>
        <v>0</v>
      </c>
      <c r="AD320" s="133">
        <f t="shared" si="31"/>
        <v>0</v>
      </c>
      <c r="AE320" s="133">
        <f t="shared" si="31"/>
        <v>0</v>
      </c>
      <c r="AF320" s="133">
        <f t="shared" si="31"/>
        <v>0</v>
      </c>
      <c r="AG320" s="133">
        <f t="shared" si="31"/>
        <v>0</v>
      </c>
      <c r="AH320" s="133">
        <f t="shared" si="31"/>
        <v>0</v>
      </c>
      <c r="AI320" s="133">
        <f t="shared" si="31"/>
        <v>0</v>
      </c>
      <c r="AJ320" s="133">
        <f t="shared" si="31"/>
        <v>0</v>
      </c>
      <c r="AK320" s="133">
        <f t="shared" si="31"/>
        <v>0</v>
      </c>
      <c r="AL320" s="133">
        <f t="shared" si="31"/>
        <v>0</v>
      </c>
      <c r="AM320" s="133">
        <f t="shared" si="31"/>
        <v>0</v>
      </c>
      <c r="AN320" s="133">
        <f t="shared" si="31"/>
        <v>0</v>
      </c>
      <c r="AO320" s="133">
        <f t="shared" si="31"/>
        <v>0</v>
      </c>
      <c r="AP320" s="133">
        <f t="shared" si="31"/>
        <v>0</v>
      </c>
      <c r="AQ320" s="133">
        <f t="shared" si="31"/>
        <v>0</v>
      </c>
      <c r="AR320" s="133">
        <f t="shared" si="31"/>
        <v>0</v>
      </c>
      <c r="AS320" s="133">
        <f t="shared" si="31"/>
        <v>0</v>
      </c>
      <c r="AT320" s="133">
        <f t="shared" ref="AT320:BC320" si="32">AT266</f>
        <v>0</v>
      </c>
      <c r="AU320" s="133">
        <f t="shared" si="32"/>
        <v>0</v>
      </c>
      <c r="AV320" s="133">
        <f t="shared" si="32"/>
        <v>0</v>
      </c>
      <c r="AW320" s="133">
        <f t="shared" si="32"/>
        <v>0</v>
      </c>
      <c r="AX320" s="133">
        <f t="shared" si="32"/>
        <v>0</v>
      </c>
      <c r="AY320" s="133">
        <f t="shared" si="32"/>
        <v>0</v>
      </c>
      <c r="AZ320" s="133">
        <f t="shared" si="32"/>
        <v>0</v>
      </c>
      <c r="BA320" s="133">
        <f t="shared" si="32"/>
        <v>0</v>
      </c>
      <c r="BB320" s="133">
        <f t="shared" si="32"/>
        <v>0</v>
      </c>
      <c r="BC320" s="133">
        <f t="shared" si="32"/>
        <v>0</v>
      </c>
      <c r="BD320" s="133">
        <f t="shared" ref="BD320:BJ320" si="33">BD266</f>
        <v>0</v>
      </c>
      <c r="BE320" s="133">
        <f t="shared" si="33"/>
        <v>0</v>
      </c>
      <c r="BF320" s="133">
        <f t="shared" si="33"/>
        <v>0</v>
      </c>
      <c r="BG320" s="133">
        <f t="shared" si="33"/>
        <v>0</v>
      </c>
      <c r="BH320" s="133">
        <f t="shared" si="33"/>
        <v>0</v>
      </c>
      <c r="BI320" s="133">
        <f t="shared" si="33"/>
        <v>0</v>
      </c>
      <c r="BJ320" s="133">
        <f t="shared" si="33"/>
        <v>0</v>
      </c>
      <c r="DP320" s="133">
        <f t="shared" ref="DP320:DQ320" si="34">DP266</f>
        <v>0</v>
      </c>
      <c r="DQ320" s="133">
        <f t="shared" si="34"/>
        <v>0</v>
      </c>
    </row>
    <row r="321" spans="1:121" x14ac:dyDescent="0.3">
      <c r="A321" s="423">
        <v>973</v>
      </c>
      <c r="B321" s="133"/>
      <c r="C321" s="133"/>
      <c r="D321" s="133">
        <f>D269</f>
        <v>0</v>
      </c>
      <c r="E321" s="133">
        <f t="shared" ref="E321:AS325" si="35">E269</f>
        <v>0</v>
      </c>
      <c r="F321" s="133">
        <f t="shared" si="35"/>
        <v>0</v>
      </c>
      <c r="G321" s="133">
        <f t="shared" si="35"/>
        <v>0</v>
      </c>
      <c r="H321" s="133">
        <f t="shared" si="35"/>
        <v>0</v>
      </c>
      <c r="I321" s="133">
        <f t="shared" si="35"/>
        <v>0</v>
      </c>
      <c r="J321" s="133">
        <f t="shared" si="35"/>
        <v>0</v>
      </c>
      <c r="K321" s="133">
        <f t="shared" si="35"/>
        <v>0</v>
      </c>
      <c r="L321" s="133">
        <f t="shared" si="35"/>
        <v>0</v>
      </c>
      <c r="M321" s="133">
        <f t="shared" si="35"/>
        <v>0</v>
      </c>
      <c r="N321" s="133">
        <f t="shared" si="35"/>
        <v>0</v>
      </c>
      <c r="O321" s="133">
        <f t="shared" si="35"/>
        <v>0</v>
      </c>
      <c r="P321" s="133">
        <f t="shared" si="35"/>
        <v>0</v>
      </c>
      <c r="Q321" s="133">
        <f t="shared" si="35"/>
        <v>0</v>
      </c>
      <c r="R321" s="133">
        <f t="shared" si="35"/>
        <v>0</v>
      </c>
      <c r="S321" s="133">
        <f t="shared" si="35"/>
        <v>0</v>
      </c>
      <c r="T321" s="133">
        <f t="shared" si="35"/>
        <v>0</v>
      </c>
      <c r="U321" s="133">
        <f t="shared" si="35"/>
        <v>0</v>
      </c>
      <c r="V321" s="133">
        <f t="shared" si="35"/>
        <v>0</v>
      </c>
      <c r="W321" s="133">
        <f t="shared" si="35"/>
        <v>0</v>
      </c>
      <c r="X321" s="133">
        <f t="shared" si="35"/>
        <v>0</v>
      </c>
      <c r="Y321" s="133">
        <f t="shared" si="35"/>
        <v>0</v>
      </c>
      <c r="Z321" s="133">
        <f t="shared" si="35"/>
        <v>0</v>
      </c>
      <c r="AA321" s="133">
        <f t="shared" si="35"/>
        <v>0</v>
      </c>
      <c r="AB321" s="133">
        <f t="shared" si="35"/>
        <v>0</v>
      </c>
      <c r="AC321" s="133">
        <f t="shared" si="35"/>
        <v>0</v>
      </c>
      <c r="AD321" s="133">
        <f t="shared" si="35"/>
        <v>0</v>
      </c>
      <c r="AE321" s="133">
        <f t="shared" si="35"/>
        <v>0</v>
      </c>
      <c r="AF321" s="133">
        <f t="shared" si="35"/>
        <v>0</v>
      </c>
      <c r="AG321" s="133">
        <f t="shared" si="35"/>
        <v>0</v>
      </c>
      <c r="AH321" s="133">
        <f t="shared" si="35"/>
        <v>0</v>
      </c>
      <c r="AI321" s="133">
        <f t="shared" si="35"/>
        <v>0</v>
      </c>
      <c r="AJ321" s="133">
        <f t="shared" si="35"/>
        <v>0</v>
      </c>
      <c r="AK321" s="133">
        <f t="shared" si="35"/>
        <v>0</v>
      </c>
      <c r="AL321" s="133">
        <f t="shared" si="35"/>
        <v>0</v>
      </c>
      <c r="AM321" s="133">
        <f t="shared" si="35"/>
        <v>0</v>
      </c>
      <c r="AN321" s="133">
        <f t="shared" si="35"/>
        <v>0</v>
      </c>
      <c r="AO321" s="133">
        <f t="shared" si="35"/>
        <v>0</v>
      </c>
      <c r="AP321" s="133">
        <f t="shared" si="35"/>
        <v>0</v>
      </c>
      <c r="AQ321" s="133">
        <f t="shared" si="35"/>
        <v>0</v>
      </c>
      <c r="AR321" s="133">
        <f t="shared" si="35"/>
        <v>0</v>
      </c>
      <c r="AS321" s="133">
        <f t="shared" si="35"/>
        <v>0</v>
      </c>
      <c r="AT321" s="133">
        <f t="shared" ref="AT321:BC321" si="36">AT269</f>
        <v>0</v>
      </c>
      <c r="AU321" s="133">
        <f t="shared" si="36"/>
        <v>0</v>
      </c>
      <c r="AV321" s="133">
        <f t="shared" si="36"/>
        <v>0</v>
      </c>
      <c r="AW321" s="133">
        <f t="shared" si="36"/>
        <v>0</v>
      </c>
      <c r="AX321" s="133">
        <f t="shared" si="36"/>
        <v>0</v>
      </c>
      <c r="AY321" s="133">
        <f t="shared" si="36"/>
        <v>0</v>
      </c>
      <c r="AZ321" s="133">
        <f t="shared" si="36"/>
        <v>0</v>
      </c>
      <c r="BA321" s="133">
        <f t="shared" si="36"/>
        <v>0</v>
      </c>
      <c r="BB321" s="133">
        <f t="shared" si="36"/>
        <v>0</v>
      </c>
      <c r="BC321" s="133">
        <f t="shared" si="36"/>
        <v>0</v>
      </c>
      <c r="BD321" s="133">
        <f t="shared" ref="BD321:BJ321" si="37">BD269</f>
        <v>0</v>
      </c>
      <c r="BE321" s="133">
        <f t="shared" si="37"/>
        <v>0</v>
      </c>
      <c r="BF321" s="133">
        <f t="shared" si="37"/>
        <v>0</v>
      </c>
      <c r="BG321" s="133">
        <f t="shared" si="37"/>
        <v>0</v>
      </c>
      <c r="BH321" s="133">
        <f t="shared" si="37"/>
        <v>0</v>
      </c>
      <c r="BI321" s="133">
        <f t="shared" si="37"/>
        <v>0</v>
      </c>
      <c r="BJ321" s="133">
        <f t="shared" si="37"/>
        <v>0</v>
      </c>
      <c r="DP321" s="133">
        <f t="shared" ref="DP321:DQ321" si="38">DP269</f>
        <v>0</v>
      </c>
      <c r="DQ321" s="133">
        <f t="shared" si="38"/>
        <v>0</v>
      </c>
    </row>
    <row r="322" spans="1:121" x14ac:dyDescent="0.3">
      <c r="A322" s="423">
        <v>974</v>
      </c>
      <c r="B322" s="133"/>
      <c r="C322" s="133"/>
      <c r="D322" s="133">
        <f t="shared" ref="D322:R327" si="39">D270</f>
        <v>2</v>
      </c>
      <c r="E322" s="133">
        <f t="shared" si="39"/>
        <v>1</v>
      </c>
      <c r="F322" s="133">
        <f t="shared" si="39"/>
        <v>1</v>
      </c>
      <c r="G322" s="133">
        <f t="shared" si="39"/>
        <v>1</v>
      </c>
      <c r="H322" s="133">
        <f t="shared" si="39"/>
        <v>1</v>
      </c>
      <c r="I322" s="133">
        <f t="shared" si="39"/>
        <v>1</v>
      </c>
      <c r="J322" s="133">
        <f t="shared" si="39"/>
        <v>1</v>
      </c>
      <c r="K322" s="133">
        <f t="shared" si="39"/>
        <v>1</v>
      </c>
      <c r="L322" s="133">
        <f t="shared" si="39"/>
        <v>1</v>
      </c>
      <c r="M322" s="133">
        <f t="shared" si="39"/>
        <v>2</v>
      </c>
      <c r="N322" s="133">
        <f t="shared" si="39"/>
        <v>1</v>
      </c>
      <c r="O322" s="133">
        <f t="shared" si="39"/>
        <v>1</v>
      </c>
      <c r="P322" s="133">
        <f t="shared" si="39"/>
        <v>1</v>
      </c>
      <c r="Q322" s="133">
        <f t="shared" si="39"/>
        <v>1</v>
      </c>
      <c r="R322" s="133">
        <f t="shared" si="39"/>
        <v>1</v>
      </c>
      <c r="S322" s="133">
        <f t="shared" si="35"/>
        <v>1</v>
      </c>
      <c r="T322" s="133">
        <f t="shared" si="35"/>
        <v>1</v>
      </c>
      <c r="U322" s="133">
        <f t="shared" si="35"/>
        <v>1</v>
      </c>
      <c r="V322" s="133">
        <f t="shared" si="35"/>
        <v>1</v>
      </c>
      <c r="W322" s="133">
        <f t="shared" si="35"/>
        <v>1</v>
      </c>
      <c r="X322" s="133">
        <f t="shared" si="35"/>
        <v>2</v>
      </c>
      <c r="Y322" s="133">
        <f t="shared" si="35"/>
        <v>1</v>
      </c>
      <c r="Z322" s="133">
        <f t="shared" si="35"/>
        <v>2</v>
      </c>
      <c r="AA322" s="133">
        <f t="shared" si="35"/>
        <v>1</v>
      </c>
      <c r="AB322" s="133">
        <f t="shared" si="35"/>
        <v>1</v>
      </c>
      <c r="AC322" s="133">
        <f t="shared" si="35"/>
        <v>1</v>
      </c>
      <c r="AD322" s="133">
        <f t="shared" si="35"/>
        <v>1</v>
      </c>
      <c r="AE322" s="133">
        <f t="shared" si="35"/>
        <v>1</v>
      </c>
      <c r="AF322" s="133">
        <f t="shared" si="35"/>
        <v>1</v>
      </c>
      <c r="AG322" s="133">
        <f t="shared" si="35"/>
        <v>0</v>
      </c>
      <c r="AH322" s="133">
        <f t="shared" si="35"/>
        <v>1</v>
      </c>
      <c r="AI322" s="133">
        <f t="shared" si="35"/>
        <v>2</v>
      </c>
      <c r="AJ322" s="133">
        <f t="shared" si="35"/>
        <v>1</v>
      </c>
      <c r="AK322" s="133">
        <f t="shared" si="35"/>
        <v>1</v>
      </c>
      <c r="AL322" s="133">
        <f t="shared" si="35"/>
        <v>1</v>
      </c>
      <c r="AM322" s="133">
        <f t="shared" si="35"/>
        <v>2</v>
      </c>
      <c r="AN322" s="133">
        <f t="shared" si="35"/>
        <v>1</v>
      </c>
      <c r="AO322" s="133">
        <f t="shared" si="35"/>
        <v>1</v>
      </c>
      <c r="AP322" s="133">
        <f t="shared" si="35"/>
        <v>1</v>
      </c>
      <c r="AQ322" s="133">
        <f t="shared" si="35"/>
        <v>1</v>
      </c>
      <c r="AR322" s="133">
        <f t="shared" si="35"/>
        <v>1</v>
      </c>
      <c r="AS322" s="133">
        <f t="shared" si="35"/>
        <v>1</v>
      </c>
      <c r="AT322" s="133">
        <f t="shared" ref="AT322:BC322" si="40">AT270</f>
        <v>1</v>
      </c>
      <c r="AU322" s="133">
        <f t="shared" si="40"/>
        <v>1</v>
      </c>
      <c r="AV322" s="133">
        <f t="shared" si="40"/>
        <v>2</v>
      </c>
      <c r="AW322" s="133">
        <f t="shared" si="40"/>
        <v>1</v>
      </c>
      <c r="AX322" s="133">
        <f t="shared" si="40"/>
        <v>1</v>
      </c>
      <c r="AY322" s="133">
        <f t="shared" si="40"/>
        <v>1</v>
      </c>
      <c r="AZ322" s="133">
        <f t="shared" si="40"/>
        <v>1</v>
      </c>
      <c r="BA322" s="133">
        <f t="shared" si="40"/>
        <v>1</v>
      </c>
      <c r="BB322" s="133">
        <f t="shared" si="40"/>
        <v>1</v>
      </c>
      <c r="BC322" s="133">
        <f t="shared" si="40"/>
        <v>1</v>
      </c>
      <c r="BD322" s="133">
        <f t="shared" ref="BD322:BJ322" si="41">BD270</f>
        <v>1</v>
      </c>
      <c r="BE322" s="133">
        <f t="shared" si="41"/>
        <v>2</v>
      </c>
      <c r="BF322" s="133">
        <f t="shared" si="41"/>
        <v>1</v>
      </c>
      <c r="BG322" s="133">
        <f t="shared" si="41"/>
        <v>1</v>
      </c>
      <c r="BH322" s="133">
        <f t="shared" si="41"/>
        <v>1</v>
      </c>
      <c r="BI322" s="133">
        <f t="shared" si="41"/>
        <v>1</v>
      </c>
      <c r="BJ322" s="133">
        <f t="shared" si="41"/>
        <v>2</v>
      </c>
      <c r="DP322" s="133">
        <f t="shared" ref="DP322:DQ322" si="42">DP270</f>
        <v>0</v>
      </c>
      <c r="DQ322" s="133">
        <f t="shared" si="42"/>
        <v>0</v>
      </c>
    </row>
    <row r="323" spans="1:121" x14ac:dyDescent="0.3">
      <c r="A323" s="423">
        <v>975</v>
      </c>
      <c r="B323" s="133"/>
      <c r="C323" s="133"/>
      <c r="D323" s="133">
        <f t="shared" si="39"/>
        <v>0</v>
      </c>
      <c r="E323" s="133">
        <f t="shared" si="39"/>
        <v>0</v>
      </c>
      <c r="F323" s="133">
        <f t="shared" si="39"/>
        <v>0</v>
      </c>
      <c r="G323" s="133">
        <f t="shared" si="39"/>
        <v>0</v>
      </c>
      <c r="H323" s="133">
        <f t="shared" si="39"/>
        <v>0</v>
      </c>
      <c r="I323" s="133">
        <f t="shared" si="39"/>
        <v>0</v>
      </c>
      <c r="J323" s="133">
        <f t="shared" si="39"/>
        <v>0</v>
      </c>
      <c r="K323" s="133">
        <f t="shared" si="39"/>
        <v>0</v>
      </c>
      <c r="L323" s="133">
        <f t="shared" si="39"/>
        <v>0</v>
      </c>
      <c r="M323" s="133">
        <f t="shared" si="39"/>
        <v>0</v>
      </c>
      <c r="N323" s="133">
        <f t="shared" si="39"/>
        <v>0</v>
      </c>
      <c r="O323" s="133">
        <f t="shared" si="39"/>
        <v>0</v>
      </c>
      <c r="P323" s="133">
        <f t="shared" si="39"/>
        <v>0</v>
      </c>
      <c r="Q323" s="133">
        <f t="shared" si="39"/>
        <v>0</v>
      </c>
      <c r="R323" s="133">
        <f t="shared" si="39"/>
        <v>0</v>
      </c>
      <c r="S323" s="133">
        <f t="shared" si="35"/>
        <v>0</v>
      </c>
      <c r="T323" s="133">
        <f t="shared" si="35"/>
        <v>0</v>
      </c>
      <c r="U323" s="133">
        <f t="shared" si="35"/>
        <v>0</v>
      </c>
      <c r="V323" s="133">
        <f t="shared" si="35"/>
        <v>0</v>
      </c>
      <c r="W323" s="133">
        <f t="shared" si="35"/>
        <v>0</v>
      </c>
      <c r="X323" s="133">
        <f t="shared" si="35"/>
        <v>0</v>
      </c>
      <c r="Y323" s="133">
        <f t="shared" si="35"/>
        <v>0</v>
      </c>
      <c r="Z323" s="133">
        <f t="shared" si="35"/>
        <v>0</v>
      </c>
      <c r="AA323" s="133">
        <f t="shared" si="35"/>
        <v>0</v>
      </c>
      <c r="AB323" s="133">
        <f t="shared" si="35"/>
        <v>0</v>
      </c>
      <c r="AC323" s="133">
        <f t="shared" si="35"/>
        <v>0</v>
      </c>
      <c r="AD323" s="133">
        <f t="shared" si="35"/>
        <v>0</v>
      </c>
      <c r="AE323" s="133">
        <f t="shared" si="35"/>
        <v>0</v>
      </c>
      <c r="AF323" s="133">
        <f t="shared" si="35"/>
        <v>0</v>
      </c>
      <c r="AG323" s="133">
        <f t="shared" si="35"/>
        <v>0</v>
      </c>
      <c r="AH323" s="133">
        <f t="shared" si="35"/>
        <v>0</v>
      </c>
      <c r="AI323" s="133">
        <f t="shared" si="35"/>
        <v>0</v>
      </c>
      <c r="AJ323" s="133">
        <f t="shared" si="35"/>
        <v>0</v>
      </c>
      <c r="AK323" s="133">
        <f t="shared" si="35"/>
        <v>0</v>
      </c>
      <c r="AL323" s="133">
        <f t="shared" si="35"/>
        <v>0</v>
      </c>
      <c r="AM323" s="133">
        <f t="shared" si="35"/>
        <v>0</v>
      </c>
      <c r="AN323" s="133">
        <f t="shared" si="35"/>
        <v>0</v>
      </c>
      <c r="AO323" s="133">
        <f t="shared" si="35"/>
        <v>0</v>
      </c>
      <c r="AP323" s="133">
        <f t="shared" si="35"/>
        <v>0</v>
      </c>
      <c r="AQ323" s="133">
        <f t="shared" si="35"/>
        <v>0</v>
      </c>
      <c r="AR323" s="133">
        <f t="shared" si="35"/>
        <v>0</v>
      </c>
      <c r="AS323" s="133">
        <f t="shared" si="35"/>
        <v>0</v>
      </c>
      <c r="AT323" s="133">
        <f t="shared" ref="AT323:BC323" si="43">AT271</f>
        <v>0</v>
      </c>
      <c r="AU323" s="133">
        <f t="shared" si="43"/>
        <v>0</v>
      </c>
      <c r="AV323" s="133">
        <f t="shared" si="43"/>
        <v>0</v>
      </c>
      <c r="AW323" s="133">
        <f t="shared" si="43"/>
        <v>0</v>
      </c>
      <c r="AX323" s="133">
        <f t="shared" si="43"/>
        <v>0</v>
      </c>
      <c r="AY323" s="133">
        <f t="shared" si="43"/>
        <v>0</v>
      </c>
      <c r="AZ323" s="133">
        <f t="shared" si="43"/>
        <v>0</v>
      </c>
      <c r="BA323" s="133">
        <f t="shared" si="43"/>
        <v>0</v>
      </c>
      <c r="BB323" s="133">
        <f t="shared" si="43"/>
        <v>0</v>
      </c>
      <c r="BC323" s="133">
        <f t="shared" si="43"/>
        <v>0</v>
      </c>
      <c r="BD323" s="133">
        <f t="shared" ref="BD323:BJ323" si="44">BD271</f>
        <v>0</v>
      </c>
      <c r="BE323" s="133">
        <f t="shared" si="44"/>
        <v>0</v>
      </c>
      <c r="BF323" s="133">
        <f t="shared" si="44"/>
        <v>0</v>
      </c>
      <c r="BG323" s="133">
        <f t="shared" si="44"/>
        <v>0</v>
      </c>
      <c r="BH323" s="133">
        <f t="shared" si="44"/>
        <v>0</v>
      </c>
      <c r="BI323" s="133">
        <f t="shared" si="44"/>
        <v>0</v>
      </c>
      <c r="BJ323" s="133">
        <f t="shared" si="44"/>
        <v>0</v>
      </c>
      <c r="DP323" s="133">
        <f t="shared" ref="DP323:DQ323" si="45">DP271</f>
        <v>0</v>
      </c>
      <c r="DQ323" s="133">
        <f t="shared" si="45"/>
        <v>0</v>
      </c>
    </row>
    <row r="324" spans="1:121" x14ac:dyDescent="0.3">
      <c r="A324" s="423">
        <v>976</v>
      </c>
      <c r="B324" s="133"/>
      <c r="C324" s="133"/>
      <c r="D324" s="133">
        <f t="shared" si="39"/>
        <v>0</v>
      </c>
      <c r="E324" s="133">
        <f t="shared" si="35"/>
        <v>0</v>
      </c>
      <c r="F324" s="133">
        <f t="shared" si="35"/>
        <v>0</v>
      </c>
      <c r="G324" s="133">
        <f t="shared" si="35"/>
        <v>0</v>
      </c>
      <c r="H324" s="133">
        <f t="shared" si="35"/>
        <v>0</v>
      </c>
      <c r="I324" s="133">
        <f t="shared" si="35"/>
        <v>0</v>
      </c>
      <c r="J324" s="133">
        <f t="shared" si="35"/>
        <v>0</v>
      </c>
      <c r="K324" s="133">
        <f t="shared" si="35"/>
        <v>0</v>
      </c>
      <c r="L324" s="133">
        <f t="shared" si="35"/>
        <v>0</v>
      </c>
      <c r="M324" s="133">
        <f t="shared" si="35"/>
        <v>0</v>
      </c>
      <c r="N324" s="133">
        <f t="shared" si="35"/>
        <v>0</v>
      </c>
      <c r="O324" s="133">
        <f t="shared" si="35"/>
        <v>0</v>
      </c>
      <c r="P324" s="133">
        <f t="shared" si="35"/>
        <v>0</v>
      </c>
      <c r="Q324" s="133">
        <f t="shared" si="35"/>
        <v>0</v>
      </c>
      <c r="R324" s="133">
        <f t="shared" si="35"/>
        <v>0</v>
      </c>
      <c r="S324" s="133">
        <f t="shared" si="35"/>
        <v>0</v>
      </c>
      <c r="T324" s="133">
        <f t="shared" si="35"/>
        <v>0</v>
      </c>
      <c r="U324" s="133">
        <f t="shared" si="35"/>
        <v>0</v>
      </c>
      <c r="V324" s="133">
        <f t="shared" si="35"/>
        <v>0</v>
      </c>
      <c r="W324" s="133">
        <f t="shared" si="35"/>
        <v>0</v>
      </c>
      <c r="X324" s="133">
        <f t="shared" si="35"/>
        <v>0</v>
      </c>
      <c r="Y324" s="133">
        <f t="shared" si="35"/>
        <v>0</v>
      </c>
      <c r="Z324" s="133">
        <f t="shared" si="35"/>
        <v>0</v>
      </c>
      <c r="AA324" s="133">
        <f t="shared" si="35"/>
        <v>0</v>
      </c>
      <c r="AB324" s="133">
        <f t="shared" si="35"/>
        <v>0</v>
      </c>
      <c r="AC324" s="133">
        <f t="shared" si="35"/>
        <v>0</v>
      </c>
      <c r="AD324" s="133">
        <f t="shared" si="35"/>
        <v>0</v>
      </c>
      <c r="AE324" s="133">
        <f t="shared" si="35"/>
        <v>0</v>
      </c>
      <c r="AF324" s="133">
        <f t="shared" si="35"/>
        <v>0</v>
      </c>
      <c r="AG324" s="133">
        <f t="shared" si="35"/>
        <v>0</v>
      </c>
      <c r="AH324" s="133">
        <f t="shared" si="35"/>
        <v>0</v>
      </c>
      <c r="AI324" s="133">
        <f t="shared" si="35"/>
        <v>0</v>
      </c>
      <c r="AJ324" s="133">
        <f t="shared" si="35"/>
        <v>0</v>
      </c>
      <c r="AK324" s="133">
        <f t="shared" si="35"/>
        <v>0</v>
      </c>
      <c r="AL324" s="133">
        <f t="shared" si="35"/>
        <v>0</v>
      </c>
      <c r="AM324" s="133">
        <f t="shared" si="35"/>
        <v>0</v>
      </c>
      <c r="AN324" s="133">
        <f t="shared" si="35"/>
        <v>0</v>
      </c>
      <c r="AO324" s="133">
        <f t="shared" si="35"/>
        <v>0</v>
      </c>
      <c r="AP324" s="133">
        <f t="shared" si="35"/>
        <v>0</v>
      </c>
      <c r="AQ324" s="133">
        <f t="shared" si="35"/>
        <v>0</v>
      </c>
      <c r="AR324" s="133">
        <f t="shared" si="35"/>
        <v>0</v>
      </c>
      <c r="AS324" s="133">
        <f t="shared" si="35"/>
        <v>0</v>
      </c>
      <c r="AT324" s="133">
        <f t="shared" ref="AT324:BC324" si="46">AT272</f>
        <v>0</v>
      </c>
      <c r="AU324" s="133">
        <f t="shared" si="46"/>
        <v>0</v>
      </c>
      <c r="AV324" s="133">
        <f t="shared" si="46"/>
        <v>0</v>
      </c>
      <c r="AW324" s="133">
        <f t="shared" si="46"/>
        <v>0</v>
      </c>
      <c r="AX324" s="133">
        <f t="shared" si="46"/>
        <v>0</v>
      </c>
      <c r="AY324" s="133">
        <f t="shared" si="46"/>
        <v>0</v>
      </c>
      <c r="AZ324" s="133">
        <f t="shared" si="46"/>
        <v>0</v>
      </c>
      <c r="BA324" s="133">
        <f t="shared" si="46"/>
        <v>0</v>
      </c>
      <c r="BB324" s="133">
        <f t="shared" si="46"/>
        <v>0</v>
      </c>
      <c r="BC324" s="133">
        <f t="shared" si="46"/>
        <v>0</v>
      </c>
      <c r="BD324" s="133">
        <f t="shared" ref="BD324:BJ324" si="47">BD272</f>
        <v>0</v>
      </c>
      <c r="BE324" s="133">
        <f t="shared" si="47"/>
        <v>0</v>
      </c>
      <c r="BF324" s="133">
        <f t="shared" si="47"/>
        <v>0</v>
      </c>
      <c r="BG324" s="133">
        <f t="shared" si="47"/>
        <v>0</v>
      </c>
      <c r="BH324" s="133">
        <f t="shared" si="47"/>
        <v>0</v>
      </c>
      <c r="BI324" s="133">
        <f t="shared" si="47"/>
        <v>0</v>
      </c>
      <c r="BJ324" s="133">
        <f t="shared" si="47"/>
        <v>0</v>
      </c>
      <c r="DP324" s="133">
        <f t="shared" ref="DP324:DQ324" si="48">DP272</f>
        <v>0</v>
      </c>
      <c r="DQ324" s="133">
        <f t="shared" si="48"/>
        <v>0</v>
      </c>
    </row>
    <row r="325" spans="1:121" x14ac:dyDescent="0.3">
      <c r="A325" s="423">
        <v>977</v>
      </c>
      <c r="B325" s="133"/>
      <c r="C325" s="133"/>
      <c r="D325" s="133">
        <f t="shared" si="39"/>
        <v>0</v>
      </c>
      <c r="E325" s="133">
        <f t="shared" si="35"/>
        <v>0</v>
      </c>
      <c r="F325" s="133">
        <f t="shared" si="35"/>
        <v>0</v>
      </c>
      <c r="G325" s="133">
        <f t="shared" si="35"/>
        <v>0</v>
      </c>
      <c r="H325" s="133">
        <f t="shared" si="35"/>
        <v>0</v>
      </c>
      <c r="I325" s="133">
        <f t="shared" si="35"/>
        <v>0</v>
      </c>
      <c r="J325" s="133">
        <f t="shared" si="35"/>
        <v>0</v>
      </c>
      <c r="K325" s="133">
        <f t="shared" si="35"/>
        <v>0</v>
      </c>
      <c r="L325" s="133">
        <f t="shared" si="35"/>
        <v>0</v>
      </c>
      <c r="M325" s="133">
        <f t="shared" si="35"/>
        <v>0</v>
      </c>
      <c r="N325" s="133">
        <f t="shared" si="35"/>
        <v>0</v>
      </c>
      <c r="O325" s="133">
        <f t="shared" si="35"/>
        <v>0</v>
      </c>
      <c r="P325" s="133">
        <f t="shared" si="35"/>
        <v>0</v>
      </c>
      <c r="Q325" s="133">
        <f t="shared" si="35"/>
        <v>0</v>
      </c>
      <c r="R325" s="133">
        <f t="shared" si="35"/>
        <v>0</v>
      </c>
      <c r="S325" s="133">
        <f t="shared" si="35"/>
        <v>0</v>
      </c>
      <c r="T325" s="133">
        <f t="shared" si="35"/>
        <v>0</v>
      </c>
      <c r="U325" s="133">
        <f t="shared" si="35"/>
        <v>0</v>
      </c>
      <c r="V325" s="133">
        <f t="shared" si="35"/>
        <v>0</v>
      </c>
      <c r="W325" s="133">
        <f t="shared" si="35"/>
        <v>0</v>
      </c>
      <c r="X325" s="133">
        <f t="shared" si="35"/>
        <v>0</v>
      </c>
      <c r="Y325" s="133">
        <f t="shared" si="35"/>
        <v>0</v>
      </c>
      <c r="Z325" s="133">
        <f t="shared" si="35"/>
        <v>0</v>
      </c>
      <c r="AA325" s="133">
        <f t="shared" si="35"/>
        <v>0</v>
      </c>
      <c r="AB325" s="133">
        <f t="shared" si="35"/>
        <v>0</v>
      </c>
      <c r="AC325" s="133">
        <f t="shared" si="35"/>
        <v>0</v>
      </c>
      <c r="AD325" s="133">
        <f t="shared" si="35"/>
        <v>0</v>
      </c>
      <c r="AE325" s="133">
        <f t="shared" si="35"/>
        <v>0</v>
      </c>
      <c r="AF325" s="133">
        <f t="shared" si="35"/>
        <v>0</v>
      </c>
      <c r="AG325" s="133">
        <f t="shared" ref="AG325:AS325" si="49">AG273</f>
        <v>0</v>
      </c>
      <c r="AH325" s="133">
        <f t="shared" si="49"/>
        <v>0</v>
      </c>
      <c r="AI325" s="133">
        <f t="shared" si="49"/>
        <v>0</v>
      </c>
      <c r="AJ325" s="133">
        <f t="shared" si="49"/>
        <v>0</v>
      </c>
      <c r="AK325" s="133">
        <f t="shared" si="49"/>
        <v>0</v>
      </c>
      <c r="AL325" s="133">
        <f t="shared" si="49"/>
        <v>0</v>
      </c>
      <c r="AM325" s="133">
        <f t="shared" si="49"/>
        <v>0</v>
      </c>
      <c r="AN325" s="133">
        <f t="shared" si="49"/>
        <v>0</v>
      </c>
      <c r="AO325" s="133">
        <f t="shared" si="49"/>
        <v>0</v>
      </c>
      <c r="AP325" s="133">
        <f t="shared" si="49"/>
        <v>0</v>
      </c>
      <c r="AQ325" s="133">
        <f t="shared" si="49"/>
        <v>0</v>
      </c>
      <c r="AR325" s="133">
        <f t="shared" si="49"/>
        <v>0</v>
      </c>
      <c r="AS325" s="133">
        <f t="shared" si="49"/>
        <v>0</v>
      </c>
      <c r="AT325" s="133">
        <f t="shared" ref="AT325:BC325" si="50">AT273</f>
        <v>0</v>
      </c>
      <c r="AU325" s="133">
        <f t="shared" si="50"/>
        <v>0</v>
      </c>
      <c r="AV325" s="133">
        <f t="shared" si="50"/>
        <v>0</v>
      </c>
      <c r="AW325" s="133">
        <f t="shared" si="50"/>
        <v>0</v>
      </c>
      <c r="AX325" s="133">
        <f t="shared" si="50"/>
        <v>0</v>
      </c>
      <c r="AY325" s="133">
        <f t="shared" si="50"/>
        <v>0</v>
      </c>
      <c r="AZ325" s="133">
        <f t="shared" si="50"/>
        <v>0</v>
      </c>
      <c r="BA325" s="133">
        <f t="shared" si="50"/>
        <v>0</v>
      </c>
      <c r="BB325" s="133">
        <f t="shared" si="50"/>
        <v>0</v>
      </c>
      <c r="BC325" s="133">
        <f t="shared" si="50"/>
        <v>0</v>
      </c>
      <c r="BD325" s="133">
        <f t="shared" ref="BD325:BJ325" si="51">BD273</f>
        <v>0</v>
      </c>
      <c r="BE325" s="133">
        <f t="shared" si="51"/>
        <v>0</v>
      </c>
      <c r="BF325" s="133">
        <f t="shared" si="51"/>
        <v>0</v>
      </c>
      <c r="BG325" s="133">
        <f t="shared" si="51"/>
        <v>0</v>
      </c>
      <c r="BH325" s="133">
        <f t="shared" si="51"/>
        <v>0</v>
      </c>
      <c r="BI325" s="133">
        <f t="shared" si="51"/>
        <v>0</v>
      </c>
      <c r="BJ325" s="133">
        <f t="shared" si="51"/>
        <v>0</v>
      </c>
      <c r="DP325" s="133">
        <f t="shared" ref="DP325:DQ325" si="52">DP273</f>
        <v>0</v>
      </c>
      <c r="DQ325" s="133">
        <f t="shared" si="52"/>
        <v>0</v>
      </c>
    </row>
    <row r="326" spans="1:121" x14ac:dyDescent="0.3">
      <c r="A326" s="423">
        <v>978</v>
      </c>
      <c r="B326" s="133"/>
      <c r="C326" s="133"/>
      <c r="D326" s="133">
        <f t="shared" si="39"/>
        <v>0</v>
      </c>
      <c r="E326" s="133">
        <f t="shared" si="39"/>
        <v>0</v>
      </c>
      <c r="F326" s="133">
        <f t="shared" si="39"/>
        <v>0</v>
      </c>
      <c r="G326" s="133">
        <f t="shared" si="39"/>
        <v>0</v>
      </c>
      <c r="H326" s="133">
        <f t="shared" si="39"/>
        <v>0</v>
      </c>
      <c r="I326" s="133">
        <f t="shared" si="39"/>
        <v>0</v>
      </c>
      <c r="J326" s="133">
        <f t="shared" si="39"/>
        <v>0</v>
      </c>
      <c r="K326" s="133">
        <f t="shared" si="39"/>
        <v>0</v>
      </c>
      <c r="L326" s="133">
        <f t="shared" si="39"/>
        <v>0</v>
      </c>
      <c r="M326" s="133">
        <f t="shared" si="39"/>
        <v>0</v>
      </c>
      <c r="N326" s="133">
        <f t="shared" si="39"/>
        <v>0</v>
      </c>
      <c r="O326" s="133">
        <f t="shared" si="39"/>
        <v>0</v>
      </c>
      <c r="P326" s="133">
        <f t="shared" si="39"/>
        <v>0</v>
      </c>
      <c r="Q326" s="133">
        <f t="shared" si="39"/>
        <v>0</v>
      </c>
      <c r="R326" s="133">
        <f t="shared" si="39"/>
        <v>0</v>
      </c>
      <c r="S326" s="133">
        <f t="shared" ref="S326:AS327" si="53">S274</f>
        <v>0</v>
      </c>
      <c r="T326" s="133">
        <f t="shared" si="53"/>
        <v>0</v>
      </c>
      <c r="U326" s="133">
        <f t="shared" si="53"/>
        <v>0</v>
      </c>
      <c r="V326" s="133">
        <f t="shared" si="53"/>
        <v>0</v>
      </c>
      <c r="W326" s="133">
        <f t="shared" si="53"/>
        <v>0</v>
      </c>
      <c r="X326" s="133">
        <f t="shared" si="53"/>
        <v>0</v>
      </c>
      <c r="Y326" s="133">
        <f t="shared" si="53"/>
        <v>0</v>
      </c>
      <c r="Z326" s="133">
        <f t="shared" si="53"/>
        <v>0</v>
      </c>
      <c r="AA326" s="133">
        <f t="shared" si="53"/>
        <v>0</v>
      </c>
      <c r="AB326" s="133">
        <f t="shared" si="53"/>
        <v>0</v>
      </c>
      <c r="AC326" s="133">
        <f t="shared" si="53"/>
        <v>0</v>
      </c>
      <c r="AD326" s="133">
        <f t="shared" si="53"/>
        <v>0</v>
      </c>
      <c r="AE326" s="133">
        <f t="shared" si="53"/>
        <v>0</v>
      </c>
      <c r="AF326" s="133">
        <f t="shared" si="53"/>
        <v>0</v>
      </c>
      <c r="AG326" s="133">
        <f t="shared" si="53"/>
        <v>0</v>
      </c>
      <c r="AH326" s="133">
        <f t="shared" si="53"/>
        <v>0</v>
      </c>
      <c r="AI326" s="133">
        <f t="shared" si="53"/>
        <v>0</v>
      </c>
      <c r="AJ326" s="133">
        <f t="shared" si="53"/>
        <v>0</v>
      </c>
      <c r="AK326" s="133">
        <f t="shared" si="53"/>
        <v>0</v>
      </c>
      <c r="AL326" s="133">
        <f t="shared" si="53"/>
        <v>0</v>
      </c>
      <c r="AM326" s="133">
        <f t="shared" si="53"/>
        <v>0</v>
      </c>
      <c r="AN326" s="133">
        <f t="shared" si="53"/>
        <v>0</v>
      </c>
      <c r="AO326" s="133">
        <f t="shared" si="53"/>
        <v>0</v>
      </c>
      <c r="AP326" s="133">
        <f t="shared" si="53"/>
        <v>0</v>
      </c>
      <c r="AQ326" s="133">
        <f t="shared" si="53"/>
        <v>0</v>
      </c>
      <c r="AR326" s="133">
        <f t="shared" si="53"/>
        <v>0</v>
      </c>
      <c r="AS326" s="133">
        <f t="shared" si="53"/>
        <v>0</v>
      </c>
      <c r="AT326" s="133">
        <f t="shared" ref="AT326:BC326" si="54">AT274</f>
        <v>0</v>
      </c>
      <c r="AU326" s="133">
        <f t="shared" si="54"/>
        <v>0</v>
      </c>
      <c r="AV326" s="133">
        <f t="shared" si="54"/>
        <v>0</v>
      </c>
      <c r="AW326" s="133">
        <f t="shared" si="54"/>
        <v>0</v>
      </c>
      <c r="AX326" s="133">
        <f t="shared" si="54"/>
        <v>0</v>
      </c>
      <c r="AY326" s="133">
        <f t="shared" si="54"/>
        <v>0</v>
      </c>
      <c r="AZ326" s="133">
        <f t="shared" si="54"/>
        <v>0</v>
      </c>
      <c r="BA326" s="133">
        <f t="shared" si="54"/>
        <v>0</v>
      </c>
      <c r="BB326" s="133">
        <f t="shared" si="54"/>
        <v>0</v>
      </c>
      <c r="BC326" s="133">
        <f t="shared" si="54"/>
        <v>0</v>
      </c>
      <c r="BD326" s="133">
        <f t="shared" ref="BD326:BJ326" si="55">BD274</f>
        <v>0</v>
      </c>
      <c r="BE326" s="133">
        <f t="shared" si="55"/>
        <v>0</v>
      </c>
      <c r="BF326" s="133">
        <f t="shared" si="55"/>
        <v>0</v>
      </c>
      <c r="BG326" s="133">
        <f t="shared" si="55"/>
        <v>0</v>
      </c>
      <c r="BH326" s="133">
        <f t="shared" si="55"/>
        <v>0</v>
      </c>
      <c r="BI326" s="133">
        <f t="shared" si="55"/>
        <v>0</v>
      </c>
      <c r="BJ326" s="133">
        <f t="shared" si="55"/>
        <v>0</v>
      </c>
      <c r="DP326" s="133">
        <f t="shared" ref="DP326:DQ326" si="56">DP274</f>
        <v>0</v>
      </c>
      <c r="DQ326" s="133">
        <f t="shared" si="56"/>
        <v>0</v>
      </c>
    </row>
    <row r="327" spans="1:121" x14ac:dyDescent="0.3">
      <c r="A327" s="423">
        <v>979</v>
      </c>
      <c r="B327" s="133"/>
      <c r="C327" s="133"/>
      <c r="D327" s="133">
        <f t="shared" si="39"/>
        <v>0</v>
      </c>
      <c r="E327" s="133">
        <f t="shared" si="39"/>
        <v>0</v>
      </c>
      <c r="F327" s="133">
        <f t="shared" si="39"/>
        <v>0</v>
      </c>
      <c r="G327" s="133">
        <f t="shared" si="39"/>
        <v>0</v>
      </c>
      <c r="H327" s="133">
        <f t="shared" si="39"/>
        <v>0</v>
      </c>
      <c r="I327" s="133">
        <f t="shared" si="39"/>
        <v>0</v>
      </c>
      <c r="J327" s="133">
        <f t="shared" si="39"/>
        <v>0</v>
      </c>
      <c r="K327" s="133">
        <f t="shared" si="39"/>
        <v>0</v>
      </c>
      <c r="L327" s="133">
        <f t="shared" si="39"/>
        <v>0</v>
      </c>
      <c r="M327" s="133">
        <f t="shared" si="39"/>
        <v>0</v>
      </c>
      <c r="N327" s="133">
        <f t="shared" si="39"/>
        <v>0</v>
      </c>
      <c r="O327" s="133">
        <f t="shared" si="39"/>
        <v>0</v>
      </c>
      <c r="P327" s="133">
        <f t="shared" si="39"/>
        <v>0</v>
      </c>
      <c r="Q327" s="133">
        <f t="shared" si="39"/>
        <v>0</v>
      </c>
      <c r="R327" s="133">
        <f t="shared" si="39"/>
        <v>0</v>
      </c>
      <c r="S327" s="133">
        <f t="shared" si="53"/>
        <v>0</v>
      </c>
      <c r="T327" s="133">
        <f t="shared" si="53"/>
        <v>0</v>
      </c>
      <c r="U327" s="133">
        <f t="shared" si="53"/>
        <v>0</v>
      </c>
      <c r="V327" s="133">
        <f t="shared" si="53"/>
        <v>0</v>
      </c>
      <c r="W327" s="133">
        <f t="shared" si="53"/>
        <v>0</v>
      </c>
      <c r="X327" s="133">
        <f t="shared" si="53"/>
        <v>0</v>
      </c>
      <c r="Y327" s="133">
        <f t="shared" si="53"/>
        <v>0</v>
      </c>
      <c r="Z327" s="133">
        <f t="shared" si="53"/>
        <v>0</v>
      </c>
      <c r="AA327" s="133">
        <f t="shared" si="53"/>
        <v>0</v>
      </c>
      <c r="AB327" s="133">
        <f t="shared" si="53"/>
        <v>0</v>
      </c>
      <c r="AC327" s="133">
        <f t="shared" si="53"/>
        <v>0</v>
      </c>
      <c r="AD327" s="133">
        <f t="shared" si="53"/>
        <v>0</v>
      </c>
      <c r="AE327" s="133">
        <f t="shared" si="53"/>
        <v>0</v>
      </c>
      <c r="AF327" s="133">
        <f t="shared" si="53"/>
        <v>0</v>
      </c>
      <c r="AG327" s="133">
        <f t="shared" si="53"/>
        <v>0</v>
      </c>
      <c r="AH327" s="133">
        <f t="shared" si="53"/>
        <v>0</v>
      </c>
      <c r="AI327" s="133">
        <f t="shared" si="53"/>
        <v>0</v>
      </c>
      <c r="AJ327" s="133">
        <f t="shared" si="53"/>
        <v>0</v>
      </c>
      <c r="AK327" s="133">
        <f t="shared" si="53"/>
        <v>0</v>
      </c>
      <c r="AL327" s="133">
        <f t="shared" si="53"/>
        <v>0</v>
      </c>
      <c r="AM327" s="133">
        <f t="shared" si="53"/>
        <v>0</v>
      </c>
      <c r="AN327" s="133">
        <f t="shared" si="53"/>
        <v>0</v>
      </c>
      <c r="AO327" s="133">
        <f t="shared" si="53"/>
        <v>0</v>
      </c>
      <c r="AP327" s="133">
        <f t="shared" si="53"/>
        <v>0</v>
      </c>
      <c r="AQ327" s="133">
        <f t="shared" si="53"/>
        <v>0</v>
      </c>
      <c r="AR327" s="133">
        <f t="shared" si="53"/>
        <v>0</v>
      </c>
      <c r="AS327" s="133">
        <f t="shared" si="53"/>
        <v>0</v>
      </c>
      <c r="AT327" s="133">
        <f t="shared" ref="AT327:BC327" si="57">AT275</f>
        <v>0</v>
      </c>
      <c r="AU327" s="133">
        <f t="shared" si="57"/>
        <v>0</v>
      </c>
      <c r="AV327" s="133">
        <f t="shared" si="57"/>
        <v>0</v>
      </c>
      <c r="AW327" s="133">
        <f t="shared" si="57"/>
        <v>0</v>
      </c>
      <c r="AX327" s="133">
        <f t="shared" si="57"/>
        <v>0</v>
      </c>
      <c r="AY327" s="133">
        <f t="shared" si="57"/>
        <v>0</v>
      </c>
      <c r="AZ327" s="133">
        <f t="shared" si="57"/>
        <v>0</v>
      </c>
      <c r="BA327" s="133">
        <f t="shared" si="57"/>
        <v>0</v>
      </c>
      <c r="BB327" s="133">
        <f t="shared" si="57"/>
        <v>0</v>
      </c>
      <c r="BC327" s="133">
        <f t="shared" si="57"/>
        <v>0</v>
      </c>
      <c r="BD327" s="133">
        <f t="shared" ref="BD327:BJ327" si="58">BD275</f>
        <v>0</v>
      </c>
      <c r="BE327" s="133">
        <f t="shared" si="58"/>
        <v>0</v>
      </c>
      <c r="BF327" s="133">
        <f t="shared" si="58"/>
        <v>0</v>
      </c>
      <c r="BG327" s="133">
        <f t="shared" si="58"/>
        <v>0</v>
      </c>
      <c r="BH327" s="133">
        <f t="shared" si="58"/>
        <v>0</v>
      </c>
      <c r="BI327" s="133">
        <f t="shared" si="58"/>
        <v>0</v>
      </c>
      <c r="BJ327" s="133">
        <f t="shared" si="58"/>
        <v>0</v>
      </c>
      <c r="DP327" s="133">
        <f t="shared" ref="DP327:DQ327" si="59">DP275</f>
        <v>0</v>
      </c>
      <c r="DQ327" s="133">
        <f t="shared" si="59"/>
        <v>0</v>
      </c>
    </row>
    <row r="328" spans="1:121" x14ac:dyDescent="0.3">
      <c r="A328" s="109">
        <v>995</v>
      </c>
      <c r="B328" s="133"/>
      <c r="C328" s="133"/>
      <c r="D328" s="133">
        <f>D285</f>
        <v>0</v>
      </c>
      <c r="E328" s="133">
        <f t="shared" ref="E328:AS331" si="60">E285</f>
        <v>0</v>
      </c>
      <c r="F328" s="133">
        <f t="shared" si="60"/>
        <v>0</v>
      </c>
      <c r="G328" s="133">
        <f t="shared" si="60"/>
        <v>0</v>
      </c>
      <c r="H328" s="133">
        <f t="shared" si="60"/>
        <v>0</v>
      </c>
      <c r="I328" s="133">
        <f t="shared" si="60"/>
        <v>0</v>
      </c>
      <c r="J328" s="133">
        <f t="shared" si="60"/>
        <v>0</v>
      </c>
      <c r="K328" s="133">
        <f t="shared" si="60"/>
        <v>0</v>
      </c>
      <c r="L328" s="133">
        <f t="shared" si="60"/>
        <v>0</v>
      </c>
      <c r="M328" s="133">
        <f t="shared" si="60"/>
        <v>0</v>
      </c>
      <c r="N328" s="133">
        <f t="shared" si="60"/>
        <v>0</v>
      </c>
      <c r="O328" s="133">
        <f t="shared" si="60"/>
        <v>0</v>
      </c>
      <c r="P328" s="133">
        <f t="shared" si="60"/>
        <v>0</v>
      </c>
      <c r="Q328" s="133">
        <f t="shared" si="60"/>
        <v>0</v>
      </c>
      <c r="R328" s="133">
        <f t="shared" si="60"/>
        <v>0</v>
      </c>
      <c r="S328" s="133">
        <f t="shared" si="60"/>
        <v>0</v>
      </c>
      <c r="T328" s="133">
        <f t="shared" si="60"/>
        <v>0</v>
      </c>
      <c r="U328" s="133">
        <f t="shared" si="60"/>
        <v>0</v>
      </c>
      <c r="V328" s="133">
        <f t="shared" si="60"/>
        <v>0</v>
      </c>
      <c r="W328" s="133">
        <f t="shared" si="60"/>
        <v>0</v>
      </c>
      <c r="X328" s="133">
        <f t="shared" si="60"/>
        <v>0</v>
      </c>
      <c r="Y328" s="133">
        <f t="shared" si="60"/>
        <v>0</v>
      </c>
      <c r="Z328" s="133">
        <f t="shared" si="60"/>
        <v>0</v>
      </c>
      <c r="AA328" s="133">
        <f t="shared" si="60"/>
        <v>0</v>
      </c>
      <c r="AB328" s="133">
        <f t="shared" si="60"/>
        <v>0</v>
      </c>
      <c r="AC328" s="133">
        <f t="shared" si="60"/>
        <v>0</v>
      </c>
      <c r="AD328" s="133">
        <f t="shared" si="60"/>
        <v>0</v>
      </c>
      <c r="AE328" s="133">
        <f t="shared" si="60"/>
        <v>0</v>
      </c>
      <c r="AF328" s="133">
        <f t="shared" si="60"/>
        <v>0</v>
      </c>
      <c r="AG328" s="133">
        <f t="shared" si="60"/>
        <v>0</v>
      </c>
      <c r="AH328" s="133">
        <f t="shared" si="60"/>
        <v>0</v>
      </c>
      <c r="AI328" s="133">
        <f t="shared" si="60"/>
        <v>0</v>
      </c>
      <c r="AJ328" s="133">
        <f t="shared" si="60"/>
        <v>0</v>
      </c>
      <c r="AK328" s="133">
        <f t="shared" si="60"/>
        <v>0</v>
      </c>
      <c r="AL328" s="133">
        <f t="shared" si="60"/>
        <v>0</v>
      </c>
      <c r="AM328" s="133">
        <f t="shared" si="60"/>
        <v>0</v>
      </c>
      <c r="AN328" s="133">
        <f t="shared" si="60"/>
        <v>0</v>
      </c>
      <c r="AO328" s="133">
        <f t="shared" si="60"/>
        <v>0</v>
      </c>
      <c r="AP328" s="133">
        <f t="shared" si="60"/>
        <v>0</v>
      </c>
      <c r="AQ328" s="133">
        <f t="shared" si="60"/>
        <v>0</v>
      </c>
      <c r="AR328" s="133">
        <f t="shared" si="60"/>
        <v>0</v>
      </c>
      <c r="AS328" s="133">
        <f t="shared" si="60"/>
        <v>0</v>
      </c>
      <c r="AT328" s="133">
        <f t="shared" ref="AT328:BC328" si="61">AT285</f>
        <v>0</v>
      </c>
      <c r="AU328" s="133">
        <f t="shared" si="61"/>
        <v>0</v>
      </c>
      <c r="AV328" s="133">
        <f t="shared" si="61"/>
        <v>0</v>
      </c>
      <c r="AW328" s="133">
        <f t="shared" si="61"/>
        <v>0</v>
      </c>
      <c r="AX328" s="133">
        <f t="shared" si="61"/>
        <v>0</v>
      </c>
      <c r="AY328" s="133">
        <f t="shared" si="61"/>
        <v>0</v>
      </c>
      <c r="AZ328" s="133">
        <f t="shared" si="61"/>
        <v>0</v>
      </c>
      <c r="BA328" s="133">
        <f t="shared" si="61"/>
        <v>0</v>
      </c>
      <c r="BB328" s="133">
        <f t="shared" si="61"/>
        <v>0</v>
      </c>
      <c r="BC328" s="133">
        <f t="shared" si="61"/>
        <v>0</v>
      </c>
      <c r="BD328" s="133">
        <f t="shared" ref="BD328:BJ328" si="62">BD285</f>
        <v>0</v>
      </c>
      <c r="BE328" s="133">
        <f t="shared" si="62"/>
        <v>0</v>
      </c>
      <c r="BF328" s="133">
        <f t="shared" si="62"/>
        <v>0</v>
      </c>
      <c r="BG328" s="133">
        <f t="shared" si="62"/>
        <v>0</v>
      </c>
      <c r="BH328" s="133">
        <f t="shared" si="62"/>
        <v>0</v>
      </c>
      <c r="BI328" s="133">
        <f t="shared" si="62"/>
        <v>0</v>
      </c>
      <c r="BJ328" s="133">
        <f t="shared" si="62"/>
        <v>0</v>
      </c>
      <c r="DP328" s="133">
        <f t="shared" ref="DP328:DQ328" si="63">DP285</f>
        <v>0</v>
      </c>
      <c r="DQ328" s="133">
        <f t="shared" si="63"/>
        <v>0</v>
      </c>
    </row>
    <row r="329" spans="1:121" x14ac:dyDescent="0.3">
      <c r="A329" s="109">
        <v>996</v>
      </c>
      <c r="B329" s="133"/>
      <c r="C329" s="133"/>
      <c r="D329" s="133">
        <f t="shared" ref="D329:R331" si="64">D286</f>
        <v>0</v>
      </c>
      <c r="E329" s="133">
        <f t="shared" si="64"/>
        <v>0</v>
      </c>
      <c r="F329" s="133">
        <f t="shared" si="64"/>
        <v>0</v>
      </c>
      <c r="G329" s="133">
        <f t="shared" si="64"/>
        <v>0</v>
      </c>
      <c r="H329" s="133">
        <f t="shared" si="64"/>
        <v>0</v>
      </c>
      <c r="I329" s="133">
        <f t="shared" si="64"/>
        <v>0</v>
      </c>
      <c r="J329" s="133">
        <f t="shared" si="64"/>
        <v>0</v>
      </c>
      <c r="K329" s="133">
        <f t="shared" si="64"/>
        <v>0</v>
      </c>
      <c r="L329" s="133">
        <f t="shared" si="64"/>
        <v>0</v>
      </c>
      <c r="M329" s="133">
        <f t="shared" si="64"/>
        <v>0</v>
      </c>
      <c r="N329" s="133">
        <f t="shared" si="64"/>
        <v>0</v>
      </c>
      <c r="O329" s="133">
        <f t="shared" si="64"/>
        <v>0</v>
      </c>
      <c r="P329" s="133">
        <f t="shared" si="64"/>
        <v>0</v>
      </c>
      <c r="Q329" s="133">
        <f t="shared" si="64"/>
        <v>0</v>
      </c>
      <c r="R329" s="133">
        <f t="shared" si="64"/>
        <v>0</v>
      </c>
      <c r="S329" s="133">
        <f t="shared" si="60"/>
        <v>0</v>
      </c>
      <c r="T329" s="133">
        <f t="shared" si="60"/>
        <v>0</v>
      </c>
      <c r="U329" s="133">
        <f t="shared" si="60"/>
        <v>0</v>
      </c>
      <c r="V329" s="133">
        <f t="shared" si="60"/>
        <v>0</v>
      </c>
      <c r="W329" s="133">
        <f t="shared" si="60"/>
        <v>0</v>
      </c>
      <c r="X329" s="133">
        <f t="shared" si="60"/>
        <v>0</v>
      </c>
      <c r="Y329" s="133">
        <f t="shared" si="60"/>
        <v>0</v>
      </c>
      <c r="Z329" s="133">
        <f t="shared" si="60"/>
        <v>0</v>
      </c>
      <c r="AA329" s="133">
        <f t="shared" si="60"/>
        <v>0</v>
      </c>
      <c r="AB329" s="133">
        <f t="shared" si="60"/>
        <v>0</v>
      </c>
      <c r="AC329" s="133">
        <f t="shared" si="60"/>
        <v>0</v>
      </c>
      <c r="AD329" s="133">
        <f t="shared" si="60"/>
        <v>0</v>
      </c>
      <c r="AE329" s="133">
        <f t="shared" si="60"/>
        <v>0</v>
      </c>
      <c r="AF329" s="133">
        <f t="shared" si="60"/>
        <v>0</v>
      </c>
      <c r="AG329" s="133">
        <f t="shared" si="60"/>
        <v>0</v>
      </c>
      <c r="AH329" s="133">
        <f t="shared" si="60"/>
        <v>0</v>
      </c>
      <c r="AI329" s="133">
        <f t="shared" si="60"/>
        <v>0</v>
      </c>
      <c r="AJ329" s="133">
        <f t="shared" si="60"/>
        <v>0</v>
      </c>
      <c r="AK329" s="133">
        <f t="shared" si="60"/>
        <v>0</v>
      </c>
      <c r="AL329" s="133">
        <f t="shared" si="60"/>
        <v>0</v>
      </c>
      <c r="AM329" s="133">
        <f t="shared" si="60"/>
        <v>0</v>
      </c>
      <c r="AN329" s="133">
        <f t="shared" si="60"/>
        <v>0</v>
      </c>
      <c r="AO329" s="133">
        <f t="shared" si="60"/>
        <v>0</v>
      </c>
      <c r="AP329" s="133">
        <f t="shared" si="60"/>
        <v>0</v>
      </c>
      <c r="AQ329" s="133">
        <f t="shared" si="60"/>
        <v>0</v>
      </c>
      <c r="AR329" s="133">
        <f t="shared" si="60"/>
        <v>0</v>
      </c>
      <c r="AS329" s="133">
        <f t="shared" si="60"/>
        <v>0</v>
      </c>
      <c r="AT329" s="133">
        <f t="shared" ref="AT329:BC329" si="65">AT286</f>
        <v>0</v>
      </c>
      <c r="AU329" s="133">
        <f t="shared" si="65"/>
        <v>0</v>
      </c>
      <c r="AV329" s="133">
        <f t="shared" si="65"/>
        <v>0</v>
      </c>
      <c r="AW329" s="133">
        <f t="shared" si="65"/>
        <v>0</v>
      </c>
      <c r="AX329" s="133">
        <f t="shared" si="65"/>
        <v>0</v>
      </c>
      <c r="AY329" s="133">
        <f t="shared" si="65"/>
        <v>0</v>
      </c>
      <c r="AZ329" s="133">
        <f t="shared" si="65"/>
        <v>0</v>
      </c>
      <c r="BA329" s="133">
        <f t="shared" si="65"/>
        <v>0</v>
      </c>
      <c r="BB329" s="133">
        <f t="shared" si="65"/>
        <v>0</v>
      </c>
      <c r="BC329" s="133">
        <f t="shared" si="65"/>
        <v>0</v>
      </c>
      <c r="BD329" s="133">
        <f t="shared" ref="BD329:BJ329" si="66">BD286</f>
        <v>0</v>
      </c>
      <c r="BE329" s="133">
        <f t="shared" si="66"/>
        <v>0</v>
      </c>
      <c r="BF329" s="133">
        <f t="shared" si="66"/>
        <v>0</v>
      </c>
      <c r="BG329" s="133">
        <f t="shared" si="66"/>
        <v>0</v>
      </c>
      <c r="BH329" s="133">
        <f t="shared" si="66"/>
        <v>0</v>
      </c>
      <c r="BI329" s="133">
        <f t="shared" si="66"/>
        <v>0</v>
      </c>
      <c r="BJ329" s="133">
        <f t="shared" si="66"/>
        <v>0</v>
      </c>
      <c r="DP329" s="133">
        <f t="shared" ref="DP329:DQ329" si="67">DP286</f>
        <v>0</v>
      </c>
      <c r="DQ329" s="133">
        <f t="shared" si="67"/>
        <v>0</v>
      </c>
    </row>
    <row r="330" spans="1:121" x14ac:dyDescent="0.3">
      <c r="A330" s="109">
        <v>998</v>
      </c>
      <c r="B330" s="133"/>
      <c r="C330" s="133"/>
      <c r="D330" s="133">
        <f t="shared" si="64"/>
        <v>52</v>
      </c>
      <c r="E330" s="133">
        <f t="shared" si="64"/>
        <v>52</v>
      </c>
      <c r="F330" s="133">
        <f t="shared" si="64"/>
        <v>52</v>
      </c>
      <c r="G330" s="133">
        <f t="shared" si="64"/>
        <v>52</v>
      </c>
      <c r="H330" s="133">
        <f t="shared" si="64"/>
        <v>52</v>
      </c>
      <c r="I330" s="133">
        <f t="shared" si="64"/>
        <v>52</v>
      </c>
      <c r="J330" s="133">
        <f t="shared" si="64"/>
        <v>52</v>
      </c>
      <c r="K330" s="133">
        <f t="shared" si="64"/>
        <v>52</v>
      </c>
      <c r="L330" s="133">
        <f t="shared" si="64"/>
        <v>52</v>
      </c>
      <c r="M330" s="133">
        <f t="shared" si="64"/>
        <v>52</v>
      </c>
      <c r="N330" s="133">
        <f t="shared" si="64"/>
        <v>52</v>
      </c>
      <c r="O330" s="133">
        <f t="shared" si="64"/>
        <v>52</v>
      </c>
      <c r="P330" s="133">
        <f t="shared" si="64"/>
        <v>52</v>
      </c>
      <c r="Q330" s="133">
        <f t="shared" si="64"/>
        <v>52</v>
      </c>
      <c r="R330" s="133">
        <f t="shared" si="64"/>
        <v>52</v>
      </c>
      <c r="S330" s="133">
        <f t="shared" si="60"/>
        <v>52</v>
      </c>
      <c r="T330" s="133">
        <f t="shared" si="60"/>
        <v>52</v>
      </c>
      <c r="U330" s="133">
        <f t="shared" si="60"/>
        <v>52</v>
      </c>
      <c r="V330" s="133">
        <f t="shared" si="60"/>
        <v>52</v>
      </c>
      <c r="W330" s="133">
        <f t="shared" si="60"/>
        <v>52</v>
      </c>
      <c r="X330" s="133">
        <f t="shared" si="60"/>
        <v>52</v>
      </c>
      <c r="Y330" s="133">
        <f t="shared" si="60"/>
        <v>52</v>
      </c>
      <c r="Z330" s="133">
        <f t="shared" si="60"/>
        <v>52</v>
      </c>
      <c r="AA330" s="133">
        <f t="shared" si="60"/>
        <v>52</v>
      </c>
      <c r="AB330" s="133">
        <f t="shared" si="60"/>
        <v>52</v>
      </c>
      <c r="AC330" s="133">
        <f t="shared" si="60"/>
        <v>52</v>
      </c>
      <c r="AD330" s="133">
        <f t="shared" si="60"/>
        <v>52</v>
      </c>
      <c r="AE330" s="133">
        <f t="shared" si="60"/>
        <v>52</v>
      </c>
      <c r="AF330" s="133">
        <f t="shared" si="60"/>
        <v>52</v>
      </c>
      <c r="AG330" s="133">
        <f t="shared" si="60"/>
        <v>52</v>
      </c>
      <c r="AH330" s="133">
        <f t="shared" si="60"/>
        <v>52</v>
      </c>
      <c r="AI330" s="133">
        <f t="shared" si="60"/>
        <v>52</v>
      </c>
      <c r="AJ330" s="133">
        <f t="shared" si="60"/>
        <v>52</v>
      </c>
      <c r="AK330" s="133">
        <f t="shared" si="60"/>
        <v>52</v>
      </c>
      <c r="AL330" s="133">
        <f t="shared" si="60"/>
        <v>52</v>
      </c>
      <c r="AM330" s="133">
        <f t="shared" si="60"/>
        <v>52</v>
      </c>
      <c r="AN330" s="133">
        <f t="shared" si="60"/>
        <v>52</v>
      </c>
      <c r="AO330" s="133">
        <f t="shared" si="60"/>
        <v>52</v>
      </c>
      <c r="AP330" s="133">
        <f t="shared" si="60"/>
        <v>52</v>
      </c>
      <c r="AQ330" s="133">
        <f t="shared" si="60"/>
        <v>52</v>
      </c>
      <c r="AR330" s="133">
        <f t="shared" si="60"/>
        <v>52</v>
      </c>
      <c r="AS330" s="133">
        <f t="shared" si="60"/>
        <v>52</v>
      </c>
      <c r="AT330" s="133">
        <f t="shared" ref="AT330:BC330" si="68">AT287</f>
        <v>52</v>
      </c>
      <c r="AU330" s="133">
        <f t="shared" si="68"/>
        <v>52</v>
      </c>
      <c r="AV330" s="133">
        <f t="shared" si="68"/>
        <v>52</v>
      </c>
      <c r="AW330" s="133">
        <f t="shared" si="68"/>
        <v>52</v>
      </c>
      <c r="AX330" s="133">
        <f t="shared" si="68"/>
        <v>52</v>
      </c>
      <c r="AY330" s="133">
        <f t="shared" si="68"/>
        <v>52</v>
      </c>
      <c r="AZ330" s="133">
        <f t="shared" si="68"/>
        <v>52</v>
      </c>
      <c r="BA330" s="133">
        <f t="shared" si="68"/>
        <v>52</v>
      </c>
      <c r="BB330" s="133">
        <f t="shared" si="68"/>
        <v>52</v>
      </c>
      <c r="BC330" s="133">
        <f t="shared" si="68"/>
        <v>52</v>
      </c>
      <c r="BD330" s="133">
        <f t="shared" ref="BD330:BJ330" si="69">BD287</f>
        <v>52</v>
      </c>
      <c r="BE330" s="133">
        <f t="shared" si="69"/>
        <v>52</v>
      </c>
      <c r="BF330" s="133">
        <f t="shared" si="69"/>
        <v>52</v>
      </c>
      <c r="BG330" s="133">
        <f t="shared" si="69"/>
        <v>52</v>
      </c>
      <c r="BH330" s="133">
        <f t="shared" si="69"/>
        <v>52</v>
      </c>
      <c r="BI330" s="133">
        <f t="shared" si="69"/>
        <v>52</v>
      </c>
      <c r="BJ330" s="133">
        <f t="shared" si="69"/>
        <v>52</v>
      </c>
      <c r="DP330" s="133">
        <f t="shared" ref="DP330:DQ330" si="70">DP287</f>
        <v>0</v>
      </c>
      <c r="DQ330" s="133">
        <f t="shared" si="70"/>
        <v>0</v>
      </c>
    </row>
    <row r="331" spans="1:121" x14ac:dyDescent="0.3">
      <c r="A331" s="109">
        <v>999</v>
      </c>
      <c r="B331" s="133"/>
      <c r="C331" s="133"/>
      <c r="D331" s="133">
        <f t="shared" si="64"/>
        <v>52765</v>
      </c>
      <c r="E331" s="133">
        <f t="shared" si="60"/>
        <v>52767</v>
      </c>
      <c r="F331" s="133">
        <f t="shared" si="60"/>
        <v>52768</v>
      </c>
      <c r="G331" s="133">
        <f t="shared" si="60"/>
        <v>52769</v>
      </c>
      <c r="H331" s="133">
        <f t="shared" si="60"/>
        <v>52770</v>
      </c>
      <c r="I331" s="133">
        <f t="shared" si="60"/>
        <v>52771</v>
      </c>
      <c r="J331" s="133">
        <f t="shared" si="60"/>
        <v>52772</v>
      </c>
      <c r="K331" s="133">
        <f t="shared" si="60"/>
        <v>52773</v>
      </c>
      <c r="L331" s="133">
        <f t="shared" si="60"/>
        <v>52774</v>
      </c>
      <c r="M331" s="133">
        <f t="shared" si="60"/>
        <v>52775</v>
      </c>
      <c r="N331" s="133">
        <f t="shared" si="60"/>
        <v>52776</v>
      </c>
      <c r="O331" s="133">
        <f t="shared" si="60"/>
        <v>52777</v>
      </c>
      <c r="P331" s="133">
        <f t="shared" si="60"/>
        <v>52778</v>
      </c>
      <c r="Q331" s="133">
        <f t="shared" si="60"/>
        <v>52779</v>
      </c>
      <c r="R331" s="133">
        <f t="shared" si="60"/>
        <v>52781</v>
      </c>
      <c r="S331" s="133">
        <f t="shared" si="60"/>
        <v>52782</v>
      </c>
      <c r="T331" s="133">
        <f t="shared" si="60"/>
        <v>52783</v>
      </c>
      <c r="U331" s="133">
        <f t="shared" si="60"/>
        <v>52784</v>
      </c>
      <c r="V331" s="133">
        <f t="shared" si="60"/>
        <v>52785</v>
      </c>
      <c r="W331" s="133">
        <f t="shared" si="60"/>
        <v>52786</v>
      </c>
      <c r="X331" s="133">
        <f t="shared" si="60"/>
        <v>52989</v>
      </c>
      <c r="Y331" s="133">
        <f t="shared" si="60"/>
        <v>52990</v>
      </c>
      <c r="Z331" s="133">
        <f t="shared" si="60"/>
        <v>52787</v>
      </c>
      <c r="AA331" s="133">
        <f t="shared" si="60"/>
        <v>52788</v>
      </c>
      <c r="AB331" s="133">
        <f t="shared" si="60"/>
        <v>52789</v>
      </c>
      <c r="AC331" s="133">
        <f t="shared" si="60"/>
        <v>52790</v>
      </c>
      <c r="AD331" s="133">
        <f t="shared" si="60"/>
        <v>52791</v>
      </c>
      <c r="AE331" s="133">
        <f t="shared" si="60"/>
        <v>52792</v>
      </c>
      <c r="AF331" s="133">
        <f t="shared" si="60"/>
        <v>52793</v>
      </c>
      <c r="AG331" s="133">
        <f t="shared" si="60"/>
        <v>52794</v>
      </c>
      <c r="AH331" s="133">
        <f t="shared" si="60"/>
        <v>52795</v>
      </c>
      <c r="AI331" s="133">
        <f t="shared" si="60"/>
        <v>52796</v>
      </c>
      <c r="AJ331" s="133">
        <f t="shared" si="60"/>
        <v>52797</v>
      </c>
      <c r="AK331" s="133">
        <f t="shared" si="60"/>
        <v>52798</v>
      </c>
      <c r="AL331" s="133">
        <f t="shared" si="60"/>
        <v>52799</v>
      </c>
      <c r="AM331" s="133">
        <f t="shared" si="60"/>
        <v>52998</v>
      </c>
      <c r="AN331" s="133">
        <f t="shared" si="60"/>
        <v>52991</v>
      </c>
      <c r="AO331" s="133">
        <f t="shared" si="60"/>
        <v>52801</v>
      </c>
      <c r="AP331" s="133">
        <f t="shared" si="60"/>
        <v>52992</v>
      </c>
      <c r="AQ331" s="133">
        <f t="shared" si="60"/>
        <v>52802</v>
      </c>
      <c r="AR331" s="133">
        <f t="shared" si="60"/>
        <v>52803</v>
      </c>
      <c r="AS331" s="133">
        <f t="shared" si="60"/>
        <v>52804</v>
      </c>
      <c r="AT331" s="133">
        <f t="shared" ref="AT331:BC331" si="71">AT288</f>
        <v>52805</v>
      </c>
      <c r="AU331" s="133">
        <f t="shared" si="71"/>
        <v>52806</v>
      </c>
      <c r="AV331" s="133">
        <f t="shared" si="71"/>
        <v>52807</v>
      </c>
      <c r="AW331" s="133">
        <f t="shared" si="71"/>
        <v>52808</v>
      </c>
      <c r="AX331" s="133">
        <f t="shared" si="71"/>
        <v>52809</v>
      </c>
      <c r="AY331" s="133">
        <f t="shared" si="71"/>
        <v>52997</v>
      </c>
      <c r="AZ331" s="133">
        <f t="shared" si="71"/>
        <v>52811</v>
      </c>
      <c r="BA331" s="133">
        <f t="shared" si="71"/>
        <v>52812</v>
      </c>
      <c r="BB331" s="133">
        <f t="shared" si="71"/>
        <v>52813</v>
      </c>
      <c r="BC331" s="133">
        <f t="shared" si="71"/>
        <v>52814</v>
      </c>
      <c r="BD331" s="133">
        <f t="shared" ref="BD331:BJ331" si="72">BD288</f>
        <v>52815</v>
      </c>
      <c r="BE331" s="133">
        <f t="shared" si="72"/>
        <v>52816</v>
      </c>
      <c r="BF331" s="133">
        <f t="shared" si="72"/>
        <v>52817</v>
      </c>
      <c r="BG331" s="133">
        <f t="shared" si="72"/>
        <v>52993</v>
      </c>
      <c r="BH331" s="133">
        <f t="shared" si="72"/>
        <v>52818</v>
      </c>
      <c r="BI331" s="133">
        <f t="shared" si="72"/>
        <v>52819</v>
      </c>
      <c r="BJ331" s="133">
        <f t="shared" si="72"/>
        <v>52820</v>
      </c>
      <c r="DP331" s="133">
        <f t="shared" ref="DP331:DQ331" si="73">DP288</f>
        <v>0</v>
      </c>
      <c r="DQ331" s="133">
        <f t="shared" si="73"/>
        <v>0</v>
      </c>
    </row>
    <row r="332" spans="1:121" x14ac:dyDescent="0.3">
      <c r="A332" s="424">
        <v>554</v>
      </c>
      <c r="B332" s="133"/>
      <c r="C332" s="133"/>
      <c r="D332" s="422">
        <f>D169</f>
        <v>36819669</v>
      </c>
      <c r="E332" s="422">
        <f t="shared" ref="E332:AS335" si="74">E169</f>
        <v>9171704</v>
      </c>
      <c r="F332" s="422">
        <f t="shared" si="74"/>
        <v>1965834</v>
      </c>
      <c r="G332" s="422">
        <f t="shared" si="74"/>
        <v>5826025</v>
      </c>
      <c r="H332" s="422">
        <f t="shared" si="74"/>
        <v>5215676</v>
      </c>
      <c r="I332" s="422">
        <f t="shared" si="74"/>
        <v>8223940</v>
      </c>
      <c r="J332" s="422">
        <f t="shared" si="74"/>
        <v>5537655</v>
      </c>
      <c r="K332" s="422">
        <f t="shared" si="74"/>
        <v>4175619</v>
      </c>
      <c r="L332" s="422">
        <f t="shared" si="74"/>
        <v>12550894</v>
      </c>
      <c r="M332" s="422">
        <f t="shared" si="74"/>
        <v>6401286</v>
      </c>
      <c r="N332" s="422">
        <f t="shared" si="74"/>
        <v>12815717</v>
      </c>
      <c r="O332" s="422">
        <f t="shared" si="74"/>
        <v>18511423</v>
      </c>
      <c r="P332" s="422">
        <f t="shared" si="74"/>
        <v>35473020</v>
      </c>
      <c r="Q332" s="422">
        <f t="shared" si="74"/>
        <v>16351360</v>
      </c>
      <c r="R332" s="422">
        <f t="shared" si="74"/>
        <v>35498403</v>
      </c>
      <c r="S332" s="422">
        <f t="shared" si="74"/>
        <v>17465789</v>
      </c>
      <c r="T332" s="422">
        <f t="shared" si="74"/>
        <v>1610320</v>
      </c>
      <c r="U332" s="422">
        <f t="shared" si="74"/>
        <v>11595199</v>
      </c>
      <c r="V332" s="422">
        <f t="shared" si="74"/>
        <v>3742629</v>
      </c>
      <c r="W332" s="422">
        <f t="shared" si="74"/>
        <v>20266328</v>
      </c>
      <c r="X332" s="422">
        <f t="shared" si="74"/>
        <v>10033368</v>
      </c>
      <c r="Y332" s="422">
        <f t="shared" si="74"/>
        <v>192577173</v>
      </c>
      <c r="Z332" s="422">
        <f t="shared" si="74"/>
        <v>5774199</v>
      </c>
      <c r="AA332" s="422">
        <f t="shared" si="74"/>
        <v>6950450</v>
      </c>
      <c r="AB332" s="422">
        <f t="shared" si="74"/>
        <v>1910801</v>
      </c>
      <c r="AC332" s="422">
        <f t="shared" si="74"/>
        <v>21300722</v>
      </c>
      <c r="AD332" s="422">
        <f t="shared" si="74"/>
        <v>5706155</v>
      </c>
      <c r="AE332" s="422">
        <f t="shared" si="74"/>
        <v>10828180</v>
      </c>
      <c r="AF332" s="422">
        <f t="shared" si="74"/>
        <v>27413476</v>
      </c>
      <c r="AG332" s="422">
        <f t="shared" si="74"/>
        <v>0</v>
      </c>
      <c r="AH332" s="422">
        <f t="shared" si="74"/>
        <v>3514428</v>
      </c>
      <c r="AI332" s="422">
        <f t="shared" si="74"/>
        <v>5253644</v>
      </c>
      <c r="AJ332" s="422">
        <f t="shared" si="74"/>
        <v>24298568</v>
      </c>
      <c r="AK332" s="422">
        <f t="shared" si="74"/>
        <v>8222400</v>
      </c>
      <c r="AL332" s="422">
        <f t="shared" si="74"/>
        <v>18632084</v>
      </c>
      <c r="AM332" s="422">
        <f t="shared" si="74"/>
        <v>58844651</v>
      </c>
      <c r="AN332" s="422">
        <f t="shared" si="74"/>
        <v>3627449</v>
      </c>
      <c r="AO332" s="422">
        <f t="shared" si="74"/>
        <v>9946527</v>
      </c>
      <c r="AP332" s="422">
        <f t="shared" si="74"/>
        <v>3514428</v>
      </c>
      <c r="AQ332" s="422">
        <f t="shared" si="74"/>
        <v>1525354</v>
      </c>
      <c r="AR332" s="422">
        <f t="shared" si="74"/>
        <v>12918382</v>
      </c>
      <c r="AS332" s="422">
        <f t="shared" si="74"/>
        <v>29665906</v>
      </c>
      <c r="AT332" s="422">
        <f t="shared" ref="AT332:BC332" si="75">AT169</f>
        <v>2710582</v>
      </c>
      <c r="AU332" s="422">
        <f t="shared" si="75"/>
        <v>3483297</v>
      </c>
      <c r="AV332" s="422">
        <f t="shared" si="75"/>
        <v>9891170</v>
      </c>
      <c r="AW332" s="422">
        <f t="shared" si="75"/>
        <v>8290193</v>
      </c>
      <c r="AX332" s="422">
        <f t="shared" si="75"/>
        <v>123278322</v>
      </c>
      <c r="AY332" s="422">
        <f t="shared" si="75"/>
        <v>6951176</v>
      </c>
      <c r="AZ332" s="422">
        <f t="shared" si="75"/>
        <v>28654959</v>
      </c>
      <c r="BA332" s="422">
        <f t="shared" si="75"/>
        <v>12487213</v>
      </c>
      <c r="BB332" s="422">
        <f t="shared" si="75"/>
        <v>17969606</v>
      </c>
      <c r="BC332" s="422">
        <f t="shared" si="75"/>
        <v>0</v>
      </c>
      <c r="BD332" s="422">
        <f t="shared" ref="BD332:BJ332" si="76">BD169</f>
        <v>5358708</v>
      </c>
      <c r="BE332" s="422">
        <f t="shared" si="76"/>
        <v>16848278</v>
      </c>
      <c r="BF332" s="422">
        <f t="shared" si="76"/>
        <v>2583199</v>
      </c>
      <c r="BG332" s="422">
        <f t="shared" si="76"/>
        <v>4695270</v>
      </c>
      <c r="BH332" s="422">
        <f t="shared" si="76"/>
        <v>5883831</v>
      </c>
      <c r="BI332" s="422">
        <f t="shared" si="76"/>
        <v>43300499</v>
      </c>
      <c r="BJ332" s="422">
        <f t="shared" si="76"/>
        <v>2682234</v>
      </c>
      <c r="DP332" s="422">
        <f t="shared" ref="DP332:DQ332" si="77">DP169</f>
        <v>0</v>
      </c>
      <c r="DQ332" s="422">
        <f t="shared" si="77"/>
        <v>0</v>
      </c>
    </row>
    <row r="333" spans="1:121" x14ac:dyDescent="0.3">
      <c r="A333" s="424">
        <v>555</v>
      </c>
      <c r="B333" s="133"/>
      <c r="C333" s="133"/>
      <c r="D333" s="422">
        <f t="shared" ref="D333:R335" si="78">D170</f>
        <v>21528543</v>
      </c>
      <c r="E333" s="422">
        <f t="shared" si="78"/>
        <v>4362980</v>
      </c>
      <c r="F333" s="422">
        <f t="shared" si="78"/>
        <v>532683</v>
      </c>
      <c r="G333" s="422">
        <f t="shared" si="78"/>
        <v>3200021</v>
      </c>
      <c r="H333" s="422">
        <f t="shared" si="78"/>
        <v>1528758</v>
      </c>
      <c r="I333" s="422">
        <f t="shared" si="78"/>
        <v>5073108</v>
      </c>
      <c r="J333" s="422">
        <f t="shared" si="78"/>
        <v>2523738</v>
      </c>
      <c r="K333" s="422">
        <f t="shared" si="78"/>
        <v>3272462</v>
      </c>
      <c r="L333" s="422">
        <f t="shared" si="78"/>
        <v>5715097</v>
      </c>
      <c r="M333" s="422">
        <f t="shared" si="78"/>
        <v>2421430</v>
      </c>
      <c r="N333" s="422">
        <f t="shared" si="78"/>
        <v>7412888</v>
      </c>
      <c r="O333" s="422">
        <f t="shared" si="78"/>
        <v>10826187</v>
      </c>
      <c r="P333" s="422">
        <f t="shared" si="78"/>
        <v>17450631</v>
      </c>
      <c r="Q333" s="422">
        <f t="shared" si="78"/>
        <v>10188633</v>
      </c>
      <c r="R333" s="422">
        <f t="shared" si="78"/>
        <v>19555240</v>
      </c>
      <c r="S333" s="422">
        <f t="shared" si="74"/>
        <v>9492662</v>
      </c>
      <c r="T333" s="422">
        <f t="shared" si="74"/>
        <v>382825</v>
      </c>
      <c r="U333" s="422">
        <f t="shared" si="74"/>
        <v>5179755</v>
      </c>
      <c r="V333" s="422">
        <f t="shared" si="74"/>
        <v>1249755</v>
      </c>
      <c r="W333" s="422">
        <f t="shared" si="74"/>
        <v>8371167</v>
      </c>
      <c r="X333" s="422">
        <f t="shared" si="74"/>
        <v>4865084</v>
      </c>
      <c r="Y333" s="422">
        <f t="shared" si="74"/>
        <v>109832085</v>
      </c>
      <c r="Z333" s="422">
        <f t="shared" si="74"/>
        <v>4822945</v>
      </c>
      <c r="AA333" s="422">
        <f t="shared" si="74"/>
        <v>4058860</v>
      </c>
      <c r="AB333" s="422">
        <f t="shared" si="74"/>
        <v>600041</v>
      </c>
      <c r="AC333" s="422">
        <f t="shared" si="74"/>
        <v>11368905</v>
      </c>
      <c r="AD333" s="422">
        <f t="shared" si="74"/>
        <v>2225947</v>
      </c>
      <c r="AE333" s="422">
        <f t="shared" si="74"/>
        <v>9818987</v>
      </c>
      <c r="AF333" s="422">
        <f t="shared" si="74"/>
        <v>15619126</v>
      </c>
      <c r="AG333" s="422">
        <f t="shared" si="74"/>
        <v>0</v>
      </c>
      <c r="AH333" s="422">
        <f t="shared" si="74"/>
        <v>1410567</v>
      </c>
      <c r="AI333" s="422">
        <f t="shared" si="74"/>
        <v>1691285</v>
      </c>
      <c r="AJ333" s="422">
        <f t="shared" si="74"/>
        <v>6933476</v>
      </c>
      <c r="AK333" s="422">
        <f t="shared" si="74"/>
        <v>5428059</v>
      </c>
      <c r="AL333" s="422">
        <f t="shared" si="74"/>
        <v>8501384</v>
      </c>
      <c r="AM333" s="422">
        <f t="shared" si="74"/>
        <v>26209267</v>
      </c>
      <c r="AN333" s="422">
        <f t="shared" si="74"/>
        <v>1307151</v>
      </c>
      <c r="AO333" s="422">
        <f t="shared" si="74"/>
        <v>6112214</v>
      </c>
      <c r="AP333" s="422">
        <f t="shared" si="74"/>
        <v>6825654</v>
      </c>
      <c r="AQ333" s="422">
        <f t="shared" si="74"/>
        <v>446407</v>
      </c>
      <c r="AR333" s="422">
        <f t="shared" si="74"/>
        <v>6049313</v>
      </c>
      <c r="AS333" s="422">
        <f t="shared" si="74"/>
        <v>26755436</v>
      </c>
      <c r="AT333" s="422">
        <f t="shared" ref="AT333:BC333" si="79">AT170</f>
        <v>1467653</v>
      </c>
      <c r="AU333" s="422">
        <f t="shared" si="79"/>
        <v>1127917</v>
      </c>
      <c r="AV333" s="422">
        <f t="shared" si="79"/>
        <v>6058526</v>
      </c>
      <c r="AW333" s="422">
        <f t="shared" si="79"/>
        <v>5115435</v>
      </c>
      <c r="AX333" s="422">
        <f t="shared" si="79"/>
        <v>53590131</v>
      </c>
      <c r="AY333" s="422">
        <f t="shared" si="79"/>
        <v>3803751</v>
      </c>
      <c r="AZ333" s="422">
        <f t="shared" si="79"/>
        <v>18068132</v>
      </c>
      <c r="BA333" s="422">
        <f t="shared" si="79"/>
        <v>3930631</v>
      </c>
      <c r="BB333" s="422">
        <f t="shared" si="79"/>
        <v>7878121</v>
      </c>
      <c r="BC333" s="422">
        <f t="shared" si="79"/>
        <v>0</v>
      </c>
      <c r="BD333" s="422">
        <f t="shared" ref="BD333:BJ333" si="80">BD170</f>
        <v>1670219</v>
      </c>
      <c r="BE333" s="422">
        <f t="shared" si="80"/>
        <v>8268051</v>
      </c>
      <c r="BF333" s="422">
        <f t="shared" si="80"/>
        <v>1390216</v>
      </c>
      <c r="BG333" s="422">
        <f t="shared" si="80"/>
        <v>2326076</v>
      </c>
      <c r="BH333" s="422">
        <f t="shared" si="80"/>
        <v>1942804</v>
      </c>
      <c r="BI333" s="422">
        <f t="shared" si="80"/>
        <v>25412029</v>
      </c>
      <c r="BJ333" s="422">
        <f t="shared" si="80"/>
        <v>1390725</v>
      </c>
      <c r="DP333" s="422">
        <f t="shared" ref="DP333:DQ333" si="81">DP170</f>
        <v>0</v>
      </c>
      <c r="DQ333" s="422">
        <f t="shared" si="81"/>
        <v>0</v>
      </c>
    </row>
    <row r="334" spans="1:121" x14ac:dyDescent="0.3">
      <c r="A334" s="424">
        <v>556</v>
      </c>
      <c r="B334" s="133"/>
      <c r="C334" s="133"/>
      <c r="D334" s="422">
        <f t="shared" si="78"/>
        <v>146950013</v>
      </c>
      <c r="E334" s="422">
        <f t="shared" si="78"/>
        <v>33669100</v>
      </c>
      <c r="F334" s="422">
        <f t="shared" si="78"/>
        <v>13207365</v>
      </c>
      <c r="G334" s="422">
        <f t="shared" si="78"/>
        <v>25573112</v>
      </c>
      <c r="H334" s="422">
        <f t="shared" si="78"/>
        <v>23928714</v>
      </c>
      <c r="I334" s="422">
        <f t="shared" si="78"/>
        <v>31537125</v>
      </c>
      <c r="J334" s="422">
        <f t="shared" si="78"/>
        <v>29155874</v>
      </c>
      <c r="K334" s="422">
        <f t="shared" si="78"/>
        <v>16954260</v>
      </c>
      <c r="L334" s="422">
        <f t="shared" si="78"/>
        <v>45399573</v>
      </c>
      <c r="M334" s="422">
        <f t="shared" si="78"/>
        <v>18707926</v>
      </c>
      <c r="N334" s="422">
        <f t="shared" si="78"/>
        <v>31423869</v>
      </c>
      <c r="O334" s="422">
        <f t="shared" si="78"/>
        <v>83581716</v>
      </c>
      <c r="P334" s="422">
        <f t="shared" si="78"/>
        <v>155027270</v>
      </c>
      <c r="Q334" s="422">
        <f t="shared" si="78"/>
        <v>85219701</v>
      </c>
      <c r="R334" s="422">
        <f t="shared" si="78"/>
        <v>213791624</v>
      </c>
      <c r="S334" s="422">
        <f t="shared" si="74"/>
        <v>77006806</v>
      </c>
      <c r="T334" s="422">
        <f t="shared" si="74"/>
        <v>15553099</v>
      </c>
      <c r="U334" s="422">
        <f t="shared" si="74"/>
        <v>54537285</v>
      </c>
      <c r="V334" s="422">
        <f t="shared" si="74"/>
        <v>30138693</v>
      </c>
      <c r="W334" s="422">
        <f t="shared" si="74"/>
        <v>101606150</v>
      </c>
      <c r="X334" s="422">
        <f t="shared" si="74"/>
        <v>76725190</v>
      </c>
      <c r="Y334" s="422">
        <f t="shared" si="74"/>
        <v>1105640026</v>
      </c>
      <c r="Z334" s="422">
        <f t="shared" si="74"/>
        <v>59752727</v>
      </c>
      <c r="AA334" s="422">
        <f t="shared" si="74"/>
        <v>25580670</v>
      </c>
      <c r="AB334" s="422">
        <f t="shared" si="74"/>
        <v>12097222</v>
      </c>
      <c r="AC334" s="422">
        <f t="shared" si="74"/>
        <v>100052609</v>
      </c>
      <c r="AD334" s="422">
        <f t="shared" si="74"/>
        <v>19154977</v>
      </c>
      <c r="AE334" s="422">
        <f t="shared" si="74"/>
        <v>42823605</v>
      </c>
      <c r="AF334" s="422">
        <f t="shared" si="74"/>
        <v>86986248</v>
      </c>
      <c r="AG334" s="422">
        <f t="shared" si="74"/>
        <v>0</v>
      </c>
      <c r="AH334" s="422">
        <f t="shared" si="74"/>
        <v>29822736</v>
      </c>
      <c r="AI334" s="422">
        <f t="shared" si="74"/>
        <v>35286696</v>
      </c>
      <c r="AJ334" s="422">
        <f t="shared" si="74"/>
        <v>120661480</v>
      </c>
      <c r="AK334" s="422">
        <f t="shared" si="74"/>
        <v>32337869</v>
      </c>
      <c r="AL334" s="422">
        <f t="shared" si="74"/>
        <v>69738963</v>
      </c>
      <c r="AM334" s="422">
        <f t="shared" si="74"/>
        <v>223928037</v>
      </c>
      <c r="AN334" s="422">
        <f t="shared" si="74"/>
        <v>16281622</v>
      </c>
      <c r="AO334" s="422">
        <f t="shared" si="74"/>
        <v>44993407</v>
      </c>
      <c r="AP334" s="422">
        <f t="shared" si="74"/>
        <v>39735293</v>
      </c>
      <c r="AQ334" s="422">
        <f t="shared" si="74"/>
        <v>9406970</v>
      </c>
      <c r="AR334" s="422">
        <f t="shared" si="74"/>
        <v>55898290</v>
      </c>
      <c r="AS334" s="422">
        <f t="shared" si="74"/>
        <v>200989000</v>
      </c>
      <c r="AT334" s="422">
        <f t="shared" ref="AT334:BC334" si="82">AT171</f>
        <v>14474617</v>
      </c>
      <c r="AU334" s="422">
        <f t="shared" si="82"/>
        <v>11417643</v>
      </c>
      <c r="AV334" s="422">
        <f t="shared" si="82"/>
        <v>51730085</v>
      </c>
      <c r="AW334" s="422">
        <f t="shared" si="82"/>
        <v>25190902</v>
      </c>
      <c r="AX334" s="422">
        <f t="shared" si="82"/>
        <v>457017704</v>
      </c>
      <c r="AY334" s="422">
        <f t="shared" si="82"/>
        <v>22289349</v>
      </c>
      <c r="AZ334" s="422">
        <f t="shared" si="82"/>
        <v>136102392</v>
      </c>
      <c r="BA334" s="422">
        <f t="shared" si="82"/>
        <v>48877889</v>
      </c>
      <c r="BB334" s="422">
        <f t="shared" si="82"/>
        <v>87157514</v>
      </c>
      <c r="BC334" s="422">
        <f t="shared" si="82"/>
        <v>0</v>
      </c>
      <c r="BD334" s="422">
        <f t="shared" ref="BD334:BJ334" si="83">BD171</f>
        <v>27143641</v>
      </c>
      <c r="BE334" s="422">
        <f t="shared" si="83"/>
        <v>67152667</v>
      </c>
      <c r="BF334" s="422">
        <f t="shared" si="83"/>
        <v>7930955</v>
      </c>
      <c r="BG334" s="422">
        <f t="shared" si="83"/>
        <v>20058633</v>
      </c>
      <c r="BH334" s="422">
        <f t="shared" si="83"/>
        <v>25684829</v>
      </c>
      <c r="BI334" s="422">
        <f t="shared" si="83"/>
        <v>254004196</v>
      </c>
      <c r="BJ334" s="422">
        <f t="shared" si="83"/>
        <v>10776130</v>
      </c>
      <c r="DP334" s="422">
        <f t="shared" ref="DP334:DQ334" si="84">DP171</f>
        <v>0</v>
      </c>
      <c r="DQ334" s="422">
        <f t="shared" si="84"/>
        <v>0</v>
      </c>
    </row>
    <row r="335" spans="1:121" x14ac:dyDescent="0.3">
      <c r="A335" s="424">
        <v>557</v>
      </c>
      <c r="B335" s="133"/>
      <c r="C335" s="133"/>
      <c r="D335" s="422">
        <f t="shared" si="78"/>
        <v>145550777</v>
      </c>
      <c r="E335" s="422">
        <f t="shared" si="74"/>
        <v>33229989</v>
      </c>
      <c r="F335" s="422">
        <f t="shared" si="74"/>
        <v>12277442</v>
      </c>
      <c r="G335" s="422">
        <f t="shared" si="74"/>
        <v>23779592</v>
      </c>
      <c r="H335" s="422">
        <f t="shared" si="74"/>
        <v>23302658</v>
      </c>
      <c r="I335" s="422">
        <f t="shared" si="74"/>
        <v>31075365</v>
      </c>
      <c r="J335" s="422">
        <f t="shared" si="74"/>
        <v>26423119</v>
      </c>
      <c r="K335" s="422">
        <f t="shared" si="74"/>
        <v>15956696</v>
      </c>
      <c r="L335" s="422">
        <f t="shared" si="74"/>
        <v>43469083</v>
      </c>
      <c r="M335" s="422">
        <f t="shared" si="74"/>
        <v>16907803</v>
      </c>
      <c r="N335" s="422">
        <f t="shared" si="74"/>
        <v>34100279</v>
      </c>
      <c r="O335" s="422">
        <f t="shared" si="74"/>
        <v>78555227</v>
      </c>
      <c r="P335" s="422">
        <f t="shared" si="74"/>
        <v>153680073</v>
      </c>
      <c r="Q335" s="422">
        <f t="shared" si="74"/>
        <v>80076903</v>
      </c>
      <c r="R335" s="422">
        <f t="shared" si="74"/>
        <v>200771940</v>
      </c>
      <c r="S335" s="422">
        <f t="shared" si="74"/>
        <v>87673270</v>
      </c>
      <c r="T335" s="422">
        <f t="shared" si="74"/>
        <v>14417093</v>
      </c>
      <c r="U335" s="422">
        <f t="shared" si="74"/>
        <v>52100021</v>
      </c>
      <c r="V335" s="422">
        <f t="shared" si="74"/>
        <v>18324864</v>
      </c>
      <c r="W335" s="422">
        <f t="shared" si="74"/>
        <v>102357568</v>
      </c>
      <c r="X335" s="422">
        <f t="shared" si="74"/>
        <v>76378448</v>
      </c>
      <c r="Y335" s="422">
        <f t="shared" si="74"/>
        <v>912458771</v>
      </c>
      <c r="Z335" s="422">
        <f t="shared" si="74"/>
        <v>59334736</v>
      </c>
      <c r="AA335" s="422">
        <f t="shared" si="74"/>
        <v>24642830</v>
      </c>
      <c r="AB335" s="422">
        <f t="shared" si="74"/>
        <v>11601989</v>
      </c>
      <c r="AC335" s="422">
        <f t="shared" si="74"/>
        <v>96408544</v>
      </c>
      <c r="AD335" s="422">
        <f t="shared" si="74"/>
        <v>20580739</v>
      </c>
      <c r="AE335" s="422">
        <f t="shared" si="74"/>
        <v>39933203</v>
      </c>
      <c r="AF335" s="422">
        <f t="shared" si="74"/>
        <v>84997384</v>
      </c>
      <c r="AG335" s="422">
        <f t="shared" si="74"/>
        <v>0</v>
      </c>
      <c r="AH335" s="422">
        <f t="shared" si="74"/>
        <v>28796533</v>
      </c>
      <c r="AI335" s="422">
        <f t="shared" si="74"/>
        <v>34798863</v>
      </c>
      <c r="AJ335" s="422">
        <f t="shared" si="74"/>
        <v>111443206</v>
      </c>
      <c r="AK335" s="422">
        <f t="shared" si="74"/>
        <v>38722416</v>
      </c>
      <c r="AL335" s="422">
        <f t="shared" si="74"/>
        <v>67216870</v>
      </c>
      <c r="AM335" s="422">
        <f t="shared" si="74"/>
        <v>212249096</v>
      </c>
      <c r="AN335" s="422">
        <f t="shared" si="74"/>
        <v>15327193</v>
      </c>
      <c r="AO335" s="422">
        <f t="shared" si="74"/>
        <v>42301510</v>
      </c>
      <c r="AP335" s="422">
        <f t="shared" si="74"/>
        <v>38893217</v>
      </c>
      <c r="AQ335" s="422">
        <f t="shared" si="74"/>
        <v>9225931</v>
      </c>
      <c r="AR335" s="422">
        <f t="shared" si="74"/>
        <v>54445309</v>
      </c>
      <c r="AS335" s="422">
        <f t="shared" si="74"/>
        <v>199752717</v>
      </c>
      <c r="AT335" s="422">
        <f t="shared" ref="AT335:BC335" si="85">AT172</f>
        <v>13183668</v>
      </c>
      <c r="AU335" s="422">
        <f t="shared" si="85"/>
        <v>10251634</v>
      </c>
      <c r="AV335" s="422">
        <f t="shared" si="85"/>
        <v>50617539</v>
      </c>
      <c r="AW335" s="422">
        <f t="shared" si="85"/>
        <v>23304784</v>
      </c>
      <c r="AX335" s="422">
        <f t="shared" si="85"/>
        <v>428264534</v>
      </c>
      <c r="AY335" s="422">
        <f t="shared" si="85"/>
        <v>20950392</v>
      </c>
      <c r="AZ335" s="422">
        <f t="shared" si="85"/>
        <v>135168041</v>
      </c>
      <c r="BA335" s="422">
        <f t="shared" si="85"/>
        <v>45292645</v>
      </c>
      <c r="BB335" s="422">
        <f t="shared" si="85"/>
        <v>86878710</v>
      </c>
      <c r="BC335" s="422">
        <f t="shared" si="85"/>
        <v>0</v>
      </c>
      <c r="BD335" s="422">
        <f t="shared" ref="BD335:BJ335" si="86">BD172</f>
        <v>26518401</v>
      </c>
      <c r="BE335" s="422">
        <f t="shared" si="86"/>
        <v>66186239</v>
      </c>
      <c r="BF335" s="422">
        <f t="shared" si="86"/>
        <v>7318830</v>
      </c>
      <c r="BG335" s="422">
        <f t="shared" si="86"/>
        <v>19432226</v>
      </c>
      <c r="BH335" s="422">
        <f t="shared" si="86"/>
        <v>23803896</v>
      </c>
      <c r="BI335" s="422">
        <f t="shared" si="86"/>
        <v>250658900</v>
      </c>
      <c r="BJ335" s="422">
        <f t="shared" si="86"/>
        <v>9687273</v>
      </c>
      <c r="DP335" s="422">
        <f t="shared" ref="DP335:DQ335" si="87">DP172</f>
        <v>0</v>
      </c>
      <c r="DQ335" s="422">
        <f t="shared" si="87"/>
        <v>0</v>
      </c>
    </row>
    <row r="336" spans="1:121" x14ac:dyDescent="0.3">
      <c r="A336" s="424">
        <v>606</v>
      </c>
      <c r="B336" s="133"/>
      <c r="C336" s="133"/>
      <c r="D336" s="422">
        <f>D209</f>
        <v>1</v>
      </c>
      <c r="E336" s="422">
        <f t="shared" ref="E336:AS336" si="88">E209</f>
        <v>1</v>
      </c>
      <c r="F336" s="422">
        <f t="shared" si="88"/>
        <v>1</v>
      </c>
      <c r="G336" s="422">
        <f t="shared" si="88"/>
        <v>1</v>
      </c>
      <c r="H336" s="422">
        <f t="shared" si="88"/>
        <v>1</v>
      </c>
      <c r="I336" s="422">
        <f t="shared" si="88"/>
        <v>1</v>
      </c>
      <c r="J336" s="422">
        <f t="shared" si="88"/>
        <v>1</v>
      </c>
      <c r="K336" s="422">
        <f t="shared" si="88"/>
        <v>1</v>
      </c>
      <c r="L336" s="422">
        <f t="shared" si="88"/>
        <v>1</v>
      </c>
      <c r="M336" s="422">
        <f t="shared" si="88"/>
        <v>1</v>
      </c>
      <c r="N336" s="422">
        <f t="shared" si="88"/>
        <v>1</v>
      </c>
      <c r="O336" s="422">
        <f t="shared" si="88"/>
        <v>1</v>
      </c>
      <c r="P336" s="422">
        <f t="shared" si="88"/>
        <v>1</v>
      </c>
      <c r="Q336" s="422">
        <f t="shared" si="88"/>
        <v>1</v>
      </c>
      <c r="R336" s="422">
        <f t="shared" si="88"/>
        <v>1</v>
      </c>
      <c r="S336" s="422">
        <f t="shared" si="88"/>
        <v>1</v>
      </c>
      <c r="T336" s="422">
        <f t="shared" si="88"/>
        <v>1</v>
      </c>
      <c r="U336" s="422">
        <f t="shared" si="88"/>
        <v>1</v>
      </c>
      <c r="V336" s="422">
        <f t="shared" si="88"/>
        <v>1</v>
      </c>
      <c r="W336" s="422">
        <f t="shared" si="88"/>
        <v>1</v>
      </c>
      <c r="X336" s="422">
        <f t="shared" si="88"/>
        <v>1</v>
      </c>
      <c r="Y336" s="422">
        <f t="shared" si="88"/>
        <v>1</v>
      </c>
      <c r="Z336" s="422">
        <f t="shared" si="88"/>
        <v>1</v>
      </c>
      <c r="AA336" s="422">
        <f t="shared" si="88"/>
        <v>1</v>
      </c>
      <c r="AB336" s="422">
        <f t="shared" si="88"/>
        <v>1</v>
      </c>
      <c r="AC336" s="422">
        <f t="shared" si="88"/>
        <v>1</v>
      </c>
      <c r="AD336" s="422">
        <f t="shared" si="88"/>
        <v>1</v>
      </c>
      <c r="AE336" s="422">
        <f t="shared" si="88"/>
        <v>1</v>
      </c>
      <c r="AF336" s="422">
        <f t="shared" si="88"/>
        <v>1</v>
      </c>
      <c r="AG336" s="422">
        <f t="shared" si="88"/>
        <v>0</v>
      </c>
      <c r="AH336" s="422">
        <f t="shared" si="88"/>
        <v>1</v>
      </c>
      <c r="AI336" s="422">
        <f t="shared" si="88"/>
        <v>1</v>
      </c>
      <c r="AJ336" s="422">
        <f t="shared" si="88"/>
        <v>1</v>
      </c>
      <c r="AK336" s="422">
        <f t="shared" si="88"/>
        <v>1</v>
      </c>
      <c r="AL336" s="422">
        <f t="shared" si="88"/>
        <v>1</v>
      </c>
      <c r="AM336" s="422">
        <f t="shared" si="88"/>
        <v>1</v>
      </c>
      <c r="AN336" s="422">
        <f t="shared" si="88"/>
        <v>1</v>
      </c>
      <c r="AO336" s="422">
        <f t="shared" si="88"/>
        <v>1</v>
      </c>
      <c r="AP336" s="422">
        <f t="shared" si="88"/>
        <v>1</v>
      </c>
      <c r="AQ336" s="422">
        <f t="shared" si="88"/>
        <v>1</v>
      </c>
      <c r="AR336" s="422">
        <f t="shared" si="88"/>
        <v>1</v>
      </c>
      <c r="AS336" s="422">
        <f t="shared" si="88"/>
        <v>1</v>
      </c>
      <c r="AT336" s="422">
        <f t="shared" ref="AT336:BC336" si="89">AT209</f>
        <v>1</v>
      </c>
      <c r="AU336" s="422">
        <f t="shared" si="89"/>
        <v>1</v>
      </c>
      <c r="AV336" s="422">
        <f t="shared" si="89"/>
        <v>1</v>
      </c>
      <c r="AW336" s="422">
        <f t="shared" si="89"/>
        <v>1</v>
      </c>
      <c r="AX336" s="422">
        <f t="shared" si="89"/>
        <v>1</v>
      </c>
      <c r="AY336" s="422">
        <f t="shared" si="89"/>
        <v>1</v>
      </c>
      <c r="AZ336" s="422">
        <f t="shared" si="89"/>
        <v>1</v>
      </c>
      <c r="BA336" s="422">
        <f t="shared" si="89"/>
        <v>1</v>
      </c>
      <c r="BB336" s="422">
        <f t="shared" si="89"/>
        <v>1</v>
      </c>
      <c r="BC336" s="422">
        <f t="shared" si="89"/>
        <v>0</v>
      </c>
      <c r="BD336" s="422">
        <f t="shared" ref="BD336:BJ336" si="90">BD209</f>
        <v>1</v>
      </c>
      <c r="BE336" s="422">
        <f t="shared" si="90"/>
        <v>1</v>
      </c>
      <c r="BF336" s="422">
        <f t="shared" si="90"/>
        <v>1</v>
      </c>
      <c r="BG336" s="422">
        <f t="shared" si="90"/>
        <v>1</v>
      </c>
      <c r="BH336" s="422">
        <f t="shared" si="90"/>
        <v>1</v>
      </c>
      <c r="BI336" s="422">
        <f t="shared" si="90"/>
        <v>1</v>
      </c>
      <c r="BJ336" s="422">
        <f t="shared" si="90"/>
        <v>1</v>
      </c>
      <c r="DP336" s="422">
        <f t="shared" ref="DP336:DQ336" si="91">DP209</f>
        <v>0</v>
      </c>
      <c r="DQ336" s="422">
        <f t="shared" si="91"/>
        <v>0</v>
      </c>
    </row>
    <row r="337" spans="1:121" x14ac:dyDescent="0.3">
      <c r="A337" s="424">
        <v>662</v>
      </c>
      <c r="B337" s="133" t="s">
        <v>285</v>
      </c>
      <c r="C337" s="133"/>
      <c r="D337" s="422">
        <f>D246</f>
        <v>5546457</v>
      </c>
      <c r="E337" s="422">
        <f t="shared" ref="E337:AS338" si="92">E246</f>
        <v>1007066</v>
      </c>
      <c r="F337" s="422">
        <f t="shared" si="92"/>
        <v>278366</v>
      </c>
      <c r="G337" s="422">
        <f t="shared" si="92"/>
        <v>835098</v>
      </c>
      <c r="H337" s="422">
        <f t="shared" si="92"/>
        <v>849924</v>
      </c>
      <c r="I337" s="422">
        <f t="shared" si="92"/>
        <v>1189726</v>
      </c>
      <c r="J337" s="422">
        <f t="shared" si="92"/>
        <v>706529</v>
      </c>
      <c r="K337" s="422">
        <f t="shared" si="92"/>
        <v>681514</v>
      </c>
      <c r="L337" s="422">
        <f t="shared" si="92"/>
        <v>1095765</v>
      </c>
      <c r="M337" s="422">
        <f t="shared" si="92"/>
        <v>621697</v>
      </c>
      <c r="N337" s="422">
        <f t="shared" si="92"/>
        <v>661441</v>
      </c>
      <c r="O337" s="422">
        <f t="shared" si="92"/>
        <v>2516892</v>
      </c>
      <c r="P337" s="422">
        <f t="shared" si="92"/>
        <v>4340605</v>
      </c>
      <c r="Q337" s="422">
        <f t="shared" si="92"/>
        <v>0</v>
      </c>
      <c r="R337" s="422">
        <f t="shared" si="92"/>
        <v>4474409</v>
      </c>
      <c r="S337" s="422">
        <f t="shared" si="92"/>
        <v>2650530</v>
      </c>
      <c r="T337" s="422">
        <f t="shared" si="92"/>
        <v>382825</v>
      </c>
      <c r="U337" s="422">
        <f t="shared" si="92"/>
        <v>943395</v>
      </c>
      <c r="V337" s="422">
        <f t="shared" si="92"/>
        <v>524325</v>
      </c>
      <c r="W337" s="422">
        <f t="shared" si="92"/>
        <v>2838160</v>
      </c>
      <c r="X337" s="422">
        <f t="shared" si="92"/>
        <v>1319492</v>
      </c>
      <c r="Y337" s="422">
        <f t="shared" si="92"/>
        <v>20119436</v>
      </c>
      <c r="Z337" s="422">
        <f t="shared" si="92"/>
        <v>1432372</v>
      </c>
      <c r="AA337" s="422">
        <f t="shared" si="92"/>
        <v>637855</v>
      </c>
      <c r="AB337" s="422">
        <f t="shared" si="92"/>
        <v>0</v>
      </c>
      <c r="AC337" s="422">
        <f t="shared" si="92"/>
        <v>2521503</v>
      </c>
      <c r="AD337" s="422">
        <f t="shared" si="92"/>
        <v>838213</v>
      </c>
      <c r="AE337" s="422">
        <f t="shared" si="92"/>
        <v>1653823</v>
      </c>
      <c r="AF337" s="422">
        <f t="shared" si="92"/>
        <v>2373163</v>
      </c>
      <c r="AG337" s="422">
        <f t="shared" si="92"/>
        <v>0</v>
      </c>
      <c r="AH337" s="422">
        <f t="shared" si="92"/>
        <v>418889</v>
      </c>
      <c r="AI337" s="422">
        <f t="shared" si="92"/>
        <v>675912</v>
      </c>
      <c r="AJ337" s="422">
        <f t="shared" si="92"/>
        <v>3510793</v>
      </c>
      <c r="AK337" s="422">
        <f t="shared" si="92"/>
        <v>819824</v>
      </c>
      <c r="AL337" s="422">
        <f t="shared" si="92"/>
        <v>2725216</v>
      </c>
      <c r="AM337" s="422">
        <f t="shared" si="92"/>
        <v>5748999</v>
      </c>
      <c r="AN337" s="422">
        <f t="shared" si="92"/>
        <v>541223</v>
      </c>
      <c r="AO337" s="422">
        <f t="shared" si="92"/>
        <v>1201370</v>
      </c>
      <c r="AP337" s="422">
        <f t="shared" si="92"/>
        <v>1313603</v>
      </c>
      <c r="AQ337" s="422">
        <f t="shared" si="92"/>
        <v>229694</v>
      </c>
      <c r="AR337" s="422">
        <f t="shared" si="92"/>
        <v>1375195</v>
      </c>
      <c r="AS337" s="422">
        <f t="shared" si="92"/>
        <v>6942666</v>
      </c>
      <c r="AT337" s="422">
        <f t="shared" ref="AT337:BC337" si="93">AT246</f>
        <v>297264</v>
      </c>
      <c r="AU337" s="422">
        <f t="shared" si="93"/>
        <v>133579</v>
      </c>
      <c r="AV337" s="422">
        <f t="shared" si="93"/>
        <v>1662042</v>
      </c>
      <c r="AW337" s="422">
        <f t="shared" si="93"/>
        <v>661625</v>
      </c>
      <c r="AX337" s="422">
        <f t="shared" si="93"/>
        <v>10796278</v>
      </c>
      <c r="AY337" s="422">
        <f t="shared" si="93"/>
        <v>567944</v>
      </c>
      <c r="AZ337" s="422">
        <f t="shared" si="93"/>
        <v>5187148</v>
      </c>
      <c r="BA337" s="422">
        <f t="shared" si="93"/>
        <v>1255126</v>
      </c>
      <c r="BB337" s="422">
        <f t="shared" si="93"/>
        <v>1717401</v>
      </c>
      <c r="BC337" s="422">
        <f t="shared" si="93"/>
        <v>0</v>
      </c>
      <c r="BD337" s="422">
        <f t="shared" ref="BD337:BJ337" si="94">BD246</f>
        <v>720705</v>
      </c>
      <c r="BE337" s="422">
        <f t="shared" si="94"/>
        <v>2294299</v>
      </c>
      <c r="BF337" s="422">
        <f t="shared" si="94"/>
        <v>131348</v>
      </c>
      <c r="BG337" s="422">
        <f t="shared" si="94"/>
        <v>4695270</v>
      </c>
      <c r="BH337" s="422">
        <f t="shared" si="94"/>
        <v>569828</v>
      </c>
      <c r="BI337" s="422">
        <f t="shared" si="94"/>
        <v>7640692</v>
      </c>
      <c r="BJ337" s="422">
        <f t="shared" si="94"/>
        <v>219200</v>
      </c>
      <c r="DP337" s="422">
        <f t="shared" ref="DP337:DQ337" si="95">DP246</f>
        <v>0</v>
      </c>
      <c r="DQ337" s="422">
        <f t="shared" si="95"/>
        <v>0</v>
      </c>
    </row>
    <row r="338" spans="1:121" x14ac:dyDescent="0.3">
      <c r="A338" s="424">
        <v>663</v>
      </c>
      <c r="B338" s="133" t="s">
        <v>485</v>
      </c>
      <c r="C338" s="133"/>
      <c r="D338" s="422">
        <f>D247</f>
        <v>6967686</v>
      </c>
      <c r="E338" s="422">
        <f t="shared" si="92"/>
        <v>1385531</v>
      </c>
      <c r="F338" s="422">
        <f t="shared" si="92"/>
        <v>300056</v>
      </c>
      <c r="G338" s="422">
        <f t="shared" si="92"/>
        <v>1262250</v>
      </c>
      <c r="H338" s="422">
        <f t="shared" si="92"/>
        <v>705467</v>
      </c>
      <c r="I338" s="422">
        <f t="shared" si="92"/>
        <v>1507056</v>
      </c>
      <c r="J338" s="422">
        <f t="shared" si="92"/>
        <v>1264067</v>
      </c>
      <c r="K338" s="422">
        <f t="shared" si="92"/>
        <v>801290</v>
      </c>
      <c r="L338" s="422">
        <f t="shared" si="92"/>
        <v>2362691</v>
      </c>
      <c r="M338" s="422">
        <f t="shared" si="92"/>
        <v>1300332</v>
      </c>
      <c r="N338" s="422">
        <f t="shared" si="92"/>
        <v>3142294</v>
      </c>
      <c r="O338" s="422">
        <f t="shared" si="92"/>
        <v>3277114</v>
      </c>
      <c r="P338" s="422">
        <f t="shared" si="92"/>
        <v>5362073</v>
      </c>
      <c r="Q338" s="422">
        <f t="shared" si="92"/>
        <v>2397001</v>
      </c>
      <c r="R338" s="422">
        <f t="shared" si="92"/>
        <v>10047313</v>
      </c>
      <c r="S338" s="422">
        <f t="shared" si="92"/>
        <v>1885382</v>
      </c>
      <c r="T338" s="422">
        <f t="shared" si="92"/>
        <v>34806</v>
      </c>
      <c r="U338" s="422">
        <f t="shared" si="92"/>
        <v>2341593</v>
      </c>
      <c r="V338" s="422">
        <f t="shared" si="92"/>
        <v>725430</v>
      </c>
      <c r="W338" s="422">
        <f t="shared" si="92"/>
        <v>1501420</v>
      </c>
      <c r="X338" s="422">
        <f t="shared" si="92"/>
        <v>1217144</v>
      </c>
      <c r="Y338" s="422">
        <f t="shared" si="92"/>
        <v>55359821</v>
      </c>
      <c r="Z338" s="422">
        <f t="shared" si="92"/>
        <v>1387146</v>
      </c>
      <c r="AA338" s="422">
        <f t="shared" si="92"/>
        <v>10203</v>
      </c>
      <c r="AB338" s="422">
        <f t="shared" si="92"/>
        <v>600041</v>
      </c>
      <c r="AC338" s="422">
        <f t="shared" si="92"/>
        <v>3930076</v>
      </c>
      <c r="AD338" s="422">
        <f t="shared" si="92"/>
        <v>818227</v>
      </c>
      <c r="AE338" s="422">
        <f t="shared" si="92"/>
        <v>1358840</v>
      </c>
      <c r="AF338" s="422">
        <f t="shared" si="92"/>
        <v>5598772</v>
      </c>
      <c r="AG338" s="422">
        <f t="shared" si="92"/>
        <v>0</v>
      </c>
      <c r="AH338" s="422">
        <f t="shared" si="92"/>
        <v>438124</v>
      </c>
      <c r="AI338" s="422">
        <f t="shared" si="92"/>
        <v>295941</v>
      </c>
      <c r="AJ338" s="422">
        <f t="shared" si="92"/>
        <v>3422683</v>
      </c>
      <c r="AK338" s="422">
        <f t="shared" si="92"/>
        <v>1219641</v>
      </c>
      <c r="AL338" s="422">
        <f t="shared" si="92"/>
        <v>2358605</v>
      </c>
      <c r="AM338" s="422">
        <f t="shared" si="92"/>
        <v>11308241</v>
      </c>
      <c r="AN338" s="422">
        <f t="shared" si="92"/>
        <v>765928</v>
      </c>
      <c r="AO338" s="422">
        <f t="shared" si="92"/>
        <v>2795010</v>
      </c>
      <c r="AP338" s="422">
        <f t="shared" si="92"/>
        <v>1359003</v>
      </c>
      <c r="AQ338" s="422">
        <f t="shared" si="92"/>
        <v>216713</v>
      </c>
      <c r="AR338" s="422">
        <f t="shared" si="92"/>
        <v>2152102</v>
      </c>
      <c r="AS338" s="422">
        <f t="shared" si="92"/>
        <v>10472298</v>
      </c>
      <c r="AT338" s="422">
        <f t="shared" ref="AT338:BC338" si="96">AT247</f>
        <v>0</v>
      </c>
      <c r="AU338" s="422">
        <f t="shared" si="96"/>
        <v>535824</v>
      </c>
      <c r="AV338" s="422">
        <f t="shared" si="96"/>
        <v>1031469</v>
      </c>
      <c r="AW338" s="422">
        <f t="shared" si="96"/>
        <v>3064461</v>
      </c>
      <c r="AX338" s="422">
        <f t="shared" si="96"/>
        <v>22475337</v>
      </c>
      <c r="AY338" s="422">
        <f t="shared" si="96"/>
        <v>1743708</v>
      </c>
      <c r="AZ338" s="422">
        <f t="shared" si="96"/>
        <v>3657528</v>
      </c>
      <c r="BA338" s="422">
        <f t="shared" si="96"/>
        <v>930120</v>
      </c>
      <c r="BB338" s="422">
        <f t="shared" si="96"/>
        <v>2739881</v>
      </c>
      <c r="BC338" s="422">
        <f t="shared" si="96"/>
        <v>0</v>
      </c>
      <c r="BD338" s="422">
        <f t="shared" ref="BD338:BJ338" si="97">BD247</f>
        <v>323215</v>
      </c>
      <c r="BE338" s="422">
        <f t="shared" si="97"/>
        <v>3038921</v>
      </c>
      <c r="BF338" s="422">
        <f t="shared" si="97"/>
        <v>305292</v>
      </c>
      <c r="BG338" s="422">
        <f t="shared" si="97"/>
        <v>1403681</v>
      </c>
      <c r="BH338" s="422">
        <f t="shared" si="97"/>
        <v>1228965</v>
      </c>
      <c r="BI338" s="422">
        <f t="shared" si="97"/>
        <v>8715805</v>
      </c>
      <c r="BJ338" s="422">
        <f t="shared" si="97"/>
        <v>890670</v>
      </c>
      <c r="DP338" s="422">
        <f t="shared" ref="DP338:DQ338" si="98">DP247</f>
        <v>0</v>
      </c>
      <c r="DQ338" s="422">
        <f t="shared" si="98"/>
        <v>0</v>
      </c>
    </row>
    <row r="339" spans="1:121" x14ac:dyDescent="0.3">
      <c r="A339" s="425">
        <v>336</v>
      </c>
      <c r="B339" s="133"/>
      <c r="C339" s="133"/>
      <c r="D339" s="426">
        <f>D81</f>
        <v>13521849</v>
      </c>
      <c r="E339" s="426">
        <f t="shared" ref="E339:AS339" si="99">E81</f>
        <v>3241512</v>
      </c>
      <c r="F339" s="426">
        <f t="shared" si="99"/>
        <v>577899</v>
      </c>
      <c r="G339" s="426">
        <f t="shared" si="99"/>
        <v>1191375</v>
      </c>
      <c r="H339" s="426">
        <f t="shared" si="99"/>
        <v>578307</v>
      </c>
      <c r="I339" s="426">
        <f t="shared" si="99"/>
        <v>1682187</v>
      </c>
      <c r="J339" s="426">
        <f t="shared" si="99"/>
        <v>466917</v>
      </c>
      <c r="K339" s="426">
        <f t="shared" si="99"/>
        <v>78645</v>
      </c>
      <c r="L339" s="426">
        <f t="shared" si="99"/>
        <v>2813771</v>
      </c>
      <c r="M339" s="426">
        <f t="shared" si="99"/>
        <v>171337</v>
      </c>
      <c r="N339" s="426">
        <f t="shared" si="99"/>
        <v>1902516</v>
      </c>
      <c r="O339" s="426">
        <f t="shared" si="99"/>
        <v>5970013</v>
      </c>
      <c r="P339" s="426">
        <f t="shared" si="99"/>
        <v>26207</v>
      </c>
      <c r="Q339" s="426">
        <f t="shared" si="99"/>
        <v>3544713</v>
      </c>
      <c r="R339" s="426">
        <f t="shared" si="99"/>
        <v>13574620</v>
      </c>
      <c r="S339" s="426">
        <f t="shared" si="99"/>
        <v>5347327</v>
      </c>
      <c r="T339" s="426">
        <f t="shared" si="99"/>
        <v>433801</v>
      </c>
      <c r="U339" s="426">
        <f t="shared" si="99"/>
        <v>4030450</v>
      </c>
      <c r="V339" s="426">
        <f t="shared" si="99"/>
        <v>997843</v>
      </c>
      <c r="W339" s="426">
        <f t="shared" si="99"/>
        <v>6497894</v>
      </c>
      <c r="X339" s="426">
        <f t="shared" si="99"/>
        <v>3972277</v>
      </c>
      <c r="Y339" s="426">
        <f t="shared" si="99"/>
        <v>178296000</v>
      </c>
      <c r="Z339" s="426">
        <f t="shared" si="99"/>
        <v>3041380</v>
      </c>
      <c r="AA339" s="426">
        <f t="shared" si="99"/>
        <v>2372106</v>
      </c>
      <c r="AB339" s="426">
        <f t="shared" si="99"/>
        <v>614509</v>
      </c>
      <c r="AC339" s="426">
        <f t="shared" si="99"/>
        <v>10457653</v>
      </c>
      <c r="AD339" s="426">
        <f t="shared" si="99"/>
        <v>1137658</v>
      </c>
      <c r="AE339" s="426">
        <f t="shared" si="99"/>
        <v>3006388</v>
      </c>
      <c r="AF339" s="426">
        <f t="shared" si="99"/>
        <v>8980770</v>
      </c>
      <c r="AG339" s="426">
        <f t="shared" si="99"/>
        <v>0</v>
      </c>
      <c r="AH339" s="426">
        <f t="shared" si="99"/>
        <v>1845896</v>
      </c>
      <c r="AI339" s="426">
        <f t="shared" si="99"/>
        <v>467784</v>
      </c>
      <c r="AJ339" s="426">
        <f t="shared" si="99"/>
        <v>7755450</v>
      </c>
      <c r="AK339" s="426">
        <f t="shared" si="99"/>
        <v>1681112</v>
      </c>
      <c r="AL339" s="426">
        <f t="shared" si="99"/>
        <v>3191206</v>
      </c>
      <c r="AM339" s="426">
        <f t="shared" si="99"/>
        <v>23005676</v>
      </c>
      <c r="AN339" s="426">
        <f t="shared" si="99"/>
        <v>461629</v>
      </c>
      <c r="AO339" s="426">
        <f t="shared" si="99"/>
        <v>1993380</v>
      </c>
      <c r="AP339" s="426">
        <f t="shared" si="99"/>
        <v>1620679</v>
      </c>
      <c r="AQ339" s="426">
        <f t="shared" si="99"/>
        <v>18806</v>
      </c>
      <c r="AR339" s="426">
        <f t="shared" si="99"/>
        <v>2804276</v>
      </c>
      <c r="AS339" s="426">
        <f t="shared" si="99"/>
        <v>17709229</v>
      </c>
      <c r="AT339" s="426">
        <f t="shared" ref="AT339:BC339" si="100">AT81</f>
        <v>739949</v>
      </c>
      <c r="AU339" s="426">
        <f t="shared" si="100"/>
        <v>1028341</v>
      </c>
      <c r="AV339" s="426">
        <f t="shared" si="100"/>
        <v>2662589</v>
      </c>
      <c r="AW339" s="426">
        <f t="shared" si="100"/>
        <v>833271</v>
      </c>
      <c r="AX339" s="426">
        <f t="shared" si="100"/>
        <v>30465791</v>
      </c>
      <c r="AY339" s="426">
        <f t="shared" si="100"/>
        <v>1168563</v>
      </c>
      <c r="AZ339" s="426">
        <f t="shared" si="100"/>
        <v>6596716</v>
      </c>
      <c r="BA339" s="426">
        <f t="shared" si="100"/>
        <v>854704</v>
      </c>
      <c r="BB339" s="426">
        <f t="shared" si="100"/>
        <v>7030583</v>
      </c>
      <c r="BC339" s="426">
        <f t="shared" si="100"/>
        <v>1738747</v>
      </c>
      <c r="BD339" s="426">
        <f t="shared" ref="BD339:BJ339" si="101">BD81</f>
        <v>1559292</v>
      </c>
      <c r="BE339" s="426">
        <f t="shared" si="101"/>
        <v>140111429</v>
      </c>
      <c r="BF339" s="426">
        <f t="shared" si="101"/>
        <v>1061908</v>
      </c>
      <c r="BG339" s="426">
        <f t="shared" si="101"/>
        <v>11672726</v>
      </c>
      <c r="BH339" s="426">
        <f t="shared" si="101"/>
        <v>457955</v>
      </c>
      <c r="BI339" s="426">
        <f t="shared" si="101"/>
        <v>25163515</v>
      </c>
      <c r="BJ339" s="426">
        <f t="shared" si="101"/>
        <v>372072</v>
      </c>
      <c r="DP339" s="426">
        <f t="shared" ref="DP339:DQ339" si="102">DP81</f>
        <v>0</v>
      </c>
      <c r="DQ339" s="426">
        <f t="shared" si="102"/>
        <v>0</v>
      </c>
    </row>
    <row r="340" spans="1:121" x14ac:dyDescent="0.3">
      <c r="A340" s="425">
        <v>44</v>
      </c>
      <c r="B340" s="133"/>
      <c r="C340" s="133"/>
      <c r="D340" s="426">
        <f>D27</f>
        <v>0</v>
      </c>
      <c r="E340" s="426">
        <f t="shared" ref="E340:AS343" si="103">E27</f>
        <v>0</v>
      </c>
      <c r="F340" s="426">
        <f t="shared" si="103"/>
        <v>0</v>
      </c>
      <c r="G340" s="426">
        <f t="shared" si="103"/>
        <v>0</v>
      </c>
      <c r="H340" s="426">
        <f t="shared" si="103"/>
        <v>0</v>
      </c>
      <c r="I340" s="426">
        <f t="shared" si="103"/>
        <v>0</v>
      </c>
      <c r="J340" s="426">
        <f t="shared" si="103"/>
        <v>0</v>
      </c>
      <c r="K340" s="426">
        <f t="shared" si="103"/>
        <v>0</v>
      </c>
      <c r="L340" s="426">
        <f t="shared" si="103"/>
        <v>0</v>
      </c>
      <c r="M340" s="426">
        <f t="shared" si="103"/>
        <v>0</v>
      </c>
      <c r="N340" s="426">
        <f t="shared" si="103"/>
        <v>0</v>
      </c>
      <c r="O340" s="426">
        <f t="shared" si="103"/>
        <v>0</v>
      </c>
      <c r="P340" s="426">
        <f t="shared" si="103"/>
        <v>0</v>
      </c>
      <c r="Q340" s="426">
        <f t="shared" si="103"/>
        <v>0</v>
      </c>
      <c r="R340" s="426">
        <f t="shared" si="103"/>
        <v>0</v>
      </c>
      <c r="S340" s="426">
        <f t="shared" si="103"/>
        <v>0</v>
      </c>
      <c r="T340" s="426">
        <f t="shared" si="103"/>
        <v>0</v>
      </c>
      <c r="U340" s="426">
        <f t="shared" si="103"/>
        <v>0</v>
      </c>
      <c r="V340" s="426">
        <f t="shared" si="103"/>
        <v>0</v>
      </c>
      <c r="W340" s="426">
        <f t="shared" si="103"/>
        <v>0</v>
      </c>
      <c r="X340" s="426">
        <f t="shared" si="103"/>
        <v>0</v>
      </c>
      <c r="Y340" s="426">
        <f t="shared" si="103"/>
        <v>0</v>
      </c>
      <c r="Z340" s="426">
        <f t="shared" si="103"/>
        <v>0</v>
      </c>
      <c r="AA340" s="426">
        <f t="shared" si="103"/>
        <v>0</v>
      </c>
      <c r="AB340" s="426">
        <f t="shared" si="103"/>
        <v>0</v>
      </c>
      <c r="AC340" s="426">
        <f t="shared" si="103"/>
        <v>0</v>
      </c>
      <c r="AD340" s="426">
        <f t="shared" si="103"/>
        <v>0</v>
      </c>
      <c r="AE340" s="426">
        <f t="shared" si="103"/>
        <v>0</v>
      </c>
      <c r="AF340" s="426">
        <f t="shared" si="103"/>
        <v>0</v>
      </c>
      <c r="AG340" s="426">
        <f t="shared" si="103"/>
        <v>0</v>
      </c>
      <c r="AH340" s="426">
        <f t="shared" si="103"/>
        <v>0</v>
      </c>
      <c r="AI340" s="426">
        <f t="shared" si="103"/>
        <v>0</v>
      </c>
      <c r="AJ340" s="426">
        <f t="shared" si="103"/>
        <v>0</v>
      </c>
      <c r="AK340" s="426">
        <f t="shared" si="103"/>
        <v>0</v>
      </c>
      <c r="AL340" s="426">
        <f t="shared" si="103"/>
        <v>0</v>
      </c>
      <c r="AM340" s="426">
        <f t="shared" si="103"/>
        <v>0</v>
      </c>
      <c r="AN340" s="426">
        <f t="shared" si="103"/>
        <v>0</v>
      </c>
      <c r="AO340" s="426">
        <f t="shared" si="103"/>
        <v>0</v>
      </c>
      <c r="AP340" s="426">
        <f t="shared" si="103"/>
        <v>0</v>
      </c>
      <c r="AQ340" s="426">
        <f t="shared" si="103"/>
        <v>0</v>
      </c>
      <c r="AR340" s="426">
        <f t="shared" si="103"/>
        <v>0</v>
      </c>
      <c r="AS340" s="426">
        <f t="shared" si="103"/>
        <v>0</v>
      </c>
      <c r="AT340" s="426">
        <f t="shared" ref="AT340:BC340" si="104">AT27</f>
        <v>0</v>
      </c>
      <c r="AU340" s="426">
        <f t="shared" si="104"/>
        <v>0</v>
      </c>
      <c r="AV340" s="426">
        <f t="shared" si="104"/>
        <v>0</v>
      </c>
      <c r="AW340" s="426">
        <f t="shared" si="104"/>
        <v>0</v>
      </c>
      <c r="AX340" s="426">
        <f t="shared" si="104"/>
        <v>0</v>
      </c>
      <c r="AY340" s="426">
        <f t="shared" si="104"/>
        <v>0</v>
      </c>
      <c r="AZ340" s="426">
        <f t="shared" si="104"/>
        <v>0</v>
      </c>
      <c r="BA340" s="426">
        <f t="shared" si="104"/>
        <v>0</v>
      </c>
      <c r="BB340" s="426">
        <f t="shared" si="104"/>
        <v>0</v>
      </c>
      <c r="BC340" s="426">
        <f t="shared" si="104"/>
        <v>0</v>
      </c>
      <c r="BD340" s="426">
        <f t="shared" ref="BD340:BJ340" si="105">BD27</f>
        <v>0</v>
      </c>
      <c r="BE340" s="426">
        <f t="shared" si="105"/>
        <v>0</v>
      </c>
      <c r="BF340" s="426">
        <f t="shared" si="105"/>
        <v>0</v>
      </c>
      <c r="BG340" s="426">
        <f t="shared" si="105"/>
        <v>0</v>
      </c>
      <c r="BH340" s="426">
        <f t="shared" si="105"/>
        <v>0</v>
      </c>
      <c r="BI340" s="426">
        <f t="shared" si="105"/>
        <v>0</v>
      </c>
      <c r="BJ340" s="426">
        <f t="shared" si="105"/>
        <v>0</v>
      </c>
      <c r="DP340" s="426">
        <f t="shared" ref="DP340:DQ340" si="106">DP27</f>
        <v>0</v>
      </c>
      <c r="DQ340" s="426">
        <f t="shared" si="106"/>
        <v>0</v>
      </c>
    </row>
    <row r="341" spans="1:121" x14ac:dyDescent="0.3">
      <c r="A341" s="425">
        <v>45</v>
      </c>
      <c r="B341" s="133"/>
      <c r="C341" s="133"/>
      <c r="D341" s="426">
        <f t="shared" ref="D341:R343" si="107">D28</f>
        <v>0</v>
      </c>
      <c r="E341" s="426">
        <f t="shared" si="107"/>
        <v>0</v>
      </c>
      <c r="F341" s="426">
        <f t="shared" si="107"/>
        <v>0</v>
      </c>
      <c r="G341" s="426">
        <f t="shared" si="107"/>
        <v>0</v>
      </c>
      <c r="H341" s="426">
        <f t="shared" si="107"/>
        <v>0</v>
      </c>
      <c r="I341" s="426">
        <f t="shared" si="107"/>
        <v>0</v>
      </c>
      <c r="J341" s="426">
        <f t="shared" si="107"/>
        <v>0</v>
      </c>
      <c r="K341" s="426">
        <f t="shared" si="107"/>
        <v>0</v>
      </c>
      <c r="L341" s="426">
        <f t="shared" si="107"/>
        <v>0</v>
      </c>
      <c r="M341" s="426">
        <f t="shared" si="107"/>
        <v>0</v>
      </c>
      <c r="N341" s="426">
        <f t="shared" si="107"/>
        <v>0</v>
      </c>
      <c r="O341" s="426">
        <f t="shared" si="107"/>
        <v>0</v>
      </c>
      <c r="P341" s="426">
        <f t="shared" si="107"/>
        <v>0</v>
      </c>
      <c r="Q341" s="426">
        <f t="shared" si="107"/>
        <v>0</v>
      </c>
      <c r="R341" s="426">
        <f t="shared" si="107"/>
        <v>0</v>
      </c>
      <c r="S341" s="426">
        <f t="shared" si="103"/>
        <v>0</v>
      </c>
      <c r="T341" s="426">
        <f t="shared" si="103"/>
        <v>0</v>
      </c>
      <c r="U341" s="426">
        <f t="shared" si="103"/>
        <v>0</v>
      </c>
      <c r="V341" s="426">
        <f t="shared" si="103"/>
        <v>0</v>
      </c>
      <c r="W341" s="426">
        <f t="shared" si="103"/>
        <v>0</v>
      </c>
      <c r="X341" s="426">
        <f t="shared" si="103"/>
        <v>0</v>
      </c>
      <c r="Y341" s="426">
        <f t="shared" si="103"/>
        <v>0</v>
      </c>
      <c r="Z341" s="426">
        <f t="shared" si="103"/>
        <v>0</v>
      </c>
      <c r="AA341" s="426">
        <f t="shared" si="103"/>
        <v>0</v>
      </c>
      <c r="AB341" s="426">
        <f t="shared" si="103"/>
        <v>0</v>
      </c>
      <c r="AC341" s="426">
        <f t="shared" si="103"/>
        <v>0</v>
      </c>
      <c r="AD341" s="426">
        <f t="shared" si="103"/>
        <v>0</v>
      </c>
      <c r="AE341" s="426">
        <f t="shared" si="103"/>
        <v>0</v>
      </c>
      <c r="AF341" s="426">
        <f t="shared" si="103"/>
        <v>0</v>
      </c>
      <c r="AG341" s="426">
        <f t="shared" si="103"/>
        <v>0</v>
      </c>
      <c r="AH341" s="426">
        <f t="shared" si="103"/>
        <v>0</v>
      </c>
      <c r="AI341" s="426">
        <f t="shared" si="103"/>
        <v>0</v>
      </c>
      <c r="AJ341" s="426">
        <f t="shared" si="103"/>
        <v>0</v>
      </c>
      <c r="AK341" s="426">
        <f t="shared" si="103"/>
        <v>0</v>
      </c>
      <c r="AL341" s="426">
        <f t="shared" si="103"/>
        <v>0</v>
      </c>
      <c r="AM341" s="426">
        <f t="shared" si="103"/>
        <v>0</v>
      </c>
      <c r="AN341" s="426">
        <f t="shared" si="103"/>
        <v>0</v>
      </c>
      <c r="AO341" s="426">
        <f t="shared" si="103"/>
        <v>0</v>
      </c>
      <c r="AP341" s="426">
        <f t="shared" si="103"/>
        <v>0</v>
      </c>
      <c r="AQ341" s="426">
        <f t="shared" si="103"/>
        <v>0</v>
      </c>
      <c r="AR341" s="426">
        <f t="shared" si="103"/>
        <v>0</v>
      </c>
      <c r="AS341" s="426">
        <f t="shared" si="103"/>
        <v>0</v>
      </c>
      <c r="AT341" s="426">
        <f t="shared" ref="AT341:BC341" si="108">AT28</f>
        <v>0</v>
      </c>
      <c r="AU341" s="426">
        <f t="shared" si="108"/>
        <v>0</v>
      </c>
      <c r="AV341" s="426">
        <f t="shared" si="108"/>
        <v>0</v>
      </c>
      <c r="AW341" s="426">
        <f t="shared" si="108"/>
        <v>0</v>
      </c>
      <c r="AX341" s="426">
        <f t="shared" si="108"/>
        <v>0</v>
      </c>
      <c r="AY341" s="426">
        <f t="shared" si="108"/>
        <v>0</v>
      </c>
      <c r="AZ341" s="426">
        <f t="shared" si="108"/>
        <v>0</v>
      </c>
      <c r="BA341" s="426">
        <f t="shared" si="108"/>
        <v>0</v>
      </c>
      <c r="BB341" s="426">
        <f t="shared" si="108"/>
        <v>0</v>
      </c>
      <c r="BC341" s="426">
        <f t="shared" si="108"/>
        <v>0</v>
      </c>
      <c r="BD341" s="426">
        <f t="shared" ref="BD341:BJ341" si="109">BD28</f>
        <v>0</v>
      </c>
      <c r="BE341" s="426">
        <f t="shared" si="109"/>
        <v>0</v>
      </c>
      <c r="BF341" s="426">
        <f t="shared" si="109"/>
        <v>0</v>
      </c>
      <c r="BG341" s="426">
        <f t="shared" si="109"/>
        <v>0</v>
      </c>
      <c r="BH341" s="426">
        <f t="shared" si="109"/>
        <v>0</v>
      </c>
      <c r="BI341" s="426">
        <f t="shared" si="109"/>
        <v>0</v>
      </c>
      <c r="BJ341" s="426">
        <f t="shared" si="109"/>
        <v>0</v>
      </c>
      <c r="DP341" s="426">
        <f t="shared" ref="DP341:DQ341" si="110">DP28</f>
        <v>0</v>
      </c>
      <c r="DQ341" s="426">
        <f t="shared" si="110"/>
        <v>0</v>
      </c>
    </row>
    <row r="342" spans="1:121" x14ac:dyDescent="0.3">
      <c r="A342" s="425">
        <v>47</v>
      </c>
      <c r="B342" s="133"/>
      <c r="C342" s="133"/>
      <c r="D342" s="426">
        <f t="shared" si="107"/>
        <v>0</v>
      </c>
      <c r="E342" s="426">
        <f t="shared" si="107"/>
        <v>0</v>
      </c>
      <c r="F342" s="426">
        <f t="shared" si="107"/>
        <v>0</v>
      </c>
      <c r="G342" s="426">
        <f t="shared" si="107"/>
        <v>0</v>
      </c>
      <c r="H342" s="426">
        <f t="shared" si="107"/>
        <v>0</v>
      </c>
      <c r="I342" s="426">
        <f t="shared" si="107"/>
        <v>0</v>
      </c>
      <c r="J342" s="426">
        <f t="shared" si="107"/>
        <v>0</v>
      </c>
      <c r="K342" s="426">
        <f t="shared" si="107"/>
        <v>0</v>
      </c>
      <c r="L342" s="426">
        <f t="shared" si="107"/>
        <v>0</v>
      </c>
      <c r="M342" s="426">
        <f t="shared" si="107"/>
        <v>0</v>
      </c>
      <c r="N342" s="426">
        <f t="shared" si="107"/>
        <v>0</v>
      </c>
      <c r="O342" s="426">
        <f t="shared" si="107"/>
        <v>0</v>
      </c>
      <c r="P342" s="426">
        <f t="shared" si="107"/>
        <v>0</v>
      </c>
      <c r="Q342" s="426">
        <f t="shared" si="107"/>
        <v>0</v>
      </c>
      <c r="R342" s="426">
        <f t="shared" si="107"/>
        <v>0</v>
      </c>
      <c r="S342" s="426">
        <f t="shared" si="103"/>
        <v>0</v>
      </c>
      <c r="T342" s="426">
        <f t="shared" si="103"/>
        <v>0</v>
      </c>
      <c r="U342" s="426">
        <f t="shared" si="103"/>
        <v>0</v>
      </c>
      <c r="V342" s="426">
        <f t="shared" si="103"/>
        <v>0</v>
      </c>
      <c r="W342" s="426">
        <f t="shared" si="103"/>
        <v>0</v>
      </c>
      <c r="X342" s="426">
        <f t="shared" si="103"/>
        <v>0</v>
      </c>
      <c r="Y342" s="426">
        <f t="shared" si="103"/>
        <v>0</v>
      </c>
      <c r="Z342" s="426">
        <f t="shared" si="103"/>
        <v>0</v>
      </c>
      <c r="AA342" s="426">
        <f t="shared" si="103"/>
        <v>0</v>
      </c>
      <c r="AB342" s="426">
        <f t="shared" si="103"/>
        <v>0</v>
      </c>
      <c r="AC342" s="426">
        <f t="shared" si="103"/>
        <v>0</v>
      </c>
      <c r="AD342" s="426">
        <f t="shared" si="103"/>
        <v>0</v>
      </c>
      <c r="AE342" s="426">
        <f t="shared" si="103"/>
        <v>0</v>
      </c>
      <c r="AF342" s="426">
        <f t="shared" si="103"/>
        <v>0</v>
      </c>
      <c r="AG342" s="426">
        <f t="shared" si="103"/>
        <v>0</v>
      </c>
      <c r="AH342" s="426">
        <f t="shared" si="103"/>
        <v>0</v>
      </c>
      <c r="AI342" s="426">
        <f t="shared" si="103"/>
        <v>0</v>
      </c>
      <c r="AJ342" s="426">
        <f t="shared" si="103"/>
        <v>0</v>
      </c>
      <c r="AK342" s="426">
        <f t="shared" si="103"/>
        <v>0</v>
      </c>
      <c r="AL342" s="426">
        <f t="shared" si="103"/>
        <v>0</v>
      </c>
      <c r="AM342" s="426">
        <f t="shared" si="103"/>
        <v>0</v>
      </c>
      <c r="AN342" s="426">
        <f t="shared" si="103"/>
        <v>0</v>
      </c>
      <c r="AO342" s="426">
        <f t="shared" si="103"/>
        <v>0</v>
      </c>
      <c r="AP342" s="426">
        <f t="shared" si="103"/>
        <v>0</v>
      </c>
      <c r="AQ342" s="426">
        <f t="shared" si="103"/>
        <v>0</v>
      </c>
      <c r="AR342" s="426">
        <f t="shared" si="103"/>
        <v>0</v>
      </c>
      <c r="AS342" s="426">
        <f t="shared" si="103"/>
        <v>0</v>
      </c>
      <c r="AT342" s="426">
        <f t="shared" ref="AT342:BC342" si="111">AT29</f>
        <v>0</v>
      </c>
      <c r="AU342" s="426">
        <f t="shared" si="111"/>
        <v>0</v>
      </c>
      <c r="AV342" s="426">
        <f t="shared" si="111"/>
        <v>0</v>
      </c>
      <c r="AW342" s="426">
        <f t="shared" si="111"/>
        <v>0</v>
      </c>
      <c r="AX342" s="426">
        <f t="shared" si="111"/>
        <v>0</v>
      </c>
      <c r="AY342" s="426">
        <f t="shared" si="111"/>
        <v>0</v>
      </c>
      <c r="AZ342" s="426">
        <f t="shared" si="111"/>
        <v>0</v>
      </c>
      <c r="BA342" s="426">
        <f t="shared" si="111"/>
        <v>0</v>
      </c>
      <c r="BB342" s="426">
        <f t="shared" si="111"/>
        <v>0</v>
      </c>
      <c r="BC342" s="426">
        <f t="shared" si="111"/>
        <v>0</v>
      </c>
      <c r="BD342" s="426">
        <f t="shared" ref="BD342:BJ342" si="112">BD29</f>
        <v>0</v>
      </c>
      <c r="BE342" s="426">
        <f t="shared" si="112"/>
        <v>0</v>
      </c>
      <c r="BF342" s="426">
        <f t="shared" si="112"/>
        <v>0</v>
      </c>
      <c r="BG342" s="426">
        <f t="shared" si="112"/>
        <v>0</v>
      </c>
      <c r="BH342" s="426">
        <f t="shared" si="112"/>
        <v>0</v>
      </c>
      <c r="BI342" s="426">
        <f t="shared" si="112"/>
        <v>0</v>
      </c>
      <c r="BJ342" s="426">
        <f t="shared" si="112"/>
        <v>0</v>
      </c>
      <c r="DP342" s="426">
        <f t="shared" ref="DP342:DQ342" si="113">DP29</f>
        <v>0</v>
      </c>
      <c r="DQ342" s="426">
        <f t="shared" si="113"/>
        <v>0</v>
      </c>
    </row>
    <row r="343" spans="1:121" x14ac:dyDescent="0.3">
      <c r="A343" s="425">
        <v>48</v>
      </c>
      <c r="B343" s="133"/>
      <c r="C343" s="133"/>
      <c r="D343" s="426">
        <f t="shared" si="107"/>
        <v>0</v>
      </c>
      <c r="E343" s="426">
        <f t="shared" si="103"/>
        <v>0</v>
      </c>
      <c r="F343" s="426">
        <f t="shared" si="103"/>
        <v>0</v>
      </c>
      <c r="G343" s="426">
        <f t="shared" si="103"/>
        <v>0</v>
      </c>
      <c r="H343" s="426">
        <f t="shared" si="103"/>
        <v>0</v>
      </c>
      <c r="I343" s="426">
        <f t="shared" si="103"/>
        <v>0</v>
      </c>
      <c r="J343" s="426">
        <f t="shared" si="103"/>
        <v>0</v>
      </c>
      <c r="K343" s="426">
        <f t="shared" si="103"/>
        <v>0</v>
      </c>
      <c r="L343" s="426">
        <f t="shared" si="103"/>
        <v>0</v>
      </c>
      <c r="M343" s="426">
        <f t="shared" si="103"/>
        <v>0</v>
      </c>
      <c r="N343" s="426">
        <f t="shared" si="103"/>
        <v>0</v>
      </c>
      <c r="O343" s="426">
        <f t="shared" si="103"/>
        <v>0</v>
      </c>
      <c r="P343" s="426">
        <f t="shared" si="103"/>
        <v>0</v>
      </c>
      <c r="Q343" s="426">
        <f t="shared" si="103"/>
        <v>0</v>
      </c>
      <c r="R343" s="426">
        <f t="shared" si="103"/>
        <v>0</v>
      </c>
      <c r="S343" s="426">
        <f t="shared" si="103"/>
        <v>0</v>
      </c>
      <c r="T343" s="426">
        <f t="shared" si="103"/>
        <v>0</v>
      </c>
      <c r="U343" s="426">
        <f t="shared" si="103"/>
        <v>0</v>
      </c>
      <c r="V343" s="426">
        <f t="shared" si="103"/>
        <v>0</v>
      </c>
      <c r="W343" s="426">
        <f t="shared" si="103"/>
        <v>0</v>
      </c>
      <c r="X343" s="426">
        <f t="shared" si="103"/>
        <v>0</v>
      </c>
      <c r="Y343" s="426">
        <f t="shared" si="103"/>
        <v>0</v>
      </c>
      <c r="Z343" s="426">
        <f t="shared" si="103"/>
        <v>0</v>
      </c>
      <c r="AA343" s="426">
        <f t="shared" si="103"/>
        <v>0</v>
      </c>
      <c r="AB343" s="426">
        <f t="shared" si="103"/>
        <v>0</v>
      </c>
      <c r="AC343" s="426">
        <f t="shared" si="103"/>
        <v>0</v>
      </c>
      <c r="AD343" s="426">
        <f t="shared" si="103"/>
        <v>0</v>
      </c>
      <c r="AE343" s="426">
        <f t="shared" si="103"/>
        <v>0</v>
      </c>
      <c r="AF343" s="426">
        <f t="shared" si="103"/>
        <v>0</v>
      </c>
      <c r="AG343" s="426">
        <f t="shared" si="103"/>
        <v>0</v>
      </c>
      <c r="AH343" s="426">
        <f t="shared" si="103"/>
        <v>0</v>
      </c>
      <c r="AI343" s="426">
        <f t="shared" si="103"/>
        <v>0</v>
      </c>
      <c r="AJ343" s="426">
        <f t="shared" si="103"/>
        <v>0</v>
      </c>
      <c r="AK343" s="426">
        <f t="shared" si="103"/>
        <v>0</v>
      </c>
      <c r="AL343" s="426">
        <f t="shared" si="103"/>
        <v>0</v>
      </c>
      <c r="AM343" s="426">
        <f t="shared" si="103"/>
        <v>0</v>
      </c>
      <c r="AN343" s="426">
        <f t="shared" si="103"/>
        <v>0</v>
      </c>
      <c r="AO343" s="426">
        <f t="shared" si="103"/>
        <v>0</v>
      </c>
      <c r="AP343" s="426">
        <f t="shared" si="103"/>
        <v>0</v>
      </c>
      <c r="AQ343" s="426">
        <f t="shared" si="103"/>
        <v>0</v>
      </c>
      <c r="AR343" s="426">
        <f t="shared" si="103"/>
        <v>0</v>
      </c>
      <c r="AS343" s="426">
        <f t="shared" si="103"/>
        <v>0</v>
      </c>
      <c r="AT343" s="426">
        <f t="shared" ref="AT343:BC343" si="114">AT30</f>
        <v>0</v>
      </c>
      <c r="AU343" s="426">
        <f t="shared" si="114"/>
        <v>0</v>
      </c>
      <c r="AV343" s="426">
        <f t="shared" si="114"/>
        <v>0</v>
      </c>
      <c r="AW343" s="426">
        <f t="shared" si="114"/>
        <v>0</v>
      </c>
      <c r="AX343" s="426">
        <f t="shared" si="114"/>
        <v>0</v>
      </c>
      <c r="AY343" s="426">
        <f t="shared" si="114"/>
        <v>0</v>
      </c>
      <c r="AZ343" s="426">
        <f t="shared" si="114"/>
        <v>0</v>
      </c>
      <c r="BA343" s="426">
        <f t="shared" si="114"/>
        <v>0</v>
      </c>
      <c r="BB343" s="426">
        <f t="shared" si="114"/>
        <v>0</v>
      </c>
      <c r="BC343" s="426">
        <f t="shared" si="114"/>
        <v>0</v>
      </c>
      <c r="BD343" s="426">
        <f t="shared" ref="BD343:BJ343" si="115">BD30</f>
        <v>0</v>
      </c>
      <c r="BE343" s="426">
        <f t="shared" si="115"/>
        <v>0</v>
      </c>
      <c r="BF343" s="426">
        <f t="shared" si="115"/>
        <v>0</v>
      </c>
      <c r="BG343" s="426">
        <f t="shared" si="115"/>
        <v>0</v>
      </c>
      <c r="BH343" s="426">
        <f t="shared" si="115"/>
        <v>0</v>
      </c>
      <c r="BI343" s="426">
        <f t="shared" si="115"/>
        <v>0</v>
      </c>
      <c r="BJ343" s="426">
        <f t="shared" si="115"/>
        <v>0</v>
      </c>
      <c r="DP343" s="426">
        <f t="shared" ref="DP343:DQ343" si="116">DP30</f>
        <v>0</v>
      </c>
      <c r="DQ343" s="426">
        <f t="shared" si="116"/>
        <v>0</v>
      </c>
    </row>
    <row r="344" spans="1:121" x14ac:dyDescent="0.3">
      <c r="A344" s="429">
        <v>385</v>
      </c>
      <c r="B344" s="133"/>
      <c r="C344" s="133"/>
      <c r="D344" s="430">
        <f>D118</f>
        <v>203713935</v>
      </c>
      <c r="E344" s="430">
        <f t="shared" ref="E344:AS344" si="117">E118</f>
        <v>57899784</v>
      </c>
      <c r="F344" s="430">
        <f t="shared" si="117"/>
        <v>26685622</v>
      </c>
      <c r="G344" s="430">
        <f t="shared" si="117"/>
        <v>48104345</v>
      </c>
      <c r="H344" s="430">
        <f t="shared" si="117"/>
        <v>42551635</v>
      </c>
      <c r="I344" s="430">
        <f t="shared" si="117"/>
        <v>81548410</v>
      </c>
      <c r="J344" s="430">
        <f t="shared" si="117"/>
        <v>113197710</v>
      </c>
      <c r="K344" s="430">
        <f t="shared" si="117"/>
        <v>40800917</v>
      </c>
      <c r="L344" s="430">
        <f t="shared" si="117"/>
        <v>92387979</v>
      </c>
      <c r="M344" s="430">
        <f t="shared" si="117"/>
        <v>15379395</v>
      </c>
      <c r="N344" s="430">
        <f t="shared" si="117"/>
        <v>50088839</v>
      </c>
      <c r="O344" s="430">
        <f t="shared" si="117"/>
        <v>259583543</v>
      </c>
      <c r="P344" s="430">
        <f t="shared" si="117"/>
        <v>440723473</v>
      </c>
      <c r="Q344" s="430">
        <f t="shared" si="117"/>
        <v>158502944</v>
      </c>
      <c r="R344" s="430">
        <f t="shared" si="117"/>
        <v>694414415</v>
      </c>
      <c r="S344" s="430">
        <f t="shared" si="117"/>
        <v>134422394</v>
      </c>
      <c r="T344" s="430">
        <f t="shared" si="117"/>
        <v>29847508</v>
      </c>
      <c r="U344" s="430">
        <f t="shared" si="117"/>
        <v>138970648</v>
      </c>
      <c r="V344" s="430">
        <f t="shared" si="117"/>
        <v>50993310</v>
      </c>
      <c r="W344" s="430">
        <f t="shared" si="117"/>
        <v>205662361</v>
      </c>
      <c r="X344" s="430">
        <f t="shared" si="117"/>
        <v>306343796</v>
      </c>
      <c r="Y344" s="430">
        <f t="shared" si="117"/>
        <v>3127037000</v>
      </c>
      <c r="Z344" s="430">
        <f t="shared" si="117"/>
        <v>222869633</v>
      </c>
      <c r="AA344" s="430">
        <f t="shared" si="117"/>
        <v>41426037</v>
      </c>
      <c r="AB344" s="430">
        <f t="shared" si="117"/>
        <v>16525287</v>
      </c>
      <c r="AC344" s="430">
        <f t="shared" si="117"/>
        <v>158190598</v>
      </c>
      <c r="AD344" s="430">
        <f t="shared" si="117"/>
        <v>44143691</v>
      </c>
      <c r="AE344" s="430">
        <f t="shared" si="117"/>
        <v>69608789</v>
      </c>
      <c r="AF344" s="430">
        <f t="shared" si="117"/>
        <v>132233101</v>
      </c>
      <c r="AG344" s="430">
        <f t="shared" si="117"/>
        <v>0</v>
      </c>
      <c r="AH344" s="430">
        <f t="shared" si="117"/>
        <v>61415669</v>
      </c>
      <c r="AI344" s="430">
        <f t="shared" si="117"/>
        <v>156205297</v>
      </c>
      <c r="AJ344" s="430">
        <f t="shared" si="117"/>
        <v>251154807</v>
      </c>
      <c r="AK344" s="430">
        <f t="shared" si="117"/>
        <v>60060402</v>
      </c>
      <c r="AL344" s="430">
        <f t="shared" si="117"/>
        <v>129648032</v>
      </c>
      <c r="AM344" s="430">
        <f t="shared" si="117"/>
        <v>553692879</v>
      </c>
      <c r="AN344" s="430">
        <f t="shared" si="117"/>
        <v>30328144</v>
      </c>
      <c r="AO344" s="430">
        <f t="shared" si="117"/>
        <v>54729640</v>
      </c>
      <c r="AP344" s="430">
        <f t="shared" si="117"/>
        <v>76704507</v>
      </c>
      <c r="AQ344" s="430">
        <f t="shared" si="117"/>
        <v>22593497</v>
      </c>
      <c r="AR344" s="430">
        <f t="shared" si="117"/>
        <v>155297547</v>
      </c>
      <c r="AS344" s="430">
        <f t="shared" si="117"/>
        <v>364055773</v>
      </c>
      <c r="AT344" s="430">
        <f t="shared" ref="AT344:BC344" si="118">AT118</f>
        <v>28079645</v>
      </c>
      <c r="AU344" s="430">
        <f t="shared" si="118"/>
        <v>13623881</v>
      </c>
      <c r="AV344" s="430">
        <f t="shared" si="118"/>
        <v>121369571</v>
      </c>
      <c r="AW344" s="430">
        <f t="shared" si="118"/>
        <v>41724390</v>
      </c>
      <c r="AX344" s="430">
        <f t="shared" si="118"/>
        <v>1114485073</v>
      </c>
      <c r="AY344" s="430">
        <f t="shared" si="118"/>
        <v>49497691</v>
      </c>
      <c r="AZ344" s="430">
        <f t="shared" si="118"/>
        <v>300923789</v>
      </c>
      <c r="BA344" s="430">
        <f t="shared" si="118"/>
        <v>90013544</v>
      </c>
      <c r="BB344" s="430">
        <f t="shared" si="118"/>
        <v>141860947</v>
      </c>
      <c r="BC344" s="430">
        <f t="shared" si="118"/>
        <v>34712789</v>
      </c>
      <c r="BD344" s="430">
        <f t="shared" ref="BD344:BJ344" si="119">BD118</f>
        <v>65179561</v>
      </c>
      <c r="BE344" s="430">
        <f t="shared" si="119"/>
        <v>100310374</v>
      </c>
      <c r="BF344" s="430">
        <f t="shared" si="119"/>
        <v>30277552</v>
      </c>
      <c r="BG344" s="430">
        <f t="shared" si="119"/>
        <v>175153534</v>
      </c>
      <c r="BH344" s="430">
        <f t="shared" si="119"/>
        <v>65825203</v>
      </c>
      <c r="BI344" s="430">
        <f t="shared" si="119"/>
        <v>697169572</v>
      </c>
      <c r="BJ344" s="430">
        <f t="shared" si="119"/>
        <v>16813012</v>
      </c>
      <c r="DP344" s="430">
        <f t="shared" ref="DP344:DQ344" si="120">DP118</f>
        <v>0</v>
      </c>
      <c r="DQ344" s="430">
        <f t="shared" si="120"/>
        <v>0</v>
      </c>
    </row>
    <row r="345" spans="1:121" x14ac:dyDescent="0.3">
      <c r="A345" s="429">
        <v>626</v>
      </c>
      <c r="B345" s="133"/>
      <c r="C345" s="133"/>
      <c r="D345" s="430">
        <f>D215</f>
        <v>18300670</v>
      </c>
      <c r="E345" s="430">
        <f t="shared" ref="E345:AS345" si="121">E215</f>
        <v>4668102</v>
      </c>
      <c r="F345" s="430">
        <f t="shared" si="121"/>
        <v>577899</v>
      </c>
      <c r="G345" s="430">
        <f t="shared" si="121"/>
        <v>2931375</v>
      </c>
      <c r="H345" s="430">
        <f t="shared" si="121"/>
        <v>1547578</v>
      </c>
      <c r="I345" s="430">
        <f t="shared" si="121"/>
        <v>3758291</v>
      </c>
      <c r="J345" s="430">
        <f t="shared" si="121"/>
        <v>1908697</v>
      </c>
      <c r="K345" s="430">
        <f t="shared" si="121"/>
        <v>854338</v>
      </c>
      <c r="L345" s="430">
        <f t="shared" si="121"/>
        <v>5075234</v>
      </c>
      <c r="M345" s="430">
        <f t="shared" si="121"/>
        <v>723522</v>
      </c>
      <c r="N345" s="430">
        <f t="shared" si="121"/>
        <v>3793353</v>
      </c>
      <c r="O345" s="430">
        <f t="shared" si="121"/>
        <v>8820367</v>
      </c>
      <c r="P345" s="430">
        <f t="shared" si="121"/>
        <v>6152525</v>
      </c>
      <c r="Q345" s="430">
        <f t="shared" si="121"/>
        <v>3544713</v>
      </c>
      <c r="R345" s="430">
        <f t="shared" si="121"/>
        <v>22488563</v>
      </c>
      <c r="S345" s="430">
        <f t="shared" si="121"/>
        <v>8751783</v>
      </c>
      <c r="T345" s="430">
        <f t="shared" si="121"/>
        <v>1127127</v>
      </c>
      <c r="U345" s="430">
        <f t="shared" si="121"/>
        <v>6748766</v>
      </c>
      <c r="V345" s="430">
        <f t="shared" si="121"/>
        <v>1687672</v>
      </c>
      <c r="W345" s="430">
        <f t="shared" si="121"/>
        <v>10744395</v>
      </c>
      <c r="X345" s="430">
        <f t="shared" si="121"/>
        <v>7751052</v>
      </c>
      <c r="Y345" s="430">
        <f t="shared" si="121"/>
        <v>187104000</v>
      </c>
      <c r="Z345" s="430">
        <f t="shared" si="121"/>
        <v>5623411</v>
      </c>
      <c r="AA345" s="430">
        <f t="shared" si="121"/>
        <v>3372106</v>
      </c>
      <c r="AB345" s="430">
        <f t="shared" si="121"/>
        <v>614509</v>
      </c>
      <c r="AC345" s="430">
        <f t="shared" si="121"/>
        <v>10457653</v>
      </c>
      <c r="AD345" s="430">
        <f t="shared" si="121"/>
        <v>2328422</v>
      </c>
      <c r="AE345" s="430">
        <f t="shared" si="121"/>
        <v>4667675</v>
      </c>
      <c r="AF345" s="430">
        <f t="shared" si="121"/>
        <v>8980770</v>
      </c>
      <c r="AG345" s="430">
        <f t="shared" si="121"/>
        <v>0</v>
      </c>
      <c r="AH345" s="430">
        <f t="shared" si="121"/>
        <v>3477297</v>
      </c>
      <c r="AI345" s="430">
        <f t="shared" si="121"/>
        <v>1902930</v>
      </c>
      <c r="AJ345" s="430">
        <f t="shared" si="121"/>
        <v>12259988</v>
      </c>
      <c r="AK345" s="430">
        <f t="shared" si="121"/>
        <v>3415187</v>
      </c>
      <c r="AL345" s="430">
        <f t="shared" si="121"/>
        <v>5078083</v>
      </c>
      <c r="AM345" s="430">
        <f t="shared" si="121"/>
        <v>30943045</v>
      </c>
      <c r="AN345" s="430">
        <f t="shared" si="121"/>
        <v>1589828</v>
      </c>
      <c r="AO345" s="430">
        <f t="shared" si="121"/>
        <v>1993380</v>
      </c>
      <c r="AP345" s="430">
        <f t="shared" si="121"/>
        <v>3032772</v>
      </c>
      <c r="AQ345" s="430">
        <f t="shared" si="121"/>
        <v>18806</v>
      </c>
      <c r="AR345" s="430">
        <f t="shared" si="121"/>
        <v>4425096</v>
      </c>
      <c r="AS345" s="430">
        <f t="shared" si="121"/>
        <v>17709229</v>
      </c>
      <c r="AT345" s="430">
        <f t="shared" ref="AT345:BC345" si="122">AT215</f>
        <v>1445767</v>
      </c>
      <c r="AU345" s="430">
        <f t="shared" si="122"/>
        <v>1668680</v>
      </c>
      <c r="AV345" s="430">
        <f t="shared" si="122"/>
        <v>4278511</v>
      </c>
      <c r="AW345" s="430">
        <f t="shared" si="122"/>
        <v>2233271</v>
      </c>
      <c r="AX345" s="430">
        <f t="shared" si="122"/>
        <v>33361436</v>
      </c>
      <c r="AY345" s="430">
        <f t="shared" si="122"/>
        <v>1833819</v>
      </c>
      <c r="AZ345" s="430">
        <f t="shared" si="122"/>
        <v>12342039</v>
      </c>
      <c r="BA345" s="430">
        <f t="shared" si="122"/>
        <v>2780747</v>
      </c>
      <c r="BB345" s="430">
        <f t="shared" si="122"/>
        <v>12829323</v>
      </c>
      <c r="BC345" s="430">
        <f t="shared" si="122"/>
        <v>1738747</v>
      </c>
      <c r="BD345" s="430">
        <f t="shared" ref="BD345:BJ345" si="123">BD215</f>
        <v>2615408</v>
      </c>
      <c r="BE345" s="430">
        <f t="shared" si="123"/>
        <v>141864250</v>
      </c>
      <c r="BF345" s="430">
        <f t="shared" si="123"/>
        <v>1126671</v>
      </c>
      <c r="BG345" s="430">
        <f t="shared" si="123"/>
        <v>19845514</v>
      </c>
      <c r="BH345" s="430">
        <f t="shared" si="123"/>
        <v>1645666</v>
      </c>
      <c r="BI345" s="430">
        <f t="shared" si="123"/>
        <v>34585910</v>
      </c>
      <c r="BJ345" s="430">
        <f t="shared" si="123"/>
        <v>760660</v>
      </c>
      <c r="DP345" s="430">
        <f t="shared" ref="DP345:DQ345" si="124">DP215</f>
        <v>0</v>
      </c>
      <c r="DQ345" s="430">
        <f t="shared" si="124"/>
        <v>0</v>
      </c>
    </row>
    <row r="346" spans="1:121" x14ac:dyDescent="0.3">
      <c r="A346" s="429">
        <v>338</v>
      </c>
      <c r="B346" s="133"/>
      <c r="C346" s="133"/>
      <c r="D346" s="430">
        <f>D83</f>
        <v>434669144</v>
      </c>
      <c r="E346" s="430">
        <f t="shared" ref="E346:AS346" si="125">E83</f>
        <v>97557216</v>
      </c>
      <c r="F346" s="430">
        <f t="shared" si="125"/>
        <v>32060739</v>
      </c>
      <c r="G346" s="430">
        <f t="shared" si="125"/>
        <v>58331933</v>
      </c>
      <c r="H346" s="430">
        <f t="shared" si="125"/>
        <v>61990976</v>
      </c>
      <c r="I346" s="430">
        <f t="shared" si="125"/>
        <v>97979894</v>
      </c>
      <c r="J346" s="430">
        <f t="shared" si="125"/>
        <v>117813110</v>
      </c>
      <c r="K346" s="430">
        <f t="shared" si="125"/>
        <v>48210868</v>
      </c>
      <c r="L346" s="430">
        <f t="shared" si="125"/>
        <v>123462615</v>
      </c>
      <c r="M346" s="430">
        <f t="shared" si="125"/>
        <v>42346717</v>
      </c>
      <c r="N346" s="430">
        <f t="shared" si="125"/>
        <v>76877363</v>
      </c>
      <c r="O346" s="430">
        <f t="shared" si="125"/>
        <v>253385924</v>
      </c>
      <c r="P346" s="430">
        <f t="shared" si="125"/>
        <v>491867804</v>
      </c>
      <c r="Q346" s="430">
        <f t="shared" si="125"/>
        <v>216472282</v>
      </c>
      <c r="R346" s="430">
        <f t="shared" si="125"/>
        <v>620419792</v>
      </c>
      <c r="S346" s="430">
        <f t="shared" si="125"/>
        <v>229704161</v>
      </c>
      <c r="T346" s="430">
        <f t="shared" si="125"/>
        <v>35769680</v>
      </c>
      <c r="U346" s="430">
        <f t="shared" si="125"/>
        <v>165650314</v>
      </c>
      <c r="V346" s="430">
        <f t="shared" si="125"/>
        <v>47201632</v>
      </c>
      <c r="W346" s="430">
        <f t="shared" si="125"/>
        <v>287211151</v>
      </c>
      <c r="X346" s="430">
        <f t="shared" si="125"/>
        <v>340944299</v>
      </c>
      <c r="Y346" s="430">
        <f t="shared" si="125"/>
        <v>3180842000</v>
      </c>
      <c r="Z346" s="430">
        <f t="shared" si="125"/>
        <v>184728673</v>
      </c>
      <c r="AA346" s="430">
        <f t="shared" si="125"/>
        <v>72842018</v>
      </c>
      <c r="AB346" s="430">
        <f t="shared" si="125"/>
        <v>27848098</v>
      </c>
      <c r="AC346" s="430">
        <f t="shared" si="125"/>
        <v>295847485</v>
      </c>
      <c r="AD346" s="430">
        <f t="shared" si="125"/>
        <v>57413511</v>
      </c>
      <c r="AE346" s="430">
        <f t="shared" si="125"/>
        <v>103238482</v>
      </c>
      <c r="AF346" s="430">
        <f t="shared" si="125"/>
        <v>245738474</v>
      </c>
      <c r="AG346" s="430">
        <f t="shared" si="125"/>
        <v>0</v>
      </c>
      <c r="AH346" s="430">
        <f t="shared" si="125"/>
        <v>80592028</v>
      </c>
      <c r="AI346" s="430">
        <f t="shared" si="125"/>
        <v>112438370</v>
      </c>
      <c r="AJ346" s="430">
        <f t="shared" si="125"/>
        <v>324510371</v>
      </c>
      <c r="AK346" s="430">
        <f t="shared" si="125"/>
        <v>122120358</v>
      </c>
      <c r="AL346" s="430">
        <f t="shared" si="125"/>
        <v>171012764</v>
      </c>
      <c r="AM346" s="430">
        <f t="shared" si="125"/>
        <v>815857876</v>
      </c>
      <c r="AN346" s="430">
        <f t="shared" si="125"/>
        <v>40787433</v>
      </c>
      <c r="AO346" s="430">
        <f t="shared" si="125"/>
        <v>112981033</v>
      </c>
      <c r="AP346" s="430">
        <f t="shared" si="125"/>
        <v>102352184</v>
      </c>
      <c r="AQ346" s="430">
        <f t="shared" si="125"/>
        <v>23704970</v>
      </c>
      <c r="AR346" s="430">
        <f t="shared" si="125"/>
        <v>156577973</v>
      </c>
      <c r="AS346" s="430">
        <f t="shared" si="125"/>
        <v>552682720</v>
      </c>
      <c r="AT346" s="430">
        <f t="shared" ref="AT346:BC346" si="126">AT83</f>
        <v>36273903</v>
      </c>
      <c r="AU346" s="430">
        <f t="shared" si="126"/>
        <v>28652973</v>
      </c>
      <c r="AV346" s="430">
        <f t="shared" si="126"/>
        <v>137099368</v>
      </c>
      <c r="AW346" s="430">
        <f t="shared" si="126"/>
        <v>63756917</v>
      </c>
      <c r="AX346" s="430">
        <f t="shared" si="126"/>
        <v>1435177477</v>
      </c>
      <c r="AY346" s="430">
        <f t="shared" si="126"/>
        <v>49988517</v>
      </c>
      <c r="AZ346" s="430">
        <f t="shared" si="126"/>
        <v>348622487</v>
      </c>
      <c r="BA346" s="430">
        <f t="shared" si="126"/>
        <v>141797815</v>
      </c>
      <c r="BB346" s="430">
        <f t="shared" si="126"/>
        <v>251884329</v>
      </c>
      <c r="BC346" s="430">
        <f t="shared" si="126"/>
        <v>57669762</v>
      </c>
      <c r="BD346" s="430">
        <f t="shared" ref="BD346:BJ346" si="127">BD83</f>
        <v>73815184</v>
      </c>
      <c r="BE346" s="430">
        <f t="shared" si="127"/>
        <v>175552228</v>
      </c>
      <c r="BF346" s="430">
        <f t="shared" si="127"/>
        <v>18540512</v>
      </c>
      <c r="BG346" s="430">
        <f t="shared" si="127"/>
        <v>361164821</v>
      </c>
      <c r="BH346" s="430">
        <f t="shared" si="127"/>
        <v>75228725</v>
      </c>
      <c r="BI346" s="430">
        <f t="shared" si="127"/>
        <v>688433664</v>
      </c>
      <c r="BJ346" s="430">
        <f t="shared" si="127"/>
        <v>26861091</v>
      </c>
      <c r="DP346" s="430">
        <f t="shared" ref="DP346:DQ346" si="128">DP83</f>
        <v>0</v>
      </c>
      <c r="DQ346" s="430">
        <f t="shared" si="128"/>
        <v>0</v>
      </c>
    </row>
    <row r="347" spans="1:121" x14ac:dyDescent="0.3">
      <c r="A347" s="433">
        <v>620</v>
      </c>
      <c r="B347" s="133"/>
      <c r="C347" s="133"/>
      <c r="D347" s="434">
        <f>D211</f>
        <v>0</v>
      </c>
      <c r="E347" s="434">
        <f t="shared" ref="E347:AS347" si="129">E211</f>
        <v>0</v>
      </c>
      <c r="F347" s="434">
        <f t="shared" si="129"/>
        <v>0</v>
      </c>
      <c r="G347" s="434">
        <f t="shared" si="129"/>
        <v>0</v>
      </c>
      <c r="H347" s="434">
        <f t="shared" si="129"/>
        <v>0</v>
      </c>
      <c r="I347" s="434">
        <f t="shared" si="129"/>
        <v>0</v>
      </c>
      <c r="J347" s="434">
        <f t="shared" si="129"/>
        <v>0</v>
      </c>
      <c r="K347" s="434">
        <f t="shared" si="129"/>
        <v>0</v>
      </c>
      <c r="L347" s="434">
        <f t="shared" si="129"/>
        <v>0</v>
      </c>
      <c r="M347" s="434">
        <f t="shared" si="129"/>
        <v>0</v>
      </c>
      <c r="N347" s="434">
        <f t="shared" si="129"/>
        <v>0</v>
      </c>
      <c r="O347" s="434">
        <f t="shared" si="129"/>
        <v>0</v>
      </c>
      <c r="P347" s="434">
        <f t="shared" si="129"/>
        <v>0</v>
      </c>
      <c r="Q347" s="434">
        <f t="shared" si="129"/>
        <v>0</v>
      </c>
      <c r="R347" s="434">
        <f t="shared" si="129"/>
        <v>0</v>
      </c>
      <c r="S347" s="434">
        <f t="shared" si="129"/>
        <v>0</v>
      </c>
      <c r="T347" s="434">
        <f t="shared" si="129"/>
        <v>0</v>
      </c>
      <c r="U347" s="434">
        <f t="shared" si="129"/>
        <v>0</v>
      </c>
      <c r="V347" s="434">
        <f t="shared" si="129"/>
        <v>0</v>
      </c>
      <c r="W347" s="434">
        <f t="shared" si="129"/>
        <v>0</v>
      </c>
      <c r="X347" s="434">
        <f t="shared" si="129"/>
        <v>0</v>
      </c>
      <c r="Y347" s="434">
        <f t="shared" si="129"/>
        <v>0</v>
      </c>
      <c r="Z347" s="434">
        <f t="shared" si="129"/>
        <v>0</v>
      </c>
      <c r="AA347" s="434">
        <f t="shared" si="129"/>
        <v>0</v>
      </c>
      <c r="AB347" s="434">
        <f t="shared" si="129"/>
        <v>0</v>
      </c>
      <c r="AC347" s="434">
        <f t="shared" si="129"/>
        <v>0</v>
      </c>
      <c r="AD347" s="434">
        <f t="shared" si="129"/>
        <v>0</v>
      </c>
      <c r="AE347" s="434">
        <f t="shared" si="129"/>
        <v>0</v>
      </c>
      <c r="AF347" s="434">
        <f t="shared" si="129"/>
        <v>0</v>
      </c>
      <c r="AG347" s="434">
        <f t="shared" si="129"/>
        <v>0</v>
      </c>
      <c r="AH347" s="434">
        <f t="shared" si="129"/>
        <v>0</v>
      </c>
      <c r="AI347" s="434">
        <f t="shared" si="129"/>
        <v>0</v>
      </c>
      <c r="AJ347" s="434">
        <f t="shared" si="129"/>
        <v>0</v>
      </c>
      <c r="AK347" s="434">
        <f t="shared" si="129"/>
        <v>0</v>
      </c>
      <c r="AL347" s="434">
        <f t="shared" si="129"/>
        <v>0</v>
      </c>
      <c r="AM347" s="434">
        <f t="shared" si="129"/>
        <v>0</v>
      </c>
      <c r="AN347" s="434">
        <f t="shared" si="129"/>
        <v>0</v>
      </c>
      <c r="AO347" s="434">
        <f t="shared" si="129"/>
        <v>0</v>
      </c>
      <c r="AP347" s="434">
        <f t="shared" si="129"/>
        <v>0</v>
      </c>
      <c r="AQ347" s="434">
        <f t="shared" si="129"/>
        <v>0</v>
      </c>
      <c r="AR347" s="434">
        <f t="shared" si="129"/>
        <v>0</v>
      </c>
      <c r="AS347" s="434">
        <f t="shared" si="129"/>
        <v>0</v>
      </c>
      <c r="AT347" s="434">
        <f t="shared" ref="AT347:BC347" si="130">AT211</f>
        <v>0</v>
      </c>
      <c r="AU347" s="434">
        <f t="shared" si="130"/>
        <v>0</v>
      </c>
      <c r="AV347" s="434">
        <f t="shared" si="130"/>
        <v>0</v>
      </c>
      <c r="AW347" s="434">
        <f t="shared" si="130"/>
        <v>0</v>
      </c>
      <c r="AX347" s="434">
        <f t="shared" si="130"/>
        <v>0</v>
      </c>
      <c r="AY347" s="434">
        <f t="shared" si="130"/>
        <v>0</v>
      </c>
      <c r="AZ347" s="434">
        <f t="shared" si="130"/>
        <v>0</v>
      </c>
      <c r="BA347" s="434">
        <f t="shared" si="130"/>
        <v>0</v>
      </c>
      <c r="BB347" s="434">
        <f t="shared" si="130"/>
        <v>0</v>
      </c>
      <c r="BC347" s="434">
        <f t="shared" si="130"/>
        <v>0</v>
      </c>
      <c r="BD347" s="434">
        <f t="shared" ref="BD347:BJ347" si="131">BD211</f>
        <v>0</v>
      </c>
      <c r="BE347" s="434">
        <f t="shared" si="131"/>
        <v>0</v>
      </c>
      <c r="BF347" s="434">
        <f t="shared" si="131"/>
        <v>0</v>
      </c>
      <c r="BG347" s="434">
        <f t="shared" si="131"/>
        <v>0</v>
      </c>
      <c r="BH347" s="434">
        <f t="shared" si="131"/>
        <v>0</v>
      </c>
      <c r="BI347" s="434">
        <f t="shared" si="131"/>
        <v>0</v>
      </c>
      <c r="BJ347" s="434">
        <f t="shared" si="131"/>
        <v>0</v>
      </c>
      <c r="DP347" s="434">
        <f t="shared" ref="DP347:DQ347" si="132">DP211</f>
        <v>0</v>
      </c>
      <c r="DQ347" s="434">
        <f t="shared" si="132"/>
        <v>0</v>
      </c>
    </row>
    <row r="348" spans="1:121" x14ac:dyDescent="0.3">
      <c r="A348" s="109">
        <v>545</v>
      </c>
      <c r="B348" s="133"/>
      <c r="C348" s="133"/>
      <c r="D348" s="434">
        <f>D166</f>
        <v>0</v>
      </c>
      <c r="E348" s="434">
        <f t="shared" ref="E348:AS348" si="133">E166</f>
        <v>0</v>
      </c>
      <c r="F348" s="434">
        <f t="shared" si="133"/>
        <v>0</v>
      </c>
      <c r="G348" s="434">
        <f t="shared" si="133"/>
        <v>0</v>
      </c>
      <c r="H348" s="434">
        <f t="shared" si="133"/>
        <v>0</v>
      </c>
      <c r="I348" s="434">
        <f t="shared" si="133"/>
        <v>0</v>
      </c>
      <c r="J348" s="434">
        <f t="shared" si="133"/>
        <v>0</v>
      </c>
      <c r="K348" s="434">
        <f t="shared" si="133"/>
        <v>0</v>
      </c>
      <c r="L348" s="434">
        <f t="shared" si="133"/>
        <v>0</v>
      </c>
      <c r="M348" s="434">
        <f t="shared" si="133"/>
        <v>0</v>
      </c>
      <c r="N348" s="434">
        <f t="shared" si="133"/>
        <v>0</v>
      </c>
      <c r="O348" s="434">
        <f t="shared" si="133"/>
        <v>0</v>
      </c>
      <c r="P348" s="434">
        <f t="shared" si="133"/>
        <v>0</v>
      </c>
      <c r="Q348" s="434">
        <f t="shared" si="133"/>
        <v>0</v>
      </c>
      <c r="R348" s="434">
        <f t="shared" si="133"/>
        <v>0</v>
      </c>
      <c r="S348" s="434">
        <f t="shared" si="133"/>
        <v>0</v>
      </c>
      <c r="T348" s="434">
        <f t="shared" si="133"/>
        <v>0</v>
      </c>
      <c r="U348" s="434">
        <f t="shared" si="133"/>
        <v>0</v>
      </c>
      <c r="V348" s="434">
        <f t="shared" si="133"/>
        <v>0</v>
      </c>
      <c r="W348" s="434">
        <f t="shared" si="133"/>
        <v>0</v>
      </c>
      <c r="X348" s="434">
        <f t="shared" si="133"/>
        <v>0</v>
      </c>
      <c r="Y348" s="434">
        <f t="shared" si="133"/>
        <v>0</v>
      </c>
      <c r="Z348" s="434">
        <f t="shared" si="133"/>
        <v>0</v>
      </c>
      <c r="AA348" s="434">
        <f t="shared" si="133"/>
        <v>0</v>
      </c>
      <c r="AB348" s="434">
        <f t="shared" si="133"/>
        <v>0</v>
      </c>
      <c r="AC348" s="434">
        <f t="shared" si="133"/>
        <v>0</v>
      </c>
      <c r="AD348" s="434">
        <f t="shared" si="133"/>
        <v>0</v>
      </c>
      <c r="AE348" s="434">
        <f t="shared" si="133"/>
        <v>0</v>
      </c>
      <c r="AF348" s="434">
        <f t="shared" si="133"/>
        <v>0</v>
      </c>
      <c r="AG348" s="434">
        <f t="shared" si="133"/>
        <v>0</v>
      </c>
      <c r="AH348" s="434">
        <f t="shared" si="133"/>
        <v>0</v>
      </c>
      <c r="AI348" s="434">
        <f t="shared" si="133"/>
        <v>0</v>
      </c>
      <c r="AJ348" s="434">
        <f t="shared" si="133"/>
        <v>0</v>
      </c>
      <c r="AK348" s="434">
        <f t="shared" si="133"/>
        <v>0</v>
      </c>
      <c r="AL348" s="434">
        <f t="shared" si="133"/>
        <v>0</v>
      </c>
      <c r="AM348" s="434">
        <f t="shared" si="133"/>
        <v>0</v>
      </c>
      <c r="AN348" s="434">
        <f t="shared" si="133"/>
        <v>0</v>
      </c>
      <c r="AO348" s="434">
        <f t="shared" si="133"/>
        <v>0</v>
      </c>
      <c r="AP348" s="434">
        <f t="shared" si="133"/>
        <v>0</v>
      </c>
      <c r="AQ348" s="434">
        <f t="shared" si="133"/>
        <v>0</v>
      </c>
      <c r="AR348" s="434">
        <f t="shared" si="133"/>
        <v>0</v>
      </c>
      <c r="AS348" s="434">
        <f t="shared" si="133"/>
        <v>0</v>
      </c>
      <c r="AT348" s="434">
        <f t="shared" ref="AT348:BC348" si="134">AT166</f>
        <v>0</v>
      </c>
      <c r="AU348" s="434">
        <f t="shared" si="134"/>
        <v>0</v>
      </c>
      <c r="AV348" s="434">
        <f t="shared" si="134"/>
        <v>0</v>
      </c>
      <c r="AW348" s="434">
        <f t="shared" si="134"/>
        <v>0</v>
      </c>
      <c r="AX348" s="434">
        <f t="shared" si="134"/>
        <v>0</v>
      </c>
      <c r="AY348" s="434">
        <f t="shared" si="134"/>
        <v>0</v>
      </c>
      <c r="AZ348" s="434">
        <f t="shared" si="134"/>
        <v>0</v>
      </c>
      <c r="BA348" s="434">
        <f t="shared" si="134"/>
        <v>0</v>
      </c>
      <c r="BB348" s="434">
        <f t="shared" si="134"/>
        <v>0</v>
      </c>
      <c r="BC348" s="434">
        <f t="shared" si="134"/>
        <v>0</v>
      </c>
      <c r="BD348" s="434">
        <f t="shared" ref="BD348:BJ348" si="135">BD166</f>
        <v>0</v>
      </c>
      <c r="BE348" s="434">
        <f t="shared" si="135"/>
        <v>0</v>
      </c>
      <c r="BF348" s="434">
        <f t="shared" si="135"/>
        <v>0</v>
      </c>
      <c r="BG348" s="434">
        <f t="shared" si="135"/>
        <v>0</v>
      </c>
      <c r="BH348" s="434">
        <f t="shared" si="135"/>
        <v>0</v>
      </c>
      <c r="BI348" s="434">
        <f t="shared" si="135"/>
        <v>0</v>
      </c>
      <c r="BJ348" s="434">
        <f t="shared" si="135"/>
        <v>0</v>
      </c>
      <c r="DP348" s="434">
        <f t="shared" ref="DP348:DQ348" si="136">DP166</f>
        <v>0</v>
      </c>
      <c r="DQ348" s="434">
        <f t="shared" si="136"/>
        <v>0</v>
      </c>
    </row>
    <row r="349" spans="1:121" x14ac:dyDescent="0.3">
      <c r="A349" s="433">
        <v>624</v>
      </c>
      <c r="B349" s="133"/>
      <c r="C349" s="133"/>
      <c r="D349" s="434">
        <f>D214</f>
        <v>0</v>
      </c>
      <c r="E349" s="434">
        <f t="shared" ref="E349:AS349" si="137">E214</f>
        <v>0</v>
      </c>
      <c r="F349" s="434">
        <f t="shared" si="137"/>
        <v>0</v>
      </c>
      <c r="G349" s="434">
        <f t="shared" si="137"/>
        <v>0</v>
      </c>
      <c r="H349" s="434">
        <f t="shared" si="137"/>
        <v>0</v>
      </c>
      <c r="I349" s="434">
        <f t="shared" si="137"/>
        <v>0</v>
      </c>
      <c r="J349" s="434">
        <f t="shared" si="137"/>
        <v>0</v>
      </c>
      <c r="K349" s="434">
        <f t="shared" si="137"/>
        <v>0</v>
      </c>
      <c r="L349" s="434">
        <f t="shared" si="137"/>
        <v>0</v>
      </c>
      <c r="M349" s="434">
        <f t="shared" si="137"/>
        <v>0</v>
      </c>
      <c r="N349" s="434">
        <f t="shared" si="137"/>
        <v>0</v>
      </c>
      <c r="O349" s="434">
        <f t="shared" si="137"/>
        <v>0</v>
      </c>
      <c r="P349" s="434">
        <f t="shared" si="137"/>
        <v>0</v>
      </c>
      <c r="Q349" s="434">
        <f t="shared" si="137"/>
        <v>0</v>
      </c>
      <c r="R349" s="434">
        <f t="shared" si="137"/>
        <v>0</v>
      </c>
      <c r="S349" s="434">
        <f t="shared" si="137"/>
        <v>0</v>
      </c>
      <c r="T349" s="434">
        <f t="shared" si="137"/>
        <v>0</v>
      </c>
      <c r="U349" s="434">
        <f t="shared" si="137"/>
        <v>0</v>
      </c>
      <c r="V349" s="434">
        <f t="shared" si="137"/>
        <v>0</v>
      </c>
      <c r="W349" s="434">
        <f t="shared" si="137"/>
        <v>0</v>
      </c>
      <c r="X349" s="434">
        <f t="shared" si="137"/>
        <v>0</v>
      </c>
      <c r="Y349" s="434">
        <f t="shared" si="137"/>
        <v>0</v>
      </c>
      <c r="Z349" s="434">
        <f t="shared" si="137"/>
        <v>0</v>
      </c>
      <c r="AA349" s="434">
        <f t="shared" si="137"/>
        <v>0</v>
      </c>
      <c r="AB349" s="434">
        <f t="shared" si="137"/>
        <v>0</v>
      </c>
      <c r="AC349" s="434">
        <f t="shared" si="137"/>
        <v>0</v>
      </c>
      <c r="AD349" s="434">
        <f t="shared" si="137"/>
        <v>0</v>
      </c>
      <c r="AE349" s="434">
        <f t="shared" si="137"/>
        <v>0</v>
      </c>
      <c r="AF349" s="434">
        <f t="shared" si="137"/>
        <v>0</v>
      </c>
      <c r="AG349" s="434">
        <f t="shared" si="137"/>
        <v>0</v>
      </c>
      <c r="AH349" s="434">
        <f t="shared" si="137"/>
        <v>0</v>
      </c>
      <c r="AI349" s="434">
        <f t="shared" si="137"/>
        <v>0</v>
      </c>
      <c r="AJ349" s="434">
        <f t="shared" si="137"/>
        <v>0</v>
      </c>
      <c r="AK349" s="434">
        <f t="shared" si="137"/>
        <v>0</v>
      </c>
      <c r="AL349" s="434">
        <f t="shared" si="137"/>
        <v>0</v>
      </c>
      <c r="AM349" s="434">
        <f t="shared" si="137"/>
        <v>0</v>
      </c>
      <c r="AN349" s="434">
        <f t="shared" si="137"/>
        <v>0</v>
      </c>
      <c r="AO349" s="434">
        <f t="shared" si="137"/>
        <v>0</v>
      </c>
      <c r="AP349" s="434">
        <f t="shared" si="137"/>
        <v>0</v>
      </c>
      <c r="AQ349" s="434">
        <f t="shared" si="137"/>
        <v>0</v>
      </c>
      <c r="AR349" s="434">
        <f t="shared" si="137"/>
        <v>0</v>
      </c>
      <c r="AS349" s="434">
        <f t="shared" si="137"/>
        <v>0</v>
      </c>
      <c r="AT349" s="434">
        <f t="shared" ref="AT349:BC349" si="138">AT214</f>
        <v>0</v>
      </c>
      <c r="AU349" s="434">
        <f t="shared" si="138"/>
        <v>0</v>
      </c>
      <c r="AV349" s="434">
        <f t="shared" si="138"/>
        <v>0</v>
      </c>
      <c r="AW349" s="434">
        <f t="shared" si="138"/>
        <v>0</v>
      </c>
      <c r="AX349" s="434">
        <f t="shared" si="138"/>
        <v>0</v>
      </c>
      <c r="AY349" s="434">
        <f t="shared" si="138"/>
        <v>0</v>
      </c>
      <c r="AZ349" s="434">
        <f t="shared" si="138"/>
        <v>0</v>
      </c>
      <c r="BA349" s="434">
        <f t="shared" si="138"/>
        <v>0</v>
      </c>
      <c r="BB349" s="434">
        <f t="shared" si="138"/>
        <v>0</v>
      </c>
      <c r="BC349" s="434">
        <f t="shared" si="138"/>
        <v>0</v>
      </c>
      <c r="BD349" s="434">
        <f t="shared" ref="BD349:BJ349" si="139">BD214</f>
        <v>0</v>
      </c>
      <c r="BE349" s="434">
        <f t="shared" si="139"/>
        <v>0</v>
      </c>
      <c r="BF349" s="434">
        <f t="shared" si="139"/>
        <v>0</v>
      </c>
      <c r="BG349" s="434">
        <f t="shared" si="139"/>
        <v>0</v>
      </c>
      <c r="BH349" s="434">
        <f t="shared" si="139"/>
        <v>0</v>
      </c>
      <c r="BI349" s="434">
        <f t="shared" si="139"/>
        <v>0</v>
      </c>
      <c r="BJ349" s="434">
        <f t="shared" si="139"/>
        <v>0</v>
      </c>
      <c r="DP349" s="434">
        <f t="shared" ref="DP349:DQ349" si="140">DP214</f>
        <v>0</v>
      </c>
      <c r="DQ349" s="434">
        <f t="shared" si="140"/>
        <v>0</v>
      </c>
    </row>
    <row r="350" spans="1:121" x14ac:dyDescent="0.3">
      <c r="A350" s="433">
        <v>577</v>
      </c>
      <c r="B350" s="133"/>
      <c r="C350" s="133"/>
      <c r="D350" s="434">
        <f>D190</f>
        <v>2</v>
      </c>
      <c r="E350" s="434">
        <f t="shared" ref="E350:AS350" si="141">E190</f>
        <v>0</v>
      </c>
      <c r="F350" s="434">
        <f t="shared" si="141"/>
        <v>2</v>
      </c>
      <c r="G350" s="434">
        <f t="shared" si="141"/>
        <v>2</v>
      </c>
      <c r="H350" s="434">
        <f t="shared" si="141"/>
        <v>2</v>
      </c>
      <c r="I350" s="434">
        <f t="shared" si="141"/>
        <v>2</v>
      </c>
      <c r="J350" s="434">
        <f t="shared" si="141"/>
        <v>2</v>
      </c>
      <c r="K350" s="434">
        <f t="shared" si="141"/>
        <v>2</v>
      </c>
      <c r="L350" s="434">
        <f t="shared" si="141"/>
        <v>2</v>
      </c>
      <c r="M350" s="434">
        <f t="shared" si="141"/>
        <v>2</v>
      </c>
      <c r="N350" s="434">
        <f t="shared" si="141"/>
        <v>2</v>
      </c>
      <c r="O350" s="434">
        <f t="shared" si="141"/>
        <v>2</v>
      </c>
      <c r="P350" s="434">
        <f t="shared" si="141"/>
        <v>0</v>
      </c>
      <c r="Q350" s="434">
        <f t="shared" si="141"/>
        <v>2</v>
      </c>
      <c r="R350" s="434">
        <f t="shared" si="141"/>
        <v>2</v>
      </c>
      <c r="S350" s="434">
        <f t="shared" si="141"/>
        <v>2</v>
      </c>
      <c r="T350" s="434">
        <f t="shared" si="141"/>
        <v>2</v>
      </c>
      <c r="U350" s="434">
        <f t="shared" si="141"/>
        <v>2</v>
      </c>
      <c r="V350" s="434">
        <f t="shared" si="141"/>
        <v>2</v>
      </c>
      <c r="W350" s="434">
        <f t="shared" si="141"/>
        <v>2</v>
      </c>
      <c r="X350" s="434">
        <f t="shared" si="141"/>
        <v>2</v>
      </c>
      <c r="Y350" s="434">
        <f t="shared" si="141"/>
        <v>2</v>
      </c>
      <c r="Z350" s="434">
        <f t="shared" si="141"/>
        <v>2</v>
      </c>
      <c r="AA350" s="434">
        <f t="shared" si="141"/>
        <v>2</v>
      </c>
      <c r="AB350" s="434">
        <f t="shared" si="141"/>
        <v>2</v>
      </c>
      <c r="AC350" s="434">
        <f t="shared" si="141"/>
        <v>2</v>
      </c>
      <c r="AD350" s="434">
        <f t="shared" si="141"/>
        <v>2</v>
      </c>
      <c r="AE350" s="434">
        <f t="shared" si="141"/>
        <v>2</v>
      </c>
      <c r="AF350" s="434">
        <f t="shared" si="141"/>
        <v>2</v>
      </c>
      <c r="AG350" s="434">
        <f t="shared" si="141"/>
        <v>0</v>
      </c>
      <c r="AH350" s="434">
        <f t="shared" si="141"/>
        <v>2</v>
      </c>
      <c r="AI350" s="434">
        <f t="shared" si="141"/>
        <v>2</v>
      </c>
      <c r="AJ350" s="434">
        <f t="shared" si="141"/>
        <v>2</v>
      </c>
      <c r="AK350" s="434">
        <f t="shared" si="141"/>
        <v>2</v>
      </c>
      <c r="AL350" s="434">
        <f t="shared" si="141"/>
        <v>2</v>
      </c>
      <c r="AM350" s="434">
        <f t="shared" si="141"/>
        <v>2</v>
      </c>
      <c r="AN350" s="434">
        <f t="shared" si="141"/>
        <v>2</v>
      </c>
      <c r="AO350" s="434">
        <f t="shared" si="141"/>
        <v>2</v>
      </c>
      <c r="AP350" s="434">
        <f t="shared" si="141"/>
        <v>2</v>
      </c>
      <c r="AQ350" s="434">
        <f t="shared" si="141"/>
        <v>0</v>
      </c>
      <c r="AR350" s="434">
        <f t="shared" si="141"/>
        <v>2</v>
      </c>
      <c r="AS350" s="434">
        <f t="shared" si="141"/>
        <v>2</v>
      </c>
      <c r="AT350" s="434">
        <f t="shared" ref="AT350:BC350" si="142">AT190</f>
        <v>2</v>
      </c>
      <c r="AU350" s="434">
        <f t="shared" si="142"/>
        <v>2</v>
      </c>
      <c r="AV350" s="434">
        <f t="shared" si="142"/>
        <v>2</v>
      </c>
      <c r="AW350" s="434">
        <f t="shared" si="142"/>
        <v>2</v>
      </c>
      <c r="AX350" s="434">
        <f t="shared" si="142"/>
        <v>2</v>
      </c>
      <c r="AY350" s="434">
        <f t="shared" si="142"/>
        <v>2</v>
      </c>
      <c r="AZ350" s="434">
        <f t="shared" si="142"/>
        <v>2</v>
      </c>
      <c r="BA350" s="434">
        <f t="shared" si="142"/>
        <v>2</v>
      </c>
      <c r="BB350" s="434">
        <f t="shared" si="142"/>
        <v>2</v>
      </c>
      <c r="BC350" s="434">
        <f t="shared" si="142"/>
        <v>2</v>
      </c>
      <c r="BD350" s="434">
        <f t="shared" ref="BD350:BJ350" si="143">BD190</f>
        <v>2</v>
      </c>
      <c r="BE350" s="434">
        <f t="shared" si="143"/>
        <v>2</v>
      </c>
      <c r="BF350" s="434">
        <f t="shared" si="143"/>
        <v>2</v>
      </c>
      <c r="BG350" s="434">
        <f t="shared" si="143"/>
        <v>2</v>
      </c>
      <c r="BH350" s="434">
        <f t="shared" si="143"/>
        <v>2</v>
      </c>
      <c r="BI350" s="434">
        <f t="shared" si="143"/>
        <v>2</v>
      </c>
      <c r="BJ350" s="434">
        <f t="shared" si="143"/>
        <v>2</v>
      </c>
      <c r="DP350" s="434">
        <f t="shared" ref="DP350:DQ350" si="144">DP190</f>
        <v>0</v>
      </c>
      <c r="DQ350" s="434">
        <f t="shared" si="144"/>
        <v>0</v>
      </c>
    </row>
    <row r="351" spans="1:121" x14ac:dyDescent="0.3">
      <c r="A351" s="109" t="s">
        <v>549</v>
      </c>
      <c r="B351" s="133"/>
      <c r="C351" s="133"/>
      <c r="D351" s="133">
        <f>SUM(D313:D350)</f>
        <v>1033621572</v>
      </c>
      <c r="E351" s="133">
        <f t="shared" ref="E351:AS351" si="145">SUM(E313:E350)</f>
        <v>246245812</v>
      </c>
      <c r="F351" s="133">
        <f t="shared" si="145"/>
        <v>88516736</v>
      </c>
      <c r="G351" s="133">
        <f t="shared" si="145"/>
        <v>171087958</v>
      </c>
      <c r="H351" s="133">
        <f t="shared" si="145"/>
        <v>162252526</v>
      </c>
      <c r="I351" s="133">
        <f t="shared" si="145"/>
        <v>263627937</v>
      </c>
      <c r="J351" s="133">
        <f t="shared" si="145"/>
        <v>299050251</v>
      </c>
      <c r="K351" s="133">
        <f t="shared" si="145"/>
        <v>131839445</v>
      </c>
      <c r="L351" s="133">
        <f t="shared" si="145"/>
        <v>334385539</v>
      </c>
      <c r="M351" s="133">
        <f t="shared" si="145"/>
        <v>105034284</v>
      </c>
      <c r="N351" s="133">
        <f t="shared" si="145"/>
        <v>222271398</v>
      </c>
      <c r="O351" s="133">
        <f t="shared" si="145"/>
        <v>725081246</v>
      </c>
      <c r="P351" s="133">
        <f t="shared" si="145"/>
        <v>1310156520</v>
      </c>
      <c r="Q351" s="133">
        <f t="shared" si="145"/>
        <v>576351092</v>
      </c>
      <c r="R351" s="133">
        <f t="shared" si="145"/>
        <v>1835089163</v>
      </c>
      <c r="S351" s="133">
        <f t="shared" si="145"/>
        <v>574452949</v>
      </c>
      <c r="T351" s="133">
        <f t="shared" si="145"/>
        <v>99611930</v>
      </c>
      <c r="U351" s="133">
        <f t="shared" si="145"/>
        <v>442150273</v>
      </c>
      <c r="V351" s="133">
        <f t="shared" si="145"/>
        <v>155639001</v>
      </c>
      <c r="W351" s="133">
        <f t="shared" si="145"/>
        <v>747109443</v>
      </c>
      <c r="X351" s="133">
        <f t="shared" si="145"/>
        <v>829603203</v>
      </c>
      <c r="Y351" s="133">
        <f t="shared" si="145"/>
        <v>9069319365</v>
      </c>
      <c r="Z351" s="133">
        <f t="shared" si="145"/>
        <v>548820073</v>
      </c>
      <c r="AA351" s="133">
        <f t="shared" si="145"/>
        <v>181945987</v>
      </c>
      <c r="AB351" s="133">
        <f t="shared" si="145"/>
        <v>72465349</v>
      </c>
      <c r="AC351" s="133">
        <f t="shared" si="145"/>
        <v>710588601</v>
      </c>
      <c r="AD351" s="133">
        <f t="shared" si="145"/>
        <v>154400394</v>
      </c>
      <c r="AE351" s="133">
        <f t="shared" si="145"/>
        <v>286990828</v>
      </c>
      <c r="AF351" s="133">
        <f t="shared" si="145"/>
        <v>618974140</v>
      </c>
      <c r="AG351" s="133">
        <f t="shared" si="145"/>
        <v>52846</v>
      </c>
      <c r="AH351" s="133">
        <f t="shared" si="145"/>
        <v>211785025</v>
      </c>
      <c r="AI351" s="133">
        <f t="shared" si="145"/>
        <v>349069582</v>
      </c>
      <c r="AJ351" s="133">
        <f t="shared" si="145"/>
        <v>866003682</v>
      </c>
      <c r="AK351" s="133">
        <f t="shared" si="145"/>
        <v>274080129</v>
      </c>
      <c r="AL351" s="133">
        <f t="shared" si="145"/>
        <v>478156069</v>
      </c>
      <c r="AM351" s="133">
        <f t="shared" si="145"/>
        <v>1961840829</v>
      </c>
      <c r="AN351" s="133">
        <f t="shared" si="145"/>
        <v>111070657</v>
      </c>
      <c r="AO351" s="133">
        <f t="shared" si="145"/>
        <v>279100335</v>
      </c>
      <c r="AP351" s="133">
        <f t="shared" si="145"/>
        <v>275404396</v>
      </c>
      <c r="AQ351" s="133">
        <f t="shared" si="145"/>
        <v>67440011</v>
      </c>
      <c r="AR351" s="133">
        <f t="shared" si="145"/>
        <v>451996350</v>
      </c>
      <c r="AS351" s="133">
        <f t="shared" si="145"/>
        <v>1426787841</v>
      </c>
      <c r="AT351" s="133">
        <f t="shared" ref="AT351:BC351" si="146">SUM(AT313:AT350)</f>
        <v>98725916</v>
      </c>
      <c r="AU351" s="133">
        <f t="shared" si="146"/>
        <v>71976638</v>
      </c>
      <c r="AV351" s="133">
        <f t="shared" si="146"/>
        <v>386453741</v>
      </c>
      <c r="AW351" s="133">
        <f t="shared" si="146"/>
        <v>174228120</v>
      </c>
      <c r="AX351" s="133">
        <f t="shared" si="146"/>
        <v>3708964955</v>
      </c>
      <c r="AY351" s="133">
        <f t="shared" si="146"/>
        <v>158847971</v>
      </c>
      <c r="AZ351" s="133">
        <f t="shared" si="146"/>
        <v>995376105</v>
      </c>
      <c r="BA351" s="133">
        <f t="shared" si="146"/>
        <v>348273309</v>
      </c>
      <c r="BB351" s="133">
        <f t="shared" si="146"/>
        <v>617999291</v>
      </c>
      <c r="BC351" s="133">
        <f t="shared" si="146"/>
        <v>95912921</v>
      </c>
      <c r="BD351" s="133">
        <f t="shared" ref="BD351:BJ351" si="147">SUM(BD313:BD350)</f>
        <v>204957212</v>
      </c>
      <c r="BE351" s="133">
        <f t="shared" si="147"/>
        <v>721679616</v>
      </c>
      <c r="BF351" s="133">
        <f t="shared" si="147"/>
        <v>70719363</v>
      </c>
      <c r="BG351" s="133">
        <f t="shared" si="147"/>
        <v>620500807</v>
      </c>
      <c r="BH351" s="133">
        <f t="shared" si="147"/>
        <v>202324583</v>
      </c>
      <c r="BI351" s="133">
        <f t="shared" si="147"/>
        <v>2035137664</v>
      </c>
      <c r="BJ351" s="133">
        <f t="shared" si="147"/>
        <v>70505951</v>
      </c>
      <c r="DP351" s="133">
        <f t="shared" ref="DP351:DQ351" si="148">SUM(DP313:DP350)</f>
        <v>0</v>
      </c>
      <c r="DQ351" s="133">
        <f t="shared" si="148"/>
        <v>0</v>
      </c>
    </row>
    <row r="352" spans="1:121" x14ac:dyDescent="0.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c r="X352" s="133"/>
      <c r="Y352" s="133"/>
      <c r="Z352" s="133"/>
      <c r="AA352" s="133"/>
      <c r="AB352" s="133"/>
      <c r="AC352" s="133"/>
      <c r="AD352" s="133"/>
      <c r="AE352" s="133"/>
      <c r="AF352" s="133"/>
      <c r="AG352" s="133"/>
      <c r="AH352" s="133"/>
      <c r="AI352" s="133"/>
      <c r="AJ352" s="133"/>
      <c r="AK352" s="133"/>
      <c r="AL352" s="133"/>
      <c r="AM352" s="133"/>
      <c r="AN352" s="133"/>
      <c r="AO352" s="133"/>
      <c r="AP352" s="133"/>
      <c r="AQ352" s="133"/>
      <c r="AR352" s="133"/>
      <c r="AS352" s="133"/>
      <c r="AT352" s="133"/>
      <c r="AU352" s="133"/>
      <c r="AV352" s="133"/>
      <c r="AW352" s="133"/>
      <c r="AX352" s="133"/>
      <c r="AY352" s="133"/>
      <c r="AZ352" s="133"/>
      <c r="BA352" s="133"/>
      <c r="BB352" s="133"/>
      <c r="BC352" s="133"/>
      <c r="BD352" s="133"/>
      <c r="BE352" s="133"/>
      <c r="BF352" s="133"/>
      <c r="BG352" s="133"/>
      <c r="BH352" s="133"/>
      <c r="BI352" s="133"/>
      <c r="BJ352" s="133"/>
      <c r="DP352" s="133"/>
      <c r="DQ352" s="133"/>
    </row>
    <row r="353" spans="1:121" x14ac:dyDescent="0.3">
      <c r="A353" s="109" t="s">
        <v>550</v>
      </c>
      <c r="B353" s="133"/>
      <c r="C353" s="133"/>
      <c r="D353" s="133">
        <f>D311-D351</f>
        <v>778586306</v>
      </c>
      <c r="E353" s="133">
        <f t="shared" ref="E353:AS353" si="149">E311-E351</f>
        <v>182668165</v>
      </c>
      <c r="F353" s="133">
        <f t="shared" si="149"/>
        <v>80527238</v>
      </c>
      <c r="G353" s="133">
        <f t="shared" si="149"/>
        <v>153176077</v>
      </c>
      <c r="H353" s="133">
        <f t="shared" si="149"/>
        <v>131614766</v>
      </c>
      <c r="I353" s="133">
        <f t="shared" si="149"/>
        <v>230868074</v>
      </c>
      <c r="J353" s="133">
        <f t="shared" si="149"/>
        <v>326416515</v>
      </c>
      <c r="K353" s="133">
        <f t="shared" si="149"/>
        <v>132977444</v>
      </c>
      <c r="L353" s="133">
        <f t="shared" si="149"/>
        <v>327900328</v>
      </c>
      <c r="M353" s="133">
        <f t="shared" si="149"/>
        <v>82210529</v>
      </c>
      <c r="N353" s="133">
        <f t="shared" si="149"/>
        <v>169169464</v>
      </c>
      <c r="O353" s="133">
        <f t="shared" si="149"/>
        <v>833610458</v>
      </c>
      <c r="P353" s="133">
        <f t="shared" si="149"/>
        <v>1208199084</v>
      </c>
      <c r="Q353" s="133">
        <f t="shared" si="149"/>
        <v>430511232</v>
      </c>
      <c r="R353" s="133">
        <f t="shared" si="149"/>
        <v>1656049388</v>
      </c>
      <c r="S353" s="133">
        <f t="shared" si="149"/>
        <v>412643981</v>
      </c>
      <c r="T353" s="133">
        <f t="shared" si="149"/>
        <v>81233642</v>
      </c>
      <c r="U353" s="133">
        <f t="shared" si="149"/>
        <v>398974134</v>
      </c>
      <c r="V353" s="133">
        <f t="shared" si="149"/>
        <v>149212421</v>
      </c>
      <c r="W353" s="133">
        <f t="shared" si="149"/>
        <v>601661874</v>
      </c>
      <c r="X353" s="133">
        <f t="shared" si="149"/>
        <v>954785226</v>
      </c>
      <c r="Y353" s="133">
        <f t="shared" si="149"/>
        <v>10339827004</v>
      </c>
      <c r="Z353" s="133">
        <f t="shared" si="149"/>
        <v>606534012</v>
      </c>
      <c r="AA353" s="133">
        <f t="shared" si="149"/>
        <v>173586736</v>
      </c>
      <c r="AB353" s="133">
        <f t="shared" si="149"/>
        <v>50885799</v>
      </c>
      <c r="AC353" s="133">
        <f t="shared" si="149"/>
        <v>518159370</v>
      </c>
      <c r="AD353" s="133">
        <f t="shared" si="149"/>
        <v>132501167</v>
      </c>
      <c r="AE353" s="133">
        <f t="shared" si="149"/>
        <v>265069306</v>
      </c>
      <c r="AF353" s="133">
        <f t="shared" si="149"/>
        <v>515949832</v>
      </c>
      <c r="AG353" s="133">
        <f t="shared" si="149"/>
        <v>0</v>
      </c>
      <c r="AH353" s="133">
        <f t="shared" si="149"/>
        <v>183309329</v>
      </c>
      <c r="AI353" s="133">
        <f t="shared" si="149"/>
        <v>360377880</v>
      </c>
      <c r="AJ353" s="133">
        <f t="shared" si="149"/>
        <v>649255310</v>
      </c>
      <c r="AK353" s="133">
        <f t="shared" si="149"/>
        <v>227289194</v>
      </c>
      <c r="AL353" s="133">
        <f t="shared" si="149"/>
        <v>343362179</v>
      </c>
      <c r="AM353" s="133">
        <f t="shared" si="149"/>
        <v>1902112982</v>
      </c>
      <c r="AN353" s="133">
        <f t="shared" si="149"/>
        <v>125815453</v>
      </c>
      <c r="AO353" s="133">
        <f t="shared" si="149"/>
        <v>184233573</v>
      </c>
      <c r="AP353" s="133">
        <f t="shared" si="149"/>
        <v>253516616</v>
      </c>
      <c r="AQ353" s="133">
        <f t="shared" si="149"/>
        <v>73338003</v>
      </c>
      <c r="AR353" s="133">
        <f t="shared" si="149"/>
        <v>411995334</v>
      </c>
      <c r="AS353" s="133">
        <f t="shared" si="149"/>
        <v>1092623440</v>
      </c>
      <c r="AT353" s="133">
        <f t="shared" ref="AT353:BC353" si="150">AT311-AT351</f>
        <v>78646078</v>
      </c>
      <c r="AU353" s="133">
        <f t="shared" si="150"/>
        <v>46448632</v>
      </c>
      <c r="AV353" s="133">
        <f t="shared" si="150"/>
        <v>344800728</v>
      </c>
      <c r="AW353" s="133">
        <f t="shared" si="150"/>
        <v>153441907</v>
      </c>
      <c r="AX353" s="133">
        <f t="shared" si="150"/>
        <v>3918511336</v>
      </c>
      <c r="AY353" s="133">
        <f t="shared" si="150"/>
        <v>143073344</v>
      </c>
      <c r="AZ353" s="133">
        <f t="shared" si="150"/>
        <v>786656162</v>
      </c>
      <c r="BA353" s="133">
        <f t="shared" si="150"/>
        <v>298083007</v>
      </c>
      <c r="BB353" s="133">
        <f t="shared" si="150"/>
        <v>497579868</v>
      </c>
      <c r="BC353" s="133">
        <f t="shared" si="150"/>
        <v>120121178</v>
      </c>
      <c r="BD353" s="133">
        <f t="shared" ref="BD353:BJ353" si="151">BD311-BD351</f>
        <v>170729714</v>
      </c>
      <c r="BE353" s="133">
        <f t="shared" si="151"/>
        <v>271783537</v>
      </c>
      <c r="BF353" s="133">
        <f t="shared" si="151"/>
        <v>90976694</v>
      </c>
      <c r="BG353" s="133">
        <f t="shared" si="151"/>
        <v>751371252.9000001</v>
      </c>
      <c r="BH353" s="133">
        <f t="shared" si="151"/>
        <v>186585998</v>
      </c>
      <c r="BI353" s="133">
        <f t="shared" si="151"/>
        <v>1729037837</v>
      </c>
      <c r="BJ353" s="133">
        <f t="shared" si="151"/>
        <v>57037608</v>
      </c>
      <c r="DP353" s="133">
        <f t="shared" ref="DP353:DQ353" si="152">DP311-DP351</f>
        <v>0</v>
      </c>
      <c r="DQ353" s="133">
        <f t="shared" si="152"/>
        <v>0</v>
      </c>
    </row>
    <row r="354" spans="1:121" x14ac:dyDescent="0.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c r="AA354" s="133"/>
      <c r="AB354" s="133"/>
      <c r="AC354" s="133"/>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I354" s="133"/>
      <c r="BJ354" s="133"/>
      <c r="DP354" s="133"/>
      <c r="DQ354" s="133"/>
    </row>
    <row r="355" spans="1:121" x14ac:dyDescent="0.3">
      <c r="A355" s="429">
        <v>1</v>
      </c>
      <c r="B355" s="133"/>
      <c r="C355" s="133"/>
      <c r="D355" s="430">
        <f>D290</f>
        <v>203713935</v>
      </c>
      <c r="E355" s="430">
        <f t="shared" ref="E355:AS357" si="153">E290</f>
        <v>57899784</v>
      </c>
      <c r="F355" s="430">
        <f t="shared" si="153"/>
        <v>26685622</v>
      </c>
      <c r="G355" s="430">
        <f t="shared" si="153"/>
        <v>48076762</v>
      </c>
      <c r="H355" s="430">
        <f t="shared" si="153"/>
        <v>42551635</v>
      </c>
      <c r="I355" s="430">
        <f t="shared" si="153"/>
        <v>81546556</v>
      </c>
      <c r="J355" s="430">
        <f t="shared" si="153"/>
        <v>113197710</v>
      </c>
      <c r="K355" s="430">
        <f t="shared" si="153"/>
        <v>40797024</v>
      </c>
      <c r="L355" s="430">
        <f t="shared" si="153"/>
        <v>92387979</v>
      </c>
      <c r="M355" s="430">
        <f t="shared" si="153"/>
        <v>15379395</v>
      </c>
      <c r="N355" s="430">
        <f t="shared" si="153"/>
        <v>50088839</v>
      </c>
      <c r="O355" s="430">
        <f t="shared" si="153"/>
        <v>259583543</v>
      </c>
      <c r="P355" s="430">
        <f t="shared" si="153"/>
        <v>440723473</v>
      </c>
      <c r="Q355" s="430">
        <f t="shared" si="153"/>
        <v>158502944</v>
      </c>
      <c r="R355" s="430">
        <f t="shared" si="153"/>
        <v>694414415</v>
      </c>
      <c r="S355" s="430">
        <f t="shared" si="153"/>
        <v>134422394</v>
      </c>
      <c r="T355" s="430">
        <f t="shared" si="153"/>
        <v>29847508</v>
      </c>
      <c r="U355" s="430">
        <f t="shared" si="153"/>
        <v>138970648</v>
      </c>
      <c r="V355" s="430">
        <f t="shared" si="153"/>
        <v>50993310</v>
      </c>
      <c r="W355" s="430">
        <f t="shared" si="153"/>
        <v>205662361</v>
      </c>
      <c r="X355" s="430">
        <f t="shared" si="153"/>
        <v>306343796</v>
      </c>
      <c r="Y355" s="430">
        <f t="shared" si="153"/>
        <v>3127037000</v>
      </c>
      <c r="Z355" s="430">
        <f t="shared" si="153"/>
        <v>222869633</v>
      </c>
      <c r="AA355" s="430">
        <f t="shared" si="153"/>
        <v>41426037</v>
      </c>
      <c r="AB355" s="430">
        <f t="shared" si="153"/>
        <v>16525287</v>
      </c>
      <c r="AC355" s="430">
        <f t="shared" si="153"/>
        <v>158150587</v>
      </c>
      <c r="AD355" s="430">
        <f t="shared" si="153"/>
        <v>44143691</v>
      </c>
      <c r="AE355" s="430">
        <f t="shared" si="153"/>
        <v>69608789</v>
      </c>
      <c r="AF355" s="430">
        <f t="shared" si="153"/>
        <v>132233101</v>
      </c>
      <c r="AG355" s="430">
        <f t="shared" si="153"/>
        <v>0</v>
      </c>
      <c r="AH355" s="430">
        <f t="shared" si="153"/>
        <v>61415669</v>
      </c>
      <c r="AI355" s="430">
        <f t="shared" si="153"/>
        <v>156205297</v>
      </c>
      <c r="AJ355" s="430">
        <f t="shared" si="153"/>
        <v>251154807</v>
      </c>
      <c r="AK355" s="430">
        <f t="shared" si="153"/>
        <v>60060402</v>
      </c>
      <c r="AL355" s="430">
        <f t="shared" si="153"/>
        <v>129648032</v>
      </c>
      <c r="AM355" s="430">
        <f t="shared" si="153"/>
        <v>553692879</v>
      </c>
      <c r="AN355" s="430">
        <f t="shared" si="153"/>
        <v>30328144</v>
      </c>
      <c r="AO355" s="430">
        <f t="shared" si="153"/>
        <v>54729640</v>
      </c>
      <c r="AP355" s="430">
        <f t="shared" si="153"/>
        <v>76704507</v>
      </c>
      <c r="AQ355" s="430">
        <f t="shared" si="153"/>
        <v>22593497</v>
      </c>
      <c r="AR355" s="430">
        <f t="shared" si="153"/>
        <v>155297547</v>
      </c>
      <c r="AS355" s="430">
        <f t="shared" si="153"/>
        <v>364055773</v>
      </c>
      <c r="AT355" s="430">
        <f t="shared" ref="AT355:BC355" si="154">AT290</f>
        <v>28079645</v>
      </c>
      <c r="AU355" s="430">
        <f t="shared" si="154"/>
        <v>13623881</v>
      </c>
      <c r="AV355" s="430">
        <f t="shared" si="154"/>
        <v>121369571</v>
      </c>
      <c r="AW355" s="430">
        <f t="shared" si="154"/>
        <v>41724390</v>
      </c>
      <c r="AX355" s="430">
        <f t="shared" si="154"/>
        <v>1114475128</v>
      </c>
      <c r="AY355" s="430">
        <f t="shared" si="154"/>
        <v>49497691</v>
      </c>
      <c r="AZ355" s="430">
        <f t="shared" si="154"/>
        <v>300923789</v>
      </c>
      <c r="BA355" s="430">
        <f t="shared" si="154"/>
        <v>90013544</v>
      </c>
      <c r="BB355" s="430">
        <f t="shared" si="154"/>
        <v>141856511</v>
      </c>
      <c r="BC355" s="430">
        <f t="shared" si="154"/>
        <v>34617828</v>
      </c>
      <c r="BD355" s="430">
        <f t="shared" ref="BD355:BJ355" si="155">BD290</f>
        <v>65179561</v>
      </c>
      <c r="BE355" s="430">
        <f t="shared" si="155"/>
        <v>100310374</v>
      </c>
      <c r="BF355" s="430">
        <f t="shared" si="155"/>
        <v>30277552</v>
      </c>
      <c r="BG355" s="430">
        <f t="shared" si="155"/>
        <v>175153534</v>
      </c>
      <c r="BH355" s="430">
        <f t="shared" si="155"/>
        <v>65825203</v>
      </c>
      <c r="BI355" s="430">
        <f t="shared" si="155"/>
        <v>697169572</v>
      </c>
      <c r="BJ355" s="430">
        <f t="shared" si="155"/>
        <v>16813012</v>
      </c>
      <c r="DP355" s="430">
        <f t="shared" ref="DP355:DQ355" si="156">DP290</f>
        <v>0</v>
      </c>
      <c r="DQ355" s="430">
        <f t="shared" si="156"/>
        <v>0</v>
      </c>
    </row>
    <row r="356" spans="1:121" x14ac:dyDescent="0.3">
      <c r="A356" s="429">
        <v>2</v>
      </c>
      <c r="B356" s="133"/>
      <c r="C356" s="133"/>
      <c r="D356" s="430">
        <f>D291</f>
        <v>18300670</v>
      </c>
      <c r="E356" s="430">
        <f t="shared" si="153"/>
        <v>4668102</v>
      </c>
      <c r="F356" s="430">
        <f t="shared" si="153"/>
        <v>577899</v>
      </c>
      <c r="G356" s="430">
        <f t="shared" si="153"/>
        <v>2903792</v>
      </c>
      <c r="H356" s="430">
        <f t="shared" si="153"/>
        <v>1547578</v>
      </c>
      <c r="I356" s="430">
        <f t="shared" si="153"/>
        <v>3756437</v>
      </c>
      <c r="J356" s="430">
        <f t="shared" si="153"/>
        <v>1908697</v>
      </c>
      <c r="K356" s="430">
        <f t="shared" si="153"/>
        <v>850445</v>
      </c>
      <c r="L356" s="430">
        <f t="shared" si="153"/>
        <v>5075234</v>
      </c>
      <c r="M356" s="430">
        <f t="shared" si="153"/>
        <v>723522</v>
      </c>
      <c r="N356" s="430">
        <f t="shared" si="153"/>
        <v>3793353</v>
      </c>
      <c r="O356" s="430">
        <f t="shared" si="153"/>
        <v>8820367</v>
      </c>
      <c r="P356" s="430">
        <f t="shared" si="153"/>
        <v>6152525</v>
      </c>
      <c r="Q356" s="430">
        <f t="shared" si="153"/>
        <v>3544713</v>
      </c>
      <c r="R356" s="430">
        <f t="shared" si="153"/>
        <v>22488563</v>
      </c>
      <c r="S356" s="430">
        <f t="shared" si="153"/>
        <v>8751783</v>
      </c>
      <c r="T356" s="430">
        <f t="shared" si="153"/>
        <v>1127127</v>
      </c>
      <c r="U356" s="430">
        <f t="shared" si="153"/>
        <v>6748766</v>
      </c>
      <c r="V356" s="430">
        <f t="shared" si="153"/>
        <v>1687672</v>
      </c>
      <c r="W356" s="430">
        <f t="shared" si="153"/>
        <v>10744395</v>
      </c>
      <c r="X356" s="430">
        <f t="shared" si="153"/>
        <v>7751052</v>
      </c>
      <c r="Y356" s="430">
        <f t="shared" si="153"/>
        <v>187104000</v>
      </c>
      <c r="Z356" s="430">
        <f t="shared" si="153"/>
        <v>5623411</v>
      </c>
      <c r="AA356" s="430">
        <f t="shared" si="153"/>
        <v>3372106</v>
      </c>
      <c r="AB356" s="430">
        <f t="shared" si="153"/>
        <v>614509</v>
      </c>
      <c r="AC356" s="430">
        <f t="shared" si="153"/>
        <v>10417642</v>
      </c>
      <c r="AD356" s="430">
        <f t="shared" si="153"/>
        <v>2328422</v>
      </c>
      <c r="AE356" s="430">
        <f t="shared" si="153"/>
        <v>4667675</v>
      </c>
      <c r="AF356" s="430">
        <f t="shared" si="153"/>
        <v>8980770</v>
      </c>
      <c r="AG356" s="430">
        <f t="shared" si="153"/>
        <v>0</v>
      </c>
      <c r="AH356" s="430">
        <f t="shared" si="153"/>
        <v>3477297</v>
      </c>
      <c r="AI356" s="430">
        <f t="shared" si="153"/>
        <v>1902930</v>
      </c>
      <c r="AJ356" s="430">
        <f t="shared" si="153"/>
        <v>12259988</v>
      </c>
      <c r="AK356" s="430">
        <f t="shared" si="153"/>
        <v>3415187</v>
      </c>
      <c r="AL356" s="430">
        <f t="shared" si="153"/>
        <v>5078083</v>
      </c>
      <c r="AM356" s="430">
        <f t="shared" si="153"/>
        <v>30943045</v>
      </c>
      <c r="AN356" s="430">
        <f t="shared" si="153"/>
        <v>1589828</v>
      </c>
      <c r="AO356" s="430">
        <f t="shared" si="153"/>
        <v>1993380</v>
      </c>
      <c r="AP356" s="430">
        <f t="shared" si="153"/>
        <v>3032772</v>
      </c>
      <c r="AQ356" s="430">
        <f t="shared" si="153"/>
        <v>18806</v>
      </c>
      <c r="AR356" s="430">
        <f t="shared" si="153"/>
        <v>4425096</v>
      </c>
      <c r="AS356" s="430">
        <f t="shared" si="153"/>
        <v>17709229</v>
      </c>
      <c r="AT356" s="430">
        <f t="shared" ref="AT356:BC356" si="157">AT291</f>
        <v>1445767</v>
      </c>
      <c r="AU356" s="430">
        <f t="shared" si="157"/>
        <v>1668680</v>
      </c>
      <c r="AV356" s="430">
        <f t="shared" si="157"/>
        <v>4278511</v>
      </c>
      <c r="AW356" s="430">
        <f t="shared" si="157"/>
        <v>2233271</v>
      </c>
      <c r="AX356" s="430">
        <f t="shared" si="157"/>
        <v>33351491</v>
      </c>
      <c r="AY356" s="430">
        <f t="shared" si="157"/>
        <v>1833819</v>
      </c>
      <c r="AZ356" s="430">
        <f t="shared" si="157"/>
        <v>12342039</v>
      </c>
      <c r="BA356" s="430">
        <f t="shared" si="157"/>
        <v>2780747</v>
      </c>
      <c r="BB356" s="430">
        <f t="shared" si="157"/>
        <v>12824887</v>
      </c>
      <c r="BC356" s="430">
        <f t="shared" si="157"/>
        <v>1643786</v>
      </c>
      <c r="BD356" s="430">
        <f t="shared" ref="BD356:BJ356" si="158">BD291</f>
        <v>2615408</v>
      </c>
      <c r="BE356" s="430">
        <f t="shared" si="158"/>
        <v>141864250</v>
      </c>
      <c r="BF356" s="430">
        <f t="shared" si="158"/>
        <v>1126671</v>
      </c>
      <c r="BG356" s="430">
        <f t="shared" si="158"/>
        <v>19845514</v>
      </c>
      <c r="BH356" s="430">
        <f t="shared" si="158"/>
        <v>1645666</v>
      </c>
      <c r="BI356" s="430">
        <f t="shared" si="158"/>
        <v>34585910</v>
      </c>
      <c r="BJ356" s="430">
        <f t="shared" si="158"/>
        <v>760660</v>
      </c>
      <c r="DP356" s="430">
        <f t="shared" ref="DP356:DQ356" si="159">DP291</f>
        <v>0</v>
      </c>
      <c r="DQ356" s="430">
        <f t="shared" si="159"/>
        <v>0</v>
      </c>
    </row>
    <row r="357" spans="1:121" x14ac:dyDescent="0.3">
      <c r="A357" s="429">
        <v>3</v>
      </c>
      <c r="B357" s="133"/>
      <c r="C357" s="133"/>
      <c r="D357" s="430">
        <f>D292</f>
        <v>434669144</v>
      </c>
      <c r="E357" s="430">
        <f t="shared" si="153"/>
        <v>97557216</v>
      </c>
      <c r="F357" s="430">
        <f t="shared" si="153"/>
        <v>32060739</v>
      </c>
      <c r="G357" s="430">
        <f t="shared" si="153"/>
        <v>58304350</v>
      </c>
      <c r="H357" s="430">
        <f t="shared" si="153"/>
        <v>61990976</v>
      </c>
      <c r="I357" s="430">
        <f t="shared" si="153"/>
        <v>97978040</v>
      </c>
      <c r="J357" s="430">
        <f t="shared" si="153"/>
        <v>117813110</v>
      </c>
      <c r="K357" s="430">
        <f t="shared" si="153"/>
        <v>48206975</v>
      </c>
      <c r="L357" s="430">
        <f t="shared" si="153"/>
        <v>123462615</v>
      </c>
      <c r="M357" s="430">
        <f t="shared" si="153"/>
        <v>42346717</v>
      </c>
      <c r="N357" s="430">
        <f t="shared" si="153"/>
        <v>76877363</v>
      </c>
      <c r="O357" s="430">
        <f t="shared" si="153"/>
        <v>253385924</v>
      </c>
      <c r="P357" s="430">
        <f t="shared" si="153"/>
        <v>491867804</v>
      </c>
      <c r="Q357" s="430">
        <f t="shared" si="153"/>
        <v>216472282</v>
      </c>
      <c r="R357" s="430">
        <f t="shared" si="153"/>
        <v>620419792</v>
      </c>
      <c r="S357" s="430">
        <f t="shared" si="153"/>
        <v>229704161</v>
      </c>
      <c r="T357" s="430">
        <f t="shared" si="153"/>
        <v>35769680</v>
      </c>
      <c r="U357" s="430">
        <f t="shared" si="153"/>
        <v>165650314</v>
      </c>
      <c r="V357" s="430">
        <f t="shared" si="153"/>
        <v>47201632</v>
      </c>
      <c r="W357" s="430">
        <f t="shared" si="153"/>
        <v>287211151</v>
      </c>
      <c r="X357" s="430">
        <f t="shared" si="153"/>
        <v>340944299</v>
      </c>
      <c r="Y357" s="430">
        <f t="shared" si="153"/>
        <v>3180842000</v>
      </c>
      <c r="Z357" s="430">
        <f t="shared" si="153"/>
        <v>184728673</v>
      </c>
      <c r="AA357" s="430">
        <f t="shared" si="153"/>
        <v>72842018</v>
      </c>
      <c r="AB357" s="430">
        <f t="shared" si="153"/>
        <v>27848098</v>
      </c>
      <c r="AC357" s="430">
        <f t="shared" si="153"/>
        <v>295807474</v>
      </c>
      <c r="AD357" s="430">
        <f t="shared" si="153"/>
        <v>57413511</v>
      </c>
      <c r="AE357" s="430">
        <f t="shared" si="153"/>
        <v>103238482</v>
      </c>
      <c r="AF357" s="430">
        <f t="shared" si="153"/>
        <v>245738474</v>
      </c>
      <c r="AG357" s="430">
        <f t="shared" si="153"/>
        <v>0</v>
      </c>
      <c r="AH357" s="430">
        <f t="shared" si="153"/>
        <v>80592028</v>
      </c>
      <c r="AI357" s="430">
        <f t="shared" si="153"/>
        <v>112438370</v>
      </c>
      <c r="AJ357" s="430">
        <f t="shared" si="153"/>
        <v>324510371</v>
      </c>
      <c r="AK357" s="430">
        <f t="shared" si="153"/>
        <v>122120358</v>
      </c>
      <c r="AL357" s="430">
        <f t="shared" si="153"/>
        <v>171012764</v>
      </c>
      <c r="AM357" s="430">
        <f t="shared" si="153"/>
        <v>815857876</v>
      </c>
      <c r="AN357" s="430">
        <f t="shared" si="153"/>
        <v>40787433</v>
      </c>
      <c r="AO357" s="430">
        <f t="shared" si="153"/>
        <v>112981033</v>
      </c>
      <c r="AP357" s="430">
        <f t="shared" si="153"/>
        <v>102352184</v>
      </c>
      <c r="AQ357" s="430">
        <f t="shared" si="153"/>
        <v>23704970</v>
      </c>
      <c r="AR357" s="430">
        <f t="shared" si="153"/>
        <v>156577973</v>
      </c>
      <c r="AS357" s="430">
        <f t="shared" si="153"/>
        <v>552682720</v>
      </c>
      <c r="AT357" s="430">
        <f t="shared" ref="AT357:BC357" si="160">AT292</f>
        <v>36273903</v>
      </c>
      <c r="AU357" s="430">
        <f t="shared" si="160"/>
        <v>28652973</v>
      </c>
      <c r="AV357" s="430">
        <f t="shared" si="160"/>
        <v>137099368</v>
      </c>
      <c r="AW357" s="430">
        <f t="shared" si="160"/>
        <v>63756917</v>
      </c>
      <c r="AX357" s="430">
        <f t="shared" si="160"/>
        <v>1435167532</v>
      </c>
      <c r="AY357" s="430">
        <f t="shared" si="160"/>
        <v>49988517</v>
      </c>
      <c r="AZ357" s="430">
        <f t="shared" si="160"/>
        <v>348622487</v>
      </c>
      <c r="BA357" s="430">
        <f t="shared" si="160"/>
        <v>141797815</v>
      </c>
      <c r="BB357" s="430">
        <f t="shared" si="160"/>
        <v>251879893</v>
      </c>
      <c r="BC357" s="430">
        <f t="shared" si="160"/>
        <v>57574801</v>
      </c>
      <c r="BD357" s="430">
        <f t="shared" ref="BD357:BJ357" si="161">BD292</f>
        <v>73815184</v>
      </c>
      <c r="BE357" s="430">
        <f t="shared" si="161"/>
        <v>175552228</v>
      </c>
      <c r="BF357" s="430">
        <f t="shared" si="161"/>
        <v>18540512</v>
      </c>
      <c r="BG357" s="430">
        <f t="shared" si="161"/>
        <v>361164821</v>
      </c>
      <c r="BH357" s="430">
        <f t="shared" si="161"/>
        <v>75228725</v>
      </c>
      <c r="BI357" s="430">
        <f t="shared" si="161"/>
        <v>688433664</v>
      </c>
      <c r="BJ357" s="430">
        <f t="shared" si="161"/>
        <v>26861091</v>
      </c>
      <c r="DP357" s="430">
        <f t="shared" ref="DP357:DQ357" si="162">DP292</f>
        <v>0</v>
      </c>
      <c r="DQ357" s="430">
        <f t="shared" si="162"/>
        <v>0</v>
      </c>
    </row>
    <row r="358" spans="1:121" x14ac:dyDescent="0.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c r="AA358" s="133"/>
      <c r="AB358" s="133"/>
      <c r="AC358" s="133"/>
      <c r="AD358" s="133"/>
      <c r="AE358" s="133"/>
      <c r="AF358" s="133"/>
      <c r="AG358" s="133"/>
      <c r="AH358" s="133"/>
      <c r="AI358" s="133"/>
      <c r="AJ358" s="133"/>
      <c r="AK358" s="133"/>
      <c r="AL358" s="133"/>
      <c r="AM358" s="133"/>
      <c r="AN358" s="133"/>
      <c r="AO358" s="133"/>
      <c r="AP358" s="133"/>
      <c r="AQ358" s="133"/>
      <c r="AR358" s="133"/>
      <c r="AS358" s="133"/>
      <c r="AT358" s="133"/>
      <c r="AU358" s="133"/>
      <c r="AV358" s="133"/>
      <c r="AW358" s="133"/>
      <c r="AX358" s="133"/>
      <c r="AY358" s="133"/>
      <c r="AZ358" s="133"/>
      <c r="BA358" s="133"/>
      <c r="BB358" s="133"/>
      <c r="BC358" s="133"/>
      <c r="BD358" s="133"/>
      <c r="BE358" s="133"/>
      <c r="BF358" s="133"/>
      <c r="BG358" s="133"/>
      <c r="BH358" s="133"/>
      <c r="BI358" s="133"/>
      <c r="BJ358" s="133"/>
      <c r="DP358" s="133"/>
      <c r="DQ358" s="133"/>
    </row>
    <row r="359" spans="1:121" x14ac:dyDescent="0.3">
      <c r="B359" s="133"/>
      <c r="C359" s="133"/>
      <c r="D359" s="436">
        <f>D353+D355+D356+D357</f>
        <v>1435270055</v>
      </c>
      <c r="E359" s="436">
        <f t="shared" ref="E359:AS359" si="163">E353+E355+E356+E357</f>
        <v>342793267</v>
      </c>
      <c r="F359" s="436">
        <f t="shared" si="163"/>
        <v>139851498</v>
      </c>
      <c r="G359" s="436">
        <f t="shared" si="163"/>
        <v>262460981</v>
      </c>
      <c r="H359" s="436">
        <f t="shared" si="163"/>
        <v>237704955</v>
      </c>
      <c r="I359" s="436">
        <f t="shared" si="163"/>
        <v>414149107</v>
      </c>
      <c r="J359" s="436">
        <f t="shared" si="163"/>
        <v>559336032</v>
      </c>
      <c r="K359" s="436">
        <f t="shared" si="163"/>
        <v>222831888</v>
      </c>
      <c r="L359" s="436">
        <f t="shared" si="163"/>
        <v>548826156</v>
      </c>
      <c r="M359" s="436">
        <f t="shared" si="163"/>
        <v>140660163</v>
      </c>
      <c r="N359" s="436">
        <f t="shared" si="163"/>
        <v>299929019</v>
      </c>
      <c r="O359" s="436">
        <f t="shared" si="163"/>
        <v>1355400292</v>
      </c>
      <c r="P359" s="436">
        <f t="shared" si="163"/>
        <v>2146942886</v>
      </c>
      <c r="Q359" s="436">
        <f t="shared" si="163"/>
        <v>809031171</v>
      </c>
      <c r="R359" s="436">
        <f t="shared" si="163"/>
        <v>2993372158</v>
      </c>
      <c r="S359" s="436">
        <f t="shared" si="163"/>
        <v>785522319</v>
      </c>
      <c r="T359" s="436">
        <f t="shared" si="163"/>
        <v>147977957</v>
      </c>
      <c r="U359" s="436">
        <f t="shared" si="163"/>
        <v>710343862</v>
      </c>
      <c r="V359" s="436">
        <f t="shared" si="163"/>
        <v>249095035</v>
      </c>
      <c r="W359" s="436">
        <f t="shared" si="163"/>
        <v>1105279781</v>
      </c>
      <c r="X359" s="436">
        <f t="shared" si="163"/>
        <v>1609824373</v>
      </c>
      <c r="Y359" s="436">
        <f t="shared" si="163"/>
        <v>16834810004</v>
      </c>
      <c r="Z359" s="436">
        <f t="shared" si="163"/>
        <v>1019755729</v>
      </c>
      <c r="AA359" s="436">
        <f t="shared" si="163"/>
        <v>291226897</v>
      </c>
      <c r="AB359" s="436">
        <f t="shared" si="163"/>
        <v>95873693</v>
      </c>
      <c r="AC359" s="436">
        <f t="shared" si="163"/>
        <v>982535073</v>
      </c>
      <c r="AD359" s="436">
        <f t="shared" si="163"/>
        <v>236386791</v>
      </c>
      <c r="AE359" s="436">
        <f t="shared" si="163"/>
        <v>442584252</v>
      </c>
      <c r="AF359" s="436">
        <f t="shared" si="163"/>
        <v>902902177</v>
      </c>
      <c r="AG359" s="436">
        <f t="shared" si="163"/>
        <v>0</v>
      </c>
      <c r="AH359" s="436">
        <f t="shared" si="163"/>
        <v>328794323</v>
      </c>
      <c r="AI359" s="436">
        <f t="shared" si="163"/>
        <v>630924477</v>
      </c>
      <c r="AJ359" s="436">
        <f t="shared" si="163"/>
        <v>1237180476</v>
      </c>
      <c r="AK359" s="436">
        <f t="shared" si="163"/>
        <v>412885141</v>
      </c>
      <c r="AL359" s="436">
        <f t="shared" si="163"/>
        <v>649101058</v>
      </c>
      <c r="AM359" s="436">
        <f t="shared" si="163"/>
        <v>3302606782</v>
      </c>
      <c r="AN359" s="436">
        <f t="shared" si="163"/>
        <v>198520858</v>
      </c>
      <c r="AO359" s="436">
        <f t="shared" si="163"/>
        <v>353937626</v>
      </c>
      <c r="AP359" s="436">
        <f t="shared" si="163"/>
        <v>435606079</v>
      </c>
      <c r="AQ359" s="436">
        <f t="shared" si="163"/>
        <v>119655276</v>
      </c>
      <c r="AR359" s="436">
        <f t="shared" si="163"/>
        <v>728295950</v>
      </c>
      <c r="AS359" s="436">
        <f t="shared" si="163"/>
        <v>2027071162</v>
      </c>
      <c r="AT359" s="436">
        <f t="shared" ref="AT359:BC359" si="164">AT353+AT355+AT356+AT357</f>
        <v>144445393</v>
      </c>
      <c r="AU359" s="436">
        <f t="shared" si="164"/>
        <v>90394166</v>
      </c>
      <c r="AV359" s="436">
        <f t="shared" si="164"/>
        <v>607548178</v>
      </c>
      <c r="AW359" s="436">
        <f t="shared" si="164"/>
        <v>261156485</v>
      </c>
      <c r="AX359" s="436">
        <f t="shared" si="164"/>
        <v>6501505487</v>
      </c>
      <c r="AY359" s="436">
        <f t="shared" si="164"/>
        <v>244393371</v>
      </c>
      <c r="AZ359" s="436">
        <f t="shared" si="164"/>
        <v>1448544477</v>
      </c>
      <c r="BA359" s="436">
        <f t="shared" si="164"/>
        <v>532675113</v>
      </c>
      <c r="BB359" s="436">
        <f t="shared" si="164"/>
        <v>904141159</v>
      </c>
      <c r="BC359" s="436">
        <f t="shared" si="164"/>
        <v>213957593</v>
      </c>
      <c r="BD359" s="436">
        <f t="shared" ref="BD359:BJ359" si="165">BD353+BD355+BD356+BD357</f>
        <v>312339867</v>
      </c>
      <c r="BE359" s="436">
        <f t="shared" si="165"/>
        <v>689510389</v>
      </c>
      <c r="BF359" s="436">
        <f t="shared" si="165"/>
        <v>140921429</v>
      </c>
      <c r="BG359" s="436">
        <f t="shared" si="165"/>
        <v>1307535121.9000001</v>
      </c>
      <c r="BH359" s="436">
        <f t="shared" si="165"/>
        <v>329285592</v>
      </c>
      <c r="BI359" s="436">
        <f t="shared" si="165"/>
        <v>3149226983</v>
      </c>
      <c r="BJ359" s="436">
        <f t="shared" si="165"/>
        <v>101472371</v>
      </c>
      <c r="DP359" s="436">
        <f t="shared" ref="DP359:DQ359" si="166">DP353+DP355+DP356+DP357</f>
        <v>0</v>
      </c>
      <c r="DQ359" s="436">
        <f t="shared" si="166"/>
        <v>0</v>
      </c>
    </row>
    <row r="360" spans="1:121" x14ac:dyDescent="0.3">
      <c r="B360" s="133"/>
      <c r="C360" s="133"/>
      <c r="D360" s="436"/>
      <c r="E360" s="436"/>
      <c r="F360" s="436"/>
      <c r="G360" s="436"/>
      <c r="H360" s="436"/>
      <c r="I360" s="436"/>
      <c r="J360" s="436"/>
      <c r="K360" s="436"/>
      <c r="L360" s="436"/>
      <c r="M360" s="436"/>
      <c r="N360" s="436"/>
      <c r="O360" s="436"/>
      <c r="P360" s="436"/>
      <c r="Q360" s="436"/>
      <c r="R360" s="436"/>
      <c r="S360" s="436"/>
      <c r="T360" s="436"/>
      <c r="U360" s="436"/>
      <c r="V360" s="436"/>
      <c r="W360" s="436"/>
      <c r="X360" s="436"/>
      <c r="Y360" s="436"/>
      <c r="Z360" s="436"/>
      <c r="AA360" s="436"/>
      <c r="AB360" s="436"/>
      <c r="AC360" s="436"/>
      <c r="AD360" s="436"/>
      <c r="AE360" s="436"/>
      <c r="AF360" s="436"/>
      <c r="AG360" s="436"/>
      <c r="AH360" s="436"/>
      <c r="AI360" s="436"/>
      <c r="AJ360" s="436"/>
      <c r="AK360" s="436"/>
      <c r="AL360" s="436"/>
      <c r="AM360" s="436"/>
      <c r="AN360" s="436"/>
      <c r="AO360" s="436"/>
      <c r="AP360" s="436"/>
      <c r="AQ360" s="436"/>
      <c r="AR360" s="436"/>
      <c r="AS360" s="436"/>
      <c r="AT360" s="436"/>
      <c r="AU360" s="436"/>
      <c r="AV360" s="436"/>
      <c r="AW360" s="436"/>
      <c r="AX360" s="436"/>
      <c r="AY360" s="436"/>
      <c r="AZ360" s="436"/>
      <c r="BA360" s="436"/>
      <c r="BB360" s="436"/>
      <c r="BC360" s="436"/>
      <c r="BD360" s="436"/>
      <c r="BE360" s="436"/>
      <c r="BF360" s="436"/>
      <c r="BG360" s="436"/>
      <c r="BH360" s="436"/>
      <c r="BI360" s="436"/>
      <c r="BJ360" s="436"/>
      <c r="DP360" s="436"/>
      <c r="DQ360" s="436"/>
    </row>
    <row r="361" spans="1:121" x14ac:dyDescent="0.3">
      <c r="B361" s="133"/>
      <c r="C361" s="133"/>
      <c r="D361" s="436" t="str">
        <f>IF(D364=FALSE,"N/A",'Unit Data from Audit Worksheet'!$E$108)</f>
        <v>N/A</v>
      </c>
      <c r="E361" s="436" t="str">
        <f>IF(E364=FALSE,"N/A",'Unit Data from Audit Worksheet'!$E$108)</f>
        <v>N/A</v>
      </c>
      <c r="F361" s="436" t="str">
        <f>IF(F364=FALSE,"N/A",'Unit Data from Audit Worksheet'!$E$108)</f>
        <v>N/A</v>
      </c>
      <c r="G361" s="436" t="str">
        <f>IF(G364=FALSE,"N/A",'Unit Data from Audit Worksheet'!$E$108)</f>
        <v>N/A</v>
      </c>
      <c r="H361" s="436" t="str">
        <f>IF(H364=FALSE,"N/A",'Unit Data from Audit Worksheet'!$E$108)</f>
        <v>N/A</v>
      </c>
      <c r="I361" s="436" t="str">
        <f>IF(I364=FALSE,"N/A",'Unit Data from Audit Worksheet'!$E$108)</f>
        <v>N/A</v>
      </c>
      <c r="J361" s="436" t="str">
        <f>IF(J364=FALSE,"N/A",'Unit Data from Audit Worksheet'!$E$108)</f>
        <v>N/A</v>
      </c>
      <c r="K361" s="436" t="str">
        <f>IF(K364=FALSE,"N/A",'Unit Data from Audit Worksheet'!$E$108)</f>
        <v>N/A</v>
      </c>
      <c r="L361" s="436" t="str">
        <f>IF(L364=FALSE,"N/A",'Unit Data from Audit Worksheet'!$E$108)</f>
        <v>N/A</v>
      </c>
      <c r="M361" s="436" t="str">
        <f>IF(M364=FALSE,"N/A",'Unit Data from Audit Worksheet'!$E$108)</f>
        <v>N/A</v>
      </c>
      <c r="N361" s="436" t="str">
        <f>IF(N364=FALSE,"N/A",'Unit Data from Audit Worksheet'!$E$108)</f>
        <v>N/A</v>
      </c>
      <c r="O361" s="436" t="str">
        <f>IF(O364=FALSE,"N/A",'Unit Data from Audit Worksheet'!$E$108)</f>
        <v>N/A</v>
      </c>
      <c r="P361" s="436" t="str">
        <f>IF(P364=FALSE,"N/A",'Unit Data from Audit Worksheet'!$E$108)</f>
        <v>N/A</v>
      </c>
      <c r="Q361" s="436" t="str">
        <f>IF(Q364=FALSE,"N/A",'Unit Data from Audit Worksheet'!$E$108)</f>
        <v>N/A</v>
      </c>
      <c r="R361" s="436" t="str">
        <f>IF(R364=FALSE,"N/A",'Unit Data from Audit Worksheet'!$E$108)</f>
        <v>N/A</v>
      </c>
      <c r="S361" s="436" t="str">
        <f>IF(S364=FALSE,"N/A",'Unit Data from Audit Worksheet'!$E$108)</f>
        <v>N/A</v>
      </c>
      <c r="T361" s="436" t="str">
        <f>IF(T364=FALSE,"N/A",'Unit Data from Audit Worksheet'!$E$108)</f>
        <v>N/A</v>
      </c>
      <c r="U361" s="436" t="str">
        <f>IF(U364=FALSE,"N/A",'Unit Data from Audit Worksheet'!$E$108)</f>
        <v>N/A</v>
      </c>
      <c r="V361" s="436" t="str">
        <f>IF(V364=FALSE,"N/A",'Unit Data from Audit Worksheet'!$E$108)</f>
        <v>N/A</v>
      </c>
      <c r="W361" s="436" t="str">
        <f>IF(W364=FALSE,"N/A",'Unit Data from Audit Worksheet'!$E$108)</f>
        <v>N/A</v>
      </c>
      <c r="X361" s="436" t="str">
        <f>IF(X364=FALSE,"N/A",'Unit Data from Audit Worksheet'!$E$108)</f>
        <v>N/A</v>
      </c>
      <c r="Y361" s="436" t="str">
        <f>IF(Y364=FALSE,"N/A",'Unit Data from Audit Worksheet'!$E$108)</f>
        <v>N/A</v>
      </c>
      <c r="Z361" s="436" t="str">
        <f>IF(Z364=FALSE,"N/A",'Unit Data from Audit Worksheet'!$E$108)</f>
        <v>N/A</v>
      </c>
      <c r="AA361" s="436" t="str">
        <f>IF(AA364=FALSE,"N/A",'Unit Data from Audit Worksheet'!$E$108)</f>
        <v>N/A</v>
      </c>
      <c r="AB361" s="436" t="str">
        <f>IF(AB364=FALSE,"N/A",'Unit Data from Audit Worksheet'!$E$108)</f>
        <v>N/A</v>
      </c>
      <c r="AC361" s="436" t="str">
        <f>IF(AC364=FALSE,"N/A",'Unit Data from Audit Worksheet'!$E$108)</f>
        <v>N/A</v>
      </c>
      <c r="AD361" s="436" t="str">
        <f>IF(AD364=FALSE,"N/A",'Unit Data from Audit Worksheet'!$E$108)</f>
        <v>N/A</v>
      </c>
      <c r="AE361" s="436" t="str">
        <f>IF(AE364=FALSE,"N/A",'Unit Data from Audit Worksheet'!$E$108)</f>
        <v>N/A</v>
      </c>
      <c r="AF361" s="436" t="str">
        <f>IF(AF364=FALSE,"N/A",'Unit Data from Audit Worksheet'!$E$108)</f>
        <v>N/A</v>
      </c>
      <c r="AG361" s="436" t="str">
        <f>IF(AG364=FALSE,"N/A",'Unit Data from Audit Worksheet'!$E$108)</f>
        <v>N/A</v>
      </c>
      <c r="AH361" s="436" t="str">
        <f>IF(AH364=FALSE,"N/A",'Unit Data from Audit Worksheet'!$E$108)</f>
        <v>N/A</v>
      </c>
      <c r="AI361" s="436" t="str">
        <f>IF(AI364=FALSE,"N/A",'Unit Data from Audit Worksheet'!$E$108)</f>
        <v>N/A</v>
      </c>
      <c r="AJ361" s="436" t="str">
        <f>IF(AJ364=FALSE,"N/A",'Unit Data from Audit Worksheet'!$E$108)</f>
        <v>N/A</v>
      </c>
      <c r="AK361" s="436" t="str">
        <f>IF(AK364=FALSE,"N/A",'Unit Data from Audit Worksheet'!$E$108)</f>
        <v>N/A</v>
      </c>
      <c r="AL361" s="436" t="str">
        <f>IF(AL364=FALSE,"N/A",'Unit Data from Audit Worksheet'!$E$108)</f>
        <v>N/A</v>
      </c>
      <c r="AM361" s="436" t="str">
        <f>IF(AM364=FALSE,"N/A",'Unit Data from Audit Worksheet'!$E$108)</f>
        <v>N/A</v>
      </c>
      <c r="AN361" s="436" t="str">
        <f>IF(AN364=FALSE,"N/A",'Unit Data from Audit Worksheet'!$E$108)</f>
        <v>N/A</v>
      </c>
      <c r="AO361" s="436" t="str">
        <f>IF(AO364=FALSE,"N/A",'Unit Data from Audit Worksheet'!$E$108)</f>
        <v>N/A</v>
      </c>
      <c r="AP361" s="436" t="str">
        <f>IF(AP364=FALSE,"N/A",'Unit Data from Audit Worksheet'!$E$108)</f>
        <v>N/A</v>
      </c>
      <c r="AQ361" s="436" t="str">
        <f>IF(AQ364=FALSE,"N/A",'Unit Data from Audit Worksheet'!$E$108)</f>
        <v>N/A</v>
      </c>
      <c r="AR361" s="436" t="str">
        <f>IF(AR364=FALSE,"N/A",'Unit Data from Audit Worksheet'!$E$108)</f>
        <v>N/A</v>
      </c>
      <c r="AS361" s="436" t="str">
        <f>IF(AS364=FALSE,"N/A",'Unit Data from Audit Worksheet'!$E$108)</f>
        <v>N/A</v>
      </c>
      <c r="AT361" s="436" t="str">
        <f>IF(AT364=FALSE,"N/A",'Unit Data from Audit Worksheet'!$E$108)</f>
        <v>N/A</v>
      </c>
      <c r="AU361" s="436" t="str">
        <f>IF(AU364=FALSE,"N/A",'Unit Data from Audit Worksheet'!$E$108)</f>
        <v>N/A</v>
      </c>
      <c r="AV361" s="436" t="str">
        <f>IF(AV364=FALSE,"N/A",'Unit Data from Audit Worksheet'!$E$108)</f>
        <v>N/A</v>
      </c>
      <c r="AW361" s="436" t="str">
        <f>IF(AW364=FALSE,"N/A",'Unit Data from Audit Worksheet'!$E$108)</f>
        <v>N/A</v>
      </c>
      <c r="AX361" s="436" t="str">
        <f>IF(AX364=FALSE,"N/A",'Unit Data from Audit Worksheet'!$E$108)</f>
        <v>N/A</v>
      </c>
      <c r="AY361" s="436" t="str">
        <f>IF(AY364=FALSE,"N/A",'Unit Data from Audit Worksheet'!$E$108)</f>
        <v>N/A</v>
      </c>
      <c r="AZ361" s="436" t="str">
        <f>IF(AZ364=FALSE,"N/A",'Unit Data from Audit Worksheet'!$E$108)</f>
        <v>N/A</v>
      </c>
      <c r="BA361" s="436" t="str">
        <f>IF(BA364=FALSE,"N/A",'Unit Data from Audit Worksheet'!$E$108)</f>
        <v>N/A</v>
      </c>
      <c r="BB361" s="436" t="str">
        <f>IF(BB364=FALSE,"N/A",'Unit Data from Audit Worksheet'!$E$108)</f>
        <v>N/A</v>
      </c>
      <c r="BC361" s="436" t="str">
        <f>IF(BC364=FALSE,"N/A",'Unit Data from Audit Worksheet'!$E$108)</f>
        <v>N/A</v>
      </c>
      <c r="BD361" s="436" t="str">
        <f>IF(BD364=FALSE,"N/A",'Unit Data from Audit Worksheet'!$E$108)</f>
        <v>N/A</v>
      </c>
      <c r="BE361" s="436" t="str">
        <f>IF(BE364=FALSE,"N/A",'Unit Data from Audit Worksheet'!$E$108)</f>
        <v>N/A</v>
      </c>
      <c r="BF361" s="436" t="str">
        <f>IF(BF364=FALSE,"N/A",'Unit Data from Audit Worksheet'!$E$108)</f>
        <v>N/A</v>
      </c>
      <c r="BG361" s="436" t="str">
        <f>IF(BG364=FALSE,"N/A",'Unit Data from Audit Worksheet'!$E$108)</f>
        <v>N/A</v>
      </c>
      <c r="BH361" s="436" t="str">
        <f>IF(BH364=FALSE,"N/A",'Unit Data from Audit Worksheet'!$E$108)</f>
        <v>N/A</v>
      </c>
      <c r="BI361" s="436" t="str">
        <f>IF(BI364=FALSE,"N/A",'Unit Data from Audit Worksheet'!$E$108)</f>
        <v>N/A</v>
      </c>
      <c r="BJ361" s="436" t="str">
        <f>IF(BJ364=FALSE,"N/A",'Unit Data from Audit Worksheet'!$E$108)</f>
        <v>N/A</v>
      </c>
      <c r="DP361" s="436" t="str">
        <f>IF(DP364=FALSE,"N/A",'Unit Data from Audit Worksheet'!$E$108)</f>
        <v>N/A</v>
      </c>
      <c r="DQ361" s="436" t="str">
        <f>IF(DQ364=FALSE,"N/A",'Unit Data from Audit Worksheet'!$E$108)</f>
        <v>N/A</v>
      </c>
    </row>
    <row r="362" spans="1:121" x14ac:dyDescent="0.3">
      <c r="B362" s="133"/>
      <c r="C362" s="133"/>
      <c r="D362" s="436"/>
      <c r="E362" s="436"/>
      <c r="F362" s="436"/>
      <c r="G362" s="436"/>
      <c r="H362" s="436"/>
      <c r="I362" s="436"/>
      <c r="J362" s="436"/>
      <c r="K362" s="436"/>
      <c r="L362" s="436"/>
      <c r="M362" s="436"/>
      <c r="N362" s="436"/>
      <c r="O362" s="436"/>
      <c r="P362" s="436"/>
      <c r="Q362" s="436"/>
      <c r="R362" s="436"/>
      <c r="S362" s="436"/>
      <c r="T362" s="436"/>
      <c r="U362" s="436"/>
      <c r="V362" s="436"/>
      <c r="W362" s="436"/>
      <c r="X362" s="436"/>
      <c r="Y362" s="436"/>
      <c r="Z362" s="436"/>
      <c r="AA362" s="436"/>
      <c r="AB362" s="436"/>
      <c r="AC362" s="436"/>
      <c r="AD362" s="436"/>
      <c r="AE362" s="436"/>
      <c r="AF362" s="436"/>
      <c r="AG362" s="436"/>
      <c r="AH362" s="436"/>
      <c r="AI362" s="436"/>
      <c r="AJ362" s="436"/>
      <c r="AK362" s="436"/>
      <c r="AL362" s="436"/>
      <c r="AM362" s="436"/>
      <c r="AN362" s="436"/>
      <c r="AO362" s="436"/>
      <c r="AP362" s="436"/>
      <c r="AQ362" s="436"/>
      <c r="AR362" s="436"/>
      <c r="AS362" s="436"/>
      <c r="AT362" s="436"/>
      <c r="AU362" s="436"/>
      <c r="AV362" s="436"/>
      <c r="AW362" s="436"/>
      <c r="AX362" s="436"/>
      <c r="AY362" s="436"/>
      <c r="AZ362" s="436"/>
      <c r="BA362" s="436"/>
      <c r="BB362" s="436"/>
      <c r="BC362" s="436"/>
      <c r="BD362" s="436"/>
      <c r="BE362" s="436"/>
      <c r="BF362" s="436"/>
      <c r="BG362" s="436"/>
      <c r="BH362" s="436"/>
      <c r="BI362" s="436"/>
      <c r="BJ362" s="436"/>
      <c r="DP362" s="436"/>
      <c r="DQ362" s="436"/>
    </row>
    <row r="363" spans="1:121" ht="20.399999999999999" customHeight="1" x14ac:dyDescent="0.3">
      <c r="B363" s="133"/>
      <c r="C363" s="133"/>
      <c r="D363" s="436" t="str">
        <f>IF(D364=FALSE,"N/A",D359-D361)</f>
        <v>N/A</v>
      </c>
      <c r="E363" s="436" t="str">
        <f t="shared" ref="E363:AS363" si="167">IF(E364=FALSE,"N/A",E359-E361)</f>
        <v>N/A</v>
      </c>
      <c r="F363" s="436" t="str">
        <f t="shared" si="167"/>
        <v>N/A</v>
      </c>
      <c r="G363" s="436" t="str">
        <f t="shared" si="167"/>
        <v>N/A</v>
      </c>
      <c r="H363" s="436" t="str">
        <f t="shared" si="167"/>
        <v>N/A</v>
      </c>
      <c r="I363" s="436" t="str">
        <f t="shared" si="167"/>
        <v>N/A</v>
      </c>
      <c r="J363" s="436" t="str">
        <f t="shared" si="167"/>
        <v>N/A</v>
      </c>
      <c r="K363" s="436" t="str">
        <f t="shared" si="167"/>
        <v>N/A</v>
      </c>
      <c r="L363" s="436" t="str">
        <f t="shared" si="167"/>
        <v>N/A</v>
      </c>
      <c r="M363" s="436" t="str">
        <f t="shared" si="167"/>
        <v>N/A</v>
      </c>
      <c r="N363" s="436" t="str">
        <f t="shared" si="167"/>
        <v>N/A</v>
      </c>
      <c r="O363" s="436" t="str">
        <f t="shared" si="167"/>
        <v>N/A</v>
      </c>
      <c r="P363" s="436" t="str">
        <f t="shared" si="167"/>
        <v>N/A</v>
      </c>
      <c r="Q363" s="436" t="str">
        <f t="shared" si="167"/>
        <v>N/A</v>
      </c>
      <c r="R363" s="436" t="str">
        <f t="shared" si="167"/>
        <v>N/A</v>
      </c>
      <c r="S363" s="436" t="str">
        <f t="shared" si="167"/>
        <v>N/A</v>
      </c>
      <c r="T363" s="436" t="str">
        <f t="shared" si="167"/>
        <v>N/A</v>
      </c>
      <c r="U363" s="436" t="str">
        <f t="shared" si="167"/>
        <v>N/A</v>
      </c>
      <c r="V363" s="436" t="str">
        <f t="shared" si="167"/>
        <v>N/A</v>
      </c>
      <c r="W363" s="436" t="str">
        <f t="shared" si="167"/>
        <v>N/A</v>
      </c>
      <c r="X363" s="436" t="str">
        <f t="shared" si="167"/>
        <v>N/A</v>
      </c>
      <c r="Y363" s="436" t="str">
        <f t="shared" si="167"/>
        <v>N/A</v>
      </c>
      <c r="Z363" s="436" t="str">
        <f t="shared" si="167"/>
        <v>N/A</v>
      </c>
      <c r="AA363" s="436" t="str">
        <f t="shared" si="167"/>
        <v>N/A</v>
      </c>
      <c r="AB363" s="436" t="str">
        <f t="shared" si="167"/>
        <v>N/A</v>
      </c>
      <c r="AC363" s="436" t="str">
        <f t="shared" si="167"/>
        <v>N/A</v>
      </c>
      <c r="AD363" s="436" t="str">
        <f t="shared" si="167"/>
        <v>N/A</v>
      </c>
      <c r="AE363" s="436" t="str">
        <f t="shared" si="167"/>
        <v>N/A</v>
      </c>
      <c r="AF363" s="436" t="str">
        <f t="shared" si="167"/>
        <v>N/A</v>
      </c>
      <c r="AG363" s="436" t="str">
        <f t="shared" si="167"/>
        <v>N/A</v>
      </c>
      <c r="AH363" s="436" t="str">
        <f t="shared" si="167"/>
        <v>N/A</v>
      </c>
      <c r="AI363" s="436" t="str">
        <f t="shared" si="167"/>
        <v>N/A</v>
      </c>
      <c r="AJ363" s="436" t="str">
        <f t="shared" si="167"/>
        <v>N/A</v>
      </c>
      <c r="AK363" s="436" t="str">
        <f t="shared" si="167"/>
        <v>N/A</v>
      </c>
      <c r="AL363" s="436" t="str">
        <f t="shared" si="167"/>
        <v>N/A</v>
      </c>
      <c r="AM363" s="436" t="str">
        <f t="shared" si="167"/>
        <v>N/A</v>
      </c>
      <c r="AN363" s="436" t="str">
        <f t="shared" si="167"/>
        <v>N/A</v>
      </c>
      <c r="AO363" s="436" t="str">
        <f t="shared" si="167"/>
        <v>N/A</v>
      </c>
      <c r="AP363" s="436" t="str">
        <f t="shared" si="167"/>
        <v>N/A</v>
      </c>
      <c r="AQ363" s="436" t="str">
        <f t="shared" si="167"/>
        <v>N/A</v>
      </c>
      <c r="AR363" s="436" t="str">
        <f t="shared" si="167"/>
        <v>N/A</v>
      </c>
      <c r="AS363" s="436" t="str">
        <f t="shared" si="167"/>
        <v>N/A</v>
      </c>
      <c r="AT363" s="436" t="str">
        <f t="shared" ref="AT363:BC363" si="168">IF(AT364=FALSE,"N/A",AT359-AT361)</f>
        <v>N/A</v>
      </c>
      <c r="AU363" s="436" t="str">
        <f t="shared" si="168"/>
        <v>N/A</v>
      </c>
      <c r="AV363" s="436" t="str">
        <f t="shared" si="168"/>
        <v>N/A</v>
      </c>
      <c r="AW363" s="436" t="str">
        <f t="shared" si="168"/>
        <v>N/A</v>
      </c>
      <c r="AX363" s="436" t="str">
        <f t="shared" si="168"/>
        <v>N/A</v>
      </c>
      <c r="AY363" s="436" t="str">
        <f t="shared" si="168"/>
        <v>N/A</v>
      </c>
      <c r="AZ363" s="436" t="str">
        <f t="shared" si="168"/>
        <v>N/A</v>
      </c>
      <c r="BA363" s="436" t="str">
        <f t="shared" si="168"/>
        <v>N/A</v>
      </c>
      <c r="BB363" s="436" t="str">
        <f t="shared" si="168"/>
        <v>N/A</v>
      </c>
      <c r="BC363" s="436" t="str">
        <f t="shared" si="168"/>
        <v>N/A</v>
      </c>
      <c r="BD363" s="436" t="str">
        <f t="shared" ref="BD363:BJ363" si="169">IF(BD364=FALSE,"N/A",BD359-BD361)</f>
        <v>N/A</v>
      </c>
      <c r="BE363" s="436" t="str">
        <f t="shared" si="169"/>
        <v>N/A</v>
      </c>
      <c r="BF363" s="436" t="str">
        <f t="shared" si="169"/>
        <v>N/A</v>
      </c>
      <c r="BG363" s="436" t="str">
        <f t="shared" si="169"/>
        <v>N/A</v>
      </c>
      <c r="BH363" s="436" t="str">
        <f t="shared" si="169"/>
        <v>N/A</v>
      </c>
      <c r="BI363" s="436" t="str">
        <f t="shared" si="169"/>
        <v>N/A</v>
      </c>
      <c r="BJ363" s="436" t="str">
        <f t="shared" si="169"/>
        <v>N/A</v>
      </c>
      <c r="DP363" s="436" t="str">
        <f t="shared" ref="DP363:DQ363" si="170">IF(DP364=FALSE,"N/A",DP359-DP361)</f>
        <v>N/A</v>
      </c>
      <c r="DQ363" s="436" t="str">
        <f t="shared" si="170"/>
        <v>N/A</v>
      </c>
    </row>
    <row r="364" spans="1:121" x14ac:dyDescent="0.3">
      <c r="B364" s="133"/>
      <c r="C364" s="133"/>
      <c r="D364" s="133" t="b">
        <f>'Unit Data from Audit Worksheet'!$D$2='PY1 Data(H)'!D365</f>
        <v>0</v>
      </c>
      <c r="E364" s="133" t="b">
        <f>'Unit Data from Audit Worksheet'!$D$2='PY1 Data(H)'!E365</f>
        <v>0</v>
      </c>
      <c r="F364" s="133" t="b">
        <f>'Unit Data from Audit Worksheet'!$D$2='PY1 Data(H)'!F365</f>
        <v>0</v>
      </c>
      <c r="G364" s="133" t="b">
        <f>'Unit Data from Audit Worksheet'!$D$2='PY1 Data(H)'!G365</f>
        <v>0</v>
      </c>
      <c r="H364" s="133" t="b">
        <f>'Unit Data from Audit Worksheet'!$D$2='PY1 Data(H)'!H365</f>
        <v>0</v>
      </c>
      <c r="I364" s="133" t="b">
        <f>'Unit Data from Audit Worksheet'!$D$2='PY1 Data(H)'!I365</f>
        <v>0</v>
      </c>
      <c r="J364" s="133" t="b">
        <f>'Unit Data from Audit Worksheet'!$D$2='PY1 Data(H)'!J365</f>
        <v>0</v>
      </c>
      <c r="K364" s="133" t="b">
        <f>'Unit Data from Audit Worksheet'!$D$2='PY1 Data(H)'!K365</f>
        <v>0</v>
      </c>
      <c r="L364" s="133" t="b">
        <f>'Unit Data from Audit Worksheet'!$D$2='PY1 Data(H)'!L365</f>
        <v>0</v>
      </c>
      <c r="M364" s="133" t="b">
        <f>'Unit Data from Audit Worksheet'!$D$2='PY1 Data(H)'!M365</f>
        <v>0</v>
      </c>
      <c r="N364" s="133" t="b">
        <f>'Unit Data from Audit Worksheet'!$D$2='PY1 Data(H)'!N365</f>
        <v>0</v>
      </c>
      <c r="O364" s="133" t="b">
        <f>'Unit Data from Audit Worksheet'!$D$2='PY1 Data(H)'!O365</f>
        <v>0</v>
      </c>
      <c r="P364" s="133" t="b">
        <f>'Unit Data from Audit Worksheet'!$D$2='PY1 Data(H)'!P365</f>
        <v>0</v>
      </c>
      <c r="Q364" s="133" t="b">
        <f>'Unit Data from Audit Worksheet'!$D$2='PY1 Data(H)'!Q365</f>
        <v>0</v>
      </c>
      <c r="R364" s="133" t="b">
        <f>'Unit Data from Audit Worksheet'!$D$2='PY1 Data(H)'!R365</f>
        <v>0</v>
      </c>
      <c r="S364" s="133" t="b">
        <f>'Unit Data from Audit Worksheet'!$D$2='PY1 Data(H)'!S365</f>
        <v>0</v>
      </c>
      <c r="T364" s="133" t="b">
        <f>'Unit Data from Audit Worksheet'!$D$2='PY1 Data(H)'!T365</f>
        <v>0</v>
      </c>
      <c r="U364" s="133" t="b">
        <f>'Unit Data from Audit Worksheet'!$D$2='PY1 Data(H)'!U365</f>
        <v>0</v>
      </c>
      <c r="V364" s="133" t="b">
        <f>'Unit Data from Audit Worksheet'!$D$2='PY1 Data(H)'!V365</f>
        <v>0</v>
      </c>
      <c r="W364" s="133" t="b">
        <f>'Unit Data from Audit Worksheet'!$D$2='PY1 Data(H)'!W365</f>
        <v>0</v>
      </c>
      <c r="X364" s="133" t="b">
        <f>'Unit Data from Audit Worksheet'!$D$2='PY1 Data(H)'!X365</f>
        <v>0</v>
      </c>
      <c r="Y364" s="133" t="b">
        <f>'Unit Data from Audit Worksheet'!$D$2='PY1 Data(H)'!Y365</f>
        <v>0</v>
      </c>
      <c r="Z364" s="133" t="b">
        <f>'Unit Data from Audit Worksheet'!$D$2='PY1 Data(H)'!Z365</f>
        <v>0</v>
      </c>
      <c r="AA364" s="133" t="b">
        <f>'Unit Data from Audit Worksheet'!$D$2='PY1 Data(H)'!AA365</f>
        <v>0</v>
      </c>
      <c r="AB364" s="133" t="b">
        <f>'Unit Data from Audit Worksheet'!$D$2='PY1 Data(H)'!AB365</f>
        <v>0</v>
      </c>
      <c r="AC364" s="133" t="b">
        <f>'Unit Data from Audit Worksheet'!$D$2='PY1 Data(H)'!AC365</f>
        <v>0</v>
      </c>
      <c r="AD364" s="133" t="b">
        <f>'Unit Data from Audit Worksheet'!$D$2='PY1 Data(H)'!AD365</f>
        <v>0</v>
      </c>
      <c r="AE364" s="133" t="b">
        <f>'Unit Data from Audit Worksheet'!$D$2='PY1 Data(H)'!AE365</f>
        <v>0</v>
      </c>
      <c r="AF364" s="133" t="b">
        <f>'Unit Data from Audit Worksheet'!$D$2='PY1 Data(H)'!AF365</f>
        <v>0</v>
      </c>
      <c r="AG364" s="133" t="b">
        <f>'Unit Data from Audit Worksheet'!$D$2='PY1 Data(H)'!AG365</f>
        <v>0</v>
      </c>
      <c r="AH364" s="133" t="b">
        <f>'Unit Data from Audit Worksheet'!$D$2='PY1 Data(H)'!AH365</f>
        <v>0</v>
      </c>
      <c r="AI364" s="133" t="b">
        <f>'Unit Data from Audit Worksheet'!$D$2='PY1 Data(H)'!AI365</f>
        <v>0</v>
      </c>
      <c r="AJ364" s="133" t="b">
        <f>'Unit Data from Audit Worksheet'!$D$2='PY1 Data(H)'!AJ365</f>
        <v>0</v>
      </c>
      <c r="AK364" s="133" t="b">
        <f>'Unit Data from Audit Worksheet'!$D$2='PY1 Data(H)'!AK365</f>
        <v>0</v>
      </c>
      <c r="AL364" s="133" t="b">
        <f>'Unit Data from Audit Worksheet'!$D$2='PY1 Data(H)'!AL365</f>
        <v>0</v>
      </c>
      <c r="AM364" s="133" t="b">
        <f>'Unit Data from Audit Worksheet'!$D$2='PY1 Data(H)'!AM365</f>
        <v>0</v>
      </c>
      <c r="AN364" s="133" t="b">
        <f>'Unit Data from Audit Worksheet'!$D$2='PY1 Data(H)'!AN365</f>
        <v>0</v>
      </c>
      <c r="AO364" s="133" t="b">
        <f>'Unit Data from Audit Worksheet'!$D$2='PY1 Data(H)'!AO365</f>
        <v>0</v>
      </c>
      <c r="AP364" s="133" t="b">
        <f>'Unit Data from Audit Worksheet'!$D$2='PY1 Data(H)'!AP365</f>
        <v>0</v>
      </c>
      <c r="AQ364" s="133" t="b">
        <f>'Unit Data from Audit Worksheet'!$D$2='PY1 Data(H)'!AQ365</f>
        <v>0</v>
      </c>
      <c r="AR364" s="133" t="b">
        <f>'Unit Data from Audit Worksheet'!$D$2='PY1 Data(H)'!AR365</f>
        <v>0</v>
      </c>
      <c r="AS364" s="133" t="b">
        <f>'Unit Data from Audit Worksheet'!$D$2='PY1 Data(H)'!AS365</f>
        <v>0</v>
      </c>
      <c r="AT364" s="133" t="b">
        <f>'Unit Data from Audit Worksheet'!$D$2='PY1 Data(H)'!AT365</f>
        <v>0</v>
      </c>
      <c r="AU364" s="133" t="b">
        <f>'Unit Data from Audit Worksheet'!$D$2='PY1 Data(H)'!AU365</f>
        <v>0</v>
      </c>
      <c r="AV364" s="133" t="b">
        <f>'Unit Data from Audit Worksheet'!$D$2='PY1 Data(H)'!AV365</f>
        <v>0</v>
      </c>
      <c r="AW364" s="133" t="b">
        <f>'Unit Data from Audit Worksheet'!$D$2='PY1 Data(H)'!AW365</f>
        <v>0</v>
      </c>
      <c r="AX364" s="133" t="b">
        <f>'Unit Data from Audit Worksheet'!$D$2='PY1 Data(H)'!AX365</f>
        <v>0</v>
      </c>
      <c r="AY364" s="133" t="b">
        <f>'Unit Data from Audit Worksheet'!$D$2='PY1 Data(H)'!AY365</f>
        <v>0</v>
      </c>
      <c r="AZ364" s="133" t="b">
        <f>'Unit Data from Audit Worksheet'!$D$2='PY1 Data(H)'!AZ365</f>
        <v>0</v>
      </c>
      <c r="BA364" s="133" t="b">
        <f>'Unit Data from Audit Worksheet'!$D$2='PY1 Data(H)'!BA365</f>
        <v>0</v>
      </c>
      <c r="BB364" s="133" t="b">
        <f>'Unit Data from Audit Worksheet'!$D$2='PY1 Data(H)'!BB365</f>
        <v>0</v>
      </c>
      <c r="BC364" s="133" t="b">
        <f>'Unit Data from Audit Worksheet'!$D$2='PY1 Data(H)'!BC365</f>
        <v>0</v>
      </c>
      <c r="BD364" s="133" t="b">
        <f>'Unit Data from Audit Worksheet'!$D$2='PY1 Data(H)'!BD365</f>
        <v>0</v>
      </c>
      <c r="BE364" s="133" t="b">
        <f>'Unit Data from Audit Worksheet'!$D$2='PY1 Data(H)'!BE365</f>
        <v>0</v>
      </c>
      <c r="BF364" s="133" t="b">
        <f>'Unit Data from Audit Worksheet'!$D$2='PY1 Data(H)'!BF365</f>
        <v>0</v>
      </c>
      <c r="BG364" s="133" t="b">
        <f>'Unit Data from Audit Worksheet'!$D$2='PY1 Data(H)'!BG365</f>
        <v>0</v>
      </c>
      <c r="BH364" s="133" t="b">
        <f>'Unit Data from Audit Worksheet'!$D$2='PY1 Data(H)'!BH365</f>
        <v>0</v>
      </c>
      <c r="BI364" s="133" t="b">
        <f>'Unit Data from Audit Worksheet'!$D$2='PY1 Data(H)'!BI365</f>
        <v>0</v>
      </c>
      <c r="BJ364" s="133" t="b">
        <f>'Unit Data from Audit Worksheet'!$D$2='PY1 Data(H)'!BJ365</f>
        <v>0</v>
      </c>
      <c r="DP364" s="133" t="b">
        <f>'Unit Data from Audit Worksheet'!$D$2='PY1 Data(H)'!DP365</f>
        <v>0</v>
      </c>
      <c r="DQ364" s="133" t="b">
        <f>'Unit Data from Audit Worksheet'!$D$2='PY1 Data(H)'!DQ365</f>
        <v>0</v>
      </c>
    </row>
    <row r="365" spans="1:121" s="392" customFormat="1" ht="67.8" customHeight="1" x14ac:dyDescent="0.3">
      <c r="A365" s="468"/>
      <c r="D365" s="392" t="str">
        <f>D1</f>
        <v>Alamance-Burlington School System</v>
      </c>
      <c r="E365" s="392" t="str">
        <f t="shared" ref="E365:AS365" si="171">E1</f>
        <v>Alexander County Schools</v>
      </c>
      <c r="F365" s="392" t="str">
        <f t="shared" si="171"/>
        <v>Alleghany County Schools</v>
      </c>
      <c r="G365" s="392" t="str">
        <f t="shared" si="171"/>
        <v>Anson County Schools</v>
      </c>
      <c r="H365" s="392" t="str">
        <f t="shared" si="171"/>
        <v>Ashe County Schools</v>
      </c>
      <c r="I365" s="392" t="str">
        <f t="shared" si="171"/>
        <v>Asheboro City Schools</v>
      </c>
      <c r="J365" s="392" t="str">
        <f t="shared" si="171"/>
        <v>Asheville City Schools</v>
      </c>
      <c r="K365" s="392" t="str">
        <f t="shared" si="171"/>
        <v>Avery County Schools</v>
      </c>
      <c r="L365" s="392" t="str">
        <f t="shared" si="171"/>
        <v>Beaufort County Schools</v>
      </c>
      <c r="M365" s="392" t="str">
        <f t="shared" si="171"/>
        <v>Bertie County Schools</v>
      </c>
      <c r="N365" s="392" t="str">
        <f t="shared" si="171"/>
        <v>Bladen County Schools</v>
      </c>
      <c r="O365" s="392" t="str">
        <f t="shared" si="171"/>
        <v>Brunswick County Schools</v>
      </c>
      <c r="P365" s="392" t="str">
        <f t="shared" si="171"/>
        <v>Buncombe County Schools</v>
      </c>
      <c r="Q365" s="392" t="str">
        <f t="shared" si="171"/>
        <v>Burke County Schools</v>
      </c>
      <c r="R365" s="392" t="str">
        <f t="shared" si="171"/>
        <v>Cabarrus County Schools</v>
      </c>
      <c r="S365" s="392" t="str">
        <f t="shared" si="171"/>
        <v>Caldwell County Schools</v>
      </c>
      <c r="T365" s="392" t="str">
        <f t="shared" si="171"/>
        <v>Camden County Schools</v>
      </c>
      <c r="U365" s="392" t="str">
        <f t="shared" si="171"/>
        <v>Carteret County Schools</v>
      </c>
      <c r="V365" s="392" t="str">
        <f t="shared" si="171"/>
        <v>Caswell County Schools</v>
      </c>
      <c r="W365" s="392" t="str">
        <f t="shared" si="171"/>
        <v>Catawba County Schools</v>
      </c>
      <c r="X365" s="392" t="str">
        <f t="shared" si="171"/>
        <v>Chapel Hill/Carrboro City Schools</v>
      </c>
      <c r="Y365" s="392" t="str">
        <f t="shared" si="171"/>
        <v>Charlotte/Mecklenburg County Schools</v>
      </c>
      <c r="Z365" s="392" t="str">
        <f t="shared" si="171"/>
        <v>Chatham County Schools</v>
      </c>
      <c r="AA365" s="392" t="str">
        <f t="shared" si="171"/>
        <v>Cherokee County Schools</v>
      </c>
      <c r="AB365" s="392" t="str">
        <f t="shared" si="171"/>
        <v>Clay County Schools</v>
      </c>
      <c r="AC365" s="392" t="str">
        <f t="shared" si="171"/>
        <v>Cleveland County Schools</v>
      </c>
      <c r="AD365" s="392" t="str">
        <f t="shared" si="171"/>
        <v>Clinton City Schools</v>
      </c>
      <c r="AE365" s="392" t="str">
        <f t="shared" si="171"/>
        <v>Columbus County Schools</v>
      </c>
      <c r="AF365" s="392" t="str">
        <f t="shared" si="171"/>
        <v>Craven County Schools</v>
      </c>
      <c r="AG365" s="392" t="str">
        <f t="shared" si="171"/>
        <v>Cumberland County Schools</v>
      </c>
      <c r="AH365" s="392" t="str">
        <f t="shared" si="171"/>
        <v>Currituck County Schools</v>
      </c>
      <c r="AI365" s="392" t="str">
        <f t="shared" si="171"/>
        <v>Dare County Schools</v>
      </c>
      <c r="AJ365" s="392" t="str">
        <f t="shared" si="171"/>
        <v>Davidson County Schools</v>
      </c>
      <c r="AK365" s="392" t="str">
        <f t="shared" si="171"/>
        <v>Davie County Schools</v>
      </c>
      <c r="AL365" s="392" t="str">
        <f t="shared" si="171"/>
        <v>Duplin County Schools</v>
      </c>
      <c r="AM365" s="392" t="str">
        <f t="shared" si="171"/>
        <v>Durham Public Schools</v>
      </c>
      <c r="AN365" s="392" t="str">
        <f t="shared" si="171"/>
        <v>Edenton City/Chowan County Schools</v>
      </c>
      <c r="AO365" s="392" t="str">
        <f t="shared" si="171"/>
        <v>Edgecombe County Schools</v>
      </c>
      <c r="AP365" s="392" t="str">
        <f t="shared" si="171"/>
        <v>Elizabeth City-Pasquotank County Schools</v>
      </c>
      <c r="AQ365" s="392" t="str">
        <f t="shared" si="171"/>
        <v>Elkin City Schools</v>
      </c>
      <c r="AR365" s="392" t="str">
        <f t="shared" si="171"/>
        <v>Franklin County Schools</v>
      </c>
      <c r="AS365" s="392" t="str">
        <f t="shared" si="171"/>
        <v>Gaston County Schools</v>
      </c>
      <c r="AT365" s="392" t="str">
        <f t="shared" ref="AT365:BC365" si="172">AT1</f>
        <v>Gates County Schools</v>
      </c>
      <c r="AU365" s="392" t="str">
        <f t="shared" si="172"/>
        <v>Graham County Schools</v>
      </c>
      <c r="AV365" s="392" t="str">
        <f t="shared" si="172"/>
        <v>Granville County Schools</v>
      </c>
      <c r="AW365" s="392" t="str">
        <f t="shared" si="172"/>
        <v>Greene County Schools</v>
      </c>
      <c r="AX365" s="392" t="str">
        <f t="shared" si="172"/>
        <v>Guilford County Schools</v>
      </c>
      <c r="AY365" s="392" t="str">
        <f t="shared" si="172"/>
        <v>Halifax County Schools</v>
      </c>
      <c r="AZ365" s="392" t="str">
        <f t="shared" si="172"/>
        <v>Harnett County Schools</v>
      </c>
      <c r="BA365" s="392" t="str">
        <f t="shared" si="172"/>
        <v>Haywood County Schools</v>
      </c>
      <c r="BB365" s="392" t="str">
        <f t="shared" si="172"/>
        <v>Henderson County Schools</v>
      </c>
      <c r="BC365" s="392" t="str">
        <f t="shared" si="172"/>
        <v>Hertford County Schools</v>
      </c>
      <c r="BD365" s="392" t="str">
        <f t="shared" ref="BD365:BJ365" si="173">BD1</f>
        <v>Hickory City Schools</v>
      </c>
      <c r="BE365" s="392" t="str">
        <f t="shared" si="173"/>
        <v>Hoke County Schools</v>
      </c>
      <c r="BF365" s="392" t="str">
        <f t="shared" si="173"/>
        <v>Hyde County Schools</v>
      </c>
      <c r="BG365" s="392" t="str">
        <f t="shared" si="173"/>
        <v>Iredell County/Statesville City Schools</v>
      </c>
      <c r="BH365" s="392" t="str">
        <f t="shared" si="173"/>
        <v>Jackson County Schools</v>
      </c>
      <c r="BI365" s="392" t="str">
        <f t="shared" si="173"/>
        <v>Johnston County Schools</v>
      </c>
      <c r="BJ365" s="392" t="str">
        <f t="shared" si="173"/>
        <v>Jones County Schools</v>
      </c>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s="392">
        <f t="shared" ref="DP365:DQ365" si="174">DP1</f>
        <v>0</v>
      </c>
      <c r="DQ365" s="392">
        <f t="shared" si="174"/>
        <v>0</v>
      </c>
    </row>
  </sheetData>
  <sheetProtection algorithmName="SHA-512" hashValue="pVAvp5/2mZ6B8wmVvruCVEXH4oQOGpFi6Z0aghKjx8Goz+Uf2EAUXhtivDQrN90cZauEnd2lx/F9TNhHl0k/YQ==" saltValue="O88lKlna+TjxD0vTBWd3tw=="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357CF-542C-4DC5-881E-341D0F50D52C}">
  <dimension ref="A1:BJ77"/>
  <sheetViews>
    <sheetView topLeftCell="A31" workbookViewId="0">
      <selection activeCell="C31" sqref="C31"/>
    </sheetView>
  </sheetViews>
  <sheetFormatPr defaultRowHeight="14.4" x14ac:dyDescent="0.3"/>
  <cols>
    <col min="4" max="62" width="20.77734375" customWidth="1"/>
  </cols>
  <sheetData>
    <row r="1" spans="1:62" x14ac:dyDescent="0.3">
      <c r="D1" t="s">
        <v>775</v>
      </c>
      <c r="E1" t="s">
        <v>776</v>
      </c>
      <c r="F1" t="s">
        <v>777</v>
      </c>
      <c r="G1" t="s">
        <v>778</v>
      </c>
      <c r="H1" t="s">
        <v>779</v>
      </c>
      <c r="I1" t="s">
        <v>780</v>
      </c>
      <c r="J1" t="s">
        <v>781</v>
      </c>
      <c r="K1" t="s">
        <v>782</v>
      </c>
      <c r="L1" t="s">
        <v>783</v>
      </c>
      <c r="M1" t="s">
        <v>784</v>
      </c>
      <c r="N1" t="s">
        <v>785</v>
      </c>
      <c r="O1" t="s">
        <v>786</v>
      </c>
      <c r="P1" t="s">
        <v>787</v>
      </c>
      <c r="Q1" t="s">
        <v>788</v>
      </c>
      <c r="R1" t="s">
        <v>789</v>
      </c>
      <c r="S1" t="s">
        <v>790</v>
      </c>
      <c r="T1" t="s">
        <v>791</v>
      </c>
      <c r="U1" t="s">
        <v>792</v>
      </c>
      <c r="V1" t="s">
        <v>793</v>
      </c>
      <c r="W1" t="s">
        <v>794</v>
      </c>
      <c r="X1" t="s">
        <v>795</v>
      </c>
      <c r="Y1" t="s">
        <v>796</v>
      </c>
      <c r="Z1" t="s">
        <v>797</v>
      </c>
      <c r="AA1" t="s">
        <v>798</v>
      </c>
      <c r="AB1" t="s">
        <v>799</v>
      </c>
      <c r="AC1" t="s">
        <v>800</v>
      </c>
      <c r="AD1" t="s">
        <v>801</v>
      </c>
      <c r="AE1" t="s">
        <v>802</v>
      </c>
      <c r="AF1" t="s">
        <v>803</v>
      </c>
      <c r="AG1" t="s">
        <v>804</v>
      </c>
      <c r="AH1" t="s">
        <v>805</v>
      </c>
      <c r="AI1" t="s">
        <v>806</v>
      </c>
      <c r="AJ1" t="s">
        <v>807</v>
      </c>
      <c r="AK1" t="s">
        <v>808</v>
      </c>
      <c r="AL1" t="s">
        <v>809</v>
      </c>
      <c r="AM1" t="s">
        <v>810</v>
      </c>
      <c r="AN1" t="s">
        <v>811</v>
      </c>
      <c r="AO1" t="s">
        <v>812</v>
      </c>
      <c r="AP1" t="s">
        <v>813</v>
      </c>
      <c r="AQ1" t="s">
        <v>814</v>
      </c>
      <c r="AR1" t="s">
        <v>815</v>
      </c>
      <c r="AS1" t="s">
        <v>816</v>
      </c>
      <c r="AT1" t="s">
        <v>817</v>
      </c>
      <c r="AU1" t="s">
        <v>818</v>
      </c>
      <c r="AV1" t="s">
        <v>819</v>
      </c>
      <c r="AW1" t="s">
        <v>820</v>
      </c>
      <c r="AX1" t="s">
        <v>821</v>
      </c>
      <c r="AY1" t="s">
        <v>822</v>
      </c>
      <c r="AZ1" t="s">
        <v>823</v>
      </c>
      <c r="BA1" t="s">
        <v>824</v>
      </c>
      <c r="BB1" t="s">
        <v>825</v>
      </c>
      <c r="BC1" t="s">
        <v>826</v>
      </c>
      <c r="BD1" t="s">
        <v>827</v>
      </c>
      <c r="BE1" t="s">
        <v>828</v>
      </c>
      <c r="BF1" t="s">
        <v>829</v>
      </c>
      <c r="BG1" t="s">
        <v>830</v>
      </c>
      <c r="BH1" t="s">
        <v>831</v>
      </c>
      <c r="BI1" t="s">
        <v>832</v>
      </c>
      <c r="BJ1" t="s">
        <v>833</v>
      </c>
    </row>
    <row r="2" spans="1:62" x14ac:dyDescent="0.3">
      <c r="D2">
        <v>52765</v>
      </c>
      <c r="E2">
        <v>52767</v>
      </c>
      <c r="F2">
        <v>52768</v>
      </c>
      <c r="G2">
        <v>52769</v>
      </c>
      <c r="H2">
        <v>52770</v>
      </c>
      <c r="I2">
        <v>52771</v>
      </c>
      <c r="J2">
        <v>52772</v>
      </c>
      <c r="K2">
        <v>52773</v>
      </c>
      <c r="L2">
        <v>52774</v>
      </c>
      <c r="M2">
        <v>52775</v>
      </c>
      <c r="N2">
        <v>52776</v>
      </c>
      <c r="O2">
        <v>52777</v>
      </c>
      <c r="P2">
        <v>52778</v>
      </c>
      <c r="Q2">
        <v>52779</v>
      </c>
      <c r="R2">
        <v>52781</v>
      </c>
      <c r="S2">
        <v>52782</v>
      </c>
      <c r="T2">
        <v>52783</v>
      </c>
      <c r="U2">
        <v>52784</v>
      </c>
      <c r="V2">
        <v>52785</v>
      </c>
      <c r="W2">
        <v>52786</v>
      </c>
      <c r="X2">
        <v>52989</v>
      </c>
      <c r="Y2">
        <v>52990</v>
      </c>
      <c r="Z2">
        <v>52787</v>
      </c>
      <c r="AA2">
        <v>52788</v>
      </c>
      <c r="AB2">
        <v>52789</v>
      </c>
      <c r="AC2">
        <v>52790</v>
      </c>
      <c r="AD2">
        <v>52791</v>
      </c>
      <c r="AE2">
        <v>52792</v>
      </c>
      <c r="AF2">
        <v>52793</v>
      </c>
      <c r="AG2">
        <v>52794</v>
      </c>
      <c r="AH2">
        <v>52795</v>
      </c>
      <c r="AI2">
        <v>52796</v>
      </c>
      <c r="AJ2">
        <v>52797</v>
      </c>
      <c r="AK2">
        <v>52798</v>
      </c>
      <c r="AL2">
        <v>52799</v>
      </c>
      <c r="AM2">
        <v>52998</v>
      </c>
      <c r="AN2">
        <v>52991</v>
      </c>
      <c r="AO2">
        <v>52801</v>
      </c>
      <c r="AP2">
        <v>52992</v>
      </c>
      <c r="AQ2">
        <v>52802</v>
      </c>
      <c r="AR2">
        <v>52803</v>
      </c>
      <c r="AS2">
        <v>52804</v>
      </c>
      <c r="AT2">
        <v>52805</v>
      </c>
      <c r="AU2">
        <v>52806</v>
      </c>
      <c r="AV2">
        <v>52807</v>
      </c>
      <c r="AW2">
        <v>52808</v>
      </c>
      <c r="AX2">
        <v>52809</v>
      </c>
      <c r="AY2">
        <v>52997</v>
      </c>
      <c r="AZ2">
        <v>52811</v>
      </c>
      <c r="BA2">
        <v>52812</v>
      </c>
      <c r="BB2">
        <v>52813</v>
      </c>
      <c r="BC2">
        <v>52814</v>
      </c>
      <c r="BD2">
        <v>52815</v>
      </c>
      <c r="BE2">
        <v>52816</v>
      </c>
      <c r="BF2">
        <v>52817</v>
      </c>
      <c r="BG2">
        <v>52993</v>
      </c>
      <c r="BH2">
        <v>52818</v>
      </c>
      <c r="BI2">
        <v>52819</v>
      </c>
      <c r="BJ2">
        <v>52820</v>
      </c>
    </row>
    <row r="3" spans="1:62" x14ac:dyDescent="0.3">
      <c r="A3">
        <v>333</v>
      </c>
      <c r="D3" cm="1">
        <f t="array" ref="D3">_xlfn.XLOOKUP(D$1,'PY1 Data(H)'!$A$1:$BR$1,_xlfn.XLOOKUP($A3,'PY1 Data(H)'!$A$1:$A$288,'PY1 Data(H)'!$A$1:$BR$288))</f>
        <v>18392479</v>
      </c>
      <c r="E3" s="133" cm="1">
        <f t="array" ref="E3">_xlfn.XLOOKUP(E$1,'PY1 Data(H)'!$A$1:$BR$1,_xlfn.XLOOKUP($A3,'PY1 Data(H)'!$A$1:$A$288,'PY1 Data(H)'!$A$1:$BR$288))</f>
        <v>7425455</v>
      </c>
      <c r="F3" s="133" cm="1">
        <f t="array" ref="F3">_xlfn.XLOOKUP(F$1,'PY1 Data(H)'!$A$1:$BR$1,_xlfn.XLOOKUP($A3,'PY1 Data(H)'!$A$1:$A$288,'PY1 Data(H)'!$A$1:$BR$288))</f>
        <v>3661559</v>
      </c>
      <c r="G3" s="133" cm="1">
        <f t="array" ref="G3">_xlfn.XLOOKUP(G$1,'PY1 Data(H)'!$A$1:$BR$1,_xlfn.XLOOKUP($A3,'PY1 Data(H)'!$A$1:$A$288,'PY1 Data(H)'!$A$1:$BR$288))</f>
        <v>10555087</v>
      </c>
      <c r="H3" s="133" cm="1">
        <f t="array" ref="H3">_xlfn.XLOOKUP(H$1,'PY1 Data(H)'!$A$1:$BR$1,_xlfn.XLOOKUP($A3,'PY1 Data(H)'!$A$1:$A$288,'PY1 Data(H)'!$A$1:$BR$288))</f>
        <v>5170830</v>
      </c>
      <c r="I3" s="133" cm="1">
        <f t="array" ref="I3">_xlfn.XLOOKUP(I$1,'PY1 Data(H)'!$A$1:$BR$1,_xlfn.XLOOKUP($A3,'PY1 Data(H)'!$A$1:$A$288,'PY1 Data(H)'!$A$1:$BR$288))</f>
        <v>7472413</v>
      </c>
      <c r="J3" s="133" cm="1">
        <f t="array" ref="J3">_xlfn.XLOOKUP(J$1,'PY1 Data(H)'!$A$1:$BR$1,_xlfn.XLOOKUP($A3,'PY1 Data(H)'!$A$1:$A$288,'PY1 Data(H)'!$A$1:$BR$288))</f>
        <v>11315638</v>
      </c>
      <c r="K3" s="133" cm="1">
        <f t="array" ref="K3">_xlfn.XLOOKUP(K$1,'PY1 Data(H)'!$A$1:$BR$1,_xlfn.XLOOKUP($A3,'PY1 Data(H)'!$A$1:$A$288,'PY1 Data(H)'!$A$1:$BR$288))</f>
        <v>2724564</v>
      </c>
      <c r="L3" s="133" cm="1">
        <f t="array" ref="L3">_xlfn.XLOOKUP(L$1,'PY1 Data(H)'!$A$1:$BR$1,_xlfn.XLOOKUP($A3,'PY1 Data(H)'!$A$1:$A$288,'PY1 Data(H)'!$A$1:$BR$288))</f>
        <v>5608150</v>
      </c>
      <c r="M3" s="133" cm="1">
        <f t="array" ref="M3">_xlfn.XLOOKUP(M$1,'PY1 Data(H)'!$A$1:$BR$1,_xlfn.XLOOKUP($A3,'PY1 Data(H)'!$A$1:$A$288,'PY1 Data(H)'!$A$1:$BR$288))</f>
        <v>4024451</v>
      </c>
      <c r="N3" s="133" cm="1">
        <f t="array" ref="N3">_xlfn.XLOOKUP(N$1,'PY1 Data(H)'!$A$1:$BR$1,_xlfn.XLOOKUP($A3,'PY1 Data(H)'!$A$1:$A$288,'PY1 Data(H)'!$A$1:$BR$288))</f>
        <v>5719672</v>
      </c>
      <c r="O3" s="133" cm="1">
        <f t="array" ref="O3">_xlfn.XLOOKUP(O$1,'PY1 Data(H)'!$A$1:$BR$1,_xlfn.XLOOKUP($A3,'PY1 Data(H)'!$A$1:$A$288,'PY1 Data(H)'!$A$1:$BR$288))</f>
        <v>31059778</v>
      </c>
      <c r="P3" s="133" cm="1">
        <f t="array" ref="P3">_xlfn.XLOOKUP(P$1,'PY1 Data(H)'!$A$1:$BR$1,_xlfn.XLOOKUP($A3,'PY1 Data(H)'!$A$1:$A$288,'PY1 Data(H)'!$A$1:$BR$288))</f>
        <v>35590026</v>
      </c>
      <c r="Q3" s="133" cm="1">
        <f t="array" ref="Q3">_xlfn.XLOOKUP(Q$1,'PY1 Data(H)'!$A$1:$BR$1,_xlfn.XLOOKUP($A3,'PY1 Data(H)'!$A$1:$A$288,'PY1 Data(H)'!$A$1:$BR$288))</f>
        <v>11003466</v>
      </c>
      <c r="R3" s="133" cm="1">
        <f t="array" ref="R3">_xlfn.XLOOKUP(R$1,'PY1 Data(H)'!$A$1:$BR$1,_xlfn.XLOOKUP($A3,'PY1 Data(H)'!$A$1:$A$288,'PY1 Data(H)'!$A$1:$BR$288))</f>
        <v>30753039</v>
      </c>
      <c r="S3" s="133" cm="1">
        <f t="array" ref="S3">_xlfn.XLOOKUP(S$1,'PY1 Data(H)'!$A$1:$BR$1,_xlfn.XLOOKUP($A3,'PY1 Data(H)'!$A$1:$A$288,'PY1 Data(H)'!$A$1:$BR$288))</f>
        <v>20035870</v>
      </c>
      <c r="T3" s="133" cm="1">
        <f t="array" ref="T3">_xlfn.XLOOKUP(T$1,'PY1 Data(H)'!$A$1:$BR$1,_xlfn.XLOOKUP($A3,'PY1 Data(H)'!$A$1:$A$288,'PY1 Data(H)'!$A$1:$BR$288))</f>
        <v>2026944</v>
      </c>
      <c r="U3" s="133" cm="1">
        <f t="array" ref="U3">_xlfn.XLOOKUP(U$1,'PY1 Data(H)'!$A$1:$BR$1,_xlfn.XLOOKUP($A3,'PY1 Data(H)'!$A$1:$A$288,'PY1 Data(H)'!$A$1:$BR$288))</f>
        <v>18168975</v>
      </c>
      <c r="V3" s="133" cm="1">
        <f t="array" ref="V3">_xlfn.XLOOKUP(V$1,'PY1 Data(H)'!$A$1:$BR$1,_xlfn.XLOOKUP($A3,'PY1 Data(H)'!$A$1:$A$288,'PY1 Data(H)'!$A$1:$BR$288))</f>
        <v>4414472</v>
      </c>
      <c r="W3" s="133" cm="1">
        <f t="array" ref="W3">_xlfn.XLOOKUP(W$1,'PY1 Data(H)'!$A$1:$BR$1,_xlfn.XLOOKUP($A3,'PY1 Data(H)'!$A$1:$A$288,'PY1 Data(H)'!$A$1:$BR$288))</f>
        <v>15064685</v>
      </c>
      <c r="X3" s="133" cm="1">
        <f t="array" ref="X3">_xlfn.XLOOKUP(X$1,'PY1 Data(H)'!$A$1:$BR$1,_xlfn.XLOOKUP($A3,'PY1 Data(H)'!$A$1:$A$288,'PY1 Data(H)'!$A$1:$BR$288))</f>
        <v>25277600</v>
      </c>
      <c r="Y3" s="133" cm="1">
        <f t="array" ref="Y3">_xlfn.XLOOKUP(Y$1,'PY1 Data(H)'!$A$1:$BR$1,_xlfn.XLOOKUP($A3,'PY1 Data(H)'!$A$1:$A$288,'PY1 Data(H)'!$A$1:$BR$288))</f>
        <v>245481000</v>
      </c>
      <c r="Z3" s="133" cm="1">
        <f t="array" ref="Z3">_xlfn.XLOOKUP(Z$1,'PY1 Data(H)'!$A$1:$BR$1,_xlfn.XLOOKUP($A3,'PY1 Data(H)'!$A$1:$A$288,'PY1 Data(H)'!$A$1:$BR$288))</f>
        <v>9851447</v>
      </c>
      <c r="AA3" s="133" cm="1">
        <f t="array" ref="AA3">_xlfn.XLOOKUP(AA$1,'PY1 Data(H)'!$A$1:$BR$1,_xlfn.XLOOKUP($A3,'PY1 Data(H)'!$A$1:$A$288,'PY1 Data(H)'!$A$1:$BR$288))</f>
        <v>2610933</v>
      </c>
      <c r="AB3" s="133" cm="1">
        <f t="array" ref="AB3">_xlfn.XLOOKUP(AB$1,'PY1 Data(H)'!$A$1:$BR$1,_xlfn.XLOOKUP($A3,'PY1 Data(H)'!$A$1:$A$288,'PY1 Data(H)'!$A$1:$BR$288))</f>
        <v>1174482</v>
      </c>
      <c r="AC3" s="133" cm="1">
        <f t="array" ref="AC3">_xlfn.XLOOKUP(AC$1,'PY1 Data(H)'!$A$1:$BR$1,_xlfn.XLOOKUP($A3,'PY1 Data(H)'!$A$1:$A$288,'PY1 Data(H)'!$A$1:$BR$288))</f>
        <v>25027531</v>
      </c>
      <c r="AD3" s="133" cm="1">
        <f t="array" ref="AD3">_xlfn.XLOOKUP(AD$1,'PY1 Data(H)'!$A$1:$BR$1,_xlfn.XLOOKUP($A3,'PY1 Data(H)'!$A$1:$A$288,'PY1 Data(H)'!$A$1:$BR$288))</f>
        <v>4708811</v>
      </c>
      <c r="AE3" s="133" cm="1">
        <f t="array" ref="AE3">_xlfn.XLOOKUP(AE$1,'PY1 Data(H)'!$A$1:$BR$1,_xlfn.XLOOKUP($A3,'PY1 Data(H)'!$A$1:$A$288,'PY1 Data(H)'!$A$1:$BR$288))</f>
        <v>11450804</v>
      </c>
      <c r="AF3" s="133" cm="1">
        <f t="array" ref="AF3">_xlfn.XLOOKUP(AF$1,'PY1 Data(H)'!$A$1:$BR$1,_xlfn.XLOOKUP($A3,'PY1 Data(H)'!$A$1:$A$288,'PY1 Data(H)'!$A$1:$BR$288))</f>
        <v>22108233</v>
      </c>
      <c r="AG3" s="133" cm="1">
        <f t="array" ref="AG3">_xlfn.XLOOKUP(AG$1,'PY1 Data(H)'!$A$1:$BR$1,_xlfn.XLOOKUP($A3,'PY1 Data(H)'!$A$1:$A$288,'PY1 Data(H)'!$A$1:$BR$288))</f>
        <v>0</v>
      </c>
      <c r="AH3" s="133" cm="1">
        <f t="array" ref="AH3">_xlfn.XLOOKUP(AH$1,'PY1 Data(H)'!$A$1:$BR$1,_xlfn.XLOOKUP($A3,'PY1 Data(H)'!$A$1:$A$288,'PY1 Data(H)'!$A$1:$BR$288))</f>
        <v>3854659</v>
      </c>
      <c r="AI3" s="133" cm="1">
        <f t="array" ref="AI3">_xlfn.XLOOKUP(AI$1,'PY1 Data(H)'!$A$1:$BR$1,_xlfn.XLOOKUP($A3,'PY1 Data(H)'!$A$1:$A$288,'PY1 Data(H)'!$A$1:$BR$288))</f>
        <v>6517770</v>
      </c>
      <c r="AJ3" s="133" cm="1">
        <f t="array" ref="AJ3">_xlfn.XLOOKUP(AJ$1,'PY1 Data(H)'!$A$1:$BR$1,_xlfn.XLOOKUP($A3,'PY1 Data(H)'!$A$1:$A$288,'PY1 Data(H)'!$A$1:$BR$288))</f>
        <v>18418604</v>
      </c>
      <c r="AK3" s="133" cm="1">
        <f t="array" ref="AK3">_xlfn.XLOOKUP(AK$1,'PY1 Data(H)'!$A$1:$BR$1,_xlfn.XLOOKUP($A3,'PY1 Data(H)'!$A$1:$A$288,'PY1 Data(H)'!$A$1:$BR$288))</f>
        <v>11606844</v>
      </c>
      <c r="AL3" s="133" cm="1">
        <f t="array" ref="AL3">_xlfn.XLOOKUP(AL$1,'PY1 Data(H)'!$A$1:$BR$1,_xlfn.XLOOKUP($A3,'PY1 Data(H)'!$A$1:$A$288,'PY1 Data(H)'!$A$1:$BR$288))</f>
        <v>8421637</v>
      </c>
      <c r="AM3" s="133" cm="1">
        <f t="array" ref="AM3">_xlfn.XLOOKUP(AM$1,'PY1 Data(H)'!$A$1:$BR$1,_xlfn.XLOOKUP($A3,'PY1 Data(H)'!$A$1:$A$288,'PY1 Data(H)'!$A$1:$BR$288))</f>
        <v>47349931</v>
      </c>
      <c r="AN3" s="133" cm="1">
        <f t="array" ref="AN3">_xlfn.XLOOKUP(AN$1,'PY1 Data(H)'!$A$1:$BR$1,_xlfn.XLOOKUP($A3,'PY1 Data(H)'!$A$1:$A$288,'PY1 Data(H)'!$A$1:$BR$288))</f>
        <v>3460235</v>
      </c>
      <c r="AO3" s="133" cm="1">
        <f t="array" ref="AO3">_xlfn.XLOOKUP(AO$1,'PY1 Data(H)'!$A$1:$BR$1,_xlfn.XLOOKUP($A3,'PY1 Data(H)'!$A$1:$A$288,'PY1 Data(H)'!$A$1:$BR$288))</f>
        <v>4585329</v>
      </c>
      <c r="AP3" s="133" cm="1">
        <f t="array" ref="AP3">_xlfn.XLOOKUP(AP$1,'PY1 Data(H)'!$A$1:$BR$1,_xlfn.XLOOKUP($A3,'PY1 Data(H)'!$A$1:$A$288,'PY1 Data(H)'!$A$1:$BR$288))</f>
        <v>8710640</v>
      </c>
      <c r="AQ3" s="133" cm="1">
        <f t="array" ref="AQ3">_xlfn.XLOOKUP(AQ$1,'PY1 Data(H)'!$A$1:$BR$1,_xlfn.XLOOKUP($A3,'PY1 Data(H)'!$A$1:$A$288,'PY1 Data(H)'!$A$1:$BR$288))</f>
        <v>2462315</v>
      </c>
      <c r="AR3" s="133" cm="1">
        <f t="array" ref="AR3">_xlfn.XLOOKUP(AR$1,'PY1 Data(H)'!$A$1:$BR$1,_xlfn.XLOOKUP($A3,'PY1 Data(H)'!$A$1:$A$288,'PY1 Data(H)'!$A$1:$BR$288))</f>
        <v>13856291</v>
      </c>
      <c r="AS3" s="133" cm="1">
        <f t="array" ref="AS3">_xlfn.XLOOKUP(AS$1,'PY1 Data(H)'!$A$1:$BR$1,_xlfn.XLOOKUP($A3,'PY1 Data(H)'!$A$1:$A$288,'PY1 Data(H)'!$A$1:$BR$288))</f>
        <v>21382462</v>
      </c>
      <c r="AT3" s="133" cm="1">
        <f t="array" ref="AT3">_xlfn.XLOOKUP(AT$1,'PY1 Data(H)'!$A$1:$BR$1,_xlfn.XLOOKUP($A3,'PY1 Data(H)'!$A$1:$A$288,'PY1 Data(H)'!$A$1:$BR$288))</f>
        <v>1912385</v>
      </c>
      <c r="AU3" s="133" cm="1">
        <f t="array" ref="AU3">_xlfn.XLOOKUP(AU$1,'PY1 Data(H)'!$A$1:$BR$1,_xlfn.XLOOKUP($A3,'PY1 Data(H)'!$A$1:$A$288,'PY1 Data(H)'!$A$1:$BR$288))</f>
        <v>2321315</v>
      </c>
      <c r="AV3" s="133" cm="1">
        <f t="array" ref="AV3">_xlfn.XLOOKUP(AV$1,'PY1 Data(H)'!$A$1:$BR$1,_xlfn.XLOOKUP($A3,'PY1 Data(H)'!$A$1:$A$288,'PY1 Data(H)'!$A$1:$BR$288))</f>
        <v>13323455</v>
      </c>
      <c r="AW3" s="133" cm="1">
        <f t="array" ref="AW3">_xlfn.XLOOKUP(AW$1,'PY1 Data(H)'!$A$1:$BR$1,_xlfn.XLOOKUP($A3,'PY1 Data(H)'!$A$1:$A$288,'PY1 Data(H)'!$A$1:$BR$288))</f>
        <v>3298941</v>
      </c>
      <c r="AX3" s="133" cm="1">
        <f t="array" ref="AX3">_xlfn.XLOOKUP(AX$1,'PY1 Data(H)'!$A$1:$BR$1,_xlfn.XLOOKUP($A3,'PY1 Data(H)'!$A$1:$A$288,'PY1 Data(H)'!$A$1:$BR$288))</f>
        <v>57524137</v>
      </c>
      <c r="AY3" s="133" cm="1">
        <f t="array" ref="AY3">_xlfn.XLOOKUP(AY$1,'PY1 Data(H)'!$A$1:$BR$1,_xlfn.XLOOKUP($A3,'PY1 Data(H)'!$A$1:$A$288,'PY1 Data(H)'!$A$1:$BR$288))</f>
        <v>7417796</v>
      </c>
      <c r="AZ3" s="133" cm="1">
        <f t="array" ref="AZ3">_xlfn.XLOOKUP(AZ$1,'PY1 Data(H)'!$A$1:$BR$1,_xlfn.XLOOKUP($A3,'PY1 Data(H)'!$A$1:$A$288,'PY1 Data(H)'!$A$1:$BR$288))</f>
        <v>15570240</v>
      </c>
      <c r="BA3" s="133" cm="1">
        <f t="array" ref="BA3">_xlfn.XLOOKUP(BA$1,'PY1 Data(H)'!$A$1:$BR$1,_xlfn.XLOOKUP($A3,'PY1 Data(H)'!$A$1:$A$288,'PY1 Data(H)'!$A$1:$BR$288))</f>
        <v>7841272</v>
      </c>
      <c r="BB3" s="133" cm="1">
        <f t="array" ref="BB3">_xlfn.XLOOKUP(BB$1,'PY1 Data(H)'!$A$1:$BR$1,_xlfn.XLOOKUP($A3,'PY1 Data(H)'!$A$1:$A$288,'PY1 Data(H)'!$A$1:$BR$288))</f>
        <v>12557249</v>
      </c>
      <c r="BC3" s="133" cm="1">
        <f t="array" ref="BC3">_xlfn.XLOOKUP(BC$1,'PY1 Data(H)'!$A$1:$BR$1,_xlfn.XLOOKUP($A3,'PY1 Data(H)'!$A$1:$A$288,'PY1 Data(H)'!$A$1:$BR$288))</f>
        <v>9880937</v>
      </c>
      <c r="BD3" s="133" cm="1">
        <f t="array" ref="BD3">_xlfn.XLOOKUP(BD$1,'PY1 Data(H)'!$A$1:$BR$1,_xlfn.XLOOKUP($A3,'PY1 Data(H)'!$A$1:$A$288,'PY1 Data(H)'!$A$1:$BR$288))</f>
        <v>5026955</v>
      </c>
      <c r="BE3" s="133" cm="1">
        <f t="array" ref="BE3">_xlfn.XLOOKUP(BE$1,'PY1 Data(H)'!$A$1:$BR$1,_xlfn.XLOOKUP($A3,'PY1 Data(H)'!$A$1:$A$288,'PY1 Data(H)'!$A$1:$BR$288))</f>
        <v>4003021</v>
      </c>
      <c r="BF3" s="133" cm="1">
        <f t="array" ref="BF3">_xlfn.XLOOKUP(BF$1,'PY1 Data(H)'!$A$1:$BR$1,_xlfn.XLOOKUP($A3,'PY1 Data(H)'!$A$1:$A$288,'PY1 Data(H)'!$A$1:$BR$288))</f>
        <v>15035013</v>
      </c>
      <c r="BG3" s="133" cm="1">
        <f t="array" ref="BG3">_xlfn.XLOOKUP(BG$1,'PY1 Data(H)'!$A$1:$BR$1,_xlfn.XLOOKUP($A3,'PY1 Data(H)'!$A$1:$A$288,'PY1 Data(H)'!$A$1:$BR$288))</f>
        <v>21855408</v>
      </c>
      <c r="BH3" s="133" cm="1">
        <f t="array" ref="BH3">_xlfn.XLOOKUP(BH$1,'PY1 Data(H)'!$A$1:$BR$1,_xlfn.XLOOKUP($A3,'PY1 Data(H)'!$A$1:$A$288,'PY1 Data(H)'!$A$1:$BR$288))</f>
        <v>8287047</v>
      </c>
      <c r="BI3" s="133" cm="1">
        <f t="array" ref="BI3">_xlfn.XLOOKUP(BI$1,'PY1 Data(H)'!$A$1:$BR$1,_xlfn.XLOOKUP($A3,'PY1 Data(H)'!$A$1:$A$288,'PY1 Data(H)'!$A$1:$BR$288))</f>
        <v>41287370</v>
      </c>
      <c r="BJ3" s="133" cm="1">
        <f t="array" ref="BJ3">_xlfn.XLOOKUP(BJ$1,'PY1 Data(H)'!$A$1:$BR$1,_xlfn.XLOOKUP($A3,'PY1 Data(H)'!$A$1:$A$288,'PY1 Data(H)'!$A$1:$BR$288))</f>
        <v>4996099</v>
      </c>
    </row>
    <row r="4" spans="1:62" x14ac:dyDescent="0.3">
      <c r="A4">
        <v>500</v>
      </c>
      <c r="D4" s="133" cm="1">
        <f t="array" ref="D4">_xlfn.XLOOKUP(D$1,'PY1 Data(H)'!$A$1:$BR$1,_xlfn.XLOOKUP($A4,'PY1 Data(H)'!$A$1:$A$288,'PY1 Data(H)'!$A$1:$BR$288))</f>
        <v>0</v>
      </c>
      <c r="E4" s="133" cm="1">
        <f t="array" ref="E4">_xlfn.XLOOKUP(E$1,'PY1 Data(H)'!$A$1:$BR$1,_xlfn.XLOOKUP($A4,'PY1 Data(H)'!$A$1:$A$288,'PY1 Data(H)'!$A$1:$BR$288))</f>
        <v>0</v>
      </c>
      <c r="F4" s="133" cm="1">
        <f t="array" ref="F4">_xlfn.XLOOKUP(F$1,'PY1 Data(H)'!$A$1:$BR$1,_xlfn.XLOOKUP($A4,'PY1 Data(H)'!$A$1:$A$288,'PY1 Data(H)'!$A$1:$BR$288))</f>
        <v>0</v>
      </c>
      <c r="G4" s="133" cm="1">
        <f t="array" ref="G4">_xlfn.XLOOKUP(G$1,'PY1 Data(H)'!$A$1:$BR$1,_xlfn.XLOOKUP($A4,'PY1 Data(H)'!$A$1:$A$288,'PY1 Data(H)'!$A$1:$BR$288))</f>
        <v>0</v>
      </c>
      <c r="H4" s="133" cm="1">
        <f t="array" ref="H4">_xlfn.XLOOKUP(H$1,'PY1 Data(H)'!$A$1:$BR$1,_xlfn.XLOOKUP($A4,'PY1 Data(H)'!$A$1:$A$288,'PY1 Data(H)'!$A$1:$BR$288))</f>
        <v>0</v>
      </c>
      <c r="I4" s="133" cm="1">
        <f t="array" ref="I4">_xlfn.XLOOKUP(I$1,'PY1 Data(H)'!$A$1:$BR$1,_xlfn.XLOOKUP($A4,'PY1 Data(H)'!$A$1:$A$288,'PY1 Data(H)'!$A$1:$BR$288))</f>
        <v>0</v>
      </c>
      <c r="J4" s="133" cm="1">
        <f t="array" ref="J4">_xlfn.XLOOKUP(J$1,'PY1 Data(H)'!$A$1:$BR$1,_xlfn.XLOOKUP($A4,'PY1 Data(H)'!$A$1:$A$288,'PY1 Data(H)'!$A$1:$BR$288))</f>
        <v>0</v>
      </c>
      <c r="K4" s="133" cm="1">
        <f t="array" ref="K4">_xlfn.XLOOKUP(K$1,'PY1 Data(H)'!$A$1:$BR$1,_xlfn.XLOOKUP($A4,'PY1 Data(H)'!$A$1:$A$288,'PY1 Data(H)'!$A$1:$BR$288))</f>
        <v>0</v>
      </c>
      <c r="L4" s="133" cm="1">
        <f t="array" ref="L4">_xlfn.XLOOKUP(L$1,'PY1 Data(H)'!$A$1:$BR$1,_xlfn.XLOOKUP($A4,'PY1 Data(H)'!$A$1:$A$288,'PY1 Data(H)'!$A$1:$BR$288))</f>
        <v>0</v>
      </c>
      <c r="M4" s="133" cm="1">
        <f t="array" ref="M4">_xlfn.XLOOKUP(M$1,'PY1 Data(H)'!$A$1:$BR$1,_xlfn.XLOOKUP($A4,'PY1 Data(H)'!$A$1:$A$288,'PY1 Data(H)'!$A$1:$BR$288))</f>
        <v>0</v>
      </c>
      <c r="N4" s="133" cm="1">
        <f t="array" ref="N4">_xlfn.XLOOKUP(N$1,'PY1 Data(H)'!$A$1:$BR$1,_xlfn.XLOOKUP($A4,'PY1 Data(H)'!$A$1:$A$288,'PY1 Data(H)'!$A$1:$BR$288))</f>
        <v>0</v>
      </c>
      <c r="O4" s="133" cm="1">
        <f t="array" ref="O4">_xlfn.XLOOKUP(O$1,'PY1 Data(H)'!$A$1:$BR$1,_xlfn.XLOOKUP($A4,'PY1 Data(H)'!$A$1:$A$288,'PY1 Data(H)'!$A$1:$BR$288))</f>
        <v>0</v>
      </c>
      <c r="P4" s="133" cm="1">
        <f t="array" ref="P4">_xlfn.XLOOKUP(P$1,'PY1 Data(H)'!$A$1:$BR$1,_xlfn.XLOOKUP($A4,'PY1 Data(H)'!$A$1:$A$288,'PY1 Data(H)'!$A$1:$BR$288))</f>
        <v>227593</v>
      </c>
      <c r="Q4" s="133" cm="1">
        <f t="array" ref="Q4">_xlfn.XLOOKUP(Q$1,'PY1 Data(H)'!$A$1:$BR$1,_xlfn.XLOOKUP($A4,'PY1 Data(H)'!$A$1:$A$288,'PY1 Data(H)'!$A$1:$BR$288))</f>
        <v>0</v>
      </c>
      <c r="R4" s="133" cm="1">
        <f t="array" ref="R4">_xlfn.XLOOKUP(R$1,'PY1 Data(H)'!$A$1:$BR$1,_xlfn.XLOOKUP($A4,'PY1 Data(H)'!$A$1:$A$288,'PY1 Data(H)'!$A$1:$BR$288))</f>
        <v>0</v>
      </c>
      <c r="S4" s="133" cm="1">
        <f t="array" ref="S4">_xlfn.XLOOKUP(S$1,'PY1 Data(H)'!$A$1:$BR$1,_xlfn.XLOOKUP($A4,'PY1 Data(H)'!$A$1:$A$288,'PY1 Data(H)'!$A$1:$BR$288))</f>
        <v>0</v>
      </c>
      <c r="T4" s="133" cm="1">
        <f t="array" ref="T4">_xlfn.XLOOKUP(T$1,'PY1 Data(H)'!$A$1:$BR$1,_xlfn.XLOOKUP($A4,'PY1 Data(H)'!$A$1:$A$288,'PY1 Data(H)'!$A$1:$BR$288))</f>
        <v>0</v>
      </c>
      <c r="U4" s="133" cm="1">
        <f t="array" ref="U4">_xlfn.XLOOKUP(U$1,'PY1 Data(H)'!$A$1:$BR$1,_xlfn.XLOOKUP($A4,'PY1 Data(H)'!$A$1:$A$288,'PY1 Data(H)'!$A$1:$BR$288))</f>
        <v>0</v>
      </c>
      <c r="V4" s="133" cm="1">
        <f t="array" ref="V4">_xlfn.XLOOKUP(V$1,'PY1 Data(H)'!$A$1:$BR$1,_xlfn.XLOOKUP($A4,'PY1 Data(H)'!$A$1:$A$288,'PY1 Data(H)'!$A$1:$BR$288))</f>
        <v>0</v>
      </c>
      <c r="W4" s="133" cm="1">
        <f t="array" ref="W4">_xlfn.XLOOKUP(W$1,'PY1 Data(H)'!$A$1:$BR$1,_xlfn.XLOOKUP($A4,'PY1 Data(H)'!$A$1:$A$288,'PY1 Data(H)'!$A$1:$BR$288))</f>
        <v>0</v>
      </c>
      <c r="X4" s="133" cm="1">
        <f t="array" ref="X4">_xlfn.XLOOKUP(X$1,'PY1 Data(H)'!$A$1:$BR$1,_xlfn.XLOOKUP($A4,'PY1 Data(H)'!$A$1:$A$288,'PY1 Data(H)'!$A$1:$BR$288))</f>
        <v>0</v>
      </c>
      <c r="Y4" s="133" cm="1">
        <f t="array" ref="Y4">_xlfn.XLOOKUP(Y$1,'PY1 Data(H)'!$A$1:$BR$1,_xlfn.XLOOKUP($A4,'PY1 Data(H)'!$A$1:$A$288,'PY1 Data(H)'!$A$1:$BR$288))</f>
        <v>0</v>
      </c>
      <c r="Z4" s="133" cm="1">
        <f t="array" ref="Z4">_xlfn.XLOOKUP(Z$1,'PY1 Data(H)'!$A$1:$BR$1,_xlfn.XLOOKUP($A4,'PY1 Data(H)'!$A$1:$A$288,'PY1 Data(H)'!$A$1:$BR$288))</f>
        <v>0</v>
      </c>
      <c r="AA4" s="133" cm="1">
        <f t="array" ref="AA4">_xlfn.XLOOKUP(AA$1,'PY1 Data(H)'!$A$1:$BR$1,_xlfn.XLOOKUP($A4,'PY1 Data(H)'!$A$1:$A$288,'PY1 Data(H)'!$A$1:$BR$288))</f>
        <v>0</v>
      </c>
      <c r="AB4" s="133" cm="1">
        <f t="array" ref="AB4">_xlfn.XLOOKUP(AB$1,'PY1 Data(H)'!$A$1:$BR$1,_xlfn.XLOOKUP($A4,'PY1 Data(H)'!$A$1:$A$288,'PY1 Data(H)'!$A$1:$BR$288))</f>
        <v>0</v>
      </c>
      <c r="AC4" s="133" cm="1">
        <f t="array" ref="AC4">_xlfn.XLOOKUP(AC$1,'PY1 Data(H)'!$A$1:$BR$1,_xlfn.XLOOKUP($A4,'PY1 Data(H)'!$A$1:$A$288,'PY1 Data(H)'!$A$1:$BR$288))</f>
        <v>0</v>
      </c>
      <c r="AD4" s="133" cm="1">
        <f t="array" ref="AD4">_xlfn.XLOOKUP(AD$1,'PY1 Data(H)'!$A$1:$BR$1,_xlfn.XLOOKUP($A4,'PY1 Data(H)'!$A$1:$A$288,'PY1 Data(H)'!$A$1:$BR$288))</f>
        <v>0</v>
      </c>
      <c r="AE4" s="133" cm="1">
        <f t="array" ref="AE4">_xlfn.XLOOKUP(AE$1,'PY1 Data(H)'!$A$1:$BR$1,_xlfn.XLOOKUP($A4,'PY1 Data(H)'!$A$1:$A$288,'PY1 Data(H)'!$A$1:$BR$288))</f>
        <v>0</v>
      </c>
      <c r="AF4" s="133" cm="1">
        <f t="array" ref="AF4">_xlfn.XLOOKUP(AF$1,'PY1 Data(H)'!$A$1:$BR$1,_xlfn.XLOOKUP($A4,'PY1 Data(H)'!$A$1:$A$288,'PY1 Data(H)'!$A$1:$BR$288))</f>
        <v>0</v>
      </c>
      <c r="AG4" s="133" cm="1">
        <f t="array" ref="AG4">_xlfn.XLOOKUP(AG$1,'PY1 Data(H)'!$A$1:$BR$1,_xlfn.XLOOKUP($A4,'PY1 Data(H)'!$A$1:$A$288,'PY1 Data(H)'!$A$1:$BR$288))</f>
        <v>0</v>
      </c>
      <c r="AH4" s="133" cm="1">
        <f t="array" ref="AH4">_xlfn.XLOOKUP(AH$1,'PY1 Data(H)'!$A$1:$BR$1,_xlfn.XLOOKUP($A4,'PY1 Data(H)'!$A$1:$A$288,'PY1 Data(H)'!$A$1:$BR$288))</f>
        <v>0</v>
      </c>
      <c r="AI4" s="133" cm="1">
        <f t="array" ref="AI4">_xlfn.XLOOKUP(AI$1,'PY1 Data(H)'!$A$1:$BR$1,_xlfn.XLOOKUP($A4,'PY1 Data(H)'!$A$1:$A$288,'PY1 Data(H)'!$A$1:$BR$288))</f>
        <v>0</v>
      </c>
      <c r="AJ4" s="133" cm="1">
        <f t="array" ref="AJ4">_xlfn.XLOOKUP(AJ$1,'PY1 Data(H)'!$A$1:$BR$1,_xlfn.XLOOKUP($A4,'PY1 Data(H)'!$A$1:$A$288,'PY1 Data(H)'!$A$1:$BR$288))</f>
        <v>0</v>
      </c>
      <c r="AK4" s="133" cm="1">
        <f t="array" ref="AK4">_xlfn.XLOOKUP(AK$1,'PY1 Data(H)'!$A$1:$BR$1,_xlfn.XLOOKUP($A4,'PY1 Data(H)'!$A$1:$A$288,'PY1 Data(H)'!$A$1:$BR$288))</f>
        <v>0</v>
      </c>
      <c r="AL4" s="133" cm="1">
        <f t="array" ref="AL4">_xlfn.XLOOKUP(AL$1,'PY1 Data(H)'!$A$1:$BR$1,_xlfn.XLOOKUP($A4,'PY1 Data(H)'!$A$1:$A$288,'PY1 Data(H)'!$A$1:$BR$288))</f>
        <v>0</v>
      </c>
      <c r="AM4" s="133" cm="1">
        <f t="array" ref="AM4">_xlfn.XLOOKUP(AM$1,'PY1 Data(H)'!$A$1:$BR$1,_xlfn.XLOOKUP($A4,'PY1 Data(H)'!$A$1:$A$288,'PY1 Data(H)'!$A$1:$BR$288))</f>
        <v>0</v>
      </c>
      <c r="AN4" s="133" cm="1">
        <f t="array" ref="AN4">_xlfn.XLOOKUP(AN$1,'PY1 Data(H)'!$A$1:$BR$1,_xlfn.XLOOKUP($A4,'PY1 Data(H)'!$A$1:$A$288,'PY1 Data(H)'!$A$1:$BR$288))</f>
        <v>68856</v>
      </c>
      <c r="AO4" s="133" cm="1">
        <f t="array" ref="AO4">_xlfn.XLOOKUP(AO$1,'PY1 Data(H)'!$A$1:$BR$1,_xlfn.XLOOKUP($A4,'PY1 Data(H)'!$A$1:$A$288,'PY1 Data(H)'!$A$1:$BR$288))</f>
        <v>0</v>
      </c>
      <c r="AP4" s="133" cm="1">
        <f t="array" ref="AP4">_xlfn.XLOOKUP(AP$1,'PY1 Data(H)'!$A$1:$BR$1,_xlfn.XLOOKUP($A4,'PY1 Data(H)'!$A$1:$A$288,'PY1 Data(H)'!$A$1:$BR$288))</f>
        <v>71139</v>
      </c>
      <c r="AQ4" s="133" cm="1">
        <f t="array" ref="AQ4">_xlfn.XLOOKUP(AQ$1,'PY1 Data(H)'!$A$1:$BR$1,_xlfn.XLOOKUP($A4,'PY1 Data(H)'!$A$1:$A$288,'PY1 Data(H)'!$A$1:$BR$288))</f>
        <v>0</v>
      </c>
      <c r="AR4" s="133" cm="1">
        <f t="array" ref="AR4">_xlfn.XLOOKUP(AR$1,'PY1 Data(H)'!$A$1:$BR$1,_xlfn.XLOOKUP($A4,'PY1 Data(H)'!$A$1:$A$288,'PY1 Data(H)'!$A$1:$BR$288))</f>
        <v>0</v>
      </c>
      <c r="AS4" s="133" cm="1">
        <f t="array" ref="AS4">_xlfn.XLOOKUP(AS$1,'PY1 Data(H)'!$A$1:$BR$1,_xlfn.XLOOKUP($A4,'PY1 Data(H)'!$A$1:$A$288,'PY1 Data(H)'!$A$1:$BR$288))</f>
        <v>0</v>
      </c>
      <c r="AT4" s="133" cm="1">
        <f t="array" ref="AT4">_xlfn.XLOOKUP(AT$1,'PY1 Data(H)'!$A$1:$BR$1,_xlfn.XLOOKUP($A4,'PY1 Data(H)'!$A$1:$A$288,'PY1 Data(H)'!$A$1:$BR$288))</f>
        <v>0</v>
      </c>
      <c r="AU4" s="133" cm="1">
        <f t="array" ref="AU4">_xlfn.XLOOKUP(AU$1,'PY1 Data(H)'!$A$1:$BR$1,_xlfn.XLOOKUP($A4,'PY1 Data(H)'!$A$1:$A$288,'PY1 Data(H)'!$A$1:$BR$288))</f>
        <v>0</v>
      </c>
      <c r="AV4" s="133" cm="1">
        <f t="array" ref="AV4">_xlfn.XLOOKUP(AV$1,'PY1 Data(H)'!$A$1:$BR$1,_xlfn.XLOOKUP($A4,'PY1 Data(H)'!$A$1:$A$288,'PY1 Data(H)'!$A$1:$BR$288))</f>
        <v>0</v>
      </c>
      <c r="AW4" s="133" cm="1">
        <f t="array" ref="AW4">_xlfn.XLOOKUP(AW$1,'PY1 Data(H)'!$A$1:$BR$1,_xlfn.XLOOKUP($A4,'PY1 Data(H)'!$A$1:$A$288,'PY1 Data(H)'!$A$1:$BR$288))</f>
        <v>0</v>
      </c>
      <c r="AX4" s="133" cm="1">
        <f t="array" ref="AX4">_xlfn.XLOOKUP(AX$1,'PY1 Data(H)'!$A$1:$BR$1,_xlfn.XLOOKUP($A4,'PY1 Data(H)'!$A$1:$A$288,'PY1 Data(H)'!$A$1:$BR$288))</f>
        <v>0</v>
      </c>
      <c r="AY4" s="133" cm="1">
        <f t="array" ref="AY4">_xlfn.XLOOKUP(AY$1,'PY1 Data(H)'!$A$1:$BR$1,_xlfn.XLOOKUP($A4,'PY1 Data(H)'!$A$1:$A$288,'PY1 Data(H)'!$A$1:$BR$288))</f>
        <v>0</v>
      </c>
      <c r="AZ4" s="133" cm="1">
        <f t="array" ref="AZ4">_xlfn.XLOOKUP(AZ$1,'PY1 Data(H)'!$A$1:$BR$1,_xlfn.XLOOKUP($A4,'PY1 Data(H)'!$A$1:$A$288,'PY1 Data(H)'!$A$1:$BR$288))</f>
        <v>0</v>
      </c>
      <c r="BA4" s="133" cm="1">
        <f t="array" ref="BA4">_xlfn.XLOOKUP(BA$1,'PY1 Data(H)'!$A$1:$BR$1,_xlfn.XLOOKUP($A4,'PY1 Data(H)'!$A$1:$A$288,'PY1 Data(H)'!$A$1:$BR$288))</f>
        <v>0</v>
      </c>
      <c r="BB4" s="133" cm="1">
        <f t="array" ref="BB4">_xlfn.XLOOKUP(BB$1,'PY1 Data(H)'!$A$1:$BR$1,_xlfn.XLOOKUP($A4,'PY1 Data(H)'!$A$1:$A$288,'PY1 Data(H)'!$A$1:$BR$288))</f>
        <v>0</v>
      </c>
      <c r="BC4" s="133" cm="1">
        <f t="array" ref="BC4">_xlfn.XLOOKUP(BC$1,'PY1 Data(H)'!$A$1:$BR$1,_xlfn.XLOOKUP($A4,'PY1 Data(H)'!$A$1:$A$288,'PY1 Data(H)'!$A$1:$BR$288))</f>
        <v>0</v>
      </c>
      <c r="BD4" s="133" cm="1">
        <f t="array" ref="BD4">_xlfn.XLOOKUP(BD$1,'PY1 Data(H)'!$A$1:$BR$1,_xlfn.XLOOKUP($A4,'PY1 Data(H)'!$A$1:$A$288,'PY1 Data(H)'!$A$1:$BR$288))</f>
        <v>0</v>
      </c>
      <c r="BE4" s="133" cm="1">
        <f t="array" ref="BE4">_xlfn.XLOOKUP(BE$1,'PY1 Data(H)'!$A$1:$BR$1,_xlfn.XLOOKUP($A4,'PY1 Data(H)'!$A$1:$A$288,'PY1 Data(H)'!$A$1:$BR$288))</f>
        <v>0</v>
      </c>
      <c r="BF4" s="133" cm="1">
        <f t="array" ref="BF4">_xlfn.XLOOKUP(BF$1,'PY1 Data(H)'!$A$1:$BR$1,_xlfn.XLOOKUP($A4,'PY1 Data(H)'!$A$1:$A$288,'PY1 Data(H)'!$A$1:$BR$288))</f>
        <v>0</v>
      </c>
      <c r="BG4" s="133" cm="1">
        <f t="array" ref="BG4">_xlfn.XLOOKUP(BG$1,'PY1 Data(H)'!$A$1:$BR$1,_xlfn.XLOOKUP($A4,'PY1 Data(H)'!$A$1:$A$288,'PY1 Data(H)'!$A$1:$BR$288))</f>
        <v>0</v>
      </c>
      <c r="BH4" s="133" cm="1">
        <f t="array" ref="BH4">_xlfn.XLOOKUP(BH$1,'PY1 Data(H)'!$A$1:$BR$1,_xlfn.XLOOKUP($A4,'PY1 Data(H)'!$A$1:$A$288,'PY1 Data(H)'!$A$1:$BR$288))</f>
        <v>0</v>
      </c>
      <c r="BI4" s="133" cm="1">
        <f t="array" ref="BI4">_xlfn.XLOOKUP(BI$1,'PY1 Data(H)'!$A$1:$BR$1,_xlfn.XLOOKUP($A4,'PY1 Data(H)'!$A$1:$A$288,'PY1 Data(H)'!$A$1:$BR$288))</f>
        <v>0</v>
      </c>
      <c r="BJ4" s="133" cm="1">
        <f t="array" ref="BJ4">_xlfn.XLOOKUP(BJ$1,'PY1 Data(H)'!$A$1:$BR$1,_xlfn.XLOOKUP($A4,'PY1 Data(H)'!$A$1:$A$288,'PY1 Data(H)'!$A$1:$BR$288))</f>
        <v>0</v>
      </c>
    </row>
    <row r="5" spans="1:62" x14ac:dyDescent="0.3">
      <c r="A5">
        <v>385</v>
      </c>
      <c r="D5" s="133" cm="1">
        <f t="array" ref="D5">_xlfn.XLOOKUP(D$1,'PY1 Data(H)'!$A$1:$BR$1,_xlfn.XLOOKUP($A5,'PY1 Data(H)'!$A$1:$A$288,'PY1 Data(H)'!$A$1:$BR$288))</f>
        <v>203713935</v>
      </c>
      <c r="E5" s="133" cm="1">
        <f t="array" ref="E5">_xlfn.XLOOKUP(E$1,'PY1 Data(H)'!$A$1:$BR$1,_xlfn.XLOOKUP($A5,'PY1 Data(H)'!$A$1:$A$288,'PY1 Data(H)'!$A$1:$BR$288))</f>
        <v>57899784</v>
      </c>
      <c r="F5" s="133" cm="1">
        <f t="array" ref="F5">_xlfn.XLOOKUP(F$1,'PY1 Data(H)'!$A$1:$BR$1,_xlfn.XLOOKUP($A5,'PY1 Data(H)'!$A$1:$A$288,'PY1 Data(H)'!$A$1:$BR$288))</f>
        <v>26685622</v>
      </c>
      <c r="G5" s="133" cm="1">
        <f t="array" ref="G5">_xlfn.XLOOKUP(G$1,'PY1 Data(H)'!$A$1:$BR$1,_xlfn.XLOOKUP($A5,'PY1 Data(H)'!$A$1:$A$288,'PY1 Data(H)'!$A$1:$BR$288))</f>
        <v>48104345</v>
      </c>
      <c r="H5" s="133" cm="1">
        <f t="array" ref="H5">_xlfn.XLOOKUP(H$1,'PY1 Data(H)'!$A$1:$BR$1,_xlfn.XLOOKUP($A5,'PY1 Data(H)'!$A$1:$A$288,'PY1 Data(H)'!$A$1:$BR$288))</f>
        <v>42551635</v>
      </c>
      <c r="I5" s="133" cm="1">
        <f t="array" ref="I5">_xlfn.XLOOKUP(I$1,'PY1 Data(H)'!$A$1:$BR$1,_xlfn.XLOOKUP($A5,'PY1 Data(H)'!$A$1:$A$288,'PY1 Data(H)'!$A$1:$BR$288))</f>
        <v>81548410</v>
      </c>
      <c r="J5" s="133" cm="1">
        <f t="array" ref="J5">_xlfn.XLOOKUP(J$1,'PY1 Data(H)'!$A$1:$BR$1,_xlfn.XLOOKUP($A5,'PY1 Data(H)'!$A$1:$A$288,'PY1 Data(H)'!$A$1:$BR$288))</f>
        <v>113197710</v>
      </c>
      <c r="K5" s="133" cm="1">
        <f t="array" ref="K5">_xlfn.XLOOKUP(K$1,'PY1 Data(H)'!$A$1:$BR$1,_xlfn.XLOOKUP($A5,'PY1 Data(H)'!$A$1:$A$288,'PY1 Data(H)'!$A$1:$BR$288))</f>
        <v>40800917</v>
      </c>
      <c r="L5" s="133" cm="1">
        <f t="array" ref="L5">_xlfn.XLOOKUP(L$1,'PY1 Data(H)'!$A$1:$BR$1,_xlfn.XLOOKUP($A5,'PY1 Data(H)'!$A$1:$A$288,'PY1 Data(H)'!$A$1:$BR$288))</f>
        <v>92387979</v>
      </c>
      <c r="M5" s="133" cm="1">
        <f t="array" ref="M5">_xlfn.XLOOKUP(M$1,'PY1 Data(H)'!$A$1:$BR$1,_xlfn.XLOOKUP($A5,'PY1 Data(H)'!$A$1:$A$288,'PY1 Data(H)'!$A$1:$BR$288))</f>
        <v>15379395</v>
      </c>
      <c r="N5" s="133" cm="1">
        <f t="array" ref="N5">_xlfn.XLOOKUP(N$1,'PY1 Data(H)'!$A$1:$BR$1,_xlfn.XLOOKUP($A5,'PY1 Data(H)'!$A$1:$A$288,'PY1 Data(H)'!$A$1:$BR$288))</f>
        <v>50088839</v>
      </c>
      <c r="O5" s="133" cm="1">
        <f t="array" ref="O5">_xlfn.XLOOKUP(O$1,'PY1 Data(H)'!$A$1:$BR$1,_xlfn.XLOOKUP($A5,'PY1 Data(H)'!$A$1:$A$288,'PY1 Data(H)'!$A$1:$BR$288))</f>
        <v>259583543</v>
      </c>
      <c r="P5" s="133" cm="1">
        <f t="array" ref="P5">_xlfn.XLOOKUP(P$1,'PY1 Data(H)'!$A$1:$BR$1,_xlfn.XLOOKUP($A5,'PY1 Data(H)'!$A$1:$A$288,'PY1 Data(H)'!$A$1:$BR$288))</f>
        <v>440723473</v>
      </c>
      <c r="Q5" s="133" cm="1">
        <f t="array" ref="Q5">_xlfn.XLOOKUP(Q$1,'PY1 Data(H)'!$A$1:$BR$1,_xlfn.XLOOKUP($A5,'PY1 Data(H)'!$A$1:$A$288,'PY1 Data(H)'!$A$1:$BR$288))</f>
        <v>158502944</v>
      </c>
      <c r="R5" s="133" cm="1">
        <f t="array" ref="R5">_xlfn.XLOOKUP(R$1,'PY1 Data(H)'!$A$1:$BR$1,_xlfn.XLOOKUP($A5,'PY1 Data(H)'!$A$1:$A$288,'PY1 Data(H)'!$A$1:$BR$288))</f>
        <v>694414415</v>
      </c>
      <c r="S5" s="133" cm="1">
        <f t="array" ref="S5">_xlfn.XLOOKUP(S$1,'PY1 Data(H)'!$A$1:$BR$1,_xlfn.XLOOKUP($A5,'PY1 Data(H)'!$A$1:$A$288,'PY1 Data(H)'!$A$1:$BR$288))</f>
        <v>134422394</v>
      </c>
      <c r="T5" s="133" cm="1">
        <f t="array" ref="T5">_xlfn.XLOOKUP(T$1,'PY1 Data(H)'!$A$1:$BR$1,_xlfn.XLOOKUP($A5,'PY1 Data(H)'!$A$1:$A$288,'PY1 Data(H)'!$A$1:$BR$288))</f>
        <v>29847508</v>
      </c>
      <c r="U5" s="133" cm="1">
        <f t="array" ref="U5">_xlfn.XLOOKUP(U$1,'PY1 Data(H)'!$A$1:$BR$1,_xlfn.XLOOKUP($A5,'PY1 Data(H)'!$A$1:$A$288,'PY1 Data(H)'!$A$1:$BR$288))</f>
        <v>138970648</v>
      </c>
      <c r="V5" s="133" cm="1">
        <f t="array" ref="V5">_xlfn.XLOOKUP(V$1,'PY1 Data(H)'!$A$1:$BR$1,_xlfn.XLOOKUP($A5,'PY1 Data(H)'!$A$1:$A$288,'PY1 Data(H)'!$A$1:$BR$288))</f>
        <v>50993310</v>
      </c>
      <c r="W5" s="133" cm="1">
        <f t="array" ref="W5">_xlfn.XLOOKUP(W$1,'PY1 Data(H)'!$A$1:$BR$1,_xlfn.XLOOKUP($A5,'PY1 Data(H)'!$A$1:$A$288,'PY1 Data(H)'!$A$1:$BR$288))</f>
        <v>205662361</v>
      </c>
      <c r="X5" s="133" cm="1">
        <f t="array" ref="X5">_xlfn.XLOOKUP(X$1,'PY1 Data(H)'!$A$1:$BR$1,_xlfn.XLOOKUP($A5,'PY1 Data(H)'!$A$1:$A$288,'PY1 Data(H)'!$A$1:$BR$288))</f>
        <v>306343796</v>
      </c>
      <c r="Y5" s="133" cm="1">
        <f t="array" ref="Y5">_xlfn.XLOOKUP(Y$1,'PY1 Data(H)'!$A$1:$BR$1,_xlfn.XLOOKUP($A5,'PY1 Data(H)'!$A$1:$A$288,'PY1 Data(H)'!$A$1:$BR$288))</f>
        <v>3127037000</v>
      </c>
      <c r="Z5" s="133" cm="1">
        <f t="array" ref="Z5">_xlfn.XLOOKUP(Z$1,'PY1 Data(H)'!$A$1:$BR$1,_xlfn.XLOOKUP($A5,'PY1 Data(H)'!$A$1:$A$288,'PY1 Data(H)'!$A$1:$BR$288))</f>
        <v>222869633</v>
      </c>
      <c r="AA5" s="133" cm="1">
        <f t="array" ref="AA5">_xlfn.XLOOKUP(AA$1,'PY1 Data(H)'!$A$1:$BR$1,_xlfn.XLOOKUP($A5,'PY1 Data(H)'!$A$1:$A$288,'PY1 Data(H)'!$A$1:$BR$288))</f>
        <v>41426037</v>
      </c>
      <c r="AB5" s="133" cm="1">
        <f t="array" ref="AB5">_xlfn.XLOOKUP(AB$1,'PY1 Data(H)'!$A$1:$BR$1,_xlfn.XLOOKUP($A5,'PY1 Data(H)'!$A$1:$A$288,'PY1 Data(H)'!$A$1:$BR$288))</f>
        <v>16525287</v>
      </c>
      <c r="AC5" s="133" cm="1">
        <f t="array" ref="AC5">_xlfn.XLOOKUP(AC$1,'PY1 Data(H)'!$A$1:$BR$1,_xlfn.XLOOKUP($A5,'PY1 Data(H)'!$A$1:$A$288,'PY1 Data(H)'!$A$1:$BR$288))</f>
        <v>158190598</v>
      </c>
      <c r="AD5" s="133" cm="1">
        <f t="array" ref="AD5">_xlfn.XLOOKUP(AD$1,'PY1 Data(H)'!$A$1:$BR$1,_xlfn.XLOOKUP($A5,'PY1 Data(H)'!$A$1:$A$288,'PY1 Data(H)'!$A$1:$BR$288))</f>
        <v>44143691</v>
      </c>
      <c r="AE5" s="133" cm="1">
        <f t="array" ref="AE5">_xlfn.XLOOKUP(AE$1,'PY1 Data(H)'!$A$1:$BR$1,_xlfn.XLOOKUP($A5,'PY1 Data(H)'!$A$1:$A$288,'PY1 Data(H)'!$A$1:$BR$288))</f>
        <v>69608789</v>
      </c>
      <c r="AF5" s="133" cm="1">
        <f t="array" ref="AF5">_xlfn.XLOOKUP(AF$1,'PY1 Data(H)'!$A$1:$BR$1,_xlfn.XLOOKUP($A5,'PY1 Data(H)'!$A$1:$A$288,'PY1 Data(H)'!$A$1:$BR$288))</f>
        <v>132233101</v>
      </c>
      <c r="AG5" s="133" cm="1">
        <f t="array" ref="AG5">_xlfn.XLOOKUP(AG$1,'PY1 Data(H)'!$A$1:$BR$1,_xlfn.XLOOKUP($A5,'PY1 Data(H)'!$A$1:$A$288,'PY1 Data(H)'!$A$1:$BR$288))</f>
        <v>0</v>
      </c>
      <c r="AH5" s="133" cm="1">
        <f t="array" ref="AH5">_xlfn.XLOOKUP(AH$1,'PY1 Data(H)'!$A$1:$BR$1,_xlfn.XLOOKUP($A5,'PY1 Data(H)'!$A$1:$A$288,'PY1 Data(H)'!$A$1:$BR$288))</f>
        <v>61415669</v>
      </c>
      <c r="AI5" s="133" cm="1">
        <f t="array" ref="AI5">_xlfn.XLOOKUP(AI$1,'PY1 Data(H)'!$A$1:$BR$1,_xlfn.XLOOKUP($A5,'PY1 Data(H)'!$A$1:$A$288,'PY1 Data(H)'!$A$1:$BR$288))</f>
        <v>156205297</v>
      </c>
      <c r="AJ5" s="133" cm="1">
        <f t="array" ref="AJ5">_xlfn.XLOOKUP(AJ$1,'PY1 Data(H)'!$A$1:$BR$1,_xlfn.XLOOKUP($A5,'PY1 Data(H)'!$A$1:$A$288,'PY1 Data(H)'!$A$1:$BR$288))</f>
        <v>251154807</v>
      </c>
      <c r="AK5" s="133" cm="1">
        <f t="array" ref="AK5">_xlfn.XLOOKUP(AK$1,'PY1 Data(H)'!$A$1:$BR$1,_xlfn.XLOOKUP($A5,'PY1 Data(H)'!$A$1:$A$288,'PY1 Data(H)'!$A$1:$BR$288))</f>
        <v>60060402</v>
      </c>
      <c r="AL5" s="133" cm="1">
        <f t="array" ref="AL5">_xlfn.XLOOKUP(AL$1,'PY1 Data(H)'!$A$1:$BR$1,_xlfn.XLOOKUP($A5,'PY1 Data(H)'!$A$1:$A$288,'PY1 Data(H)'!$A$1:$BR$288))</f>
        <v>129648032</v>
      </c>
      <c r="AM5" s="133" cm="1">
        <f t="array" ref="AM5">_xlfn.XLOOKUP(AM$1,'PY1 Data(H)'!$A$1:$BR$1,_xlfn.XLOOKUP($A5,'PY1 Data(H)'!$A$1:$A$288,'PY1 Data(H)'!$A$1:$BR$288))</f>
        <v>553692879</v>
      </c>
      <c r="AN5" s="133" cm="1">
        <f t="array" ref="AN5">_xlfn.XLOOKUP(AN$1,'PY1 Data(H)'!$A$1:$BR$1,_xlfn.XLOOKUP($A5,'PY1 Data(H)'!$A$1:$A$288,'PY1 Data(H)'!$A$1:$BR$288))</f>
        <v>30328144</v>
      </c>
      <c r="AO5" s="133" cm="1">
        <f t="array" ref="AO5">_xlfn.XLOOKUP(AO$1,'PY1 Data(H)'!$A$1:$BR$1,_xlfn.XLOOKUP($A5,'PY1 Data(H)'!$A$1:$A$288,'PY1 Data(H)'!$A$1:$BR$288))</f>
        <v>54729640</v>
      </c>
      <c r="AP5" s="133" cm="1">
        <f t="array" ref="AP5">_xlfn.XLOOKUP(AP$1,'PY1 Data(H)'!$A$1:$BR$1,_xlfn.XLOOKUP($A5,'PY1 Data(H)'!$A$1:$A$288,'PY1 Data(H)'!$A$1:$BR$288))</f>
        <v>76704507</v>
      </c>
      <c r="AQ5" s="133" cm="1">
        <f t="array" ref="AQ5">_xlfn.XLOOKUP(AQ$1,'PY1 Data(H)'!$A$1:$BR$1,_xlfn.XLOOKUP($A5,'PY1 Data(H)'!$A$1:$A$288,'PY1 Data(H)'!$A$1:$BR$288))</f>
        <v>22593497</v>
      </c>
      <c r="AR5" s="133" cm="1">
        <f t="array" ref="AR5">_xlfn.XLOOKUP(AR$1,'PY1 Data(H)'!$A$1:$BR$1,_xlfn.XLOOKUP($A5,'PY1 Data(H)'!$A$1:$A$288,'PY1 Data(H)'!$A$1:$BR$288))</f>
        <v>155297547</v>
      </c>
      <c r="AS5" s="133" cm="1">
        <f t="array" ref="AS5">_xlfn.XLOOKUP(AS$1,'PY1 Data(H)'!$A$1:$BR$1,_xlfn.XLOOKUP($A5,'PY1 Data(H)'!$A$1:$A$288,'PY1 Data(H)'!$A$1:$BR$288))</f>
        <v>364055773</v>
      </c>
      <c r="AT5" s="133" cm="1">
        <f t="array" ref="AT5">_xlfn.XLOOKUP(AT$1,'PY1 Data(H)'!$A$1:$BR$1,_xlfn.XLOOKUP($A5,'PY1 Data(H)'!$A$1:$A$288,'PY1 Data(H)'!$A$1:$BR$288))</f>
        <v>28079645</v>
      </c>
      <c r="AU5" s="133" cm="1">
        <f t="array" ref="AU5">_xlfn.XLOOKUP(AU$1,'PY1 Data(H)'!$A$1:$BR$1,_xlfn.XLOOKUP($A5,'PY1 Data(H)'!$A$1:$A$288,'PY1 Data(H)'!$A$1:$BR$288))</f>
        <v>13623881</v>
      </c>
      <c r="AV5" s="133" cm="1">
        <f t="array" ref="AV5">_xlfn.XLOOKUP(AV$1,'PY1 Data(H)'!$A$1:$BR$1,_xlfn.XLOOKUP($A5,'PY1 Data(H)'!$A$1:$A$288,'PY1 Data(H)'!$A$1:$BR$288))</f>
        <v>121369571</v>
      </c>
      <c r="AW5" s="133" cm="1">
        <f t="array" ref="AW5">_xlfn.XLOOKUP(AW$1,'PY1 Data(H)'!$A$1:$BR$1,_xlfn.XLOOKUP($A5,'PY1 Data(H)'!$A$1:$A$288,'PY1 Data(H)'!$A$1:$BR$288))</f>
        <v>41724390</v>
      </c>
      <c r="AX5" s="133" cm="1">
        <f t="array" ref="AX5">_xlfn.XLOOKUP(AX$1,'PY1 Data(H)'!$A$1:$BR$1,_xlfn.XLOOKUP($A5,'PY1 Data(H)'!$A$1:$A$288,'PY1 Data(H)'!$A$1:$BR$288))</f>
        <v>1114485073</v>
      </c>
      <c r="AY5" s="133" cm="1">
        <f t="array" ref="AY5">_xlfn.XLOOKUP(AY$1,'PY1 Data(H)'!$A$1:$BR$1,_xlfn.XLOOKUP($A5,'PY1 Data(H)'!$A$1:$A$288,'PY1 Data(H)'!$A$1:$BR$288))</f>
        <v>49497691</v>
      </c>
      <c r="AZ5" s="133" cm="1">
        <f t="array" ref="AZ5">_xlfn.XLOOKUP(AZ$1,'PY1 Data(H)'!$A$1:$BR$1,_xlfn.XLOOKUP($A5,'PY1 Data(H)'!$A$1:$A$288,'PY1 Data(H)'!$A$1:$BR$288))</f>
        <v>300923789</v>
      </c>
      <c r="BA5" s="133" cm="1">
        <f t="array" ref="BA5">_xlfn.XLOOKUP(BA$1,'PY1 Data(H)'!$A$1:$BR$1,_xlfn.XLOOKUP($A5,'PY1 Data(H)'!$A$1:$A$288,'PY1 Data(H)'!$A$1:$BR$288))</f>
        <v>90013544</v>
      </c>
      <c r="BB5" s="133" cm="1">
        <f t="array" ref="BB5">_xlfn.XLOOKUP(BB$1,'PY1 Data(H)'!$A$1:$BR$1,_xlfn.XLOOKUP($A5,'PY1 Data(H)'!$A$1:$A$288,'PY1 Data(H)'!$A$1:$BR$288))</f>
        <v>141860947</v>
      </c>
      <c r="BC5" s="133" cm="1">
        <f t="array" ref="BC5">_xlfn.XLOOKUP(BC$1,'PY1 Data(H)'!$A$1:$BR$1,_xlfn.XLOOKUP($A5,'PY1 Data(H)'!$A$1:$A$288,'PY1 Data(H)'!$A$1:$BR$288))</f>
        <v>34712789</v>
      </c>
      <c r="BD5" s="133" cm="1">
        <f t="array" ref="BD5">_xlfn.XLOOKUP(BD$1,'PY1 Data(H)'!$A$1:$BR$1,_xlfn.XLOOKUP($A5,'PY1 Data(H)'!$A$1:$A$288,'PY1 Data(H)'!$A$1:$BR$288))</f>
        <v>65179561</v>
      </c>
      <c r="BE5" s="133" cm="1">
        <f t="array" ref="BE5">_xlfn.XLOOKUP(BE$1,'PY1 Data(H)'!$A$1:$BR$1,_xlfn.XLOOKUP($A5,'PY1 Data(H)'!$A$1:$A$288,'PY1 Data(H)'!$A$1:$BR$288))</f>
        <v>100310374</v>
      </c>
      <c r="BF5" s="133" cm="1">
        <f t="array" ref="BF5">_xlfn.XLOOKUP(BF$1,'PY1 Data(H)'!$A$1:$BR$1,_xlfn.XLOOKUP($A5,'PY1 Data(H)'!$A$1:$A$288,'PY1 Data(H)'!$A$1:$BR$288))</f>
        <v>30277552</v>
      </c>
      <c r="BG5" s="133" cm="1">
        <f t="array" ref="BG5">_xlfn.XLOOKUP(BG$1,'PY1 Data(H)'!$A$1:$BR$1,_xlfn.XLOOKUP($A5,'PY1 Data(H)'!$A$1:$A$288,'PY1 Data(H)'!$A$1:$BR$288))</f>
        <v>175153534</v>
      </c>
      <c r="BH5" s="133" cm="1">
        <f t="array" ref="BH5">_xlfn.XLOOKUP(BH$1,'PY1 Data(H)'!$A$1:$BR$1,_xlfn.XLOOKUP($A5,'PY1 Data(H)'!$A$1:$A$288,'PY1 Data(H)'!$A$1:$BR$288))</f>
        <v>65825203</v>
      </c>
      <c r="BI5" s="133" cm="1">
        <f t="array" ref="BI5">_xlfn.XLOOKUP(BI$1,'PY1 Data(H)'!$A$1:$BR$1,_xlfn.XLOOKUP($A5,'PY1 Data(H)'!$A$1:$A$288,'PY1 Data(H)'!$A$1:$BR$288))</f>
        <v>697169572</v>
      </c>
      <c r="BJ5" s="133" cm="1">
        <f t="array" ref="BJ5">_xlfn.XLOOKUP(BJ$1,'PY1 Data(H)'!$A$1:$BR$1,_xlfn.XLOOKUP($A5,'PY1 Data(H)'!$A$1:$A$288,'PY1 Data(H)'!$A$1:$BR$288))</f>
        <v>16813012</v>
      </c>
    </row>
    <row r="6" spans="1:62" x14ac:dyDescent="0.3">
      <c r="A6">
        <v>575</v>
      </c>
      <c r="D6" s="133" cm="1">
        <f t="array" ref="D6">_xlfn.XLOOKUP(D$1,'PY1 Data(H)'!$A$1:$BR$1,_xlfn.XLOOKUP($A6,'PY1 Data(H)'!$A$1:$A$288,'PY1 Data(H)'!$A$1:$BR$288))</f>
        <v>0</v>
      </c>
      <c r="E6" s="133" cm="1">
        <f t="array" ref="E6">_xlfn.XLOOKUP(E$1,'PY1 Data(H)'!$A$1:$BR$1,_xlfn.XLOOKUP($A6,'PY1 Data(H)'!$A$1:$A$288,'PY1 Data(H)'!$A$1:$BR$288))</f>
        <v>0</v>
      </c>
      <c r="F6" s="133" cm="1">
        <f t="array" ref="F6">_xlfn.XLOOKUP(F$1,'PY1 Data(H)'!$A$1:$BR$1,_xlfn.XLOOKUP($A6,'PY1 Data(H)'!$A$1:$A$288,'PY1 Data(H)'!$A$1:$BR$288))</f>
        <v>0</v>
      </c>
      <c r="G6" s="133" cm="1">
        <f t="array" ref="G6">_xlfn.XLOOKUP(G$1,'PY1 Data(H)'!$A$1:$BR$1,_xlfn.XLOOKUP($A6,'PY1 Data(H)'!$A$1:$A$288,'PY1 Data(H)'!$A$1:$BR$288))</f>
        <v>0</v>
      </c>
      <c r="H6" s="133" cm="1">
        <f t="array" ref="H6">_xlfn.XLOOKUP(H$1,'PY1 Data(H)'!$A$1:$BR$1,_xlfn.XLOOKUP($A6,'PY1 Data(H)'!$A$1:$A$288,'PY1 Data(H)'!$A$1:$BR$288))</f>
        <v>0</v>
      </c>
      <c r="I6" s="133" cm="1">
        <f t="array" ref="I6">_xlfn.XLOOKUP(I$1,'PY1 Data(H)'!$A$1:$BR$1,_xlfn.XLOOKUP($A6,'PY1 Data(H)'!$A$1:$A$288,'PY1 Data(H)'!$A$1:$BR$288))</f>
        <v>0</v>
      </c>
      <c r="J6" s="133" cm="1">
        <f t="array" ref="J6">_xlfn.XLOOKUP(J$1,'PY1 Data(H)'!$A$1:$BR$1,_xlfn.XLOOKUP($A6,'PY1 Data(H)'!$A$1:$A$288,'PY1 Data(H)'!$A$1:$BR$288))</f>
        <v>195905</v>
      </c>
      <c r="K6" s="133" cm="1">
        <f t="array" ref="K6">_xlfn.XLOOKUP(K$1,'PY1 Data(H)'!$A$1:$BR$1,_xlfn.XLOOKUP($A6,'PY1 Data(H)'!$A$1:$A$288,'PY1 Data(H)'!$A$1:$BR$288))</f>
        <v>0</v>
      </c>
      <c r="L6" s="133" cm="1">
        <f t="array" ref="L6">_xlfn.XLOOKUP(L$1,'PY1 Data(H)'!$A$1:$BR$1,_xlfn.XLOOKUP($A6,'PY1 Data(H)'!$A$1:$A$288,'PY1 Data(H)'!$A$1:$BR$288))</f>
        <v>72791</v>
      </c>
      <c r="M6" s="133" cm="1">
        <f t="array" ref="M6">_xlfn.XLOOKUP(M$1,'PY1 Data(H)'!$A$1:$BR$1,_xlfn.XLOOKUP($A6,'PY1 Data(H)'!$A$1:$A$288,'PY1 Data(H)'!$A$1:$BR$288))</f>
        <v>0</v>
      </c>
      <c r="N6" s="133" cm="1">
        <f t="array" ref="N6">_xlfn.XLOOKUP(N$1,'PY1 Data(H)'!$A$1:$BR$1,_xlfn.XLOOKUP($A6,'PY1 Data(H)'!$A$1:$A$288,'PY1 Data(H)'!$A$1:$BR$288))</f>
        <v>0</v>
      </c>
      <c r="O6" s="133" cm="1">
        <f t="array" ref="O6">_xlfn.XLOOKUP(O$1,'PY1 Data(H)'!$A$1:$BR$1,_xlfn.XLOOKUP($A6,'PY1 Data(H)'!$A$1:$A$288,'PY1 Data(H)'!$A$1:$BR$288))</f>
        <v>0</v>
      </c>
      <c r="P6" s="133" cm="1">
        <f t="array" ref="P6">_xlfn.XLOOKUP(P$1,'PY1 Data(H)'!$A$1:$BR$1,_xlfn.XLOOKUP($A6,'PY1 Data(H)'!$A$1:$A$288,'PY1 Data(H)'!$A$1:$BR$288))</f>
        <v>1592</v>
      </c>
      <c r="Q6" s="133" cm="1">
        <f t="array" ref="Q6">_xlfn.XLOOKUP(Q$1,'PY1 Data(H)'!$A$1:$BR$1,_xlfn.XLOOKUP($A6,'PY1 Data(H)'!$A$1:$A$288,'PY1 Data(H)'!$A$1:$BR$288))</f>
        <v>0</v>
      </c>
      <c r="R6" s="133" cm="1">
        <f t="array" ref="R6">_xlfn.XLOOKUP(R$1,'PY1 Data(H)'!$A$1:$BR$1,_xlfn.XLOOKUP($A6,'PY1 Data(H)'!$A$1:$A$288,'PY1 Data(H)'!$A$1:$BR$288))</f>
        <v>0</v>
      </c>
      <c r="S6" s="133" cm="1">
        <f t="array" ref="S6">_xlfn.XLOOKUP(S$1,'PY1 Data(H)'!$A$1:$BR$1,_xlfn.XLOOKUP($A6,'PY1 Data(H)'!$A$1:$A$288,'PY1 Data(H)'!$A$1:$BR$288))</f>
        <v>0</v>
      </c>
      <c r="T6" s="133" cm="1">
        <f t="array" ref="T6">_xlfn.XLOOKUP(T$1,'PY1 Data(H)'!$A$1:$BR$1,_xlfn.XLOOKUP($A6,'PY1 Data(H)'!$A$1:$A$288,'PY1 Data(H)'!$A$1:$BR$288))</f>
        <v>0</v>
      </c>
      <c r="U6" s="133" cm="1">
        <f t="array" ref="U6">_xlfn.XLOOKUP(U$1,'PY1 Data(H)'!$A$1:$BR$1,_xlfn.XLOOKUP($A6,'PY1 Data(H)'!$A$1:$A$288,'PY1 Data(H)'!$A$1:$BR$288))</f>
        <v>0</v>
      </c>
      <c r="V6" s="133" cm="1">
        <f t="array" ref="V6">_xlfn.XLOOKUP(V$1,'PY1 Data(H)'!$A$1:$BR$1,_xlfn.XLOOKUP($A6,'PY1 Data(H)'!$A$1:$A$288,'PY1 Data(H)'!$A$1:$BR$288))</f>
        <v>0</v>
      </c>
      <c r="W6" s="133" cm="1">
        <f t="array" ref="W6">_xlfn.XLOOKUP(W$1,'PY1 Data(H)'!$A$1:$BR$1,_xlfn.XLOOKUP($A6,'PY1 Data(H)'!$A$1:$A$288,'PY1 Data(H)'!$A$1:$BR$288))</f>
        <v>126416</v>
      </c>
      <c r="X6" s="133" cm="1">
        <f t="array" ref="X6">_xlfn.XLOOKUP(X$1,'PY1 Data(H)'!$A$1:$BR$1,_xlfn.XLOOKUP($A6,'PY1 Data(H)'!$A$1:$A$288,'PY1 Data(H)'!$A$1:$BR$288))</f>
        <v>0</v>
      </c>
      <c r="Y6" s="133" cm="1">
        <f t="array" ref="Y6">_xlfn.XLOOKUP(Y$1,'PY1 Data(H)'!$A$1:$BR$1,_xlfn.XLOOKUP($A6,'PY1 Data(H)'!$A$1:$A$288,'PY1 Data(H)'!$A$1:$BR$288))</f>
        <v>0</v>
      </c>
      <c r="Z6" s="133" cm="1">
        <f t="array" ref="Z6">_xlfn.XLOOKUP(Z$1,'PY1 Data(H)'!$A$1:$BR$1,_xlfn.XLOOKUP($A6,'PY1 Data(H)'!$A$1:$A$288,'PY1 Data(H)'!$A$1:$BR$288))</f>
        <v>0</v>
      </c>
      <c r="AA6" s="133" cm="1">
        <f t="array" ref="AA6">_xlfn.XLOOKUP(AA$1,'PY1 Data(H)'!$A$1:$BR$1,_xlfn.XLOOKUP($A6,'PY1 Data(H)'!$A$1:$A$288,'PY1 Data(H)'!$A$1:$BR$288))</f>
        <v>0</v>
      </c>
      <c r="AB6" s="133" cm="1">
        <f t="array" ref="AB6">_xlfn.XLOOKUP(AB$1,'PY1 Data(H)'!$A$1:$BR$1,_xlfn.XLOOKUP($A6,'PY1 Data(H)'!$A$1:$A$288,'PY1 Data(H)'!$A$1:$BR$288))</f>
        <v>11274</v>
      </c>
      <c r="AC6" s="133" cm="1">
        <f t="array" ref="AC6">_xlfn.XLOOKUP(AC$1,'PY1 Data(H)'!$A$1:$BR$1,_xlfn.XLOOKUP($A6,'PY1 Data(H)'!$A$1:$A$288,'PY1 Data(H)'!$A$1:$BR$288))</f>
        <v>0</v>
      </c>
      <c r="AD6" s="133" cm="1">
        <f t="array" ref="AD6">_xlfn.XLOOKUP(AD$1,'PY1 Data(H)'!$A$1:$BR$1,_xlfn.XLOOKUP($A6,'PY1 Data(H)'!$A$1:$A$288,'PY1 Data(H)'!$A$1:$BR$288))</f>
        <v>17480</v>
      </c>
      <c r="AE6" s="133" cm="1">
        <f t="array" ref="AE6">_xlfn.XLOOKUP(AE$1,'PY1 Data(H)'!$A$1:$BR$1,_xlfn.XLOOKUP($A6,'PY1 Data(H)'!$A$1:$A$288,'PY1 Data(H)'!$A$1:$BR$288))</f>
        <v>238296</v>
      </c>
      <c r="AF6" s="133" cm="1">
        <f t="array" ref="AF6">_xlfn.XLOOKUP(AF$1,'PY1 Data(H)'!$A$1:$BR$1,_xlfn.XLOOKUP($A6,'PY1 Data(H)'!$A$1:$A$288,'PY1 Data(H)'!$A$1:$BR$288))</f>
        <v>270263</v>
      </c>
      <c r="AG6" s="133" cm="1">
        <f t="array" ref="AG6">_xlfn.XLOOKUP(AG$1,'PY1 Data(H)'!$A$1:$BR$1,_xlfn.XLOOKUP($A6,'PY1 Data(H)'!$A$1:$A$288,'PY1 Data(H)'!$A$1:$BR$288))</f>
        <v>0</v>
      </c>
      <c r="AH6" s="133" cm="1">
        <f t="array" ref="AH6">_xlfn.XLOOKUP(AH$1,'PY1 Data(H)'!$A$1:$BR$1,_xlfn.XLOOKUP($A6,'PY1 Data(H)'!$A$1:$A$288,'PY1 Data(H)'!$A$1:$BR$288))</f>
        <v>0</v>
      </c>
      <c r="AI6" s="133" cm="1">
        <f t="array" ref="AI6">_xlfn.XLOOKUP(AI$1,'PY1 Data(H)'!$A$1:$BR$1,_xlfn.XLOOKUP($A6,'PY1 Data(H)'!$A$1:$A$288,'PY1 Data(H)'!$A$1:$BR$288))</f>
        <v>27439</v>
      </c>
      <c r="AJ6" s="133" cm="1">
        <f t="array" ref="AJ6">_xlfn.XLOOKUP(AJ$1,'PY1 Data(H)'!$A$1:$BR$1,_xlfn.XLOOKUP($A6,'PY1 Data(H)'!$A$1:$A$288,'PY1 Data(H)'!$A$1:$BR$288))</f>
        <v>0</v>
      </c>
      <c r="AK6" s="133" cm="1">
        <f t="array" ref="AK6">_xlfn.XLOOKUP(AK$1,'PY1 Data(H)'!$A$1:$BR$1,_xlfn.XLOOKUP($A6,'PY1 Data(H)'!$A$1:$A$288,'PY1 Data(H)'!$A$1:$BR$288))</f>
        <v>0</v>
      </c>
      <c r="AL6" s="133" cm="1">
        <f t="array" ref="AL6">_xlfn.XLOOKUP(AL$1,'PY1 Data(H)'!$A$1:$BR$1,_xlfn.XLOOKUP($A6,'PY1 Data(H)'!$A$1:$A$288,'PY1 Data(H)'!$A$1:$BR$288))</f>
        <v>0</v>
      </c>
      <c r="AM6" s="133" cm="1">
        <f t="array" ref="AM6">_xlfn.XLOOKUP(AM$1,'PY1 Data(H)'!$A$1:$BR$1,_xlfn.XLOOKUP($A6,'PY1 Data(H)'!$A$1:$A$288,'PY1 Data(H)'!$A$1:$BR$288))</f>
        <v>1467141</v>
      </c>
      <c r="AN6" s="133" cm="1">
        <f t="array" ref="AN6">_xlfn.XLOOKUP(AN$1,'PY1 Data(H)'!$A$1:$BR$1,_xlfn.XLOOKUP($A6,'PY1 Data(H)'!$A$1:$A$288,'PY1 Data(H)'!$A$1:$BR$288))</f>
        <v>0</v>
      </c>
      <c r="AO6" s="133" cm="1">
        <f t="array" ref="AO6">_xlfn.XLOOKUP(AO$1,'PY1 Data(H)'!$A$1:$BR$1,_xlfn.XLOOKUP($A6,'PY1 Data(H)'!$A$1:$A$288,'PY1 Data(H)'!$A$1:$BR$288))</f>
        <v>0</v>
      </c>
      <c r="AP6" s="133" cm="1">
        <f t="array" ref="AP6">_xlfn.XLOOKUP(AP$1,'PY1 Data(H)'!$A$1:$BR$1,_xlfn.XLOOKUP($A6,'PY1 Data(H)'!$A$1:$A$288,'PY1 Data(H)'!$A$1:$BR$288))</f>
        <v>0</v>
      </c>
      <c r="AQ6" s="133" cm="1">
        <f t="array" ref="AQ6">_xlfn.XLOOKUP(AQ$1,'PY1 Data(H)'!$A$1:$BR$1,_xlfn.XLOOKUP($A6,'PY1 Data(H)'!$A$1:$A$288,'PY1 Data(H)'!$A$1:$BR$288))</f>
        <v>0</v>
      </c>
      <c r="AR6" s="133" cm="1">
        <f t="array" ref="AR6">_xlfn.XLOOKUP(AR$1,'PY1 Data(H)'!$A$1:$BR$1,_xlfn.XLOOKUP($A6,'PY1 Data(H)'!$A$1:$A$288,'PY1 Data(H)'!$A$1:$BR$288))</f>
        <v>0</v>
      </c>
      <c r="AS6" s="133" cm="1">
        <f t="array" ref="AS6">_xlfn.XLOOKUP(AS$1,'PY1 Data(H)'!$A$1:$BR$1,_xlfn.XLOOKUP($A6,'PY1 Data(H)'!$A$1:$A$288,'PY1 Data(H)'!$A$1:$BR$288))</f>
        <v>1759488</v>
      </c>
      <c r="AT6" s="133" cm="1">
        <f t="array" ref="AT6">_xlfn.XLOOKUP(AT$1,'PY1 Data(H)'!$A$1:$BR$1,_xlfn.XLOOKUP($A6,'PY1 Data(H)'!$A$1:$A$288,'PY1 Data(H)'!$A$1:$BR$288))</f>
        <v>0</v>
      </c>
      <c r="AU6" s="133" cm="1">
        <f t="array" ref="AU6">_xlfn.XLOOKUP(AU$1,'PY1 Data(H)'!$A$1:$BR$1,_xlfn.XLOOKUP($A6,'PY1 Data(H)'!$A$1:$A$288,'PY1 Data(H)'!$A$1:$BR$288))</f>
        <v>0</v>
      </c>
      <c r="AV6" s="133" cm="1">
        <f t="array" ref="AV6">_xlfn.XLOOKUP(AV$1,'PY1 Data(H)'!$A$1:$BR$1,_xlfn.XLOOKUP($A6,'PY1 Data(H)'!$A$1:$A$288,'PY1 Data(H)'!$A$1:$BR$288))</f>
        <v>39952</v>
      </c>
      <c r="AW6" s="133" cm="1">
        <f t="array" ref="AW6">_xlfn.XLOOKUP(AW$1,'PY1 Data(H)'!$A$1:$BR$1,_xlfn.XLOOKUP($A6,'PY1 Data(H)'!$A$1:$A$288,'PY1 Data(H)'!$A$1:$BR$288))</f>
        <v>120780</v>
      </c>
      <c r="AX6" s="133" cm="1">
        <f t="array" ref="AX6">_xlfn.XLOOKUP(AX$1,'PY1 Data(H)'!$A$1:$BR$1,_xlfn.XLOOKUP($A6,'PY1 Data(H)'!$A$1:$A$288,'PY1 Data(H)'!$A$1:$BR$288))</f>
        <v>0</v>
      </c>
      <c r="AY6" s="133" cm="1">
        <f t="array" ref="AY6">_xlfn.XLOOKUP(AY$1,'PY1 Data(H)'!$A$1:$BR$1,_xlfn.XLOOKUP($A6,'PY1 Data(H)'!$A$1:$A$288,'PY1 Data(H)'!$A$1:$BR$288))</f>
        <v>6677</v>
      </c>
      <c r="AZ6" s="133" cm="1">
        <f t="array" ref="AZ6">_xlfn.XLOOKUP(AZ$1,'PY1 Data(H)'!$A$1:$BR$1,_xlfn.XLOOKUP($A6,'PY1 Data(H)'!$A$1:$A$288,'PY1 Data(H)'!$A$1:$BR$288))</f>
        <v>0</v>
      </c>
      <c r="BA6" s="133" cm="1">
        <f t="array" ref="BA6">_xlfn.XLOOKUP(BA$1,'PY1 Data(H)'!$A$1:$BR$1,_xlfn.XLOOKUP($A6,'PY1 Data(H)'!$A$1:$A$288,'PY1 Data(H)'!$A$1:$BR$288))</f>
        <v>0</v>
      </c>
      <c r="BB6" s="133" cm="1">
        <f t="array" ref="BB6">_xlfn.XLOOKUP(BB$1,'PY1 Data(H)'!$A$1:$BR$1,_xlfn.XLOOKUP($A6,'PY1 Data(H)'!$A$1:$A$288,'PY1 Data(H)'!$A$1:$BR$288))</f>
        <v>0</v>
      </c>
      <c r="BC6" s="133" cm="1">
        <f t="array" ref="BC6">_xlfn.XLOOKUP(BC$1,'PY1 Data(H)'!$A$1:$BR$1,_xlfn.XLOOKUP($A6,'PY1 Data(H)'!$A$1:$A$288,'PY1 Data(H)'!$A$1:$BR$288))</f>
        <v>0</v>
      </c>
      <c r="BD6" s="133" cm="1">
        <f t="array" ref="BD6">_xlfn.XLOOKUP(BD$1,'PY1 Data(H)'!$A$1:$BR$1,_xlfn.XLOOKUP($A6,'PY1 Data(H)'!$A$1:$A$288,'PY1 Data(H)'!$A$1:$BR$288))</f>
        <v>0</v>
      </c>
      <c r="BE6" s="133" cm="1">
        <f t="array" ref="BE6">_xlfn.XLOOKUP(BE$1,'PY1 Data(H)'!$A$1:$BR$1,_xlfn.XLOOKUP($A6,'PY1 Data(H)'!$A$1:$A$288,'PY1 Data(H)'!$A$1:$BR$288))</f>
        <v>52714</v>
      </c>
      <c r="BF6" s="133" cm="1">
        <f t="array" ref="BF6">_xlfn.XLOOKUP(BF$1,'PY1 Data(H)'!$A$1:$BR$1,_xlfn.XLOOKUP($A6,'PY1 Data(H)'!$A$1:$A$288,'PY1 Data(H)'!$A$1:$BR$288))</f>
        <v>0</v>
      </c>
      <c r="BG6" s="133" cm="1">
        <f t="array" ref="BG6">_xlfn.XLOOKUP(BG$1,'PY1 Data(H)'!$A$1:$BR$1,_xlfn.XLOOKUP($A6,'PY1 Data(H)'!$A$1:$A$288,'PY1 Data(H)'!$A$1:$BR$288))</f>
        <v>0</v>
      </c>
      <c r="BH6" s="133" cm="1">
        <f t="array" ref="BH6">_xlfn.XLOOKUP(BH$1,'PY1 Data(H)'!$A$1:$BR$1,_xlfn.XLOOKUP($A6,'PY1 Data(H)'!$A$1:$A$288,'PY1 Data(H)'!$A$1:$BR$288))</f>
        <v>0</v>
      </c>
      <c r="BI6" s="133" cm="1">
        <f t="array" ref="BI6">_xlfn.XLOOKUP(BI$1,'PY1 Data(H)'!$A$1:$BR$1,_xlfn.XLOOKUP($A6,'PY1 Data(H)'!$A$1:$A$288,'PY1 Data(H)'!$A$1:$BR$288))</f>
        <v>0</v>
      </c>
      <c r="BJ6" s="133" cm="1">
        <f t="array" ref="BJ6">_xlfn.XLOOKUP(BJ$1,'PY1 Data(H)'!$A$1:$BR$1,_xlfn.XLOOKUP($A6,'PY1 Data(H)'!$A$1:$A$288,'PY1 Data(H)'!$A$1:$BR$288))</f>
        <v>0</v>
      </c>
    </row>
    <row r="7" spans="1:62" x14ac:dyDescent="0.3">
      <c r="A7">
        <v>576</v>
      </c>
      <c r="D7" s="133" cm="1">
        <f t="array" ref="D7">_xlfn.XLOOKUP(D$1,'PY1 Data(H)'!$A$1:$BR$1,_xlfn.XLOOKUP($A7,'PY1 Data(H)'!$A$1:$A$288,'PY1 Data(H)'!$A$1:$BR$288))</f>
        <v>0</v>
      </c>
      <c r="E7" s="133" cm="1">
        <f t="array" ref="E7">_xlfn.XLOOKUP(E$1,'PY1 Data(H)'!$A$1:$BR$1,_xlfn.XLOOKUP($A7,'PY1 Data(H)'!$A$1:$A$288,'PY1 Data(H)'!$A$1:$BR$288))</f>
        <v>0</v>
      </c>
      <c r="F7" s="133" cm="1">
        <f t="array" ref="F7">_xlfn.XLOOKUP(F$1,'PY1 Data(H)'!$A$1:$BR$1,_xlfn.XLOOKUP($A7,'PY1 Data(H)'!$A$1:$A$288,'PY1 Data(H)'!$A$1:$BR$288))</f>
        <v>0</v>
      </c>
      <c r="G7" s="133" cm="1">
        <f t="array" ref="G7">_xlfn.XLOOKUP(G$1,'PY1 Data(H)'!$A$1:$BR$1,_xlfn.XLOOKUP($A7,'PY1 Data(H)'!$A$1:$A$288,'PY1 Data(H)'!$A$1:$BR$288))</f>
        <v>27583</v>
      </c>
      <c r="H7" s="133" cm="1">
        <f t="array" ref="H7">_xlfn.XLOOKUP(H$1,'PY1 Data(H)'!$A$1:$BR$1,_xlfn.XLOOKUP($A7,'PY1 Data(H)'!$A$1:$A$288,'PY1 Data(H)'!$A$1:$BR$288))</f>
        <v>0</v>
      </c>
      <c r="I7" s="133" cm="1">
        <f t="array" ref="I7">_xlfn.XLOOKUP(I$1,'PY1 Data(H)'!$A$1:$BR$1,_xlfn.XLOOKUP($A7,'PY1 Data(H)'!$A$1:$A$288,'PY1 Data(H)'!$A$1:$BR$288))</f>
        <v>1854</v>
      </c>
      <c r="J7" s="133" cm="1">
        <f t="array" ref="J7">_xlfn.XLOOKUP(J$1,'PY1 Data(H)'!$A$1:$BR$1,_xlfn.XLOOKUP($A7,'PY1 Data(H)'!$A$1:$A$288,'PY1 Data(H)'!$A$1:$BR$288))</f>
        <v>0</v>
      </c>
      <c r="K7" s="133" cm="1">
        <f t="array" ref="K7">_xlfn.XLOOKUP(K$1,'PY1 Data(H)'!$A$1:$BR$1,_xlfn.XLOOKUP($A7,'PY1 Data(H)'!$A$1:$A$288,'PY1 Data(H)'!$A$1:$BR$288))</f>
        <v>3893</v>
      </c>
      <c r="L7" s="133" cm="1">
        <f t="array" ref="L7">_xlfn.XLOOKUP(L$1,'PY1 Data(H)'!$A$1:$BR$1,_xlfn.XLOOKUP($A7,'PY1 Data(H)'!$A$1:$A$288,'PY1 Data(H)'!$A$1:$BR$288))</f>
        <v>0</v>
      </c>
      <c r="M7" s="133" cm="1">
        <f t="array" ref="M7">_xlfn.XLOOKUP(M$1,'PY1 Data(H)'!$A$1:$BR$1,_xlfn.XLOOKUP($A7,'PY1 Data(H)'!$A$1:$A$288,'PY1 Data(H)'!$A$1:$BR$288))</f>
        <v>0</v>
      </c>
      <c r="N7" s="133" cm="1">
        <f t="array" ref="N7">_xlfn.XLOOKUP(N$1,'PY1 Data(H)'!$A$1:$BR$1,_xlfn.XLOOKUP($A7,'PY1 Data(H)'!$A$1:$A$288,'PY1 Data(H)'!$A$1:$BR$288))</f>
        <v>0</v>
      </c>
      <c r="O7" s="133" cm="1">
        <f t="array" ref="O7">_xlfn.XLOOKUP(O$1,'PY1 Data(H)'!$A$1:$BR$1,_xlfn.XLOOKUP($A7,'PY1 Data(H)'!$A$1:$A$288,'PY1 Data(H)'!$A$1:$BR$288))</f>
        <v>0</v>
      </c>
      <c r="P7" s="133" cm="1">
        <f t="array" ref="P7">_xlfn.XLOOKUP(P$1,'PY1 Data(H)'!$A$1:$BR$1,_xlfn.XLOOKUP($A7,'PY1 Data(H)'!$A$1:$A$288,'PY1 Data(H)'!$A$1:$BR$288))</f>
        <v>0</v>
      </c>
      <c r="Q7" s="133" cm="1">
        <f t="array" ref="Q7">_xlfn.XLOOKUP(Q$1,'PY1 Data(H)'!$A$1:$BR$1,_xlfn.XLOOKUP($A7,'PY1 Data(H)'!$A$1:$A$288,'PY1 Data(H)'!$A$1:$BR$288))</f>
        <v>0</v>
      </c>
      <c r="R7" s="133" cm="1">
        <f t="array" ref="R7">_xlfn.XLOOKUP(R$1,'PY1 Data(H)'!$A$1:$BR$1,_xlfn.XLOOKUP($A7,'PY1 Data(H)'!$A$1:$A$288,'PY1 Data(H)'!$A$1:$BR$288))</f>
        <v>0</v>
      </c>
      <c r="S7" s="133" cm="1">
        <f t="array" ref="S7">_xlfn.XLOOKUP(S$1,'PY1 Data(H)'!$A$1:$BR$1,_xlfn.XLOOKUP($A7,'PY1 Data(H)'!$A$1:$A$288,'PY1 Data(H)'!$A$1:$BR$288))</f>
        <v>0</v>
      </c>
      <c r="T7" s="133" cm="1">
        <f t="array" ref="T7">_xlfn.XLOOKUP(T$1,'PY1 Data(H)'!$A$1:$BR$1,_xlfn.XLOOKUP($A7,'PY1 Data(H)'!$A$1:$A$288,'PY1 Data(H)'!$A$1:$BR$288))</f>
        <v>0</v>
      </c>
      <c r="U7" s="133" cm="1">
        <f t="array" ref="U7">_xlfn.XLOOKUP(U$1,'PY1 Data(H)'!$A$1:$BR$1,_xlfn.XLOOKUP($A7,'PY1 Data(H)'!$A$1:$A$288,'PY1 Data(H)'!$A$1:$BR$288))</f>
        <v>0</v>
      </c>
      <c r="V7" s="133" cm="1">
        <f t="array" ref="V7">_xlfn.XLOOKUP(V$1,'PY1 Data(H)'!$A$1:$BR$1,_xlfn.XLOOKUP($A7,'PY1 Data(H)'!$A$1:$A$288,'PY1 Data(H)'!$A$1:$BR$288))</f>
        <v>0</v>
      </c>
      <c r="W7" s="133" cm="1">
        <f t="array" ref="W7">_xlfn.XLOOKUP(W$1,'PY1 Data(H)'!$A$1:$BR$1,_xlfn.XLOOKUP($A7,'PY1 Data(H)'!$A$1:$A$288,'PY1 Data(H)'!$A$1:$BR$288))</f>
        <v>0</v>
      </c>
      <c r="X7" s="133" cm="1">
        <f t="array" ref="X7">_xlfn.XLOOKUP(X$1,'PY1 Data(H)'!$A$1:$BR$1,_xlfn.XLOOKUP($A7,'PY1 Data(H)'!$A$1:$A$288,'PY1 Data(H)'!$A$1:$BR$288))</f>
        <v>0</v>
      </c>
      <c r="Y7" s="133" cm="1">
        <f t="array" ref="Y7">_xlfn.XLOOKUP(Y$1,'PY1 Data(H)'!$A$1:$BR$1,_xlfn.XLOOKUP($A7,'PY1 Data(H)'!$A$1:$A$288,'PY1 Data(H)'!$A$1:$BR$288))</f>
        <v>0</v>
      </c>
      <c r="Z7" s="133" cm="1">
        <f t="array" ref="Z7">_xlfn.XLOOKUP(Z$1,'PY1 Data(H)'!$A$1:$BR$1,_xlfn.XLOOKUP($A7,'PY1 Data(H)'!$A$1:$A$288,'PY1 Data(H)'!$A$1:$BR$288))</f>
        <v>0</v>
      </c>
      <c r="AA7" s="133" cm="1">
        <f t="array" ref="AA7">_xlfn.XLOOKUP(AA$1,'PY1 Data(H)'!$A$1:$BR$1,_xlfn.XLOOKUP($A7,'PY1 Data(H)'!$A$1:$A$288,'PY1 Data(H)'!$A$1:$BR$288))</f>
        <v>0</v>
      </c>
      <c r="AB7" s="133" cm="1">
        <f t="array" ref="AB7">_xlfn.XLOOKUP(AB$1,'PY1 Data(H)'!$A$1:$BR$1,_xlfn.XLOOKUP($A7,'PY1 Data(H)'!$A$1:$A$288,'PY1 Data(H)'!$A$1:$BR$288))</f>
        <v>0</v>
      </c>
      <c r="AC7" s="133" cm="1">
        <f t="array" ref="AC7">_xlfn.XLOOKUP(AC$1,'PY1 Data(H)'!$A$1:$BR$1,_xlfn.XLOOKUP($A7,'PY1 Data(H)'!$A$1:$A$288,'PY1 Data(H)'!$A$1:$BR$288))</f>
        <v>40011</v>
      </c>
      <c r="AD7" s="133" cm="1">
        <f t="array" ref="AD7">_xlfn.XLOOKUP(AD$1,'PY1 Data(H)'!$A$1:$BR$1,_xlfn.XLOOKUP($A7,'PY1 Data(H)'!$A$1:$A$288,'PY1 Data(H)'!$A$1:$BR$288))</f>
        <v>0</v>
      </c>
      <c r="AE7" s="133" cm="1">
        <f t="array" ref="AE7">_xlfn.XLOOKUP(AE$1,'PY1 Data(H)'!$A$1:$BR$1,_xlfn.XLOOKUP($A7,'PY1 Data(H)'!$A$1:$A$288,'PY1 Data(H)'!$A$1:$BR$288))</f>
        <v>0</v>
      </c>
      <c r="AF7" s="133" cm="1">
        <f t="array" ref="AF7">_xlfn.XLOOKUP(AF$1,'PY1 Data(H)'!$A$1:$BR$1,_xlfn.XLOOKUP($A7,'PY1 Data(H)'!$A$1:$A$288,'PY1 Data(H)'!$A$1:$BR$288))</f>
        <v>0</v>
      </c>
      <c r="AG7" s="133" cm="1">
        <f t="array" ref="AG7">_xlfn.XLOOKUP(AG$1,'PY1 Data(H)'!$A$1:$BR$1,_xlfn.XLOOKUP($A7,'PY1 Data(H)'!$A$1:$A$288,'PY1 Data(H)'!$A$1:$BR$288))</f>
        <v>0</v>
      </c>
      <c r="AH7" s="133" cm="1">
        <f t="array" ref="AH7">_xlfn.XLOOKUP(AH$1,'PY1 Data(H)'!$A$1:$BR$1,_xlfn.XLOOKUP($A7,'PY1 Data(H)'!$A$1:$A$288,'PY1 Data(H)'!$A$1:$BR$288))</f>
        <v>0</v>
      </c>
      <c r="AI7" s="133" cm="1">
        <f t="array" ref="AI7">_xlfn.XLOOKUP(AI$1,'PY1 Data(H)'!$A$1:$BR$1,_xlfn.XLOOKUP($A7,'PY1 Data(H)'!$A$1:$A$288,'PY1 Data(H)'!$A$1:$BR$288))</f>
        <v>0</v>
      </c>
      <c r="AJ7" s="133" cm="1">
        <f t="array" ref="AJ7">_xlfn.XLOOKUP(AJ$1,'PY1 Data(H)'!$A$1:$BR$1,_xlfn.XLOOKUP($A7,'PY1 Data(H)'!$A$1:$A$288,'PY1 Data(H)'!$A$1:$BR$288))</f>
        <v>0</v>
      </c>
      <c r="AK7" s="133" cm="1">
        <f t="array" ref="AK7">_xlfn.XLOOKUP(AK$1,'PY1 Data(H)'!$A$1:$BR$1,_xlfn.XLOOKUP($A7,'PY1 Data(H)'!$A$1:$A$288,'PY1 Data(H)'!$A$1:$BR$288))</f>
        <v>0</v>
      </c>
      <c r="AL7" s="133" cm="1">
        <f t="array" ref="AL7">_xlfn.XLOOKUP(AL$1,'PY1 Data(H)'!$A$1:$BR$1,_xlfn.XLOOKUP($A7,'PY1 Data(H)'!$A$1:$A$288,'PY1 Data(H)'!$A$1:$BR$288))</f>
        <v>0</v>
      </c>
      <c r="AM7" s="133" cm="1">
        <f t="array" ref="AM7">_xlfn.XLOOKUP(AM$1,'PY1 Data(H)'!$A$1:$BR$1,_xlfn.XLOOKUP($A7,'PY1 Data(H)'!$A$1:$A$288,'PY1 Data(H)'!$A$1:$BR$288))</f>
        <v>0</v>
      </c>
      <c r="AN7" s="133" cm="1">
        <f t="array" ref="AN7">_xlfn.XLOOKUP(AN$1,'PY1 Data(H)'!$A$1:$BR$1,_xlfn.XLOOKUP($A7,'PY1 Data(H)'!$A$1:$A$288,'PY1 Data(H)'!$A$1:$BR$288))</f>
        <v>0</v>
      </c>
      <c r="AO7" s="133" cm="1">
        <f t="array" ref="AO7">_xlfn.XLOOKUP(AO$1,'PY1 Data(H)'!$A$1:$BR$1,_xlfn.XLOOKUP($A7,'PY1 Data(H)'!$A$1:$A$288,'PY1 Data(H)'!$A$1:$BR$288))</f>
        <v>0</v>
      </c>
      <c r="AP7" s="133" cm="1">
        <f t="array" ref="AP7">_xlfn.XLOOKUP(AP$1,'PY1 Data(H)'!$A$1:$BR$1,_xlfn.XLOOKUP($A7,'PY1 Data(H)'!$A$1:$A$288,'PY1 Data(H)'!$A$1:$BR$288))</f>
        <v>0</v>
      </c>
      <c r="AQ7" s="133" cm="1">
        <f t="array" ref="AQ7">_xlfn.XLOOKUP(AQ$1,'PY1 Data(H)'!$A$1:$BR$1,_xlfn.XLOOKUP($A7,'PY1 Data(H)'!$A$1:$A$288,'PY1 Data(H)'!$A$1:$BR$288))</f>
        <v>0</v>
      </c>
      <c r="AR7" s="133" cm="1">
        <f t="array" ref="AR7">_xlfn.XLOOKUP(AR$1,'PY1 Data(H)'!$A$1:$BR$1,_xlfn.XLOOKUP($A7,'PY1 Data(H)'!$A$1:$A$288,'PY1 Data(H)'!$A$1:$BR$288))</f>
        <v>0</v>
      </c>
      <c r="AS7" s="133" cm="1">
        <f t="array" ref="AS7">_xlfn.XLOOKUP(AS$1,'PY1 Data(H)'!$A$1:$BR$1,_xlfn.XLOOKUP($A7,'PY1 Data(H)'!$A$1:$A$288,'PY1 Data(H)'!$A$1:$BR$288))</f>
        <v>0</v>
      </c>
      <c r="AT7" s="133" cm="1">
        <f t="array" ref="AT7">_xlfn.XLOOKUP(AT$1,'PY1 Data(H)'!$A$1:$BR$1,_xlfn.XLOOKUP($A7,'PY1 Data(H)'!$A$1:$A$288,'PY1 Data(H)'!$A$1:$BR$288))</f>
        <v>0</v>
      </c>
      <c r="AU7" s="133" cm="1">
        <f t="array" ref="AU7">_xlfn.XLOOKUP(AU$1,'PY1 Data(H)'!$A$1:$BR$1,_xlfn.XLOOKUP($A7,'PY1 Data(H)'!$A$1:$A$288,'PY1 Data(H)'!$A$1:$BR$288))</f>
        <v>0</v>
      </c>
      <c r="AV7" s="133" cm="1">
        <f t="array" ref="AV7">_xlfn.XLOOKUP(AV$1,'PY1 Data(H)'!$A$1:$BR$1,_xlfn.XLOOKUP($A7,'PY1 Data(H)'!$A$1:$A$288,'PY1 Data(H)'!$A$1:$BR$288))</f>
        <v>0</v>
      </c>
      <c r="AW7" s="133" cm="1">
        <f t="array" ref="AW7">_xlfn.XLOOKUP(AW$1,'PY1 Data(H)'!$A$1:$BR$1,_xlfn.XLOOKUP($A7,'PY1 Data(H)'!$A$1:$A$288,'PY1 Data(H)'!$A$1:$BR$288))</f>
        <v>0</v>
      </c>
      <c r="AX7" s="133" cm="1">
        <f t="array" ref="AX7">_xlfn.XLOOKUP(AX$1,'PY1 Data(H)'!$A$1:$BR$1,_xlfn.XLOOKUP($A7,'PY1 Data(H)'!$A$1:$A$288,'PY1 Data(H)'!$A$1:$BR$288))</f>
        <v>9945</v>
      </c>
      <c r="AY7" s="133" cm="1">
        <f t="array" ref="AY7">_xlfn.XLOOKUP(AY$1,'PY1 Data(H)'!$A$1:$BR$1,_xlfn.XLOOKUP($A7,'PY1 Data(H)'!$A$1:$A$288,'PY1 Data(H)'!$A$1:$BR$288))</f>
        <v>0</v>
      </c>
      <c r="AZ7" s="133" cm="1">
        <f t="array" ref="AZ7">_xlfn.XLOOKUP(AZ$1,'PY1 Data(H)'!$A$1:$BR$1,_xlfn.XLOOKUP($A7,'PY1 Data(H)'!$A$1:$A$288,'PY1 Data(H)'!$A$1:$BR$288))</f>
        <v>0</v>
      </c>
      <c r="BA7" s="133" cm="1">
        <f t="array" ref="BA7">_xlfn.XLOOKUP(BA$1,'PY1 Data(H)'!$A$1:$BR$1,_xlfn.XLOOKUP($A7,'PY1 Data(H)'!$A$1:$A$288,'PY1 Data(H)'!$A$1:$BR$288))</f>
        <v>0</v>
      </c>
      <c r="BB7" s="133" cm="1">
        <f t="array" ref="BB7">_xlfn.XLOOKUP(BB$1,'PY1 Data(H)'!$A$1:$BR$1,_xlfn.XLOOKUP($A7,'PY1 Data(H)'!$A$1:$A$288,'PY1 Data(H)'!$A$1:$BR$288))</f>
        <v>4436</v>
      </c>
      <c r="BC7" s="133" cm="1">
        <f t="array" ref="BC7">_xlfn.XLOOKUP(BC$1,'PY1 Data(H)'!$A$1:$BR$1,_xlfn.XLOOKUP($A7,'PY1 Data(H)'!$A$1:$A$288,'PY1 Data(H)'!$A$1:$BR$288))</f>
        <v>94961</v>
      </c>
      <c r="BD7" s="133" cm="1">
        <f t="array" ref="BD7">_xlfn.XLOOKUP(BD$1,'PY1 Data(H)'!$A$1:$BR$1,_xlfn.XLOOKUP($A7,'PY1 Data(H)'!$A$1:$A$288,'PY1 Data(H)'!$A$1:$BR$288))</f>
        <v>0</v>
      </c>
      <c r="BE7" s="133" cm="1">
        <f t="array" ref="BE7">_xlfn.XLOOKUP(BE$1,'PY1 Data(H)'!$A$1:$BR$1,_xlfn.XLOOKUP($A7,'PY1 Data(H)'!$A$1:$A$288,'PY1 Data(H)'!$A$1:$BR$288))</f>
        <v>0</v>
      </c>
      <c r="BF7" s="133" cm="1">
        <f t="array" ref="BF7">_xlfn.XLOOKUP(BF$1,'PY1 Data(H)'!$A$1:$BR$1,_xlfn.XLOOKUP($A7,'PY1 Data(H)'!$A$1:$A$288,'PY1 Data(H)'!$A$1:$BR$288))</f>
        <v>0</v>
      </c>
      <c r="BG7" s="133" cm="1">
        <f t="array" ref="BG7">_xlfn.XLOOKUP(BG$1,'PY1 Data(H)'!$A$1:$BR$1,_xlfn.XLOOKUP($A7,'PY1 Data(H)'!$A$1:$A$288,'PY1 Data(H)'!$A$1:$BR$288))</f>
        <v>0</v>
      </c>
      <c r="BH7" s="133" cm="1">
        <f t="array" ref="BH7">_xlfn.XLOOKUP(BH$1,'PY1 Data(H)'!$A$1:$BR$1,_xlfn.XLOOKUP($A7,'PY1 Data(H)'!$A$1:$A$288,'PY1 Data(H)'!$A$1:$BR$288))</f>
        <v>0</v>
      </c>
      <c r="BI7" s="133" cm="1">
        <f t="array" ref="BI7">_xlfn.XLOOKUP(BI$1,'PY1 Data(H)'!$A$1:$BR$1,_xlfn.XLOOKUP($A7,'PY1 Data(H)'!$A$1:$A$288,'PY1 Data(H)'!$A$1:$BR$288))</f>
        <v>0</v>
      </c>
      <c r="BJ7" s="133" cm="1">
        <f t="array" ref="BJ7">_xlfn.XLOOKUP(BJ$1,'PY1 Data(H)'!$A$1:$BR$1,_xlfn.XLOOKUP($A7,'PY1 Data(H)'!$A$1:$A$288,'PY1 Data(H)'!$A$1:$BR$288))</f>
        <v>0</v>
      </c>
    </row>
    <row r="8" spans="1:62" x14ac:dyDescent="0.3">
      <c r="A8">
        <v>626</v>
      </c>
      <c r="D8" s="133" cm="1">
        <f t="array" ref="D8">_xlfn.XLOOKUP(D$1,'PY1 Data(H)'!$A$1:$BR$1,_xlfn.XLOOKUP($A8,'PY1 Data(H)'!$A$1:$A$288,'PY1 Data(H)'!$A$1:$BR$288))</f>
        <v>18300670</v>
      </c>
      <c r="E8" s="133" cm="1">
        <f t="array" ref="E8">_xlfn.XLOOKUP(E$1,'PY1 Data(H)'!$A$1:$BR$1,_xlfn.XLOOKUP($A8,'PY1 Data(H)'!$A$1:$A$288,'PY1 Data(H)'!$A$1:$BR$288))</f>
        <v>4668102</v>
      </c>
      <c r="F8" s="133" cm="1">
        <f t="array" ref="F8">_xlfn.XLOOKUP(F$1,'PY1 Data(H)'!$A$1:$BR$1,_xlfn.XLOOKUP($A8,'PY1 Data(H)'!$A$1:$A$288,'PY1 Data(H)'!$A$1:$BR$288))</f>
        <v>577899</v>
      </c>
      <c r="G8" s="133" cm="1">
        <f t="array" ref="G8">_xlfn.XLOOKUP(G$1,'PY1 Data(H)'!$A$1:$BR$1,_xlfn.XLOOKUP($A8,'PY1 Data(H)'!$A$1:$A$288,'PY1 Data(H)'!$A$1:$BR$288))</f>
        <v>2931375</v>
      </c>
      <c r="H8" s="133" cm="1">
        <f t="array" ref="H8">_xlfn.XLOOKUP(H$1,'PY1 Data(H)'!$A$1:$BR$1,_xlfn.XLOOKUP($A8,'PY1 Data(H)'!$A$1:$A$288,'PY1 Data(H)'!$A$1:$BR$288))</f>
        <v>1547578</v>
      </c>
      <c r="I8" s="133" cm="1">
        <f t="array" ref="I8">_xlfn.XLOOKUP(I$1,'PY1 Data(H)'!$A$1:$BR$1,_xlfn.XLOOKUP($A8,'PY1 Data(H)'!$A$1:$A$288,'PY1 Data(H)'!$A$1:$BR$288))</f>
        <v>3758291</v>
      </c>
      <c r="J8" s="133" cm="1">
        <f t="array" ref="J8">_xlfn.XLOOKUP(J$1,'PY1 Data(H)'!$A$1:$BR$1,_xlfn.XLOOKUP($A8,'PY1 Data(H)'!$A$1:$A$288,'PY1 Data(H)'!$A$1:$BR$288))</f>
        <v>1908697</v>
      </c>
      <c r="K8" s="133" cm="1">
        <f t="array" ref="K8">_xlfn.XLOOKUP(K$1,'PY1 Data(H)'!$A$1:$BR$1,_xlfn.XLOOKUP($A8,'PY1 Data(H)'!$A$1:$A$288,'PY1 Data(H)'!$A$1:$BR$288))</f>
        <v>854338</v>
      </c>
      <c r="L8" s="133" cm="1">
        <f t="array" ref="L8">_xlfn.XLOOKUP(L$1,'PY1 Data(H)'!$A$1:$BR$1,_xlfn.XLOOKUP($A8,'PY1 Data(H)'!$A$1:$A$288,'PY1 Data(H)'!$A$1:$BR$288))</f>
        <v>5075234</v>
      </c>
      <c r="M8" s="133" cm="1">
        <f t="array" ref="M8">_xlfn.XLOOKUP(M$1,'PY1 Data(H)'!$A$1:$BR$1,_xlfn.XLOOKUP($A8,'PY1 Data(H)'!$A$1:$A$288,'PY1 Data(H)'!$A$1:$BR$288))</f>
        <v>723522</v>
      </c>
      <c r="N8" s="133" cm="1">
        <f t="array" ref="N8">_xlfn.XLOOKUP(N$1,'PY1 Data(H)'!$A$1:$BR$1,_xlfn.XLOOKUP($A8,'PY1 Data(H)'!$A$1:$A$288,'PY1 Data(H)'!$A$1:$BR$288))</f>
        <v>3793353</v>
      </c>
      <c r="O8" s="133" cm="1">
        <f t="array" ref="O8">_xlfn.XLOOKUP(O$1,'PY1 Data(H)'!$A$1:$BR$1,_xlfn.XLOOKUP($A8,'PY1 Data(H)'!$A$1:$A$288,'PY1 Data(H)'!$A$1:$BR$288))</f>
        <v>8820367</v>
      </c>
      <c r="P8" s="133" cm="1">
        <f t="array" ref="P8">_xlfn.XLOOKUP(P$1,'PY1 Data(H)'!$A$1:$BR$1,_xlfn.XLOOKUP($A8,'PY1 Data(H)'!$A$1:$A$288,'PY1 Data(H)'!$A$1:$BR$288))</f>
        <v>6152525</v>
      </c>
      <c r="Q8" s="133" cm="1">
        <f t="array" ref="Q8">_xlfn.XLOOKUP(Q$1,'PY1 Data(H)'!$A$1:$BR$1,_xlfn.XLOOKUP($A8,'PY1 Data(H)'!$A$1:$A$288,'PY1 Data(H)'!$A$1:$BR$288))</f>
        <v>3544713</v>
      </c>
      <c r="R8" s="133" cm="1">
        <f t="array" ref="R8">_xlfn.XLOOKUP(R$1,'PY1 Data(H)'!$A$1:$BR$1,_xlfn.XLOOKUP($A8,'PY1 Data(H)'!$A$1:$A$288,'PY1 Data(H)'!$A$1:$BR$288))</f>
        <v>22488563</v>
      </c>
      <c r="S8" s="133" cm="1">
        <f t="array" ref="S8">_xlfn.XLOOKUP(S$1,'PY1 Data(H)'!$A$1:$BR$1,_xlfn.XLOOKUP($A8,'PY1 Data(H)'!$A$1:$A$288,'PY1 Data(H)'!$A$1:$BR$288))</f>
        <v>8751783</v>
      </c>
      <c r="T8" s="133" cm="1">
        <f t="array" ref="T8">_xlfn.XLOOKUP(T$1,'PY1 Data(H)'!$A$1:$BR$1,_xlfn.XLOOKUP($A8,'PY1 Data(H)'!$A$1:$A$288,'PY1 Data(H)'!$A$1:$BR$288))</f>
        <v>1127127</v>
      </c>
      <c r="U8" s="133" cm="1">
        <f t="array" ref="U8">_xlfn.XLOOKUP(U$1,'PY1 Data(H)'!$A$1:$BR$1,_xlfn.XLOOKUP($A8,'PY1 Data(H)'!$A$1:$A$288,'PY1 Data(H)'!$A$1:$BR$288))</f>
        <v>6748766</v>
      </c>
      <c r="V8" s="133" cm="1">
        <f t="array" ref="V8">_xlfn.XLOOKUP(V$1,'PY1 Data(H)'!$A$1:$BR$1,_xlfn.XLOOKUP($A8,'PY1 Data(H)'!$A$1:$A$288,'PY1 Data(H)'!$A$1:$BR$288))</f>
        <v>1687672</v>
      </c>
      <c r="W8" s="133" cm="1">
        <f t="array" ref="W8">_xlfn.XLOOKUP(W$1,'PY1 Data(H)'!$A$1:$BR$1,_xlfn.XLOOKUP($A8,'PY1 Data(H)'!$A$1:$A$288,'PY1 Data(H)'!$A$1:$BR$288))</f>
        <v>10744395</v>
      </c>
      <c r="X8" s="133" cm="1">
        <f t="array" ref="X8">_xlfn.XLOOKUP(X$1,'PY1 Data(H)'!$A$1:$BR$1,_xlfn.XLOOKUP($A8,'PY1 Data(H)'!$A$1:$A$288,'PY1 Data(H)'!$A$1:$BR$288))</f>
        <v>7751052</v>
      </c>
      <c r="Y8" s="133" cm="1">
        <f t="array" ref="Y8">_xlfn.XLOOKUP(Y$1,'PY1 Data(H)'!$A$1:$BR$1,_xlfn.XLOOKUP($A8,'PY1 Data(H)'!$A$1:$A$288,'PY1 Data(H)'!$A$1:$BR$288))</f>
        <v>187104000</v>
      </c>
      <c r="Z8" s="133" cm="1">
        <f t="array" ref="Z8">_xlfn.XLOOKUP(Z$1,'PY1 Data(H)'!$A$1:$BR$1,_xlfn.XLOOKUP($A8,'PY1 Data(H)'!$A$1:$A$288,'PY1 Data(H)'!$A$1:$BR$288))</f>
        <v>5623411</v>
      </c>
      <c r="AA8" s="133" cm="1">
        <f t="array" ref="AA8">_xlfn.XLOOKUP(AA$1,'PY1 Data(H)'!$A$1:$BR$1,_xlfn.XLOOKUP($A8,'PY1 Data(H)'!$A$1:$A$288,'PY1 Data(H)'!$A$1:$BR$288))</f>
        <v>3372106</v>
      </c>
      <c r="AB8" s="133" cm="1">
        <f t="array" ref="AB8">_xlfn.XLOOKUP(AB$1,'PY1 Data(H)'!$A$1:$BR$1,_xlfn.XLOOKUP($A8,'PY1 Data(H)'!$A$1:$A$288,'PY1 Data(H)'!$A$1:$BR$288))</f>
        <v>614509</v>
      </c>
      <c r="AC8" s="133" cm="1">
        <f t="array" ref="AC8">_xlfn.XLOOKUP(AC$1,'PY1 Data(H)'!$A$1:$BR$1,_xlfn.XLOOKUP($A8,'PY1 Data(H)'!$A$1:$A$288,'PY1 Data(H)'!$A$1:$BR$288))</f>
        <v>10457653</v>
      </c>
      <c r="AD8" s="133" cm="1">
        <f t="array" ref="AD8">_xlfn.XLOOKUP(AD$1,'PY1 Data(H)'!$A$1:$BR$1,_xlfn.XLOOKUP($A8,'PY1 Data(H)'!$A$1:$A$288,'PY1 Data(H)'!$A$1:$BR$288))</f>
        <v>2328422</v>
      </c>
      <c r="AE8" s="133" cm="1">
        <f t="array" ref="AE8">_xlfn.XLOOKUP(AE$1,'PY1 Data(H)'!$A$1:$BR$1,_xlfn.XLOOKUP($A8,'PY1 Data(H)'!$A$1:$A$288,'PY1 Data(H)'!$A$1:$BR$288))</f>
        <v>4667675</v>
      </c>
      <c r="AF8" s="133" cm="1">
        <f t="array" ref="AF8">_xlfn.XLOOKUP(AF$1,'PY1 Data(H)'!$A$1:$BR$1,_xlfn.XLOOKUP($A8,'PY1 Data(H)'!$A$1:$A$288,'PY1 Data(H)'!$A$1:$BR$288))</f>
        <v>8980770</v>
      </c>
      <c r="AG8" s="133" cm="1">
        <f t="array" ref="AG8">_xlfn.XLOOKUP(AG$1,'PY1 Data(H)'!$A$1:$BR$1,_xlfn.XLOOKUP($A8,'PY1 Data(H)'!$A$1:$A$288,'PY1 Data(H)'!$A$1:$BR$288))</f>
        <v>0</v>
      </c>
      <c r="AH8" s="133" cm="1">
        <f t="array" ref="AH8">_xlfn.XLOOKUP(AH$1,'PY1 Data(H)'!$A$1:$BR$1,_xlfn.XLOOKUP($A8,'PY1 Data(H)'!$A$1:$A$288,'PY1 Data(H)'!$A$1:$BR$288))</f>
        <v>3477297</v>
      </c>
      <c r="AI8" s="133" cm="1">
        <f t="array" ref="AI8">_xlfn.XLOOKUP(AI$1,'PY1 Data(H)'!$A$1:$BR$1,_xlfn.XLOOKUP($A8,'PY1 Data(H)'!$A$1:$A$288,'PY1 Data(H)'!$A$1:$BR$288))</f>
        <v>1902930</v>
      </c>
      <c r="AJ8" s="133" cm="1">
        <f t="array" ref="AJ8">_xlfn.XLOOKUP(AJ$1,'PY1 Data(H)'!$A$1:$BR$1,_xlfn.XLOOKUP($A8,'PY1 Data(H)'!$A$1:$A$288,'PY1 Data(H)'!$A$1:$BR$288))</f>
        <v>12259988</v>
      </c>
      <c r="AK8" s="133" cm="1">
        <f t="array" ref="AK8">_xlfn.XLOOKUP(AK$1,'PY1 Data(H)'!$A$1:$BR$1,_xlfn.XLOOKUP($A8,'PY1 Data(H)'!$A$1:$A$288,'PY1 Data(H)'!$A$1:$BR$288))</f>
        <v>3415187</v>
      </c>
      <c r="AL8" s="133" cm="1">
        <f t="array" ref="AL8">_xlfn.XLOOKUP(AL$1,'PY1 Data(H)'!$A$1:$BR$1,_xlfn.XLOOKUP($A8,'PY1 Data(H)'!$A$1:$A$288,'PY1 Data(H)'!$A$1:$BR$288))</f>
        <v>5078083</v>
      </c>
      <c r="AM8" s="133" cm="1">
        <f t="array" ref="AM8">_xlfn.XLOOKUP(AM$1,'PY1 Data(H)'!$A$1:$BR$1,_xlfn.XLOOKUP($A8,'PY1 Data(H)'!$A$1:$A$288,'PY1 Data(H)'!$A$1:$BR$288))</f>
        <v>30943045</v>
      </c>
      <c r="AN8" s="133" cm="1">
        <f t="array" ref="AN8">_xlfn.XLOOKUP(AN$1,'PY1 Data(H)'!$A$1:$BR$1,_xlfn.XLOOKUP($A8,'PY1 Data(H)'!$A$1:$A$288,'PY1 Data(H)'!$A$1:$BR$288))</f>
        <v>1589828</v>
      </c>
      <c r="AO8" s="133" cm="1">
        <f t="array" ref="AO8">_xlfn.XLOOKUP(AO$1,'PY1 Data(H)'!$A$1:$BR$1,_xlfn.XLOOKUP($A8,'PY1 Data(H)'!$A$1:$A$288,'PY1 Data(H)'!$A$1:$BR$288))</f>
        <v>1993380</v>
      </c>
      <c r="AP8" s="133" cm="1">
        <f t="array" ref="AP8">_xlfn.XLOOKUP(AP$1,'PY1 Data(H)'!$A$1:$BR$1,_xlfn.XLOOKUP($A8,'PY1 Data(H)'!$A$1:$A$288,'PY1 Data(H)'!$A$1:$BR$288))</f>
        <v>3032772</v>
      </c>
      <c r="AQ8" s="133" cm="1">
        <f t="array" ref="AQ8">_xlfn.XLOOKUP(AQ$1,'PY1 Data(H)'!$A$1:$BR$1,_xlfn.XLOOKUP($A8,'PY1 Data(H)'!$A$1:$A$288,'PY1 Data(H)'!$A$1:$BR$288))</f>
        <v>18806</v>
      </c>
      <c r="AR8" s="133" cm="1">
        <f t="array" ref="AR8">_xlfn.XLOOKUP(AR$1,'PY1 Data(H)'!$A$1:$BR$1,_xlfn.XLOOKUP($A8,'PY1 Data(H)'!$A$1:$A$288,'PY1 Data(H)'!$A$1:$BR$288))</f>
        <v>4425096</v>
      </c>
      <c r="AS8" s="133" cm="1">
        <f t="array" ref="AS8">_xlfn.XLOOKUP(AS$1,'PY1 Data(H)'!$A$1:$BR$1,_xlfn.XLOOKUP($A8,'PY1 Data(H)'!$A$1:$A$288,'PY1 Data(H)'!$A$1:$BR$288))</f>
        <v>17709229</v>
      </c>
      <c r="AT8" s="133" cm="1">
        <f t="array" ref="AT8">_xlfn.XLOOKUP(AT$1,'PY1 Data(H)'!$A$1:$BR$1,_xlfn.XLOOKUP($A8,'PY1 Data(H)'!$A$1:$A$288,'PY1 Data(H)'!$A$1:$BR$288))</f>
        <v>1445767</v>
      </c>
      <c r="AU8" s="133" cm="1">
        <f t="array" ref="AU8">_xlfn.XLOOKUP(AU$1,'PY1 Data(H)'!$A$1:$BR$1,_xlfn.XLOOKUP($A8,'PY1 Data(H)'!$A$1:$A$288,'PY1 Data(H)'!$A$1:$BR$288))</f>
        <v>1668680</v>
      </c>
      <c r="AV8" s="133" cm="1">
        <f t="array" ref="AV8">_xlfn.XLOOKUP(AV$1,'PY1 Data(H)'!$A$1:$BR$1,_xlfn.XLOOKUP($A8,'PY1 Data(H)'!$A$1:$A$288,'PY1 Data(H)'!$A$1:$BR$288))</f>
        <v>4278511</v>
      </c>
      <c r="AW8" s="133" cm="1">
        <f t="array" ref="AW8">_xlfn.XLOOKUP(AW$1,'PY1 Data(H)'!$A$1:$BR$1,_xlfn.XLOOKUP($A8,'PY1 Data(H)'!$A$1:$A$288,'PY1 Data(H)'!$A$1:$BR$288))</f>
        <v>2233271</v>
      </c>
      <c r="AX8" s="133" cm="1">
        <f t="array" ref="AX8">_xlfn.XLOOKUP(AX$1,'PY1 Data(H)'!$A$1:$BR$1,_xlfn.XLOOKUP($A8,'PY1 Data(H)'!$A$1:$A$288,'PY1 Data(H)'!$A$1:$BR$288))</f>
        <v>33361436</v>
      </c>
      <c r="AY8" s="133" cm="1">
        <f t="array" ref="AY8">_xlfn.XLOOKUP(AY$1,'PY1 Data(H)'!$A$1:$BR$1,_xlfn.XLOOKUP($A8,'PY1 Data(H)'!$A$1:$A$288,'PY1 Data(H)'!$A$1:$BR$288))</f>
        <v>1833819</v>
      </c>
      <c r="AZ8" s="133" cm="1">
        <f t="array" ref="AZ8">_xlfn.XLOOKUP(AZ$1,'PY1 Data(H)'!$A$1:$BR$1,_xlfn.XLOOKUP($A8,'PY1 Data(H)'!$A$1:$A$288,'PY1 Data(H)'!$A$1:$BR$288))</f>
        <v>12342039</v>
      </c>
      <c r="BA8" s="133" cm="1">
        <f t="array" ref="BA8">_xlfn.XLOOKUP(BA$1,'PY1 Data(H)'!$A$1:$BR$1,_xlfn.XLOOKUP($A8,'PY1 Data(H)'!$A$1:$A$288,'PY1 Data(H)'!$A$1:$BR$288))</f>
        <v>2780747</v>
      </c>
      <c r="BB8" s="133" cm="1">
        <f t="array" ref="BB8">_xlfn.XLOOKUP(BB$1,'PY1 Data(H)'!$A$1:$BR$1,_xlfn.XLOOKUP($A8,'PY1 Data(H)'!$A$1:$A$288,'PY1 Data(H)'!$A$1:$BR$288))</f>
        <v>12829323</v>
      </c>
      <c r="BC8" s="133" cm="1">
        <f t="array" ref="BC8">_xlfn.XLOOKUP(BC$1,'PY1 Data(H)'!$A$1:$BR$1,_xlfn.XLOOKUP($A8,'PY1 Data(H)'!$A$1:$A$288,'PY1 Data(H)'!$A$1:$BR$288))</f>
        <v>1738747</v>
      </c>
      <c r="BD8" s="133" cm="1">
        <f t="array" ref="BD8">_xlfn.XLOOKUP(BD$1,'PY1 Data(H)'!$A$1:$BR$1,_xlfn.XLOOKUP($A8,'PY1 Data(H)'!$A$1:$A$288,'PY1 Data(H)'!$A$1:$BR$288))</f>
        <v>2615408</v>
      </c>
      <c r="BE8" s="133" cm="1">
        <f t="array" ref="BE8">_xlfn.XLOOKUP(BE$1,'PY1 Data(H)'!$A$1:$BR$1,_xlfn.XLOOKUP($A8,'PY1 Data(H)'!$A$1:$A$288,'PY1 Data(H)'!$A$1:$BR$288))</f>
        <v>141864250</v>
      </c>
      <c r="BF8" s="133" cm="1">
        <f t="array" ref="BF8">_xlfn.XLOOKUP(BF$1,'PY1 Data(H)'!$A$1:$BR$1,_xlfn.XLOOKUP($A8,'PY1 Data(H)'!$A$1:$A$288,'PY1 Data(H)'!$A$1:$BR$288))</f>
        <v>1126671</v>
      </c>
      <c r="BG8" s="133" cm="1">
        <f t="array" ref="BG8">_xlfn.XLOOKUP(BG$1,'PY1 Data(H)'!$A$1:$BR$1,_xlfn.XLOOKUP($A8,'PY1 Data(H)'!$A$1:$A$288,'PY1 Data(H)'!$A$1:$BR$288))</f>
        <v>19845514</v>
      </c>
      <c r="BH8" s="133" cm="1">
        <f t="array" ref="BH8">_xlfn.XLOOKUP(BH$1,'PY1 Data(H)'!$A$1:$BR$1,_xlfn.XLOOKUP($A8,'PY1 Data(H)'!$A$1:$A$288,'PY1 Data(H)'!$A$1:$BR$288))</f>
        <v>1645666</v>
      </c>
      <c r="BI8" s="133" cm="1">
        <f t="array" ref="BI8">_xlfn.XLOOKUP(BI$1,'PY1 Data(H)'!$A$1:$BR$1,_xlfn.XLOOKUP($A8,'PY1 Data(H)'!$A$1:$A$288,'PY1 Data(H)'!$A$1:$BR$288))</f>
        <v>34585910</v>
      </c>
      <c r="BJ8" s="133" cm="1">
        <f t="array" ref="BJ8">_xlfn.XLOOKUP(BJ$1,'PY1 Data(H)'!$A$1:$BR$1,_xlfn.XLOOKUP($A8,'PY1 Data(H)'!$A$1:$A$288,'PY1 Data(H)'!$A$1:$BR$288))</f>
        <v>760660</v>
      </c>
    </row>
    <row r="9" spans="1:62" x14ac:dyDescent="0.3">
      <c r="A9">
        <v>627</v>
      </c>
      <c r="D9" s="133" cm="1">
        <f t="array" ref="D9">_xlfn.XLOOKUP(D$1,'PY1 Data(H)'!$A$1:$BR$1,_xlfn.XLOOKUP($A9,'PY1 Data(H)'!$A$1:$A$288,'PY1 Data(H)'!$A$1:$BR$288))</f>
        <v>0</v>
      </c>
      <c r="E9" s="133" cm="1">
        <f t="array" ref="E9">_xlfn.XLOOKUP(E$1,'PY1 Data(H)'!$A$1:$BR$1,_xlfn.XLOOKUP($A9,'PY1 Data(H)'!$A$1:$A$288,'PY1 Data(H)'!$A$1:$BR$288))</f>
        <v>0</v>
      </c>
      <c r="F9" s="133" cm="1">
        <f t="array" ref="F9">_xlfn.XLOOKUP(F$1,'PY1 Data(H)'!$A$1:$BR$1,_xlfn.XLOOKUP($A9,'PY1 Data(H)'!$A$1:$A$288,'PY1 Data(H)'!$A$1:$BR$288))</f>
        <v>0</v>
      </c>
      <c r="G9" s="133" cm="1">
        <f t="array" ref="G9">_xlfn.XLOOKUP(G$1,'PY1 Data(H)'!$A$1:$BR$1,_xlfn.XLOOKUP($A9,'PY1 Data(H)'!$A$1:$A$288,'PY1 Data(H)'!$A$1:$BR$288))</f>
        <v>0</v>
      </c>
      <c r="H9" s="133" cm="1">
        <f t="array" ref="H9">_xlfn.XLOOKUP(H$1,'PY1 Data(H)'!$A$1:$BR$1,_xlfn.XLOOKUP($A9,'PY1 Data(H)'!$A$1:$A$288,'PY1 Data(H)'!$A$1:$BR$288))</f>
        <v>0</v>
      </c>
      <c r="I9" s="133" cm="1">
        <f t="array" ref="I9">_xlfn.XLOOKUP(I$1,'PY1 Data(H)'!$A$1:$BR$1,_xlfn.XLOOKUP($A9,'PY1 Data(H)'!$A$1:$A$288,'PY1 Data(H)'!$A$1:$BR$288))</f>
        <v>0</v>
      </c>
      <c r="J9" s="133" cm="1">
        <f t="array" ref="J9">_xlfn.XLOOKUP(J$1,'PY1 Data(H)'!$A$1:$BR$1,_xlfn.XLOOKUP($A9,'PY1 Data(H)'!$A$1:$A$288,'PY1 Data(H)'!$A$1:$BR$288))</f>
        <v>0</v>
      </c>
      <c r="K9" s="133" cm="1">
        <f t="array" ref="K9">_xlfn.XLOOKUP(K$1,'PY1 Data(H)'!$A$1:$BR$1,_xlfn.XLOOKUP($A9,'PY1 Data(H)'!$A$1:$A$288,'PY1 Data(H)'!$A$1:$BR$288))</f>
        <v>0</v>
      </c>
      <c r="L9" s="133" cm="1">
        <f t="array" ref="L9">_xlfn.XLOOKUP(L$1,'PY1 Data(H)'!$A$1:$BR$1,_xlfn.XLOOKUP($A9,'PY1 Data(H)'!$A$1:$A$288,'PY1 Data(H)'!$A$1:$BR$288))</f>
        <v>0</v>
      </c>
      <c r="M9" s="133" cm="1">
        <f t="array" ref="M9">_xlfn.XLOOKUP(M$1,'PY1 Data(H)'!$A$1:$BR$1,_xlfn.XLOOKUP($A9,'PY1 Data(H)'!$A$1:$A$288,'PY1 Data(H)'!$A$1:$BR$288))</f>
        <v>0</v>
      </c>
      <c r="N9" s="133" cm="1">
        <f t="array" ref="N9">_xlfn.XLOOKUP(N$1,'PY1 Data(H)'!$A$1:$BR$1,_xlfn.XLOOKUP($A9,'PY1 Data(H)'!$A$1:$A$288,'PY1 Data(H)'!$A$1:$BR$288))</f>
        <v>0</v>
      </c>
      <c r="O9" s="133" cm="1">
        <f t="array" ref="O9">_xlfn.XLOOKUP(O$1,'PY1 Data(H)'!$A$1:$BR$1,_xlfn.XLOOKUP($A9,'PY1 Data(H)'!$A$1:$A$288,'PY1 Data(H)'!$A$1:$BR$288))</f>
        <v>0</v>
      </c>
      <c r="P9" s="133" cm="1">
        <f t="array" ref="P9">_xlfn.XLOOKUP(P$1,'PY1 Data(H)'!$A$1:$BR$1,_xlfn.XLOOKUP($A9,'PY1 Data(H)'!$A$1:$A$288,'PY1 Data(H)'!$A$1:$BR$288))</f>
        <v>0</v>
      </c>
      <c r="Q9" s="133" cm="1">
        <f t="array" ref="Q9">_xlfn.XLOOKUP(Q$1,'PY1 Data(H)'!$A$1:$BR$1,_xlfn.XLOOKUP($A9,'PY1 Data(H)'!$A$1:$A$288,'PY1 Data(H)'!$A$1:$BR$288))</f>
        <v>0</v>
      </c>
      <c r="R9" s="133" cm="1">
        <f t="array" ref="R9">_xlfn.XLOOKUP(R$1,'PY1 Data(H)'!$A$1:$BR$1,_xlfn.XLOOKUP($A9,'PY1 Data(H)'!$A$1:$A$288,'PY1 Data(H)'!$A$1:$BR$288))</f>
        <v>0</v>
      </c>
      <c r="S9" s="133" cm="1">
        <f t="array" ref="S9">_xlfn.XLOOKUP(S$1,'PY1 Data(H)'!$A$1:$BR$1,_xlfn.XLOOKUP($A9,'PY1 Data(H)'!$A$1:$A$288,'PY1 Data(H)'!$A$1:$BR$288))</f>
        <v>0</v>
      </c>
      <c r="T9" s="133" cm="1">
        <f t="array" ref="T9">_xlfn.XLOOKUP(T$1,'PY1 Data(H)'!$A$1:$BR$1,_xlfn.XLOOKUP($A9,'PY1 Data(H)'!$A$1:$A$288,'PY1 Data(H)'!$A$1:$BR$288))</f>
        <v>0</v>
      </c>
      <c r="U9" s="133" cm="1">
        <f t="array" ref="U9">_xlfn.XLOOKUP(U$1,'PY1 Data(H)'!$A$1:$BR$1,_xlfn.XLOOKUP($A9,'PY1 Data(H)'!$A$1:$A$288,'PY1 Data(H)'!$A$1:$BR$288))</f>
        <v>0</v>
      </c>
      <c r="V9" s="133" cm="1">
        <f t="array" ref="V9">_xlfn.XLOOKUP(V$1,'PY1 Data(H)'!$A$1:$BR$1,_xlfn.XLOOKUP($A9,'PY1 Data(H)'!$A$1:$A$288,'PY1 Data(H)'!$A$1:$BR$288))</f>
        <v>0</v>
      </c>
      <c r="W9" s="133" cm="1">
        <f t="array" ref="W9">_xlfn.XLOOKUP(W$1,'PY1 Data(H)'!$A$1:$BR$1,_xlfn.XLOOKUP($A9,'PY1 Data(H)'!$A$1:$A$288,'PY1 Data(H)'!$A$1:$BR$288))</f>
        <v>0</v>
      </c>
      <c r="X9" s="133" cm="1">
        <f t="array" ref="X9">_xlfn.XLOOKUP(X$1,'PY1 Data(H)'!$A$1:$BR$1,_xlfn.XLOOKUP($A9,'PY1 Data(H)'!$A$1:$A$288,'PY1 Data(H)'!$A$1:$BR$288))</f>
        <v>0</v>
      </c>
      <c r="Y9" s="133" cm="1">
        <f t="array" ref="Y9">_xlfn.XLOOKUP(Y$1,'PY1 Data(H)'!$A$1:$BR$1,_xlfn.XLOOKUP($A9,'PY1 Data(H)'!$A$1:$A$288,'PY1 Data(H)'!$A$1:$BR$288))</f>
        <v>0</v>
      </c>
      <c r="Z9" s="133" cm="1">
        <f t="array" ref="Z9">_xlfn.XLOOKUP(Z$1,'PY1 Data(H)'!$A$1:$BR$1,_xlfn.XLOOKUP($A9,'PY1 Data(H)'!$A$1:$A$288,'PY1 Data(H)'!$A$1:$BR$288))</f>
        <v>0</v>
      </c>
      <c r="AA9" s="133" cm="1">
        <f t="array" ref="AA9">_xlfn.XLOOKUP(AA$1,'PY1 Data(H)'!$A$1:$BR$1,_xlfn.XLOOKUP($A9,'PY1 Data(H)'!$A$1:$A$288,'PY1 Data(H)'!$A$1:$BR$288))</f>
        <v>0</v>
      </c>
      <c r="AB9" s="133" cm="1">
        <f t="array" ref="AB9">_xlfn.XLOOKUP(AB$1,'PY1 Data(H)'!$A$1:$BR$1,_xlfn.XLOOKUP($A9,'PY1 Data(H)'!$A$1:$A$288,'PY1 Data(H)'!$A$1:$BR$288))</f>
        <v>0</v>
      </c>
      <c r="AC9" s="133" cm="1">
        <f t="array" ref="AC9">_xlfn.XLOOKUP(AC$1,'PY1 Data(H)'!$A$1:$BR$1,_xlfn.XLOOKUP($A9,'PY1 Data(H)'!$A$1:$A$288,'PY1 Data(H)'!$A$1:$BR$288))</f>
        <v>0</v>
      </c>
      <c r="AD9" s="133" cm="1">
        <f t="array" ref="AD9">_xlfn.XLOOKUP(AD$1,'PY1 Data(H)'!$A$1:$BR$1,_xlfn.XLOOKUP($A9,'PY1 Data(H)'!$A$1:$A$288,'PY1 Data(H)'!$A$1:$BR$288))</f>
        <v>0</v>
      </c>
      <c r="AE9" s="133" cm="1">
        <f t="array" ref="AE9">_xlfn.XLOOKUP(AE$1,'PY1 Data(H)'!$A$1:$BR$1,_xlfn.XLOOKUP($A9,'PY1 Data(H)'!$A$1:$A$288,'PY1 Data(H)'!$A$1:$BR$288))</f>
        <v>0</v>
      </c>
      <c r="AF9" s="133" cm="1">
        <f t="array" ref="AF9">_xlfn.XLOOKUP(AF$1,'PY1 Data(H)'!$A$1:$BR$1,_xlfn.XLOOKUP($A9,'PY1 Data(H)'!$A$1:$A$288,'PY1 Data(H)'!$A$1:$BR$288))</f>
        <v>0</v>
      </c>
      <c r="AG9" s="133" cm="1">
        <f t="array" ref="AG9">_xlfn.XLOOKUP(AG$1,'PY1 Data(H)'!$A$1:$BR$1,_xlfn.XLOOKUP($A9,'PY1 Data(H)'!$A$1:$A$288,'PY1 Data(H)'!$A$1:$BR$288))</f>
        <v>0</v>
      </c>
      <c r="AH9" s="133" cm="1">
        <f t="array" ref="AH9">_xlfn.XLOOKUP(AH$1,'PY1 Data(H)'!$A$1:$BR$1,_xlfn.XLOOKUP($A9,'PY1 Data(H)'!$A$1:$A$288,'PY1 Data(H)'!$A$1:$BR$288))</f>
        <v>0</v>
      </c>
      <c r="AI9" s="133" cm="1">
        <f t="array" ref="AI9">_xlfn.XLOOKUP(AI$1,'PY1 Data(H)'!$A$1:$BR$1,_xlfn.XLOOKUP($A9,'PY1 Data(H)'!$A$1:$A$288,'PY1 Data(H)'!$A$1:$BR$288))</f>
        <v>0</v>
      </c>
      <c r="AJ9" s="133" cm="1">
        <f t="array" ref="AJ9">_xlfn.XLOOKUP(AJ$1,'PY1 Data(H)'!$A$1:$BR$1,_xlfn.XLOOKUP($A9,'PY1 Data(H)'!$A$1:$A$288,'PY1 Data(H)'!$A$1:$BR$288))</f>
        <v>0</v>
      </c>
      <c r="AK9" s="133" cm="1">
        <f t="array" ref="AK9">_xlfn.XLOOKUP(AK$1,'PY1 Data(H)'!$A$1:$BR$1,_xlfn.XLOOKUP($A9,'PY1 Data(H)'!$A$1:$A$288,'PY1 Data(H)'!$A$1:$BR$288))</f>
        <v>0</v>
      </c>
      <c r="AL9" s="133" cm="1">
        <f t="array" ref="AL9">_xlfn.XLOOKUP(AL$1,'PY1 Data(H)'!$A$1:$BR$1,_xlfn.XLOOKUP($A9,'PY1 Data(H)'!$A$1:$A$288,'PY1 Data(H)'!$A$1:$BR$288))</f>
        <v>0</v>
      </c>
      <c r="AM9" s="133" cm="1">
        <f t="array" ref="AM9">_xlfn.XLOOKUP(AM$1,'PY1 Data(H)'!$A$1:$BR$1,_xlfn.XLOOKUP($A9,'PY1 Data(H)'!$A$1:$A$288,'PY1 Data(H)'!$A$1:$BR$288))</f>
        <v>0</v>
      </c>
      <c r="AN9" s="133" cm="1">
        <f t="array" ref="AN9">_xlfn.XLOOKUP(AN$1,'PY1 Data(H)'!$A$1:$BR$1,_xlfn.XLOOKUP($A9,'PY1 Data(H)'!$A$1:$A$288,'PY1 Data(H)'!$A$1:$BR$288))</f>
        <v>0</v>
      </c>
      <c r="AO9" s="133" cm="1">
        <f t="array" ref="AO9">_xlfn.XLOOKUP(AO$1,'PY1 Data(H)'!$A$1:$BR$1,_xlfn.XLOOKUP($A9,'PY1 Data(H)'!$A$1:$A$288,'PY1 Data(H)'!$A$1:$BR$288))</f>
        <v>0</v>
      </c>
      <c r="AP9" s="133" cm="1">
        <f t="array" ref="AP9">_xlfn.XLOOKUP(AP$1,'PY1 Data(H)'!$A$1:$BR$1,_xlfn.XLOOKUP($A9,'PY1 Data(H)'!$A$1:$A$288,'PY1 Data(H)'!$A$1:$BR$288))</f>
        <v>0</v>
      </c>
      <c r="AQ9" s="133" cm="1">
        <f t="array" ref="AQ9">_xlfn.XLOOKUP(AQ$1,'PY1 Data(H)'!$A$1:$BR$1,_xlfn.XLOOKUP($A9,'PY1 Data(H)'!$A$1:$A$288,'PY1 Data(H)'!$A$1:$BR$288))</f>
        <v>0</v>
      </c>
      <c r="AR9" s="133" cm="1">
        <f t="array" ref="AR9">_xlfn.XLOOKUP(AR$1,'PY1 Data(H)'!$A$1:$BR$1,_xlfn.XLOOKUP($A9,'PY1 Data(H)'!$A$1:$A$288,'PY1 Data(H)'!$A$1:$BR$288))</f>
        <v>0</v>
      </c>
      <c r="AS9" s="133" cm="1">
        <f t="array" ref="AS9">_xlfn.XLOOKUP(AS$1,'PY1 Data(H)'!$A$1:$BR$1,_xlfn.XLOOKUP($A9,'PY1 Data(H)'!$A$1:$A$288,'PY1 Data(H)'!$A$1:$BR$288))</f>
        <v>0</v>
      </c>
      <c r="AT9" s="133" cm="1">
        <f t="array" ref="AT9">_xlfn.XLOOKUP(AT$1,'PY1 Data(H)'!$A$1:$BR$1,_xlfn.XLOOKUP($A9,'PY1 Data(H)'!$A$1:$A$288,'PY1 Data(H)'!$A$1:$BR$288))</f>
        <v>0</v>
      </c>
      <c r="AU9" s="133" cm="1">
        <f t="array" ref="AU9">_xlfn.XLOOKUP(AU$1,'PY1 Data(H)'!$A$1:$BR$1,_xlfn.XLOOKUP($A9,'PY1 Data(H)'!$A$1:$A$288,'PY1 Data(H)'!$A$1:$BR$288))</f>
        <v>0</v>
      </c>
      <c r="AV9" s="133" cm="1">
        <f t="array" ref="AV9">_xlfn.XLOOKUP(AV$1,'PY1 Data(H)'!$A$1:$BR$1,_xlfn.XLOOKUP($A9,'PY1 Data(H)'!$A$1:$A$288,'PY1 Data(H)'!$A$1:$BR$288))</f>
        <v>0</v>
      </c>
      <c r="AW9" s="133" cm="1">
        <f t="array" ref="AW9">_xlfn.XLOOKUP(AW$1,'PY1 Data(H)'!$A$1:$BR$1,_xlfn.XLOOKUP($A9,'PY1 Data(H)'!$A$1:$A$288,'PY1 Data(H)'!$A$1:$BR$288))</f>
        <v>0</v>
      </c>
      <c r="AX9" s="133" cm="1">
        <f t="array" ref="AX9">_xlfn.XLOOKUP(AX$1,'PY1 Data(H)'!$A$1:$BR$1,_xlfn.XLOOKUP($A9,'PY1 Data(H)'!$A$1:$A$288,'PY1 Data(H)'!$A$1:$BR$288))</f>
        <v>0</v>
      </c>
      <c r="AY9" s="133" cm="1">
        <f t="array" ref="AY9">_xlfn.XLOOKUP(AY$1,'PY1 Data(H)'!$A$1:$BR$1,_xlfn.XLOOKUP($A9,'PY1 Data(H)'!$A$1:$A$288,'PY1 Data(H)'!$A$1:$BR$288))</f>
        <v>0</v>
      </c>
      <c r="AZ9" s="133" cm="1">
        <f t="array" ref="AZ9">_xlfn.XLOOKUP(AZ$1,'PY1 Data(H)'!$A$1:$BR$1,_xlfn.XLOOKUP($A9,'PY1 Data(H)'!$A$1:$A$288,'PY1 Data(H)'!$A$1:$BR$288))</f>
        <v>0</v>
      </c>
      <c r="BA9" s="133" cm="1">
        <f t="array" ref="BA9">_xlfn.XLOOKUP(BA$1,'PY1 Data(H)'!$A$1:$BR$1,_xlfn.XLOOKUP($A9,'PY1 Data(H)'!$A$1:$A$288,'PY1 Data(H)'!$A$1:$BR$288))</f>
        <v>0</v>
      </c>
      <c r="BB9" s="133" cm="1">
        <f t="array" ref="BB9">_xlfn.XLOOKUP(BB$1,'PY1 Data(H)'!$A$1:$BR$1,_xlfn.XLOOKUP($A9,'PY1 Data(H)'!$A$1:$A$288,'PY1 Data(H)'!$A$1:$BR$288))</f>
        <v>0</v>
      </c>
      <c r="BC9" s="133" cm="1">
        <f t="array" ref="BC9">_xlfn.XLOOKUP(BC$1,'PY1 Data(H)'!$A$1:$BR$1,_xlfn.XLOOKUP($A9,'PY1 Data(H)'!$A$1:$A$288,'PY1 Data(H)'!$A$1:$BR$288))</f>
        <v>0</v>
      </c>
      <c r="BD9" s="133" cm="1">
        <f t="array" ref="BD9">_xlfn.XLOOKUP(BD$1,'PY1 Data(H)'!$A$1:$BR$1,_xlfn.XLOOKUP($A9,'PY1 Data(H)'!$A$1:$A$288,'PY1 Data(H)'!$A$1:$BR$288))</f>
        <v>0</v>
      </c>
      <c r="BE9" s="133" cm="1">
        <f t="array" ref="BE9">_xlfn.XLOOKUP(BE$1,'PY1 Data(H)'!$A$1:$BR$1,_xlfn.XLOOKUP($A9,'PY1 Data(H)'!$A$1:$A$288,'PY1 Data(H)'!$A$1:$BR$288))</f>
        <v>0</v>
      </c>
      <c r="BF9" s="133" cm="1">
        <f t="array" ref="BF9">_xlfn.XLOOKUP(BF$1,'PY1 Data(H)'!$A$1:$BR$1,_xlfn.XLOOKUP($A9,'PY1 Data(H)'!$A$1:$A$288,'PY1 Data(H)'!$A$1:$BR$288))</f>
        <v>0</v>
      </c>
      <c r="BG9" s="133" cm="1">
        <f t="array" ref="BG9">_xlfn.XLOOKUP(BG$1,'PY1 Data(H)'!$A$1:$BR$1,_xlfn.XLOOKUP($A9,'PY1 Data(H)'!$A$1:$A$288,'PY1 Data(H)'!$A$1:$BR$288))</f>
        <v>0</v>
      </c>
      <c r="BH9" s="133" cm="1">
        <f t="array" ref="BH9">_xlfn.XLOOKUP(BH$1,'PY1 Data(H)'!$A$1:$BR$1,_xlfn.XLOOKUP($A9,'PY1 Data(H)'!$A$1:$A$288,'PY1 Data(H)'!$A$1:$BR$288))</f>
        <v>0</v>
      </c>
      <c r="BI9" s="133" cm="1">
        <f t="array" ref="BI9">_xlfn.XLOOKUP(BI$1,'PY1 Data(H)'!$A$1:$BR$1,_xlfn.XLOOKUP($A9,'PY1 Data(H)'!$A$1:$A$288,'PY1 Data(H)'!$A$1:$BR$288))</f>
        <v>0</v>
      </c>
      <c r="BJ9" s="133" cm="1">
        <f t="array" ref="BJ9">_xlfn.XLOOKUP(BJ$1,'PY1 Data(H)'!$A$1:$BR$1,_xlfn.XLOOKUP($A9,'PY1 Data(H)'!$A$1:$A$288,'PY1 Data(H)'!$A$1:$BR$288))</f>
        <v>0</v>
      </c>
    </row>
    <row r="10" spans="1:62" x14ac:dyDescent="0.3">
      <c r="A10">
        <v>628</v>
      </c>
      <c r="D10" s="133" cm="1">
        <f t="array" ref="D10">_xlfn.XLOOKUP(D$1,'PY1 Data(H)'!$A$1:$BR$1,_xlfn.XLOOKUP($A10,'PY1 Data(H)'!$A$1:$A$288,'PY1 Data(H)'!$A$1:$BR$288))</f>
        <v>4778821</v>
      </c>
      <c r="E10" s="133" cm="1">
        <f t="array" ref="E10">_xlfn.XLOOKUP(E$1,'PY1 Data(H)'!$A$1:$BR$1,_xlfn.XLOOKUP($A10,'PY1 Data(H)'!$A$1:$A$288,'PY1 Data(H)'!$A$1:$BR$288))</f>
        <v>1426590</v>
      </c>
      <c r="F10" s="133" cm="1">
        <f t="array" ref="F10">_xlfn.XLOOKUP(F$1,'PY1 Data(H)'!$A$1:$BR$1,_xlfn.XLOOKUP($A10,'PY1 Data(H)'!$A$1:$A$288,'PY1 Data(H)'!$A$1:$BR$288))</f>
        <v>0</v>
      </c>
      <c r="G10" s="133" cm="1">
        <f t="array" ref="G10">_xlfn.XLOOKUP(G$1,'PY1 Data(H)'!$A$1:$BR$1,_xlfn.XLOOKUP($A10,'PY1 Data(H)'!$A$1:$A$288,'PY1 Data(H)'!$A$1:$BR$288))</f>
        <v>1740000</v>
      </c>
      <c r="H10" s="133" cm="1">
        <f t="array" ref="H10">_xlfn.XLOOKUP(H$1,'PY1 Data(H)'!$A$1:$BR$1,_xlfn.XLOOKUP($A10,'PY1 Data(H)'!$A$1:$A$288,'PY1 Data(H)'!$A$1:$BR$288))</f>
        <v>969271</v>
      </c>
      <c r="I10" s="133" cm="1">
        <f t="array" ref="I10">_xlfn.XLOOKUP(I$1,'PY1 Data(H)'!$A$1:$BR$1,_xlfn.XLOOKUP($A10,'PY1 Data(H)'!$A$1:$A$288,'PY1 Data(H)'!$A$1:$BR$288))</f>
        <v>2076104</v>
      </c>
      <c r="J10" s="133" cm="1">
        <f t="array" ref="J10">_xlfn.XLOOKUP(J$1,'PY1 Data(H)'!$A$1:$BR$1,_xlfn.XLOOKUP($A10,'PY1 Data(H)'!$A$1:$A$288,'PY1 Data(H)'!$A$1:$BR$288))</f>
        <v>1441780</v>
      </c>
      <c r="K10" s="133" cm="1">
        <f t="array" ref="K10">_xlfn.XLOOKUP(K$1,'PY1 Data(H)'!$A$1:$BR$1,_xlfn.XLOOKUP($A10,'PY1 Data(H)'!$A$1:$A$288,'PY1 Data(H)'!$A$1:$BR$288))</f>
        <v>775693</v>
      </c>
      <c r="L10" s="133" cm="1">
        <f t="array" ref="L10">_xlfn.XLOOKUP(L$1,'PY1 Data(H)'!$A$1:$BR$1,_xlfn.XLOOKUP($A10,'PY1 Data(H)'!$A$1:$A$288,'PY1 Data(H)'!$A$1:$BR$288))</f>
        <v>2261463</v>
      </c>
      <c r="M10" s="133" cm="1">
        <f t="array" ref="M10">_xlfn.XLOOKUP(M$1,'PY1 Data(H)'!$A$1:$BR$1,_xlfn.XLOOKUP($A10,'PY1 Data(H)'!$A$1:$A$288,'PY1 Data(H)'!$A$1:$BR$288))</f>
        <v>552185</v>
      </c>
      <c r="N10" s="133" cm="1">
        <f t="array" ref="N10">_xlfn.XLOOKUP(N$1,'PY1 Data(H)'!$A$1:$BR$1,_xlfn.XLOOKUP($A10,'PY1 Data(H)'!$A$1:$A$288,'PY1 Data(H)'!$A$1:$BR$288))</f>
        <v>1890837</v>
      </c>
      <c r="O10" s="133" cm="1">
        <f t="array" ref="O10">_xlfn.XLOOKUP(O$1,'PY1 Data(H)'!$A$1:$BR$1,_xlfn.XLOOKUP($A10,'PY1 Data(H)'!$A$1:$A$288,'PY1 Data(H)'!$A$1:$BR$288))</f>
        <v>2850354</v>
      </c>
      <c r="P10" s="133" cm="1">
        <f t="array" ref="P10">_xlfn.XLOOKUP(P$1,'PY1 Data(H)'!$A$1:$BR$1,_xlfn.XLOOKUP($A10,'PY1 Data(H)'!$A$1:$A$288,'PY1 Data(H)'!$A$1:$BR$288))</f>
        <v>6126318</v>
      </c>
      <c r="Q10" s="133" cm="1">
        <f t="array" ref="Q10">_xlfn.XLOOKUP(Q$1,'PY1 Data(H)'!$A$1:$BR$1,_xlfn.XLOOKUP($A10,'PY1 Data(H)'!$A$1:$A$288,'PY1 Data(H)'!$A$1:$BR$288))</f>
        <v>0</v>
      </c>
      <c r="R10" s="133" cm="1">
        <f t="array" ref="R10">_xlfn.XLOOKUP(R$1,'PY1 Data(H)'!$A$1:$BR$1,_xlfn.XLOOKUP($A10,'PY1 Data(H)'!$A$1:$A$288,'PY1 Data(H)'!$A$1:$BR$288))</f>
        <v>8913943</v>
      </c>
      <c r="S10" s="133" cm="1">
        <f t="array" ref="S10">_xlfn.XLOOKUP(S$1,'PY1 Data(H)'!$A$1:$BR$1,_xlfn.XLOOKUP($A10,'PY1 Data(H)'!$A$1:$A$288,'PY1 Data(H)'!$A$1:$BR$288))</f>
        <v>3404456</v>
      </c>
      <c r="T10" s="133" cm="1">
        <f t="array" ref="T10">_xlfn.XLOOKUP(T$1,'PY1 Data(H)'!$A$1:$BR$1,_xlfn.XLOOKUP($A10,'PY1 Data(H)'!$A$1:$A$288,'PY1 Data(H)'!$A$1:$BR$288))</f>
        <v>693326</v>
      </c>
      <c r="U10" s="133" cm="1">
        <f t="array" ref="U10">_xlfn.XLOOKUP(U$1,'PY1 Data(H)'!$A$1:$BR$1,_xlfn.XLOOKUP($A10,'PY1 Data(H)'!$A$1:$A$288,'PY1 Data(H)'!$A$1:$BR$288))</f>
        <v>2718316</v>
      </c>
      <c r="V10" s="133" cm="1">
        <f t="array" ref="V10">_xlfn.XLOOKUP(V$1,'PY1 Data(H)'!$A$1:$BR$1,_xlfn.XLOOKUP($A10,'PY1 Data(H)'!$A$1:$A$288,'PY1 Data(H)'!$A$1:$BR$288))</f>
        <v>689829</v>
      </c>
      <c r="W10" s="133" cm="1">
        <f t="array" ref="W10">_xlfn.XLOOKUP(W$1,'PY1 Data(H)'!$A$1:$BR$1,_xlfn.XLOOKUP($A10,'PY1 Data(H)'!$A$1:$A$288,'PY1 Data(H)'!$A$1:$BR$288))</f>
        <v>4246501</v>
      </c>
      <c r="X10" s="133" cm="1">
        <f t="array" ref="X10">_xlfn.XLOOKUP(X$1,'PY1 Data(H)'!$A$1:$BR$1,_xlfn.XLOOKUP($A10,'PY1 Data(H)'!$A$1:$A$288,'PY1 Data(H)'!$A$1:$BR$288))</f>
        <v>3778775</v>
      </c>
      <c r="Y10" s="133" cm="1">
        <f t="array" ref="Y10">_xlfn.XLOOKUP(Y$1,'PY1 Data(H)'!$A$1:$BR$1,_xlfn.XLOOKUP($A10,'PY1 Data(H)'!$A$1:$A$288,'PY1 Data(H)'!$A$1:$BR$288))</f>
        <v>5182000</v>
      </c>
      <c r="Z10" s="133" cm="1">
        <f t="array" ref="Z10">_xlfn.XLOOKUP(Z$1,'PY1 Data(H)'!$A$1:$BR$1,_xlfn.XLOOKUP($A10,'PY1 Data(H)'!$A$1:$A$288,'PY1 Data(H)'!$A$1:$BR$288))</f>
        <v>2582031</v>
      </c>
      <c r="AA10" s="133" cm="1">
        <f t="array" ref="AA10">_xlfn.XLOOKUP(AA$1,'PY1 Data(H)'!$A$1:$BR$1,_xlfn.XLOOKUP($A10,'PY1 Data(H)'!$A$1:$A$288,'PY1 Data(H)'!$A$1:$BR$288))</f>
        <v>1000000</v>
      </c>
      <c r="AB10" s="133" cm="1">
        <f t="array" ref="AB10">_xlfn.XLOOKUP(AB$1,'PY1 Data(H)'!$A$1:$BR$1,_xlfn.XLOOKUP($A10,'PY1 Data(H)'!$A$1:$A$288,'PY1 Data(H)'!$A$1:$BR$288))</f>
        <v>0</v>
      </c>
      <c r="AC10" s="133" cm="1">
        <f t="array" ref="AC10">_xlfn.XLOOKUP(AC$1,'PY1 Data(H)'!$A$1:$BR$1,_xlfn.XLOOKUP($A10,'PY1 Data(H)'!$A$1:$A$288,'PY1 Data(H)'!$A$1:$BR$288))</f>
        <v>0</v>
      </c>
      <c r="AD10" s="133" cm="1">
        <f t="array" ref="AD10">_xlfn.XLOOKUP(AD$1,'PY1 Data(H)'!$A$1:$BR$1,_xlfn.XLOOKUP($A10,'PY1 Data(H)'!$A$1:$A$288,'PY1 Data(H)'!$A$1:$BR$288))</f>
        <v>1190764</v>
      </c>
      <c r="AE10" s="133" cm="1">
        <f t="array" ref="AE10">_xlfn.XLOOKUP(AE$1,'PY1 Data(H)'!$A$1:$BR$1,_xlfn.XLOOKUP($A10,'PY1 Data(H)'!$A$1:$A$288,'PY1 Data(H)'!$A$1:$BR$288))</f>
        <v>1661287</v>
      </c>
      <c r="AF10" s="133" cm="1">
        <f t="array" ref="AF10">_xlfn.XLOOKUP(AF$1,'PY1 Data(H)'!$A$1:$BR$1,_xlfn.XLOOKUP($A10,'PY1 Data(H)'!$A$1:$A$288,'PY1 Data(H)'!$A$1:$BR$288))</f>
        <v>0</v>
      </c>
      <c r="AG10" s="133" cm="1">
        <f t="array" ref="AG10">_xlfn.XLOOKUP(AG$1,'PY1 Data(H)'!$A$1:$BR$1,_xlfn.XLOOKUP($A10,'PY1 Data(H)'!$A$1:$A$288,'PY1 Data(H)'!$A$1:$BR$288))</f>
        <v>0</v>
      </c>
      <c r="AH10" s="133" cm="1">
        <f t="array" ref="AH10">_xlfn.XLOOKUP(AH$1,'PY1 Data(H)'!$A$1:$BR$1,_xlfn.XLOOKUP($A10,'PY1 Data(H)'!$A$1:$A$288,'PY1 Data(H)'!$A$1:$BR$288))</f>
        <v>1631401</v>
      </c>
      <c r="AI10" s="133" cm="1">
        <f t="array" ref="AI10">_xlfn.XLOOKUP(AI$1,'PY1 Data(H)'!$A$1:$BR$1,_xlfn.XLOOKUP($A10,'PY1 Data(H)'!$A$1:$A$288,'PY1 Data(H)'!$A$1:$BR$288))</f>
        <v>1435146</v>
      </c>
      <c r="AJ10" s="133" cm="1">
        <f t="array" ref="AJ10">_xlfn.XLOOKUP(AJ$1,'PY1 Data(H)'!$A$1:$BR$1,_xlfn.XLOOKUP($A10,'PY1 Data(H)'!$A$1:$A$288,'PY1 Data(H)'!$A$1:$BR$288))</f>
        <v>4504538</v>
      </c>
      <c r="AK10" s="133" cm="1">
        <f t="array" ref="AK10">_xlfn.XLOOKUP(AK$1,'PY1 Data(H)'!$A$1:$BR$1,_xlfn.XLOOKUP($A10,'PY1 Data(H)'!$A$1:$A$288,'PY1 Data(H)'!$A$1:$BR$288))</f>
        <v>1734075</v>
      </c>
      <c r="AL10" s="133" cm="1">
        <f t="array" ref="AL10">_xlfn.XLOOKUP(AL$1,'PY1 Data(H)'!$A$1:$BR$1,_xlfn.XLOOKUP($A10,'PY1 Data(H)'!$A$1:$A$288,'PY1 Data(H)'!$A$1:$BR$288))</f>
        <v>1886877</v>
      </c>
      <c r="AM10" s="133" cm="1">
        <f t="array" ref="AM10">_xlfn.XLOOKUP(AM$1,'PY1 Data(H)'!$A$1:$BR$1,_xlfn.XLOOKUP($A10,'PY1 Data(H)'!$A$1:$A$288,'PY1 Data(H)'!$A$1:$BR$288))</f>
        <v>7937369</v>
      </c>
      <c r="AN10" s="133" cm="1">
        <f t="array" ref="AN10">_xlfn.XLOOKUP(AN$1,'PY1 Data(H)'!$A$1:$BR$1,_xlfn.XLOOKUP($A10,'PY1 Data(H)'!$A$1:$A$288,'PY1 Data(H)'!$A$1:$BR$288))</f>
        <v>1128199</v>
      </c>
      <c r="AO10" s="133" cm="1">
        <f t="array" ref="AO10">_xlfn.XLOOKUP(AO$1,'PY1 Data(H)'!$A$1:$BR$1,_xlfn.XLOOKUP($A10,'PY1 Data(H)'!$A$1:$A$288,'PY1 Data(H)'!$A$1:$BR$288))</f>
        <v>0</v>
      </c>
      <c r="AP10" s="133" cm="1">
        <f t="array" ref="AP10">_xlfn.XLOOKUP(AP$1,'PY1 Data(H)'!$A$1:$BR$1,_xlfn.XLOOKUP($A10,'PY1 Data(H)'!$A$1:$A$288,'PY1 Data(H)'!$A$1:$BR$288))</f>
        <v>1412093</v>
      </c>
      <c r="AQ10" s="133" cm="1">
        <f t="array" ref="AQ10">_xlfn.XLOOKUP(AQ$1,'PY1 Data(H)'!$A$1:$BR$1,_xlfn.XLOOKUP($A10,'PY1 Data(H)'!$A$1:$A$288,'PY1 Data(H)'!$A$1:$BR$288))</f>
        <v>0</v>
      </c>
      <c r="AR10" s="133" cm="1">
        <f t="array" ref="AR10">_xlfn.XLOOKUP(AR$1,'PY1 Data(H)'!$A$1:$BR$1,_xlfn.XLOOKUP($A10,'PY1 Data(H)'!$A$1:$A$288,'PY1 Data(H)'!$A$1:$BR$288))</f>
        <v>1620820</v>
      </c>
      <c r="AS10" s="133" cm="1">
        <f t="array" ref="AS10">_xlfn.XLOOKUP(AS$1,'PY1 Data(H)'!$A$1:$BR$1,_xlfn.XLOOKUP($A10,'PY1 Data(H)'!$A$1:$A$288,'PY1 Data(H)'!$A$1:$BR$288))</f>
        <v>0</v>
      </c>
      <c r="AT10" s="133" cm="1">
        <f t="array" ref="AT10">_xlfn.XLOOKUP(AT$1,'PY1 Data(H)'!$A$1:$BR$1,_xlfn.XLOOKUP($A10,'PY1 Data(H)'!$A$1:$A$288,'PY1 Data(H)'!$A$1:$BR$288))</f>
        <v>705818</v>
      </c>
      <c r="AU10" s="133" cm="1">
        <f t="array" ref="AU10">_xlfn.XLOOKUP(AU$1,'PY1 Data(H)'!$A$1:$BR$1,_xlfn.XLOOKUP($A10,'PY1 Data(H)'!$A$1:$A$288,'PY1 Data(H)'!$A$1:$BR$288))</f>
        <v>640339</v>
      </c>
      <c r="AV10" s="133" cm="1">
        <f t="array" ref="AV10">_xlfn.XLOOKUP(AV$1,'PY1 Data(H)'!$A$1:$BR$1,_xlfn.XLOOKUP($A10,'PY1 Data(H)'!$A$1:$A$288,'PY1 Data(H)'!$A$1:$BR$288))</f>
        <v>1615922</v>
      </c>
      <c r="AW10" s="133" cm="1">
        <f t="array" ref="AW10">_xlfn.XLOOKUP(AW$1,'PY1 Data(H)'!$A$1:$BR$1,_xlfn.XLOOKUP($A10,'PY1 Data(H)'!$A$1:$A$288,'PY1 Data(H)'!$A$1:$BR$288))</f>
        <v>1400000</v>
      </c>
      <c r="AX10" s="133" cm="1">
        <f t="array" ref="AX10">_xlfn.XLOOKUP(AX$1,'PY1 Data(H)'!$A$1:$BR$1,_xlfn.XLOOKUP($A10,'PY1 Data(H)'!$A$1:$A$288,'PY1 Data(H)'!$A$1:$BR$288))</f>
        <v>2895645</v>
      </c>
      <c r="AY10" s="133" cm="1">
        <f t="array" ref="AY10">_xlfn.XLOOKUP(AY$1,'PY1 Data(H)'!$A$1:$BR$1,_xlfn.XLOOKUP($A10,'PY1 Data(H)'!$A$1:$A$288,'PY1 Data(H)'!$A$1:$BR$288))</f>
        <v>665256</v>
      </c>
      <c r="AZ10" s="133" cm="1">
        <f t="array" ref="AZ10">_xlfn.XLOOKUP(AZ$1,'PY1 Data(H)'!$A$1:$BR$1,_xlfn.XLOOKUP($A10,'PY1 Data(H)'!$A$1:$A$288,'PY1 Data(H)'!$A$1:$BR$288))</f>
        <v>5745323</v>
      </c>
      <c r="BA10" s="133" cm="1">
        <f t="array" ref="BA10">_xlfn.XLOOKUP(BA$1,'PY1 Data(H)'!$A$1:$BR$1,_xlfn.XLOOKUP($A10,'PY1 Data(H)'!$A$1:$A$288,'PY1 Data(H)'!$A$1:$BR$288))</f>
        <v>1926043</v>
      </c>
      <c r="BB10" s="133" cm="1">
        <f t="array" ref="BB10">_xlfn.XLOOKUP(BB$1,'PY1 Data(H)'!$A$1:$BR$1,_xlfn.XLOOKUP($A10,'PY1 Data(H)'!$A$1:$A$288,'PY1 Data(H)'!$A$1:$BR$288))</f>
        <v>5798740</v>
      </c>
      <c r="BC10" s="133" cm="1">
        <f t="array" ref="BC10">_xlfn.XLOOKUP(BC$1,'PY1 Data(H)'!$A$1:$BR$1,_xlfn.XLOOKUP($A10,'PY1 Data(H)'!$A$1:$A$288,'PY1 Data(H)'!$A$1:$BR$288))</f>
        <v>0</v>
      </c>
      <c r="BD10" s="133" cm="1">
        <f t="array" ref="BD10">_xlfn.XLOOKUP(BD$1,'PY1 Data(H)'!$A$1:$BR$1,_xlfn.XLOOKUP($A10,'PY1 Data(H)'!$A$1:$A$288,'PY1 Data(H)'!$A$1:$BR$288))</f>
        <v>1056116</v>
      </c>
      <c r="BE10" s="133" cm="1">
        <f t="array" ref="BE10">_xlfn.XLOOKUP(BE$1,'PY1 Data(H)'!$A$1:$BR$1,_xlfn.XLOOKUP($A10,'PY1 Data(H)'!$A$1:$A$288,'PY1 Data(H)'!$A$1:$BR$288))</f>
        <v>1752821</v>
      </c>
      <c r="BF10" s="133" cm="1">
        <f t="array" ref="BF10">_xlfn.XLOOKUP(BF$1,'PY1 Data(H)'!$A$1:$BR$1,_xlfn.XLOOKUP($A10,'PY1 Data(H)'!$A$1:$A$288,'PY1 Data(H)'!$A$1:$BR$288))</f>
        <v>64763</v>
      </c>
      <c r="BG10" s="133" cm="1">
        <f t="array" ref="BG10">_xlfn.XLOOKUP(BG$1,'PY1 Data(H)'!$A$1:$BR$1,_xlfn.XLOOKUP($A10,'PY1 Data(H)'!$A$1:$A$288,'PY1 Data(H)'!$A$1:$BR$288))</f>
        <v>8172788</v>
      </c>
      <c r="BH10" s="133" cm="1">
        <f t="array" ref="BH10">_xlfn.XLOOKUP(BH$1,'PY1 Data(H)'!$A$1:$BR$1,_xlfn.XLOOKUP($A10,'PY1 Data(H)'!$A$1:$A$288,'PY1 Data(H)'!$A$1:$BR$288))</f>
        <v>1187711</v>
      </c>
      <c r="BI10" s="133" cm="1">
        <f t="array" ref="BI10">_xlfn.XLOOKUP(BI$1,'PY1 Data(H)'!$A$1:$BR$1,_xlfn.XLOOKUP($A10,'PY1 Data(H)'!$A$1:$A$288,'PY1 Data(H)'!$A$1:$BR$288))</f>
        <v>9422395</v>
      </c>
      <c r="BJ10" s="133" cm="1">
        <f t="array" ref="BJ10">_xlfn.XLOOKUP(BJ$1,'PY1 Data(H)'!$A$1:$BR$1,_xlfn.XLOOKUP($A10,'PY1 Data(H)'!$A$1:$A$288,'PY1 Data(H)'!$A$1:$BR$288))</f>
        <v>388588</v>
      </c>
    </row>
    <row r="11" spans="1:62" x14ac:dyDescent="0.3">
      <c r="A11">
        <v>629</v>
      </c>
      <c r="D11" s="133" cm="1">
        <f t="array" ref="D11">_xlfn.XLOOKUP(D$1,'PY1 Data(H)'!$A$1:$BR$1,_xlfn.XLOOKUP($A11,'PY1 Data(H)'!$A$1:$A$288,'PY1 Data(H)'!$A$1:$BR$288))</f>
        <v>0</v>
      </c>
      <c r="E11" s="133" cm="1">
        <f t="array" ref="E11">_xlfn.XLOOKUP(E$1,'PY1 Data(H)'!$A$1:$BR$1,_xlfn.XLOOKUP($A11,'PY1 Data(H)'!$A$1:$A$288,'PY1 Data(H)'!$A$1:$BR$288))</f>
        <v>0</v>
      </c>
      <c r="F11" s="133" cm="1">
        <f t="array" ref="F11">_xlfn.XLOOKUP(F$1,'PY1 Data(H)'!$A$1:$BR$1,_xlfn.XLOOKUP($A11,'PY1 Data(H)'!$A$1:$A$288,'PY1 Data(H)'!$A$1:$BR$288))</f>
        <v>0</v>
      </c>
      <c r="G11" s="133" cm="1">
        <f t="array" ref="G11">_xlfn.XLOOKUP(G$1,'PY1 Data(H)'!$A$1:$BR$1,_xlfn.XLOOKUP($A11,'PY1 Data(H)'!$A$1:$A$288,'PY1 Data(H)'!$A$1:$BR$288))</f>
        <v>0</v>
      </c>
      <c r="H11" s="133" cm="1">
        <f t="array" ref="H11">_xlfn.XLOOKUP(H$1,'PY1 Data(H)'!$A$1:$BR$1,_xlfn.XLOOKUP($A11,'PY1 Data(H)'!$A$1:$A$288,'PY1 Data(H)'!$A$1:$BR$288))</f>
        <v>0</v>
      </c>
      <c r="I11" s="133" cm="1">
        <f t="array" ref="I11">_xlfn.XLOOKUP(I$1,'PY1 Data(H)'!$A$1:$BR$1,_xlfn.XLOOKUP($A11,'PY1 Data(H)'!$A$1:$A$288,'PY1 Data(H)'!$A$1:$BR$288))</f>
        <v>0</v>
      </c>
      <c r="J11" s="133" cm="1">
        <f t="array" ref="J11">_xlfn.XLOOKUP(J$1,'PY1 Data(H)'!$A$1:$BR$1,_xlfn.XLOOKUP($A11,'PY1 Data(H)'!$A$1:$A$288,'PY1 Data(H)'!$A$1:$BR$288))</f>
        <v>0</v>
      </c>
      <c r="K11" s="133" cm="1">
        <f t="array" ref="K11">_xlfn.XLOOKUP(K$1,'PY1 Data(H)'!$A$1:$BR$1,_xlfn.XLOOKUP($A11,'PY1 Data(H)'!$A$1:$A$288,'PY1 Data(H)'!$A$1:$BR$288))</f>
        <v>0</v>
      </c>
      <c r="L11" s="133" cm="1">
        <f t="array" ref="L11">_xlfn.XLOOKUP(L$1,'PY1 Data(H)'!$A$1:$BR$1,_xlfn.XLOOKUP($A11,'PY1 Data(H)'!$A$1:$A$288,'PY1 Data(H)'!$A$1:$BR$288))</f>
        <v>0</v>
      </c>
      <c r="M11" s="133" cm="1">
        <f t="array" ref="M11">_xlfn.XLOOKUP(M$1,'PY1 Data(H)'!$A$1:$BR$1,_xlfn.XLOOKUP($A11,'PY1 Data(H)'!$A$1:$A$288,'PY1 Data(H)'!$A$1:$BR$288))</f>
        <v>0</v>
      </c>
      <c r="N11" s="133" cm="1">
        <f t="array" ref="N11">_xlfn.XLOOKUP(N$1,'PY1 Data(H)'!$A$1:$BR$1,_xlfn.XLOOKUP($A11,'PY1 Data(H)'!$A$1:$A$288,'PY1 Data(H)'!$A$1:$BR$288))</f>
        <v>0</v>
      </c>
      <c r="O11" s="133" cm="1">
        <f t="array" ref="O11">_xlfn.XLOOKUP(O$1,'PY1 Data(H)'!$A$1:$BR$1,_xlfn.XLOOKUP($A11,'PY1 Data(H)'!$A$1:$A$288,'PY1 Data(H)'!$A$1:$BR$288))</f>
        <v>0</v>
      </c>
      <c r="P11" s="133" cm="1">
        <f t="array" ref="P11">_xlfn.XLOOKUP(P$1,'PY1 Data(H)'!$A$1:$BR$1,_xlfn.XLOOKUP($A11,'PY1 Data(H)'!$A$1:$A$288,'PY1 Data(H)'!$A$1:$BR$288))</f>
        <v>0</v>
      </c>
      <c r="Q11" s="133" cm="1">
        <f t="array" ref="Q11">_xlfn.XLOOKUP(Q$1,'PY1 Data(H)'!$A$1:$BR$1,_xlfn.XLOOKUP($A11,'PY1 Data(H)'!$A$1:$A$288,'PY1 Data(H)'!$A$1:$BR$288))</f>
        <v>0</v>
      </c>
      <c r="R11" s="133" cm="1">
        <f t="array" ref="R11">_xlfn.XLOOKUP(R$1,'PY1 Data(H)'!$A$1:$BR$1,_xlfn.XLOOKUP($A11,'PY1 Data(H)'!$A$1:$A$288,'PY1 Data(H)'!$A$1:$BR$288))</f>
        <v>0</v>
      </c>
      <c r="S11" s="133" cm="1">
        <f t="array" ref="S11">_xlfn.XLOOKUP(S$1,'PY1 Data(H)'!$A$1:$BR$1,_xlfn.XLOOKUP($A11,'PY1 Data(H)'!$A$1:$A$288,'PY1 Data(H)'!$A$1:$BR$288))</f>
        <v>0</v>
      </c>
      <c r="T11" s="133" cm="1">
        <f t="array" ref="T11">_xlfn.XLOOKUP(T$1,'PY1 Data(H)'!$A$1:$BR$1,_xlfn.XLOOKUP($A11,'PY1 Data(H)'!$A$1:$A$288,'PY1 Data(H)'!$A$1:$BR$288))</f>
        <v>0</v>
      </c>
      <c r="U11" s="133" cm="1">
        <f t="array" ref="U11">_xlfn.XLOOKUP(U$1,'PY1 Data(H)'!$A$1:$BR$1,_xlfn.XLOOKUP($A11,'PY1 Data(H)'!$A$1:$A$288,'PY1 Data(H)'!$A$1:$BR$288))</f>
        <v>0</v>
      </c>
      <c r="V11" s="133" cm="1">
        <f t="array" ref="V11">_xlfn.XLOOKUP(V$1,'PY1 Data(H)'!$A$1:$BR$1,_xlfn.XLOOKUP($A11,'PY1 Data(H)'!$A$1:$A$288,'PY1 Data(H)'!$A$1:$BR$288))</f>
        <v>0</v>
      </c>
      <c r="W11" s="133" cm="1">
        <f t="array" ref="W11">_xlfn.XLOOKUP(W$1,'PY1 Data(H)'!$A$1:$BR$1,_xlfn.XLOOKUP($A11,'PY1 Data(H)'!$A$1:$A$288,'PY1 Data(H)'!$A$1:$BR$288))</f>
        <v>0</v>
      </c>
      <c r="X11" s="133" cm="1">
        <f t="array" ref="X11">_xlfn.XLOOKUP(X$1,'PY1 Data(H)'!$A$1:$BR$1,_xlfn.XLOOKUP($A11,'PY1 Data(H)'!$A$1:$A$288,'PY1 Data(H)'!$A$1:$BR$288))</f>
        <v>0</v>
      </c>
      <c r="Y11" s="133" cm="1">
        <f t="array" ref="Y11">_xlfn.XLOOKUP(Y$1,'PY1 Data(H)'!$A$1:$BR$1,_xlfn.XLOOKUP($A11,'PY1 Data(H)'!$A$1:$A$288,'PY1 Data(H)'!$A$1:$BR$288))</f>
        <v>0</v>
      </c>
      <c r="Z11" s="133" cm="1">
        <f t="array" ref="Z11">_xlfn.XLOOKUP(Z$1,'PY1 Data(H)'!$A$1:$BR$1,_xlfn.XLOOKUP($A11,'PY1 Data(H)'!$A$1:$A$288,'PY1 Data(H)'!$A$1:$BR$288))</f>
        <v>0</v>
      </c>
      <c r="AA11" s="133" cm="1">
        <f t="array" ref="AA11">_xlfn.XLOOKUP(AA$1,'PY1 Data(H)'!$A$1:$BR$1,_xlfn.XLOOKUP($A11,'PY1 Data(H)'!$A$1:$A$288,'PY1 Data(H)'!$A$1:$BR$288))</f>
        <v>0</v>
      </c>
      <c r="AB11" s="133" cm="1">
        <f t="array" ref="AB11">_xlfn.XLOOKUP(AB$1,'PY1 Data(H)'!$A$1:$BR$1,_xlfn.XLOOKUP($A11,'PY1 Data(H)'!$A$1:$A$288,'PY1 Data(H)'!$A$1:$BR$288))</f>
        <v>0</v>
      </c>
      <c r="AC11" s="133" cm="1">
        <f t="array" ref="AC11">_xlfn.XLOOKUP(AC$1,'PY1 Data(H)'!$A$1:$BR$1,_xlfn.XLOOKUP($A11,'PY1 Data(H)'!$A$1:$A$288,'PY1 Data(H)'!$A$1:$BR$288))</f>
        <v>0</v>
      </c>
      <c r="AD11" s="133" cm="1">
        <f t="array" ref="AD11">_xlfn.XLOOKUP(AD$1,'PY1 Data(H)'!$A$1:$BR$1,_xlfn.XLOOKUP($A11,'PY1 Data(H)'!$A$1:$A$288,'PY1 Data(H)'!$A$1:$BR$288))</f>
        <v>0</v>
      </c>
      <c r="AE11" s="133" cm="1">
        <f t="array" ref="AE11">_xlfn.XLOOKUP(AE$1,'PY1 Data(H)'!$A$1:$BR$1,_xlfn.XLOOKUP($A11,'PY1 Data(H)'!$A$1:$A$288,'PY1 Data(H)'!$A$1:$BR$288))</f>
        <v>0</v>
      </c>
      <c r="AF11" s="133" cm="1">
        <f t="array" ref="AF11">_xlfn.XLOOKUP(AF$1,'PY1 Data(H)'!$A$1:$BR$1,_xlfn.XLOOKUP($A11,'PY1 Data(H)'!$A$1:$A$288,'PY1 Data(H)'!$A$1:$BR$288))</f>
        <v>0</v>
      </c>
      <c r="AG11" s="133" cm="1">
        <f t="array" ref="AG11">_xlfn.XLOOKUP(AG$1,'PY1 Data(H)'!$A$1:$BR$1,_xlfn.XLOOKUP($A11,'PY1 Data(H)'!$A$1:$A$288,'PY1 Data(H)'!$A$1:$BR$288))</f>
        <v>0</v>
      </c>
      <c r="AH11" s="133" cm="1">
        <f t="array" ref="AH11">_xlfn.XLOOKUP(AH$1,'PY1 Data(H)'!$A$1:$BR$1,_xlfn.XLOOKUP($A11,'PY1 Data(H)'!$A$1:$A$288,'PY1 Data(H)'!$A$1:$BR$288))</f>
        <v>0</v>
      </c>
      <c r="AI11" s="133" cm="1">
        <f t="array" ref="AI11">_xlfn.XLOOKUP(AI$1,'PY1 Data(H)'!$A$1:$BR$1,_xlfn.XLOOKUP($A11,'PY1 Data(H)'!$A$1:$A$288,'PY1 Data(H)'!$A$1:$BR$288))</f>
        <v>0</v>
      </c>
      <c r="AJ11" s="133" cm="1">
        <f t="array" ref="AJ11">_xlfn.XLOOKUP(AJ$1,'PY1 Data(H)'!$A$1:$BR$1,_xlfn.XLOOKUP($A11,'PY1 Data(H)'!$A$1:$A$288,'PY1 Data(H)'!$A$1:$BR$288))</f>
        <v>0</v>
      </c>
      <c r="AK11" s="133" cm="1">
        <f t="array" ref="AK11">_xlfn.XLOOKUP(AK$1,'PY1 Data(H)'!$A$1:$BR$1,_xlfn.XLOOKUP($A11,'PY1 Data(H)'!$A$1:$A$288,'PY1 Data(H)'!$A$1:$BR$288))</f>
        <v>0</v>
      </c>
      <c r="AL11" s="133" cm="1">
        <f t="array" ref="AL11">_xlfn.XLOOKUP(AL$1,'PY1 Data(H)'!$A$1:$BR$1,_xlfn.XLOOKUP($A11,'PY1 Data(H)'!$A$1:$A$288,'PY1 Data(H)'!$A$1:$BR$288))</f>
        <v>0</v>
      </c>
      <c r="AM11" s="133" cm="1">
        <f t="array" ref="AM11">_xlfn.XLOOKUP(AM$1,'PY1 Data(H)'!$A$1:$BR$1,_xlfn.XLOOKUP($A11,'PY1 Data(H)'!$A$1:$A$288,'PY1 Data(H)'!$A$1:$BR$288))</f>
        <v>0</v>
      </c>
      <c r="AN11" s="133" cm="1">
        <f t="array" ref="AN11">_xlfn.XLOOKUP(AN$1,'PY1 Data(H)'!$A$1:$BR$1,_xlfn.XLOOKUP($A11,'PY1 Data(H)'!$A$1:$A$288,'PY1 Data(H)'!$A$1:$BR$288))</f>
        <v>0</v>
      </c>
      <c r="AO11" s="133" cm="1">
        <f t="array" ref="AO11">_xlfn.XLOOKUP(AO$1,'PY1 Data(H)'!$A$1:$BR$1,_xlfn.XLOOKUP($A11,'PY1 Data(H)'!$A$1:$A$288,'PY1 Data(H)'!$A$1:$BR$288))</f>
        <v>0</v>
      </c>
      <c r="AP11" s="133" cm="1">
        <f t="array" ref="AP11">_xlfn.XLOOKUP(AP$1,'PY1 Data(H)'!$A$1:$BR$1,_xlfn.XLOOKUP($A11,'PY1 Data(H)'!$A$1:$A$288,'PY1 Data(H)'!$A$1:$BR$288))</f>
        <v>0</v>
      </c>
      <c r="AQ11" s="133" cm="1">
        <f t="array" ref="AQ11">_xlfn.XLOOKUP(AQ$1,'PY1 Data(H)'!$A$1:$BR$1,_xlfn.XLOOKUP($A11,'PY1 Data(H)'!$A$1:$A$288,'PY1 Data(H)'!$A$1:$BR$288))</f>
        <v>0</v>
      </c>
      <c r="AR11" s="133" cm="1">
        <f t="array" ref="AR11">_xlfn.XLOOKUP(AR$1,'PY1 Data(H)'!$A$1:$BR$1,_xlfn.XLOOKUP($A11,'PY1 Data(H)'!$A$1:$A$288,'PY1 Data(H)'!$A$1:$BR$288))</f>
        <v>0</v>
      </c>
      <c r="AS11" s="133" cm="1">
        <f t="array" ref="AS11">_xlfn.XLOOKUP(AS$1,'PY1 Data(H)'!$A$1:$BR$1,_xlfn.XLOOKUP($A11,'PY1 Data(H)'!$A$1:$A$288,'PY1 Data(H)'!$A$1:$BR$288))</f>
        <v>0</v>
      </c>
      <c r="AT11" s="133" cm="1">
        <f t="array" ref="AT11">_xlfn.XLOOKUP(AT$1,'PY1 Data(H)'!$A$1:$BR$1,_xlfn.XLOOKUP($A11,'PY1 Data(H)'!$A$1:$A$288,'PY1 Data(H)'!$A$1:$BR$288))</f>
        <v>0</v>
      </c>
      <c r="AU11" s="133" cm="1">
        <f t="array" ref="AU11">_xlfn.XLOOKUP(AU$1,'PY1 Data(H)'!$A$1:$BR$1,_xlfn.XLOOKUP($A11,'PY1 Data(H)'!$A$1:$A$288,'PY1 Data(H)'!$A$1:$BR$288))</f>
        <v>0</v>
      </c>
      <c r="AV11" s="133" cm="1">
        <f t="array" ref="AV11">_xlfn.XLOOKUP(AV$1,'PY1 Data(H)'!$A$1:$BR$1,_xlfn.XLOOKUP($A11,'PY1 Data(H)'!$A$1:$A$288,'PY1 Data(H)'!$A$1:$BR$288))</f>
        <v>0</v>
      </c>
      <c r="AW11" s="133" cm="1">
        <f t="array" ref="AW11">_xlfn.XLOOKUP(AW$1,'PY1 Data(H)'!$A$1:$BR$1,_xlfn.XLOOKUP($A11,'PY1 Data(H)'!$A$1:$A$288,'PY1 Data(H)'!$A$1:$BR$288))</f>
        <v>0</v>
      </c>
      <c r="AX11" s="133" cm="1">
        <f t="array" ref="AX11">_xlfn.XLOOKUP(AX$1,'PY1 Data(H)'!$A$1:$BR$1,_xlfn.XLOOKUP($A11,'PY1 Data(H)'!$A$1:$A$288,'PY1 Data(H)'!$A$1:$BR$288))</f>
        <v>0</v>
      </c>
      <c r="AY11" s="133" cm="1">
        <f t="array" ref="AY11">_xlfn.XLOOKUP(AY$1,'PY1 Data(H)'!$A$1:$BR$1,_xlfn.XLOOKUP($A11,'PY1 Data(H)'!$A$1:$A$288,'PY1 Data(H)'!$A$1:$BR$288))</f>
        <v>0</v>
      </c>
      <c r="AZ11" s="133" cm="1">
        <f t="array" ref="AZ11">_xlfn.XLOOKUP(AZ$1,'PY1 Data(H)'!$A$1:$BR$1,_xlfn.XLOOKUP($A11,'PY1 Data(H)'!$A$1:$A$288,'PY1 Data(H)'!$A$1:$BR$288))</f>
        <v>0</v>
      </c>
      <c r="BA11" s="133" cm="1">
        <f t="array" ref="BA11">_xlfn.XLOOKUP(BA$1,'PY1 Data(H)'!$A$1:$BR$1,_xlfn.XLOOKUP($A11,'PY1 Data(H)'!$A$1:$A$288,'PY1 Data(H)'!$A$1:$BR$288))</f>
        <v>0</v>
      </c>
      <c r="BB11" s="133" cm="1">
        <f t="array" ref="BB11">_xlfn.XLOOKUP(BB$1,'PY1 Data(H)'!$A$1:$BR$1,_xlfn.XLOOKUP($A11,'PY1 Data(H)'!$A$1:$A$288,'PY1 Data(H)'!$A$1:$BR$288))</f>
        <v>0</v>
      </c>
      <c r="BC11" s="133" cm="1">
        <f t="array" ref="BC11">_xlfn.XLOOKUP(BC$1,'PY1 Data(H)'!$A$1:$BR$1,_xlfn.XLOOKUP($A11,'PY1 Data(H)'!$A$1:$A$288,'PY1 Data(H)'!$A$1:$BR$288))</f>
        <v>0</v>
      </c>
      <c r="BD11" s="133" cm="1">
        <f t="array" ref="BD11">_xlfn.XLOOKUP(BD$1,'PY1 Data(H)'!$A$1:$BR$1,_xlfn.XLOOKUP($A11,'PY1 Data(H)'!$A$1:$A$288,'PY1 Data(H)'!$A$1:$BR$288))</f>
        <v>0</v>
      </c>
      <c r="BE11" s="133" cm="1">
        <f t="array" ref="BE11">_xlfn.XLOOKUP(BE$1,'PY1 Data(H)'!$A$1:$BR$1,_xlfn.XLOOKUP($A11,'PY1 Data(H)'!$A$1:$A$288,'PY1 Data(H)'!$A$1:$BR$288))</f>
        <v>0</v>
      </c>
      <c r="BF11" s="133" cm="1">
        <f t="array" ref="BF11">_xlfn.XLOOKUP(BF$1,'PY1 Data(H)'!$A$1:$BR$1,_xlfn.XLOOKUP($A11,'PY1 Data(H)'!$A$1:$A$288,'PY1 Data(H)'!$A$1:$BR$288))</f>
        <v>0</v>
      </c>
      <c r="BG11" s="133" cm="1">
        <f t="array" ref="BG11">_xlfn.XLOOKUP(BG$1,'PY1 Data(H)'!$A$1:$BR$1,_xlfn.XLOOKUP($A11,'PY1 Data(H)'!$A$1:$A$288,'PY1 Data(H)'!$A$1:$BR$288))</f>
        <v>0</v>
      </c>
      <c r="BH11" s="133" cm="1">
        <f t="array" ref="BH11">_xlfn.XLOOKUP(BH$1,'PY1 Data(H)'!$A$1:$BR$1,_xlfn.XLOOKUP($A11,'PY1 Data(H)'!$A$1:$A$288,'PY1 Data(H)'!$A$1:$BR$288))</f>
        <v>0</v>
      </c>
      <c r="BI11" s="133" cm="1">
        <f t="array" ref="BI11">_xlfn.XLOOKUP(BI$1,'PY1 Data(H)'!$A$1:$BR$1,_xlfn.XLOOKUP($A11,'PY1 Data(H)'!$A$1:$A$288,'PY1 Data(H)'!$A$1:$BR$288))</f>
        <v>0</v>
      </c>
      <c r="BJ11" s="133" cm="1">
        <f t="array" ref="BJ11">_xlfn.XLOOKUP(BJ$1,'PY1 Data(H)'!$A$1:$BR$1,_xlfn.XLOOKUP($A11,'PY1 Data(H)'!$A$1:$A$288,'PY1 Data(H)'!$A$1:$BR$288))</f>
        <v>0</v>
      </c>
    </row>
    <row r="12" spans="1:62" x14ac:dyDescent="0.3">
      <c r="A12">
        <v>630</v>
      </c>
      <c r="D12" s="133" cm="1">
        <f t="array" ref="D12">_xlfn.XLOOKUP(D$1,'PY1 Data(H)'!$A$1:$BR$1,_xlfn.XLOOKUP($A12,'PY1 Data(H)'!$A$1:$A$288,'PY1 Data(H)'!$A$1:$BR$288))</f>
        <v>0</v>
      </c>
      <c r="E12" s="133" cm="1">
        <f t="array" ref="E12">_xlfn.XLOOKUP(E$1,'PY1 Data(H)'!$A$1:$BR$1,_xlfn.XLOOKUP($A12,'PY1 Data(H)'!$A$1:$A$288,'PY1 Data(H)'!$A$1:$BR$288))</f>
        <v>0</v>
      </c>
      <c r="F12" s="133" cm="1">
        <f t="array" ref="F12">_xlfn.XLOOKUP(F$1,'PY1 Data(H)'!$A$1:$BR$1,_xlfn.XLOOKUP($A12,'PY1 Data(H)'!$A$1:$A$288,'PY1 Data(H)'!$A$1:$BR$288))</f>
        <v>0</v>
      </c>
      <c r="G12" s="133" cm="1">
        <f t="array" ref="G12">_xlfn.XLOOKUP(G$1,'PY1 Data(H)'!$A$1:$BR$1,_xlfn.XLOOKUP($A12,'PY1 Data(H)'!$A$1:$A$288,'PY1 Data(H)'!$A$1:$BR$288))</f>
        <v>0</v>
      </c>
      <c r="H12" s="133" cm="1">
        <f t="array" ref="H12">_xlfn.XLOOKUP(H$1,'PY1 Data(H)'!$A$1:$BR$1,_xlfn.XLOOKUP($A12,'PY1 Data(H)'!$A$1:$A$288,'PY1 Data(H)'!$A$1:$BR$288))</f>
        <v>0</v>
      </c>
      <c r="I12" s="133" cm="1">
        <f t="array" ref="I12">_xlfn.XLOOKUP(I$1,'PY1 Data(H)'!$A$1:$BR$1,_xlfn.XLOOKUP($A12,'PY1 Data(H)'!$A$1:$A$288,'PY1 Data(H)'!$A$1:$BR$288))</f>
        <v>0</v>
      </c>
      <c r="J12" s="133" cm="1">
        <f t="array" ref="J12">_xlfn.XLOOKUP(J$1,'PY1 Data(H)'!$A$1:$BR$1,_xlfn.XLOOKUP($A12,'PY1 Data(H)'!$A$1:$A$288,'PY1 Data(H)'!$A$1:$BR$288))</f>
        <v>0</v>
      </c>
      <c r="K12" s="133" cm="1">
        <f t="array" ref="K12">_xlfn.XLOOKUP(K$1,'PY1 Data(H)'!$A$1:$BR$1,_xlfn.XLOOKUP($A12,'PY1 Data(H)'!$A$1:$A$288,'PY1 Data(H)'!$A$1:$BR$288))</f>
        <v>0</v>
      </c>
      <c r="L12" s="133" cm="1">
        <f t="array" ref="L12">_xlfn.XLOOKUP(L$1,'PY1 Data(H)'!$A$1:$BR$1,_xlfn.XLOOKUP($A12,'PY1 Data(H)'!$A$1:$A$288,'PY1 Data(H)'!$A$1:$BR$288))</f>
        <v>0</v>
      </c>
      <c r="M12" s="133" cm="1">
        <f t="array" ref="M12">_xlfn.XLOOKUP(M$1,'PY1 Data(H)'!$A$1:$BR$1,_xlfn.XLOOKUP($A12,'PY1 Data(H)'!$A$1:$A$288,'PY1 Data(H)'!$A$1:$BR$288))</f>
        <v>0</v>
      </c>
      <c r="N12" s="133" cm="1">
        <f t="array" ref="N12">_xlfn.XLOOKUP(N$1,'PY1 Data(H)'!$A$1:$BR$1,_xlfn.XLOOKUP($A12,'PY1 Data(H)'!$A$1:$A$288,'PY1 Data(H)'!$A$1:$BR$288))</f>
        <v>0</v>
      </c>
      <c r="O12" s="133" cm="1">
        <f t="array" ref="O12">_xlfn.XLOOKUP(O$1,'PY1 Data(H)'!$A$1:$BR$1,_xlfn.XLOOKUP($A12,'PY1 Data(H)'!$A$1:$A$288,'PY1 Data(H)'!$A$1:$BR$288))</f>
        <v>0</v>
      </c>
      <c r="P12" s="133" cm="1">
        <f t="array" ref="P12">_xlfn.XLOOKUP(P$1,'PY1 Data(H)'!$A$1:$BR$1,_xlfn.XLOOKUP($A12,'PY1 Data(H)'!$A$1:$A$288,'PY1 Data(H)'!$A$1:$BR$288))</f>
        <v>0</v>
      </c>
      <c r="Q12" s="133" cm="1">
        <f t="array" ref="Q12">_xlfn.XLOOKUP(Q$1,'PY1 Data(H)'!$A$1:$BR$1,_xlfn.XLOOKUP($A12,'PY1 Data(H)'!$A$1:$A$288,'PY1 Data(H)'!$A$1:$BR$288))</f>
        <v>0</v>
      </c>
      <c r="R12" s="133" cm="1">
        <f t="array" ref="R12">_xlfn.XLOOKUP(R$1,'PY1 Data(H)'!$A$1:$BR$1,_xlfn.XLOOKUP($A12,'PY1 Data(H)'!$A$1:$A$288,'PY1 Data(H)'!$A$1:$BR$288))</f>
        <v>0</v>
      </c>
      <c r="S12" s="133" cm="1">
        <f t="array" ref="S12">_xlfn.XLOOKUP(S$1,'PY1 Data(H)'!$A$1:$BR$1,_xlfn.XLOOKUP($A12,'PY1 Data(H)'!$A$1:$A$288,'PY1 Data(H)'!$A$1:$BR$288))</f>
        <v>0</v>
      </c>
      <c r="T12" s="133" cm="1">
        <f t="array" ref="T12">_xlfn.XLOOKUP(T$1,'PY1 Data(H)'!$A$1:$BR$1,_xlfn.XLOOKUP($A12,'PY1 Data(H)'!$A$1:$A$288,'PY1 Data(H)'!$A$1:$BR$288))</f>
        <v>0</v>
      </c>
      <c r="U12" s="133" cm="1">
        <f t="array" ref="U12">_xlfn.XLOOKUP(U$1,'PY1 Data(H)'!$A$1:$BR$1,_xlfn.XLOOKUP($A12,'PY1 Data(H)'!$A$1:$A$288,'PY1 Data(H)'!$A$1:$BR$288))</f>
        <v>0</v>
      </c>
      <c r="V12" s="133" cm="1">
        <f t="array" ref="V12">_xlfn.XLOOKUP(V$1,'PY1 Data(H)'!$A$1:$BR$1,_xlfn.XLOOKUP($A12,'PY1 Data(H)'!$A$1:$A$288,'PY1 Data(H)'!$A$1:$BR$288))</f>
        <v>0</v>
      </c>
      <c r="W12" s="133" cm="1">
        <f t="array" ref="W12">_xlfn.XLOOKUP(W$1,'PY1 Data(H)'!$A$1:$BR$1,_xlfn.XLOOKUP($A12,'PY1 Data(H)'!$A$1:$A$288,'PY1 Data(H)'!$A$1:$BR$288))</f>
        <v>0</v>
      </c>
      <c r="X12" s="133" cm="1">
        <f t="array" ref="X12">_xlfn.XLOOKUP(X$1,'PY1 Data(H)'!$A$1:$BR$1,_xlfn.XLOOKUP($A12,'PY1 Data(H)'!$A$1:$A$288,'PY1 Data(H)'!$A$1:$BR$288))</f>
        <v>0</v>
      </c>
      <c r="Y12" s="133" cm="1">
        <f t="array" ref="Y12">_xlfn.XLOOKUP(Y$1,'PY1 Data(H)'!$A$1:$BR$1,_xlfn.XLOOKUP($A12,'PY1 Data(H)'!$A$1:$A$288,'PY1 Data(H)'!$A$1:$BR$288))</f>
        <v>3626000</v>
      </c>
      <c r="Z12" s="133" cm="1">
        <f t="array" ref="Z12">_xlfn.XLOOKUP(Z$1,'PY1 Data(H)'!$A$1:$BR$1,_xlfn.XLOOKUP($A12,'PY1 Data(H)'!$A$1:$A$288,'PY1 Data(H)'!$A$1:$BR$288))</f>
        <v>0</v>
      </c>
      <c r="AA12" s="133" cm="1">
        <f t="array" ref="AA12">_xlfn.XLOOKUP(AA$1,'PY1 Data(H)'!$A$1:$BR$1,_xlfn.XLOOKUP($A12,'PY1 Data(H)'!$A$1:$A$288,'PY1 Data(H)'!$A$1:$BR$288))</f>
        <v>0</v>
      </c>
      <c r="AB12" s="133" cm="1">
        <f t="array" ref="AB12">_xlfn.XLOOKUP(AB$1,'PY1 Data(H)'!$A$1:$BR$1,_xlfn.XLOOKUP($A12,'PY1 Data(H)'!$A$1:$A$288,'PY1 Data(H)'!$A$1:$BR$288))</f>
        <v>0</v>
      </c>
      <c r="AC12" s="133" cm="1">
        <f t="array" ref="AC12">_xlfn.XLOOKUP(AC$1,'PY1 Data(H)'!$A$1:$BR$1,_xlfn.XLOOKUP($A12,'PY1 Data(H)'!$A$1:$A$288,'PY1 Data(H)'!$A$1:$BR$288))</f>
        <v>0</v>
      </c>
      <c r="AD12" s="133" cm="1">
        <f t="array" ref="AD12">_xlfn.XLOOKUP(AD$1,'PY1 Data(H)'!$A$1:$BR$1,_xlfn.XLOOKUP($A12,'PY1 Data(H)'!$A$1:$A$288,'PY1 Data(H)'!$A$1:$BR$288))</f>
        <v>0</v>
      </c>
      <c r="AE12" s="133" cm="1">
        <f t="array" ref="AE12">_xlfn.XLOOKUP(AE$1,'PY1 Data(H)'!$A$1:$BR$1,_xlfn.XLOOKUP($A12,'PY1 Data(H)'!$A$1:$A$288,'PY1 Data(H)'!$A$1:$BR$288))</f>
        <v>0</v>
      </c>
      <c r="AF12" s="133" cm="1">
        <f t="array" ref="AF12">_xlfn.XLOOKUP(AF$1,'PY1 Data(H)'!$A$1:$BR$1,_xlfn.XLOOKUP($A12,'PY1 Data(H)'!$A$1:$A$288,'PY1 Data(H)'!$A$1:$BR$288))</f>
        <v>0</v>
      </c>
      <c r="AG12" s="133" cm="1">
        <f t="array" ref="AG12">_xlfn.XLOOKUP(AG$1,'PY1 Data(H)'!$A$1:$BR$1,_xlfn.XLOOKUP($A12,'PY1 Data(H)'!$A$1:$A$288,'PY1 Data(H)'!$A$1:$BR$288))</f>
        <v>0</v>
      </c>
      <c r="AH12" s="133" cm="1">
        <f t="array" ref="AH12">_xlfn.XLOOKUP(AH$1,'PY1 Data(H)'!$A$1:$BR$1,_xlfn.XLOOKUP($A12,'PY1 Data(H)'!$A$1:$A$288,'PY1 Data(H)'!$A$1:$BR$288))</f>
        <v>0</v>
      </c>
      <c r="AI12" s="133" cm="1">
        <f t="array" ref="AI12">_xlfn.XLOOKUP(AI$1,'PY1 Data(H)'!$A$1:$BR$1,_xlfn.XLOOKUP($A12,'PY1 Data(H)'!$A$1:$A$288,'PY1 Data(H)'!$A$1:$BR$288))</f>
        <v>0</v>
      </c>
      <c r="AJ12" s="133" cm="1">
        <f t="array" ref="AJ12">_xlfn.XLOOKUP(AJ$1,'PY1 Data(H)'!$A$1:$BR$1,_xlfn.XLOOKUP($A12,'PY1 Data(H)'!$A$1:$A$288,'PY1 Data(H)'!$A$1:$BR$288))</f>
        <v>0</v>
      </c>
      <c r="AK12" s="133" cm="1">
        <f t="array" ref="AK12">_xlfn.XLOOKUP(AK$1,'PY1 Data(H)'!$A$1:$BR$1,_xlfn.XLOOKUP($A12,'PY1 Data(H)'!$A$1:$A$288,'PY1 Data(H)'!$A$1:$BR$288))</f>
        <v>0</v>
      </c>
      <c r="AL12" s="133" cm="1">
        <f t="array" ref="AL12">_xlfn.XLOOKUP(AL$1,'PY1 Data(H)'!$A$1:$BR$1,_xlfn.XLOOKUP($A12,'PY1 Data(H)'!$A$1:$A$288,'PY1 Data(H)'!$A$1:$BR$288))</f>
        <v>0</v>
      </c>
      <c r="AM12" s="133" cm="1">
        <f t="array" ref="AM12">_xlfn.XLOOKUP(AM$1,'PY1 Data(H)'!$A$1:$BR$1,_xlfn.XLOOKUP($A12,'PY1 Data(H)'!$A$1:$A$288,'PY1 Data(H)'!$A$1:$BR$288))</f>
        <v>0</v>
      </c>
      <c r="AN12" s="133" cm="1">
        <f t="array" ref="AN12">_xlfn.XLOOKUP(AN$1,'PY1 Data(H)'!$A$1:$BR$1,_xlfn.XLOOKUP($A12,'PY1 Data(H)'!$A$1:$A$288,'PY1 Data(H)'!$A$1:$BR$288))</f>
        <v>0</v>
      </c>
      <c r="AO12" s="133" cm="1">
        <f t="array" ref="AO12">_xlfn.XLOOKUP(AO$1,'PY1 Data(H)'!$A$1:$BR$1,_xlfn.XLOOKUP($A12,'PY1 Data(H)'!$A$1:$A$288,'PY1 Data(H)'!$A$1:$BR$288))</f>
        <v>0</v>
      </c>
      <c r="AP12" s="133" cm="1">
        <f t="array" ref="AP12">_xlfn.XLOOKUP(AP$1,'PY1 Data(H)'!$A$1:$BR$1,_xlfn.XLOOKUP($A12,'PY1 Data(H)'!$A$1:$A$288,'PY1 Data(H)'!$A$1:$BR$288))</f>
        <v>0</v>
      </c>
      <c r="AQ12" s="133" cm="1">
        <f t="array" ref="AQ12">_xlfn.XLOOKUP(AQ$1,'PY1 Data(H)'!$A$1:$BR$1,_xlfn.XLOOKUP($A12,'PY1 Data(H)'!$A$1:$A$288,'PY1 Data(H)'!$A$1:$BR$288))</f>
        <v>0</v>
      </c>
      <c r="AR12" s="133" cm="1">
        <f t="array" ref="AR12">_xlfn.XLOOKUP(AR$1,'PY1 Data(H)'!$A$1:$BR$1,_xlfn.XLOOKUP($A12,'PY1 Data(H)'!$A$1:$A$288,'PY1 Data(H)'!$A$1:$BR$288))</f>
        <v>0</v>
      </c>
      <c r="AS12" s="133" cm="1">
        <f t="array" ref="AS12">_xlfn.XLOOKUP(AS$1,'PY1 Data(H)'!$A$1:$BR$1,_xlfn.XLOOKUP($A12,'PY1 Data(H)'!$A$1:$A$288,'PY1 Data(H)'!$A$1:$BR$288))</f>
        <v>0</v>
      </c>
      <c r="AT12" s="133" cm="1">
        <f t="array" ref="AT12">_xlfn.XLOOKUP(AT$1,'PY1 Data(H)'!$A$1:$BR$1,_xlfn.XLOOKUP($A12,'PY1 Data(H)'!$A$1:$A$288,'PY1 Data(H)'!$A$1:$BR$288))</f>
        <v>0</v>
      </c>
      <c r="AU12" s="133" cm="1">
        <f t="array" ref="AU12">_xlfn.XLOOKUP(AU$1,'PY1 Data(H)'!$A$1:$BR$1,_xlfn.XLOOKUP($A12,'PY1 Data(H)'!$A$1:$A$288,'PY1 Data(H)'!$A$1:$BR$288))</f>
        <v>0</v>
      </c>
      <c r="AV12" s="133" cm="1">
        <f t="array" ref="AV12">_xlfn.XLOOKUP(AV$1,'PY1 Data(H)'!$A$1:$BR$1,_xlfn.XLOOKUP($A12,'PY1 Data(H)'!$A$1:$A$288,'PY1 Data(H)'!$A$1:$BR$288))</f>
        <v>0</v>
      </c>
      <c r="AW12" s="133" cm="1">
        <f t="array" ref="AW12">_xlfn.XLOOKUP(AW$1,'PY1 Data(H)'!$A$1:$BR$1,_xlfn.XLOOKUP($A12,'PY1 Data(H)'!$A$1:$A$288,'PY1 Data(H)'!$A$1:$BR$288))</f>
        <v>0</v>
      </c>
      <c r="AX12" s="133" cm="1">
        <f t="array" ref="AX12">_xlfn.XLOOKUP(AX$1,'PY1 Data(H)'!$A$1:$BR$1,_xlfn.XLOOKUP($A12,'PY1 Data(H)'!$A$1:$A$288,'PY1 Data(H)'!$A$1:$BR$288))</f>
        <v>0</v>
      </c>
      <c r="AY12" s="133" cm="1">
        <f t="array" ref="AY12">_xlfn.XLOOKUP(AY$1,'PY1 Data(H)'!$A$1:$BR$1,_xlfn.XLOOKUP($A12,'PY1 Data(H)'!$A$1:$A$288,'PY1 Data(H)'!$A$1:$BR$288))</f>
        <v>0</v>
      </c>
      <c r="AZ12" s="133" cm="1">
        <f t="array" ref="AZ12">_xlfn.XLOOKUP(AZ$1,'PY1 Data(H)'!$A$1:$BR$1,_xlfn.XLOOKUP($A12,'PY1 Data(H)'!$A$1:$A$288,'PY1 Data(H)'!$A$1:$BR$288))</f>
        <v>0</v>
      </c>
      <c r="BA12" s="133" cm="1">
        <f t="array" ref="BA12">_xlfn.XLOOKUP(BA$1,'PY1 Data(H)'!$A$1:$BR$1,_xlfn.XLOOKUP($A12,'PY1 Data(H)'!$A$1:$A$288,'PY1 Data(H)'!$A$1:$BR$288))</f>
        <v>0</v>
      </c>
      <c r="BB12" s="133" cm="1">
        <f t="array" ref="BB12">_xlfn.XLOOKUP(BB$1,'PY1 Data(H)'!$A$1:$BR$1,_xlfn.XLOOKUP($A12,'PY1 Data(H)'!$A$1:$A$288,'PY1 Data(H)'!$A$1:$BR$288))</f>
        <v>0</v>
      </c>
      <c r="BC12" s="133" cm="1">
        <f t="array" ref="BC12">_xlfn.XLOOKUP(BC$1,'PY1 Data(H)'!$A$1:$BR$1,_xlfn.XLOOKUP($A12,'PY1 Data(H)'!$A$1:$A$288,'PY1 Data(H)'!$A$1:$BR$288))</f>
        <v>0</v>
      </c>
      <c r="BD12" s="133" cm="1">
        <f t="array" ref="BD12">_xlfn.XLOOKUP(BD$1,'PY1 Data(H)'!$A$1:$BR$1,_xlfn.XLOOKUP($A12,'PY1 Data(H)'!$A$1:$A$288,'PY1 Data(H)'!$A$1:$BR$288))</f>
        <v>0</v>
      </c>
      <c r="BE12" s="133" cm="1">
        <f t="array" ref="BE12">_xlfn.XLOOKUP(BE$1,'PY1 Data(H)'!$A$1:$BR$1,_xlfn.XLOOKUP($A12,'PY1 Data(H)'!$A$1:$A$288,'PY1 Data(H)'!$A$1:$BR$288))</f>
        <v>0</v>
      </c>
      <c r="BF12" s="133" cm="1">
        <f t="array" ref="BF12">_xlfn.XLOOKUP(BF$1,'PY1 Data(H)'!$A$1:$BR$1,_xlfn.XLOOKUP($A12,'PY1 Data(H)'!$A$1:$A$288,'PY1 Data(H)'!$A$1:$BR$288))</f>
        <v>0</v>
      </c>
      <c r="BG12" s="133" cm="1">
        <f t="array" ref="BG12">_xlfn.XLOOKUP(BG$1,'PY1 Data(H)'!$A$1:$BR$1,_xlfn.XLOOKUP($A12,'PY1 Data(H)'!$A$1:$A$288,'PY1 Data(H)'!$A$1:$BR$288))</f>
        <v>0</v>
      </c>
      <c r="BH12" s="133" cm="1">
        <f t="array" ref="BH12">_xlfn.XLOOKUP(BH$1,'PY1 Data(H)'!$A$1:$BR$1,_xlfn.XLOOKUP($A12,'PY1 Data(H)'!$A$1:$A$288,'PY1 Data(H)'!$A$1:$BR$288))</f>
        <v>0</v>
      </c>
      <c r="BI12" s="133" cm="1">
        <f t="array" ref="BI12">_xlfn.XLOOKUP(BI$1,'PY1 Data(H)'!$A$1:$BR$1,_xlfn.XLOOKUP($A12,'PY1 Data(H)'!$A$1:$A$288,'PY1 Data(H)'!$A$1:$BR$288))</f>
        <v>0</v>
      </c>
      <c r="BJ12" s="133" cm="1">
        <f t="array" ref="BJ12">_xlfn.XLOOKUP(BJ$1,'PY1 Data(H)'!$A$1:$BR$1,_xlfn.XLOOKUP($A12,'PY1 Data(H)'!$A$1:$A$288,'PY1 Data(H)'!$A$1:$BR$288))</f>
        <v>0</v>
      </c>
    </row>
    <row r="13" spans="1:62" x14ac:dyDescent="0.3">
      <c r="A13">
        <v>631</v>
      </c>
      <c r="D13" s="133" cm="1">
        <f t="array" ref="D13">_xlfn.XLOOKUP(D$1,'PY1 Data(H)'!$A$1:$BR$1,_xlfn.XLOOKUP($A13,'PY1 Data(H)'!$A$1:$A$288,'PY1 Data(H)'!$A$1:$BR$288))</f>
        <v>0</v>
      </c>
      <c r="E13" s="133" cm="1">
        <f t="array" ref="E13">_xlfn.XLOOKUP(E$1,'PY1 Data(H)'!$A$1:$BR$1,_xlfn.XLOOKUP($A13,'PY1 Data(H)'!$A$1:$A$288,'PY1 Data(H)'!$A$1:$BR$288))</f>
        <v>0</v>
      </c>
      <c r="F13" s="133" cm="1">
        <f t="array" ref="F13">_xlfn.XLOOKUP(F$1,'PY1 Data(H)'!$A$1:$BR$1,_xlfn.XLOOKUP($A13,'PY1 Data(H)'!$A$1:$A$288,'PY1 Data(H)'!$A$1:$BR$288))</f>
        <v>0</v>
      </c>
      <c r="G13" s="133" cm="1">
        <f t="array" ref="G13">_xlfn.XLOOKUP(G$1,'PY1 Data(H)'!$A$1:$BR$1,_xlfn.XLOOKUP($A13,'PY1 Data(H)'!$A$1:$A$288,'PY1 Data(H)'!$A$1:$BR$288))</f>
        <v>0</v>
      </c>
      <c r="H13" s="133" cm="1">
        <f t="array" ref="H13">_xlfn.XLOOKUP(H$1,'PY1 Data(H)'!$A$1:$BR$1,_xlfn.XLOOKUP($A13,'PY1 Data(H)'!$A$1:$A$288,'PY1 Data(H)'!$A$1:$BR$288))</f>
        <v>0</v>
      </c>
      <c r="I13" s="133" cm="1">
        <f t="array" ref="I13">_xlfn.XLOOKUP(I$1,'PY1 Data(H)'!$A$1:$BR$1,_xlfn.XLOOKUP($A13,'PY1 Data(H)'!$A$1:$A$288,'PY1 Data(H)'!$A$1:$BR$288))</f>
        <v>0</v>
      </c>
      <c r="J13" s="133" cm="1">
        <f t="array" ref="J13">_xlfn.XLOOKUP(J$1,'PY1 Data(H)'!$A$1:$BR$1,_xlfn.XLOOKUP($A13,'PY1 Data(H)'!$A$1:$A$288,'PY1 Data(H)'!$A$1:$BR$288))</f>
        <v>0</v>
      </c>
      <c r="K13" s="133" cm="1">
        <f t="array" ref="K13">_xlfn.XLOOKUP(K$1,'PY1 Data(H)'!$A$1:$BR$1,_xlfn.XLOOKUP($A13,'PY1 Data(H)'!$A$1:$A$288,'PY1 Data(H)'!$A$1:$BR$288))</f>
        <v>0</v>
      </c>
      <c r="L13" s="133" cm="1">
        <f t="array" ref="L13">_xlfn.XLOOKUP(L$1,'PY1 Data(H)'!$A$1:$BR$1,_xlfn.XLOOKUP($A13,'PY1 Data(H)'!$A$1:$A$288,'PY1 Data(H)'!$A$1:$BR$288))</f>
        <v>0</v>
      </c>
      <c r="M13" s="133" cm="1">
        <f t="array" ref="M13">_xlfn.XLOOKUP(M$1,'PY1 Data(H)'!$A$1:$BR$1,_xlfn.XLOOKUP($A13,'PY1 Data(H)'!$A$1:$A$288,'PY1 Data(H)'!$A$1:$BR$288))</f>
        <v>0</v>
      </c>
      <c r="N13" s="133" cm="1">
        <f t="array" ref="N13">_xlfn.XLOOKUP(N$1,'PY1 Data(H)'!$A$1:$BR$1,_xlfn.XLOOKUP($A13,'PY1 Data(H)'!$A$1:$A$288,'PY1 Data(H)'!$A$1:$BR$288))</f>
        <v>0</v>
      </c>
      <c r="O13" s="133" cm="1">
        <f t="array" ref="O13">_xlfn.XLOOKUP(O$1,'PY1 Data(H)'!$A$1:$BR$1,_xlfn.XLOOKUP($A13,'PY1 Data(H)'!$A$1:$A$288,'PY1 Data(H)'!$A$1:$BR$288))</f>
        <v>0</v>
      </c>
      <c r="P13" s="133" cm="1">
        <f t="array" ref="P13">_xlfn.XLOOKUP(P$1,'PY1 Data(H)'!$A$1:$BR$1,_xlfn.XLOOKUP($A13,'PY1 Data(H)'!$A$1:$A$288,'PY1 Data(H)'!$A$1:$BR$288))</f>
        <v>0</v>
      </c>
      <c r="Q13" s="133" cm="1">
        <f t="array" ref="Q13">_xlfn.XLOOKUP(Q$1,'PY1 Data(H)'!$A$1:$BR$1,_xlfn.XLOOKUP($A13,'PY1 Data(H)'!$A$1:$A$288,'PY1 Data(H)'!$A$1:$BR$288))</f>
        <v>0</v>
      </c>
      <c r="R13" s="133" cm="1">
        <f t="array" ref="R13">_xlfn.XLOOKUP(R$1,'PY1 Data(H)'!$A$1:$BR$1,_xlfn.XLOOKUP($A13,'PY1 Data(H)'!$A$1:$A$288,'PY1 Data(H)'!$A$1:$BR$288))</f>
        <v>0</v>
      </c>
      <c r="S13" s="133" cm="1">
        <f t="array" ref="S13">_xlfn.XLOOKUP(S$1,'PY1 Data(H)'!$A$1:$BR$1,_xlfn.XLOOKUP($A13,'PY1 Data(H)'!$A$1:$A$288,'PY1 Data(H)'!$A$1:$BR$288))</f>
        <v>0</v>
      </c>
      <c r="T13" s="133" cm="1">
        <f t="array" ref="T13">_xlfn.XLOOKUP(T$1,'PY1 Data(H)'!$A$1:$BR$1,_xlfn.XLOOKUP($A13,'PY1 Data(H)'!$A$1:$A$288,'PY1 Data(H)'!$A$1:$BR$288))</f>
        <v>0</v>
      </c>
      <c r="U13" s="133" cm="1">
        <f t="array" ref="U13">_xlfn.XLOOKUP(U$1,'PY1 Data(H)'!$A$1:$BR$1,_xlfn.XLOOKUP($A13,'PY1 Data(H)'!$A$1:$A$288,'PY1 Data(H)'!$A$1:$BR$288))</f>
        <v>0</v>
      </c>
      <c r="V13" s="133" cm="1">
        <f t="array" ref="V13">_xlfn.XLOOKUP(V$1,'PY1 Data(H)'!$A$1:$BR$1,_xlfn.XLOOKUP($A13,'PY1 Data(H)'!$A$1:$A$288,'PY1 Data(H)'!$A$1:$BR$288))</f>
        <v>0</v>
      </c>
      <c r="W13" s="133" cm="1">
        <f t="array" ref="W13">_xlfn.XLOOKUP(W$1,'PY1 Data(H)'!$A$1:$BR$1,_xlfn.XLOOKUP($A13,'PY1 Data(H)'!$A$1:$A$288,'PY1 Data(H)'!$A$1:$BR$288))</f>
        <v>0</v>
      </c>
      <c r="X13" s="133" cm="1">
        <f t="array" ref="X13">_xlfn.XLOOKUP(X$1,'PY1 Data(H)'!$A$1:$BR$1,_xlfn.XLOOKUP($A13,'PY1 Data(H)'!$A$1:$A$288,'PY1 Data(H)'!$A$1:$BR$288))</f>
        <v>0</v>
      </c>
      <c r="Y13" s="133" cm="1">
        <f t="array" ref="Y13">_xlfn.XLOOKUP(Y$1,'PY1 Data(H)'!$A$1:$BR$1,_xlfn.XLOOKUP($A13,'PY1 Data(H)'!$A$1:$A$288,'PY1 Data(H)'!$A$1:$BR$288))</f>
        <v>0</v>
      </c>
      <c r="Z13" s="133" cm="1">
        <f t="array" ref="Z13">_xlfn.XLOOKUP(Z$1,'PY1 Data(H)'!$A$1:$BR$1,_xlfn.XLOOKUP($A13,'PY1 Data(H)'!$A$1:$A$288,'PY1 Data(H)'!$A$1:$BR$288))</f>
        <v>0</v>
      </c>
      <c r="AA13" s="133" cm="1">
        <f t="array" ref="AA13">_xlfn.XLOOKUP(AA$1,'PY1 Data(H)'!$A$1:$BR$1,_xlfn.XLOOKUP($A13,'PY1 Data(H)'!$A$1:$A$288,'PY1 Data(H)'!$A$1:$BR$288))</f>
        <v>0</v>
      </c>
      <c r="AB13" s="133" cm="1">
        <f t="array" ref="AB13">_xlfn.XLOOKUP(AB$1,'PY1 Data(H)'!$A$1:$BR$1,_xlfn.XLOOKUP($A13,'PY1 Data(H)'!$A$1:$A$288,'PY1 Data(H)'!$A$1:$BR$288))</f>
        <v>0</v>
      </c>
      <c r="AC13" s="133" cm="1">
        <f t="array" ref="AC13">_xlfn.XLOOKUP(AC$1,'PY1 Data(H)'!$A$1:$BR$1,_xlfn.XLOOKUP($A13,'PY1 Data(H)'!$A$1:$A$288,'PY1 Data(H)'!$A$1:$BR$288))</f>
        <v>0</v>
      </c>
      <c r="AD13" s="133" cm="1">
        <f t="array" ref="AD13">_xlfn.XLOOKUP(AD$1,'PY1 Data(H)'!$A$1:$BR$1,_xlfn.XLOOKUP($A13,'PY1 Data(H)'!$A$1:$A$288,'PY1 Data(H)'!$A$1:$BR$288))</f>
        <v>0</v>
      </c>
      <c r="AE13" s="133" cm="1">
        <f t="array" ref="AE13">_xlfn.XLOOKUP(AE$1,'PY1 Data(H)'!$A$1:$BR$1,_xlfn.XLOOKUP($A13,'PY1 Data(H)'!$A$1:$A$288,'PY1 Data(H)'!$A$1:$BR$288))</f>
        <v>0</v>
      </c>
      <c r="AF13" s="133" cm="1">
        <f t="array" ref="AF13">_xlfn.XLOOKUP(AF$1,'PY1 Data(H)'!$A$1:$BR$1,_xlfn.XLOOKUP($A13,'PY1 Data(H)'!$A$1:$A$288,'PY1 Data(H)'!$A$1:$BR$288))</f>
        <v>0</v>
      </c>
      <c r="AG13" s="133" cm="1">
        <f t="array" ref="AG13">_xlfn.XLOOKUP(AG$1,'PY1 Data(H)'!$A$1:$BR$1,_xlfn.XLOOKUP($A13,'PY1 Data(H)'!$A$1:$A$288,'PY1 Data(H)'!$A$1:$BR$288))</f>
        <v>0</v>
      </c>
      <c r="AH13" s="133" cm="1">
        <f t="array" ref="AH13">_xlfn.XLOOKUP(AH$1,'PY1 Data(H)'!$A$1:$BR$1,_xlfn.XLOOKUP($A13,'PY1 Data(H)'!$A$1:$A$288,'PY1 Data(H)'!$A$1:$BR$288))</f>
        <v>0</v>
      </c>
      <c r="AI13" s="133" cm="1">
        <f t="array" ref="AI13">_xlfn.XLOOKUP(AI$1,'PY1 Data(H)'!$A$1:$BR$1,_xlfn.XLOOKUP($A13,'PY1 Data(H)'!$A$1:$A$288,'PY1 Data(H)'!$A$1:$BR$288))</f>
        <v>0</v>
      </c>
      <c r="AJ13" s="133" cm="1">
        <f t="array" ref="AJ13">_xlfn.XLOOKUP(AJ$1,'PY1 Data(H)'!$A$1:$BR$1,_xlfn.XLOOKUP($A13,'PY1 Data(H)'!$A$1:$A$288,'PY1 Data(H)'!$A$1:$BR$288))</f>
        <v>0</v>
      </c>
      <c r="AK13" s="133" cm="1">
        <f t="array" ref="AK13">_xlfn.XLOOKUP(AK$1,'PY1 Data(H)'!$A$1:$BR$1,_xlfn.XLOOKUP($A13,'PY1 Data(H)'!$A$1:$A$288,'PY1 Data(H)'!$A$1:$BR$288))</f>
        <v>0</v>
      </c>
      <c r="AL13" s="133" cm="1">
        <f t="array" ref="AL13">_xlfn.XLOOKUP(AL$1,'PY1 Data(H)'!$A$1:$BR$1,_xlfn.XLOOKUP($A13,'PY1 Data(H)'!$A$1:$A$288,'PY1 Data(H)'!$A$1:$BR$288))</f>
        <v>0</v>
      </c>
      <c r="AM13" s="133" cm="1">
        <f t="array" ref="AM13">_xlfn.XLOOKUP(AM$1,'PY1 Data(H)'!$A$1:$BR$1,_xlfn.XLOOKUP($A13,'PY1 Data(H)'!$A$1:$A$288,'PY1 Data(H)'!$A$1:$BR$288))</f>
        <v>0</v>
      </c>
      <c r="AN13" s="133" cm="1">
        <f t="array" ref="AN13">_xlfn.XLOOKUP(AN$1,'PY1 Data(H)'!$A$1:$BR$1,_xlfn.XLOOKUP($A13,'PY1 Data(H)'!$A$1:$A$288,'PY1 Data(H)'!$A$1:$BR$288))</f>
        <v>0</v>
      </c>
      <c r="AO13" s="133" cm="1">
        <f t="array" ref="AO13">_xlfn.XLOOKUP(AO$1,'PY1 Data(H)'!$A$1:$BR$1,_xlfn.XLOOKUP($A13,'PY1 Data(H)'!$A$1:$A$288,'PY1 Data(H)'!$A$1:$BR$288))</f>
        <v>0</v>
      </c>
      <c r="AP13" s="133" cm="1">
        <f t="array" ref="AP13">_xlfn.XLOOKUP(AP$1,'PY1 Data(H)'!$A$1:$BR$1,_xlfn.XLOOKUP($A13,'PY1 Data(H)'!$A$1:$A$288,'PY1 Data(H)'!$A$1:$BR$288))</f>
        <v>0</v>
      </c>
      <c r="AQ13" s="133" cm="1">
        <f t="array" ref="AQ13">_xlfn.XLOOKUP(AQ$1,'PY1 Data(H)'!$A$1:$BR$1,_xlfn.XLOOKUP($A13,'PY1 Data(H)'!$A$1:$A$288,'PY1 Data(H)'!$A$1:$BR$288))</f>
        <v>0</v>
      </c>
      <c r="AR13" s="133" cm="1">
        <f t="array" ref="AR13">_xlfn.XLOOKUP(AR$1,'PY1 Data(H)'!$A$1:$BR$1,_xlfn.XLOOKUP($A13,'PY1 Data(H)'!$A$1:$A$288,'PY1 Data(H)'!$A$1:$BR$288))</f>
        <v>0</v>
      </c>
      <c r="AS13" s="133" cm="1">
        <f t="array" ref="AS13">_xlfn.XLOOKUP(AS$1,'PY1 Data(H)'!$A$1:$BR$1,_xlfn.XLOOKUP($A13,'PY1 Data(H)'!$A$1:$A$288,'PY1 Data(H)'!$A$1:$BR$288))</f>
        <v>0</v>
      </c>
      <c r="AT13" s="133" cm="1">
        <f t="array" ref="AT13">_xlfn.XLOOKUP(AT$1,'PY1 Data(H)'!$A$1:$BR$1,_xlfn.XLOOKUP($A13,'PY1 Data(H)'!$A$1:$A$288,'PY1 Data(H)'!$A$1:$BR$288))</f>
        <v>0</v>
      </c>
      <c r="AU13" s="133" cm="1">
        <f t="array" ref="AU13">_xlfn.XLOOKUP(AU$1,'PY1 Data(H)'!$A$1:$BR$1,_xlfn.XLOOKUP($A13,'PY1 Data(H)'!$A$1:$A$288,'PY1 Data(H)'!$A$1:$BR$288))</f>
        <v>0</v>
      </c>
      <c r="AV13" s="133" cm="1">
        <f t="array" ref="AV13">_xlfn.XLOOKUP(AV$1,'PY1 Data(H)'!$A$1:$BR$1,_xlfn.XLOOKUP($A13,'PY1 Data(H)'!$A$1:$A$288,'PY1 Data(H)'!$A$1:$BR$288))</f>
        <v>0</v>
      </c>
      <c r="AW13" s="133" cm="1">
        <f t="array" ref="AW13">_xlfn.XLOOKUP(AW$1,'PY1 Data(H)'!$A$1:$BR$1,_xlfn.XLOOKUP($A13,'PY1 Data(H)'!$A$1:$A$288,'PY1 Data(H)'!$A$1:$BR$288))</f>
        <v>0</v>
      </c>
      <c r="AX13" s="133" cm="1">
        <f t="array" ref="AX13">_xlfn.XLOOKUP(AX$1,'PY1 Data(H)'!$A$1:$BR$1,_xlfn.XLOOKUP($A13,'PY1 Data(H)'!$A$1:$A$288,'PY1 Data(H)'!$A$1:$BR$288))</f>
        <v>0</v>
      </c>
      <c r="AY13" s="133" cm="1">
        <f t="array" ref="AY13">_xlfn.XLOOKUP(AY$1,'PY1 Data(H)'!$A$1:$BR$1,_xlfn.XLOOKUP($A13,'PY1 Data(H)'!$A$1:$A$288,'PY1 Data(H)'!$A$1:$BR$288))</f>
        <v>0</v>
      </c>
      <c r="AZ13" s="133" cm="1">
        <f t="array" ref="AZ13">_xlfn.XLOOKUP(AZ$1,'PY1 Data(H)'!$A$1:$BR$1,_xlfn.XLOOKUP($A13,'PY1 Data(H)'!$A$1:$A$288,'PY1 Data(H)'!$A$1:$BR$288))</f>
        <v>0</v>
      </c>
      <c r="BA13" s="133" cm="1">
        <f t="array" ref="BA13">_xlfn.XLOOKUP(BA$1,'PY1 Data(H)'!$A$1:$BR$1,_xlfn.XLOOKUP($A13,'PY1 Data(H)'!$A$1:$A$288,'PY1 Data(H)'!$A$1:$BR$288))</f>
        <v>0</v>
      </c>
      <c r="BB13" s="133" cm="1">
        <f t="array" ref="BB13">_xlfn.XLOOKUP(BB$1,'PY1 Data(H)'!$A$1:$BR$1,_xlfn.XLOOKUP($A13,'PY1 Data(H)'!$A$1:$A$288,'PY1 Data(H)'!$A$1:$BR$288))</f>
        <v>0</v>
      </c>
      <c r="BC13" s="133" cm="1">
        <f t="array" ref="BC13">_xlfn.XLOOKUP(BC$1,'PY1 Data(H)'!$A$1:$BR$1,_xlfn.XLOOKUP($A13,'PY1 Data(H)'!$A$1:$A$288,'PY1 Data(H)'!$A$1:$BR$288))</f>
        <v>0</v>
      </c>
      <c r="BD13" s="133" cm="1">
        <f t="array" ref="BD13">_xlfn.XLOOKUP(BD$1,'PY1 Data(H)'!$A$1:$BR$1,_xlfn.XLOOKUP($A13,'PY1 Data(H)'!$A$1:$A$288,'PY1 Data(H)'!$A$1:$BR$288))</f>
        <v>0</v>
      </c>
      <c r="BE13" s="133" cm="1">
        <f t="array" ref="BE13">_xlfn.XLOOKUP(BE$1,'PY1 Data(H)'!$A$1:$BR$1,_xlfn.XLOOKUP($A13,'PY1 Data(H)'!$A$1:$A$288,'PY1 Data(H)'!$A$1:$BR$288))</f>
        <v>0</v>
      </c>
      <c r="BF13" s="133" cm="1">
        <f t="array" ref="BF13">_xlfn.XLOOKUP(BF$1,'PY1 Data(H)'!$A$1:$BR$1,_xlfn.XLOOKUP($A13,'PY1 Data(H)'!$A$1:$A$288,'PY1 Data(H)'!$A$1:$BR$288))</f>
        <v>0</v>
      </c>
      <c r="BG13" s="133" cm="1">
        <f t="array" ref="BG13">_xlfn.XLOOKUP(BG$1,'PY1 Data(H)'!$A$1:$BR$1,_xlfn.XLOOKUP($A13,'PY1 Data(H)'!$A$1:$A$288,'PY1 Data(H)'!$A$1:$BR$288))</f>
        <v>0</v>
      </c>
      <c r="BH13" s="133" cm="1">
        <f t="array" ref="BH13">_xlfn.XLOOKUP(BH$1,'PY1 Data(H)'!$A$1:$BR$1,_xlfn.XLOOKUP($A13,'PY1 Data(H)'!$A$1:$A$288,'PY1 Data(H)'!$A$1:$BR$288))</f>
        <v>0</v>
      </c>
      <c r="BI13" s="133" cm="1">
        <f t="array" ref="BI13">_xlfn.XLOOKUP(BI$1,'PY1 Data(H)'!$A$1:$BR$1,_xlfn.XLOOKUP($A13,'PY1 Data(H)'!$A$1:$A$288,'PY1 Data(H)'!$A$1:$BR$288))</f>
        <v>0</v>
      </c>
      <c r="BJ13" s="133" cm="1">
        <f t="array" ref="BJ13">_xlfn.XLOOKUP(BJ$1,'PY1 Data(H)'!$A$1:$BR$1,_xlfn.XLOOKUP($A13,'PY1 Data(H)'!$A$1:$A$288,'PY1 Data(H)'!$A$1:$BR$288))</f>
        <v>0</v>
      </c>
    </row>
    <row r="14" spans="1:62" x14ac:dyDescent="0.3">
      <c r="A14">
        <v>338</v>
      </c>
      <c r="D14" s="133" cm="1">
        <f t="array" ref="D14">_xlfn.XLOOKUP(D$1,'PY1 Data(H)'!$A$1:$BR$1,_xlfn.XLOOKUP($A14,'PY1 Data(H)'!$A$1:$A$288,'PY1 Data(H)'!$A$1:$BR$288))</f>
        <v>434669144</v>
      </c>
      <c r="E14" s="133" cm="1">
        <f t="array" ref="E14">_xlfn.XLOOKUP(E$1,'PY1 Data(H)'!$A$1:$BR$1,_xlfn.XLOOKUP($A14,'PY1 Data(H)'!$A$1:$A$288,'PY1 Data(H)'!$A$1:$BR$288))</f>
        <v>97557216</v>
      </c>
      <c r="F14" s="133" cm="1">
        <f t="array" ref="F14">_xlfn.XLOOKUP(F$1,'PY1 Data(H)'!$A$1:$BR$1,_xlfn.XLOOKUP($A14,'PY1 Data(H)'!$A$1:$A$288,'PY1 Data(H)'!$A$1:$BR$288))</f>
        <v>32060739</v>
      </c>
      <c r="G14" s="133" cm="1">
        <f t="array" ref="G14">_xlfn.XLOOKUP(G$1,'PY1 Data(H)'!$A$1:$BR$1,_xlfn.XLOOKUP($A14,'PY1 Data(H)'!$A$1:$A$288,'PY1 Data(H)'!$A$1:$BR$288))</f>
        <v>58331933</v>
      </c>
      <c r="H14" s="133" cm="1">
        <f t="array" ref="H14">_xlfn.XLOOKUP(H$1,'PY1 Data(H)'!$A$1:$BR$1,_xlfn.XLOOKUP($A14,'PY1 Data(H)'!$A$1:$A$288,'PY1 Data(H)'!$A$1:$BR$288))</f>
        <v>61990976</v>
      </c>
      <c r="I14" s="133" cm="1">
        <f t="array" ref="I14">_xlfn.XLOOKUP(I$1,'PY1 Data(H)'!$A$1:$BR$1,_xlfn.XLOOKUP($A14,'PY1 Data(H)'!$A$1:$A$288,'PY1 Data(H)'!$A$1:$BR$288))</f>
        <v>97979894</v>
      </c>
      <c r="J14" s="133" cm="1">
        <f t="array" ref="J14">_xlfn.XLOOKUP(J$1,'PY1 Data(H)'!$A$1:$BR$1,_xlfn.XLOOKUP($A14,'PY1 Data(H)'!$A$1:$A$288,'PY1 Data(H)'!$A$1:$BR$288))</f>
        <v>117813110</v>
      </c>
      <c r="K14" s="133" cm="1">
        <f t="array" ref="K14">_xlfn.XLOOKUP(K$1,'PY1 Data(H)'!$A$1:$BR$1,_xlfn.XLOOKUP($A14,'PY1 Data(H)'!$A$1:$A$288,'PY1 Data(H)'!$A$1:$BR$288))</f>
        <v>48210868</v>
      </c>
      <c r="L14" s="133" cm="1">
        <f t="array" ref="L14">_xlfn.XLOOKUP(L$1,'PY1 Data(H)'!$A$1:$BR$1,_xlfn.XLOOKUP($A14,'PY1 Data(H)'!$A$1:$A$288,'PY1 Data(H)'!$A$1:$BR$288))</f>
        <v>123462615</v>
      </c>
      <c r="M14" s="133" cm="1">
        <f t="array" ref="M14">_xlfn.XLOOKUP(M$1,'PY1 Data(H)'!$A$1:$BR$1,_xlfn.XLOOKUP($A14,'PY1 Data(H)'!$A$1:$A$288,'PY1 Data(H)'!$A$1:$BR$288))</f>
        <v>42346717</v>
      </c>
      <c r="N14" s="133" cm="1">
        <f t="array" ref="N14">_xlfn.XLOOKUP(N$1,'PY1 Data(H)'!$A$1:$BR$1,_xlfn.XLOOKUP($A14,'PY1 Data(H)'!$A$1:$A$288,'PY1 Data(H)'!$A$1:$BR$288))</f>
        <v>76877363</v>
      </c>
      <c r="O14" s="133" cm="1">
        <f t="array" ref="O14">_xlfn.XLOOKUP(O$1,'PY1 Data(H)'!$A$1:$BR$1,_xlfn.XLOOKUP($A14,'PY1 Data(H)'!$A$1:$A$288,'PY1 Data(H)'!$A$1:$BR$288))</f>
        <v>253385924</v>
      </c>
      <c r="P14" s="133" cm="1">
        <f t="array" ref="P14">_xlfn.XLOOKUP(P$1,'PY1 Data(H)'!$A$1:$BR$1,_xlfn.XLOOKUP($A14,'PY1 Data(H)'!$A$1:$A$288,'PY1 Data(H)'!$A$1:$BR$288))</f>
        <v>491867804</v>
      </c>
      <c r="Q14" s="133" cm="1">
        <f t="array" ref="Q14">_xlfn.XLOOKUP(Q$1,'PY1 Data(H)'!$A$1:$BR$1,_xlfn.XLOOKUP($A14,'PY1 Data(H)'!$A$1:$A$288,'PY1 Data(H)'!$A$1:$BR$288))</f>
        <v>216472282</v>
      </c>
      <c r="R14" s="133" cm="1">
        <f t="array" ref="R14">_xlfn.XLOOKUP(R$1,'PY1 Data(H)'!$A$1:$BR$1,_xlfn.XLOOKUP($A14,'PY1 Data(H)'!$A$1:$A$288,'PY1 Data(H)'!$A$1:$BR$288))</f>
        <v>620419792</v>
      </c>
      <c r="S14" s="133" cm="1">
        <f t="array" ref="S14">_xlfn.XLOOKUP(S$1,'PY1 Data(H)'!$A$1:$BR$1,_xlfn.XLOOKUP($A14,'PY1 Data(H)'!$A$1:$A$288,'PY1 Data(H)'!$A$1:$BR$288))</f>
        <v>229704161</v>
      </c>
      <c r="T14" s="133" cm="1">
        <f t="array" ref="T14">_xlfn.XLOOKUP(T$1,'PY1 Data(H)'!$A$1:$BR$1,_xlfn.XLOOKUP($A14,'PY1 Data(H)'!$A$1:$A$288,'PY1 Data(H)'!$A$1:$BR$288))</f>
        <v>35769680</v>
      </c>
      <c r="U14" s="133" cm="1">
        <f t="array" ref="U14">_xlfn.XLOOKUP(U$1,'PY1 Data(H)'!$A$1:$BR$1,_xlfn.XLOOKUP($A14,'PY1 Data(H)'!$A$1:$A$288,'PY1 Data(H)'!$A$1:$BR$288))</f>
        <v>165650314</v>
      </c>
      <c r="V14" s="133" cm="1">
        <f t="array" ref="V14">_xlfn.XLOOKUP(V$1,'PY1 Data(H)'!$A$1:$BR$1,_xlfn.XLOOKUP($A14,'PY1 Data(H)'!$A$1:$A$288,'PY1 Data(H)'!$A$1:$BR$288))</f>
        <v>47201632</v>
      </c>
      <c r="W14" s="133" cm="1">
        <f t="array" ref="W14">_xlfn.XLOOKUP(W$1,'PY1 Data(H)'!$A$1:$BR$1,_xlfn.XLOOKUP($A14,'PY1 Data(H)'!$A$1:$A$288,'PY1 Data(H)'!$A$1:$BR$288))</f>
        <v>287211151</v>
      </c>
      <c r="X14" s="133" cm="1">
        <f t="array" ref="X14">_xlfn.XLOOKUP(X$1,'PY1 Data(H)'!$A$1:$BR$1,_xlfn.XLOOKUP($A14,'PY1 Data(H)'!$A$1:$A$288,'PY1 Data(H)'!$A$1:$BR$288))</f>
        <v>340944299</v>
      </c>
      <c r="Y14" s="133" cm="1">
        <f t="array" ref="Y14">_xlfn.XLOOKUP(Y$1,'PY1 Data(H)'!$A$1:$BR$1,_xlfn.XLOOKUP($A14,'PY1 Data(H)'!$A$1:$A$288,'PY1 Data(H)'!$A$1:$BR$288))</f>
        <v>3180842000</v>
      </c>
      <c r="Z14" s="133" cm="1">
        <f t="array" ref="Z14">_xlfn.XLOOKUP(Z$1,'PY1 Data(H)'!$A$1:$BR$1,_xlfn.XLOOKUP($A14,'PY1 Data(H)'!$A$1:$A$288,'PY1 Data(H)'!$A$1:$BR$288))</f>
        <v>184728673</v>
      </c>
      <c r="AA14" s="133" cm="1">
        <f t="array" ref="AA14">_xlfn.XLOOKUP(AA$1,'PY1 Data(H)'!$A$1:$BR$1,_xlfn.XLOOKUP($A14,'PY1 Data(H)'!$A$1:$A$288,'PY1 Data(H)'!$A$1:$BR$288))</f>
        <v>72842018</v>
      </c>
      <c r="AB14" s="133" cm="1">
        <f t="array" ref="AB14">_xlfn.XLOOKUP(AB$1,'PY1 Data(H)'!$A$1:$BR$1,_xlfn.XLOOKUP($A14,'PY1 Data(H)'!$A$1:$A$288,'PY1 Data(H)'!$A$1:$BR$288))</f>
        <v>27848098</v>
      </c>
      <c r="AC14" s="133" cm="1">
        <f t="array" ref="AC14">_xlfn.XLOOKUP(AC$1,'PY1 Data(H)'!$A$1:$BR$1,_xlfn.XLOOKUP($A14,'PY1 Data(H)'!$A$1:$A$288,'PY1 Data(H)'!$A$1:$BR$288))</f>
        <v>295847485</v>
      </c>
      <c r="AD14" s="133" cm="1">
        <f t="array" ref="AD14">_xlfn.XLOOKUP(AD$1,'PY1 Data(H)'!$A$1:$BR$1,_xlfn.XLOOKUP($A14,'PY1 Data(H)'!$A$1:$A$288,'PY1 Data(H)'!$A$1:$BR$288))</f>
        <v>57413511</v>
      </c>
      <c r="AE14" s="133" cm="1">
        <f t="array" ref="AE14">_xlfn.XLOOKUP(AE$1,'PY1 Data(H)'!$A$1:$BR$1,_xlfn.XLOOKUP($A14,'PY1 Data(H)'!$A$1:$A$288,'PY1 Data(H)'!$A$1:$BR$288))</f>
        <v>103238482</v>
      </c>
      <c r="AF14" s="133" cm="1">
        <f t="array" ref="AF14">_xlfn.XLOOKUP(AF$1,'PY1 Data(H)'!$A$1:$BR$1,_xlfn.XLOOKUP($A14,'PY1 Data(H)'!$A$1:$A$288,'PY1 Data(H)'!$A$1:$BR$288))</f>
        <v>245738474</v>
      </c>
      <c r="AG14" s="133" cm="1">
        <f t="array" ref="AG14">_xlfn.XLOOKUP(AG$1,'PY1 Data(H)'!$A$1:$BR$1,_xlfn.XLOOKUP($A14,'PY1 Data(H)'!$A$1:$A$288,'PY1 Data(H)'!$A$1:$BR$288))</f>
        <v>0</v>
      </c>
      <c r="AH14" s="133" cm="1">
        <f t="array" ref="AH14">_xlfn.XLOOKUP(AH$1,'PY1 Data(H)'!$A$1:$BR$1,_xlfn.XLOOKUP($A14,'PY1 Data(H)'!$A$1:$A$288,'PY1 Data(H)'!$A$1:$BR$288))</f>
        <v>80592028</v>
      </c>
      <c r="AI14" s="133" cm="1">
        <f t="array" ref="AI14">_xlfn.XLOOKUP(AI$1,'PY1 Data(H)'!$A$1:$BR$1,_xlfn.XLOOKUP($A14,'PY1 Data(H)'!$A$1:$A$288,'PY1 Data(H)'!$A$1:$BR$288))</f>
        <v>112438370</v>
      </c>
      <c r="AJ14" s="133" cm="1">
        <f t="array" ref="AJ14">_xlfn.XLOOKUP(AJ$1,'PY1 Data(H)'!$A$1:$BR$1,_xlfn.XLOOKUP($A14,'PY1 Data(H)'!$A$1:$A$288,'PY1 Data(H)'!$A$1:$BR$288))</f>
        <v>324510371</v>
      </c>
      <c r="AK14" s="133" cm="1">
        <f t="array" ref="AK14">_xlfn.XLOOKUP(AK$1,'PY1 Data(H)'!$A$1:$BR$1,_xlfn.XLOOKUP($A14,'PY1 Data(H)'!$A$1:$A$288,'PY1 Data(H)'!$A$1:$BR$288))</f>
        <v>122120358</v>
      </c>
      <c r="AL14" s="133" cm="1">
        <f t="array" ref="AL14">_xlfn.XLOOKUP(AL$1,'PY1 Data(H)'!$A$1:$BR$1,_xlfn.XLOOKUP($A14,'PY1 Data(H)'!$A$1:$A$288,'PY1 Data(H)'!$A$1:$BR$288))</f>
        <v>171012764</v>
      </c>
      <c r="AM14" s="133" cm="1">
        <f t="array" ref="AM14">_xlfn.XLOOKUP(AM$1,'PY1 Data(H)'!$A$1:$BR$1,_xlfn.XLOOKUP($A14,'PY1 Data(H)'!$A$1:$A$288,'PY1 Data(H)'!$A$1:$BR$288))</f>
        <v>815857876</v>
      </c>
      <c r="AN14" s="133" cm="1">
        <f t="array" ref="AN14">_xlfn.XLOOKUP(AN$1,'PY1 Data(H)'!$A$1:$BR$1,_xlfn.XLOOKUP($A14,'PY1 Data(H)'!$A$1:$A$288,'PY1 Data(H)'!$A$1:$BR$288))</f>
        <v>40787433</v>
      </c>
      <c r="AO14" s="133" cm="1">
        <f t="array" ref="AO14">_xlfn.XLOOKUP(AO$1,'PY1 Data(H)'!$A$1:$BR$1,_xlfn.XLOOKUP($A14,'PY1 Data(H)'!$A$1:$A$288,'PY1 Data(H)'!$A$1:$BR$288))</f>
        <v>112981033</v>
      </c>
      <c r="AP14" s="133" cm="1">
        <f t="array" ref="AP14">_xlfn.XLOOKUP(AP$1,'PY1 Data(H)'!$A$1:$BR$1,_xlfn.XLOOKUP($A14,'PY1 Data(H)'!$A$1:$A$288,'PY1 Data(H)'!$A$1:$BR$288))</f>
        <v>102352184</v>
      </c>
      <c r="AQ14" s="133" cm="1">
        <f t="array" ref="AQ14">_xlfn.XLOOKUP(AQ$1,'PY1 Data(H)'!$A$1:$BR$1,_xlfn.XLOOKUP($A14,'PY1 Data(H)'!$A$1:$A$288,'PY1 Data(H)'!$A$1:$BR$288))</f>
        <v>23704970</v>
      </c>
      <c r="AR14" s="133" cm="1">
        <f t="array" ref="AR14">_xlfn.XLOOKUP(AR$1,'PY1 Data(H)'!$A$1:$BR$1,_xlfn.XLOOKUP($A14,'PY1 Data(H)'!$A$1:$A$288,'PY1 Data(H)'!$A$1:$BR$288))</f>
        <v>156577973</v>
      </c>
      <c r="AS14" s="133" cm="1">
        <f t="array" ref="AS14">_xlfn.XLOOKUP(AS$1,'PY1 Data(H)'!$A$1:$BR$1,_xlfn.XLOOKUP($A14,'PY1 Data(H)'!$A$1:$A$288,'PY1 Data(H)'!$A$1:$BR$288))</f>
        <v>552682720</v>
      </c>
      <c r="AT14" s="133" cm="1">
        <f t="array" ref="AT14">_xlfn.XLOOKUP(AT$1,'PY1 Data(H)'!$A$1:$BR$1,_xlfn.XLOOKUP($A14,'PY1 Data(H)'!$A$1:$A$288,'PY1 Data(H)'!$A$1:$BR$288))</f>
        <v>36273903</v>
      </c>
      <c r="AU14" s="133" cm="1">
        <f t="array" ref="AU14">_xlfn.XLOOKUP(AU$1,'PY1 Data(H)'!$A$1:$BR$1,_xlfn.XLOOKUP($A14,'PY1 Data(H)'!$A$1:$A$288,'PY1 Data(H)'!$A$1:$BR$288))</f>
        <v>28652973</v>
      </c>
      <c r="AV14" s="133" cm="1">
        <f t="array" ref="AV14">_xlfn.XLOOKUP(AV$1,'PY1 Data(H)'!$A$1:$BR$1,_xlfn.XLOOKUP($A14,'PY1 Data(H)'!$A$1:$A$288,'PY1 Data(H)'!$A$1:$BR$288))</f>
        <v>137099368</v>
      </c>
      <c r="AW14" s="133" cm="1">
        <f t="array" ref="AW14">_xlfn.XLOOKUP(AW$1,'PY1 Data(H)'!$A$1:$BR$1,_xlfn.XLOOKUP($A14,'PY1 Data(H)'!$A$1:$A$288,'PY1 Data(H)'!$A$1:$BR$288))</f>
        <v>63756917</v>
      </c>
      <c r="AX14" s="133" cm="1">
        <f t="array" ref="AX14">_xlfn.XLOOKUP(AX$1,'PY1 Data(H)'!$A$1:$BR$1,_xlfn.XLOOKUP($A14,'PY1 Data(H)'!$A$1:$A$288,'PY1 Data(H)'!$A$1:$BR$288))</f>
        <v>1435177477</v>
      </c>
      <c r="AY14" s="133" cm="1">
        <f t="array" ref="AY14">_xlfn.XLOOKUP(AY$1,'PY1 Data(H)'!$A$1:$BR$1,_xlfn.XLOOKUP($A14,'PY1 Data(H)'!$A$1:$A$288,'PY1 Data(H)'!$A$1:$BR$288))</f>
        <v>49988517</v>
      </c>
      <c r="AZ14" s="133" cm="1">
        <f t="array" ref="AZ14">_xlfn.XLOOKUP(AZ$1,'PY1 Data(H)'!$A$1:$BR$1,_xlfn.XLOOKUP($A14,'PY1 Data(H)'!$A$1:$A$288,'PY1 Data(H)'!$A$1:$BR$288))</f>
        <v>348622487</v>
      </c>
      <c r="BA14" s="133" cm="1">
        <f t="array" ref="BA14">_xlfn.XLOOKUP(BA$1,'PY1 Data(H)'!$A$1:$BR$1,_xlfn.XLOOKUP($A14,'PY1 Data(H)'!$A$1:$A$288,'PY1 Data(H)'!$A$1:$BR$288))</f>
        <v>141797815</v>
      </c>
      <c r="BB14" s="133" cm="1">
        <f t="array" ref="BB14">_xlfn.XLOOKUP(BB$1,'PY1 Data(H)'!$A$1:$BR$1,_xlfn.XLOOKUP($A14,'PY1 Data(H)'!$A$1:$A$288,'PY1 Data(H)'!$A$1:$BR$288))</f>
        <v>251884329</v>
      </c>
      <c r="BC14" s="133" cm="1">
        <f t="array" ref="BC14">_xlfn.XLOOKUP(BC$1,'PY1 Data(H)'!$A$1:$BR$1,_xlfn.XLOOKUP($A14,'PY1 Data(H)'!$A$1:$A$288,'PY1 Data(H)'!$A$1:$BR$288))</f>
        <v>57669762</v>
      </c>
      <c r="BD14" s="133" cm="1">
        <f t="array" ref="BD14">_xlfn.XLOOKUP(BD$1,'PY1 Data(H)'!$A$1:$BR$1,_xlfn.XLOOKUP($A14,'PY1 Data(H)'!$A$1:$A$288,'PY1 Data(H)'!$A$1:$BR$288))</f>
        <v>73815184</v>
      </c>
      <c r="BE14" s="133" cm="1">
        <f t="array" ref="BE14">_xlfn.XLOOKUP(BE$1,'PY1 Data(H)'!$A$1:$BR$1,_xlfn.XLOOKUP($A14,'PY1 Data(H)'!$A$1:$A$288,'PY1 Data(H)'!$A$1:$BR$288))</f>
        <v>175552228</v>
      </c>
      <c r="BF14" s="133" cm="1">
        <f t="array" ref="BF14">_xlfn.XLOOKUP(BF$1,'PY1 Data(H)'!$A$1:$BR$1,_xlfn.XLOOKUP($A14,'PY1 Data(H)'!$A$1:$A$288,'PY1 Data(H)'!$A$1:$BR$288))</f>
        <v>18540512</v>
      </c>
      <c r="BG14" s="133" cm="1">
        <f t="array" ref="BG14">_xlfn.XLOOKUP(BG$1,'PY1 Data(H)'!$A$1:$BR$1,_xlfn.XLOOKUP($A14,'PY1 Data(H)'!$A$1:$A$288,'PY1 Data(H)'!$A$1:$BR$288))</f>
        <v>361164821</v>
      </c>
      <c r="BH14" s="133" cm="1">
        <f t="array" ref="BH14">_xlfn.XLOOKUP(BH$1,'PY1 Data(H)'!$A$1:$BR$1,_xlfn.XLOOKUP($A14,'PY1 Data(H)'!$A$1:$A$288,'PY1 Data(H)'!$A$1:$BR$288))</f>
        <v>75228725</v>
      </c>
      <c r="BI14" s="133" cm="1">
        <f t="array" ref="BI14">_xlfn.XLOOKUP(BI$1,'PY1 Data(H)'!$A$1:$BR$1,_xlfn.XLOOKUP($A14,'PY1 Data(H)'!$A$1:$A$288,'PY1 Data(H)'!$A$1:$BR$288))</f>
        <v>688433664</v>
      </c>
      <c r="BJ14" s="133" cm="1">
        <f t="array" ref="BJ14">_xlfn.XLOOKUP(BJ$1,'PY1 Data(H)'!$A$1:$BR$1,_xlfn.XLOOKUP($A14,'PY1 Data(H)'!$A$1:$A$288,'PY1 Data(H)'!$A$1:$BR$288))</f>
        <v>26861091</v>
      </c>
    </row>
    <row r="15" spans="1:62" x14ac:dyDescent="0.3">
      <c r="A15">
        <v>335</v>
      </c>
      <c r="D15" s="133" cm="1">
        <f t="array" ref="D15">_xlfn.XLOOKUP(D$1,'PY1 Data(H)'!$A$1:$BR$1,_xlfn.XLOOKUP($A15,'PY1 Data(H)'!$A$1:$A$288,'PY1 Data(H)'!$A$1:$BR$288))</f>
        <v>0</v>
      </c>
      <c r="E15" s="133" cm="1">
        <f t="array" ref="E15">_xlfn.XLOOKUP(E$1,'PY1 Data(H)'!$A$1:$BR$1,_xlfn.XLOOKUP($A15,'PY1 Data(H)'!$A$1:$A$288,'PY1 Data(H)'!$A$1:$BR$288))</f>
        <v>0</v>
      </c>
      <c r="F15" s="133" cm="1">
        <f t="array" ref="F15">_xlfn.XLOOKUP(F$1,'PY1 Data(H)'!$A$1:$BR$1,_xlfn.XLOOKUP($A15,'PY1 Data(H)'!$A$1:$A$288,'PY1 Data(H)'!$A$1:$BR$288))</f>
        <v>0</v>
      </c>
      <c r="G15" s="133" cm="1">
        <f t="array" ref="G15">_xlfn.XLOOKUP(G$1,'PY1 Data(H)'!$A$1:$BR$1,_xlfn.XLOOKUP($A15,'PY1 Data(H)'!$A$1:$A$288,'PY1 Data(H)'!$A$1:$BR$288))</f>
        <v>25268</v>
      </c>
      <c r="H15" s="133" cm="1">
        <f t="array" ref="H15">_xlfn.XLOOKUP(H$1,'PY1 Data(H)'!$A$1:$BR$1,_xlfn.XLOOKUP($A15,'PY1 Data(H)'!$A$1:$A$288,'PY1 Data(H)'!$A$1:$BR$288))</f>
        <v>0</v>
      </c>
      <c r="I15" s="133" cm="1">
        <f t="array" ref="I15">_xlfn.XLOOKUP(I$1,'PY1 Data(H)'!$A$1:$BR$1,_xlfn.XLOOKUP($A15,'PY1 Data(H)'!$A$1:$A$288,'PY1 Data(H)'!$A$1:$BR$288))</f>
        <v>0</v>
      </c>
      <c r="J15" s="133" cm="1">
        <f t="array" ref="J15">_xlfn.XLOOKUP(J$1,'PY1 Data(H)'!$A$1:$BR$1,_xlfn.XLOOKUP($A15,'PY1 Data(H)'!$A$1:$A$288,'PY1 Data(H)'!$A$1:$BR$288))</f>
        <v>0</v>
      </c>
      <c r="K15" s="133" cm="1">
        <f t="array" ref="K15">_xlfn.XLOOKUP(K$1,'PY1 Data(H)'!$A$1:$BR$1,_xlfn.XLOOKUP($A15,'PY1 Data(H)'!$A$1:$A$288,'PY1 Data(H)'!$A$1:$BR$288))</f>
        <v>0</v>
      </c>
      <c r="L15" s="133" cm="1">
        <f t="array" ref="L15">_xlfn.XLOOKUP(L$1,'PY1 Data(H)'!$A$1:$BR$1,_xlfn.XLOOKUP($A15,'PY1 Data(H)'!$A$1:$A$288,'PY1 Data(H)'!$A$1:$BR$288))</f>
        <v>0</v>
      </c>
      <c r="M15" s="133" cm="1">
        <f t="array" ref="M15">_xlfn.XLOOKUP(M$1,'PY1 Data(H)'!$A$1:$BR$1,_xlfn.XLOOKUP($A15,'PY1 Data(H)'!$A$1:$A$288,'PY1 Data(H)'!$A$1:$BR$288))</f>
        <v>0</v>
      </c>
      <c r="N15" s="133" cm="1">
        <f t="array" ref="N15">_xlfn.XLOOKUP(N$1,'PY1 Data(H)'!$A$1:$BR$1,_xlfn.XLOOKUP($A15,'PY1 Data(H)'!$A$1:$A$288,'PY1 Data(H)'!$A$1:$BR$288))</f>
        <v>0</v>
      </c>
      <c r="O15" s="133" cm="1">
        <f t="array" ref="O15">_xlfn.XLOOKUP(O$1,'PY1 Data(H)'!$A$1:$BR$1,_xlfn.XLOOKUP($A15,'PY1 Data(H)'!$A$1:$A$288,'PY1 Data(H)'!$A$1:$BR$288))</f>
        <v>0</v>
      </c>
      <c r="P15" s="133" cm="1">
        <f t="array" ref="P15">_xlfn.XLOOKUP(P$1,'PY1 Data(H)'!$A$1:$BR$1,_xlfn.XLOOKUP($A15,'PY1 Data(H)'!$A$1:$A$288,'PY1 Data(H)'!$A$1:$BR$288))</f>
        <v>99571</v>
      </c>
      <c r="Q15" s="133" cm="1">
        <f t="array" ref="Q15">_xlfn.XLOOKUP(Q$1,'PY1 Data(H)'!$A$1:$BR$1,_xlfn.XLOOKUP($A15,'PY1 Data(H)'!$A$1:$A$288,'PY1 Data(H)'!$A$1:$BR$288))</f>
        <v>0</v>
      </c>
      <c r="R15" s="133" cm="1">
        <f t="array" ref="R15">_xlfn.XLOOKUP(R$1,'PY1 Data(H)'!$A$1:$BR$1,_xlfn.XLOOKUP($A15,'PY1 Data(H)'!$A$1:$A$288,'PY1 Data(H)'!$A$1:$BR$288))</f>
        <v>1636088</v>
      </c>
      <c r="S15" s="133" cm="1">
        <f t="array" ref="S15">_xlfn.XLOOKUP(S$1,'PY1 Data(H)'!$A$1:$BR$1,_xlfn.XLOOKUP($A15,'PY1 Data(H)'!$A$1:$A$288,'PY1 Data(H)'!$A$1:$BR$288))</f>
        <v>2153972</v>
      </c>
      <c r="T15" s="133" cm="1">
        <f t="array" ref="T15">_xlfn.XLOOKUP(T$1,'PY1 Data(H)'!$A$1:$BR$1,_xlfn.XLOOKUP($A15,'PY1 Data(H)'!$A$1:$A$288,'PY1 Data(H)'!$A$1:$BR$288))</f>
        <v>0</v>
      </c>
      <c r="U15" s="133" cm="1">
        <f t="array" ref="U15">_xlfn.XLOOKUP(U$1,'PY1 Data(H)'!$A$1:$BR$1,_xlfn.XLOOKUP($A15,'PY1 Data(H)'!$A$1:$A$288,'PY1 Data(H)'!$A$1:$BR$288))</f>
        <v>68569</v>
      </c>
      <c r="V15" s="133" cm="1">
        <f t="array" ref="V15">_xlfn.XLOOKUP(V$1,'PY1 Data(H)'!$A$1:$BR$1,_xlfn.XLOOKUP($A15,'PY1 Data(H)'!$A$1:$A$288,'PY1 Data(H)'!$A$1:$BR$288))</f>
        <v>0</v>
      </c>
      <c r="W15" s="133" cm="1">
        <f t="array" ref="W15">_xlfn.XLOOKUP(W$1,'PY1 Data(H)'!$A$1:$BR$1,_xlfn.XLOOKUP($A15,'PY1 Data(H)'!$A$1:$A$288,'PY1 Data(H)'!$A$1:$BR$288))</f>
        <v>0</v>
      </c>
      <c r="X15" s="133" cm="1">
        <f t="array" ref="X15">_xlfn.XLOOKUP(X$1,'PY1 Data(H)'!$A$1:$BR$1,_xlfn.XLOOKUP($A15,'PY1 Data(H)'!$A$1:$A$288,'PY1 Data(H)'!$A$1:$BR$288))</f>
        <v>581633</v>
      </c>
      <c r="Y15" s="133" cm="1">
        <f t="array" ref="Y15">_xlfn.XLOOKUP(Y$1,'PY1 Data(H)'!$A$1:$BR$1,_xlfn.XLOOKUP($A15,'PY1 Data(H)'!$A$1:$A$288,'PY1 Data(H)'!$A$1:$BR$288))</f>
        <v>32262000</v>
      </c>
      <c r="Z15" s="133" cm="1">
        <f t="array" ref="Z15">_xlfn.XLOOKUP(Z$1,'PY1 Data(H)'!$A$1:$BR$1,_xlfn.XLOOKUP($A15,'PY1 Data(H)'!$A$1:$A$288,'PY1 Data(H)'!$A$1:$BR$288))</f>
        <v>0</v>
      </c>
      <c r="AA15" s="133" cm="1">
        <f t="array" ref="AA15">_xlfn.XLOOKUP(AA$1,'PY1 Data(H)'!$A$1:$BR$1,_xlfn.XLOOKUP($A15,'PY1 Data(H)'!$A$1:$A$288,'PY1 Data(H)'!$A$1:$BR$288))</f>
        <v>92097</v>
      </c>
      <c r="AB15" s="133" cm="1">
        <f t="array" ref="AB15">_xlfn.XLOOKUP(AB$1,'PY1 Data(H)'!$A$1:$BR$1,_xlfn.XLOOKUP($A15,'PY1 Data(H)'!$A$1:$A$288,'PY1 Data(H)'!$A$1:$BR$288))</f>
        <v>0</v>
      </c>
      <c r="AC15" s="133" cm="1">
        <f t="array" ref="AC15">_xlfn.XLOOKUP(AC$1,'PY1 Data(H)'!$A$1:$BR$1,_xlfn.XLOOKUP($A15,'PY1 Data(H)'!$A$1:$A$288,'PY1 Data(H)'!$A$1:$BR$288))</f>
        <v>4184286</v>
      </c>
      <c r="AD15" s="133" cm="1">
        <f t="array" ref="AD15">_xlfn.XLOOKUP(AD$1,'PY1 Data(H)'!$A$1:$BR$1,_xlfn.XLOOKUP($A15,'PY1 Data(H)'!$A$1:$A$288,'PY1 Data(H)'!$A$1:$BR$288))</f>
        <v>0</v>
      </c>
      <c r="AE15" s="133" cm="1">
        <f t="array" ref="AE15">_xlfn.XLOOKUP(AE$1,'PY1 Data(H)'!$A$1:$BR$1,_xlfn.XLOOKUP($A15,'PY1 Data(H)'!$A$1:$A$288,'PY1 Data(H)'!$A$1:$BR$288))</f>
        <v>0</v>
      </c>
      <c r="AF15" s="133" cm="1">
        <f t="array" ref="AF15">_xlfn.XLOOKUP(AF$1,'PY1 Data(H)'!$A$1:$BR$1,_xlfn.XLOOKUP($A15,'PY1 Data(H)'!$A$1:$A$288,'PY1 Data(H)'!$A$1:$BR$288))</f>
        <v>715849</v>
      </c>
      <c r="AG15" s="133" cm="1">
        <f t="array" ref="AG15">_xlfn.XLOOKUP(AG$1,'PY1 Data(H)'!$A$1:$BR$1,_xlfn.XLOOKUP($A15,'PY1 Data(H)'!$A$1:$A$288,'PY1 Data(H)'!$A$1:$BR$288))</f>
        <v>0</v>
      </c>
      <c r="AH15" s="133" cm="1">
        <f t="array" ref="AH15">_xlfn.XLOOKUP(AH$1,'PY1 Data(H)'!$A$1:$BR$1,_xlfn.XLOOKUP($A15,'PY1 Data(H)'!$A$1:$A$288,'PY1 Data(H)'!$A$1:$BR$288))</f>
        <v>0</v>
      </c>
      <c r="AI15" s="133" cm="1">
        <f t="array" ref="AI15">_xlfn.XLOOKUP(AI$1,'PY1 Data(H)'!$A$1:$BR$1,_xlfn.XLOOKUP($A15,'PY1 Data(H)'!$A$1:$A$288,'PY1 Data(H)'!$A$1:$BR$288))</f>
        <v>0</v>
      </c>
      <c r="AJ15" s="133" cm="1">
        <f t="array" ref="AJ15">_xlfn.XLOOKUP(AJ$1,'PY1 Data(H)'!$A$1:$BR$1,_xlfn.XLOOKUP($A15,'PY1 Data(H)'!$A$1:$A$288,'PY1 Data(H)'!$A$1:$BR$288))</f>
        <v>0</v>
      </c>
      <c r="AK15" s="133" cm="1">
        <f t="array" ref="AK15">_xlfn.XLOOKUP(AK$1,'PY1 Data(H)'!$A$1:$BR$1,_xlfn.XLOOKUP($A15,'PY1 Data(H)'!$A$1:$A$288,'PY1 Data(H)'!$A$1:$BR$288))</f>
        <v>0</v>
      </c>
      <c r="AL15" s="133" cm="1">
        <f t="array" ref="AL15">_xlfn.XLOOKUP(AL$1,'PY1 Data(H)'!$A$1:$BR$1,_xlfn.XLOOKUP($A15,'PY1 Data(H)'!$A$1:$A$288,'PY1 Data(H)'!$A$1:$BR$288))</f>
        <v>0</v>
      </c>
      <c r="AM15" s="133" cm="1">
        <f t="array" ref="AM15">_xlfn.XLOOKUP(AM$1,'PY1 Data(H)'!$A$1:$BR$1,_xlfn.XLOOKUP($A15,'PY1 Data(H)'!$A$1:$A$288,'PY1 Data(H)'!$A$1:$BR$288))</f>
        <v>5493485</v>
      </c>
      <c r="AN15" s="133" cm="1">
        <f t="array" ref="AN15">_xlfn.XLOOKUP(AN$1,'PY1 Data(H)'!$A$1:$BR$1,_xlfn.XLOOKUP($A15,'PY1 Data(H)'!$A$1:$A$288,'PY1 Data(H)'!$A$1:$BR$288))</f>
        <v>68856</v>
      </c>
      <c r="AO15" s="133" cm="1">
        <f t="array" ref="AO15">_xlfn.XLOOKUP(AO$1,'PY1 Data(H)'!$A$1:$BR$1,_xlfn.XLOOKUP($A15,'PY1 Data(H)'!$A$1:$A$288,'PY1 Data(H)'!$A$1:$BR$288))</f>
        <v>0</v>
      </c>
      <c r="AP15" s="133" cm="1">
        <f t="array" ref="AP15">_xlfn.XLOOKUP(AP$1,'PY1 Data(H)'!$A$1:$BR$1,_xlfn.XLOOKUP($A15,'PY1 Data(H)'!$A$1:$A$288,'PY1 Data(H)'!$A$1:$BR$288))</f>
        <v>0</v>
      </c>
      <c r="AQ15" s="133" cm="1">
        <f t="array" ref="AQ15">_xlfn.XLOOKUP(AQ$1,'PY1 Data(H)'!$A$1:$BR$1,_xlfn.XLOOKUP($A15,'PY1 Data(H)'!$A$1:$A$288,'PY1 Data(H)'!$A$1:$BR$288))</f>
        <v>0</v>
      </c>
      <c r="AR15" s="133" cm="1">
        <f t="array" ref="AR15">_xlfn.XLOOKUP(AR$1,'PY1 Data(H)'!$A$1:$BR$1,_xlfn.XLOOKUP($A15,'PY1 Data(H)'!$A$1:$A$288,'PY1 Data(H)'!$A$1:$BR$288))</f>
        <v>0</v>
      </c>
      <c r="AS15" s="133" cm="1">
        <f t="array" ref="AS15">_xlfn.XLOOKUP(AS$1,'PY1 Data(H)'!$A$1:$BR$1,_xlfn.XLOOKUP($A15,'PY1 Data(H)'!$A$1:$A$288,'PY1 Data(H)'!$A$1:$BR$288))</f>
        <v>5641495</v>
      </c>
      <c r="AT15" s="133" cm="1">
        <f t="array" ref="AT15">_xlfn.XLOOKUP(AT$1,'PY1 Data(H)'!$A$1:$BR$1,_xlfn.XLOOKUP($A15,'PY1 Data(H)'!$A$1:$A$288,'PY1 Data(H)'!$A$1:$BR$288))</f>
        <v>0</v>
      </c>
      <c r="AU15" s="133" cm="1">
        <f t="array" ref="AU15">_xlfn.XLOOKUP(AU$1,'PY1 Data(H)'!$A$1:$BR$1,_xlfn.XLOOKUP($A15,'PY1 Data(H)'!$A$1:$A$288,'PY1 Data(H)'!$A$1:$BR$288))</f>
        <v>0</v>
      </c>
      <c r="AV15" s="133" cm="1">
        <f t="array" ref="AV15">_xlfn.XLOOKUP(AV$1,'PY1 Data(H)'!$A$1:$BR$1,_xlfn.XLOOKUP($A15,'PY1 Data(H)'!$A$1:$A$288,'PY1 Data(H)'!$A$1:$BR$288))</f>
        <v>0</v>
      </c>
      <c r="AW15" s="133" cm="1">
        <f t="array" ref="AW15">_xlfn.XLOOKUP(AW$1,'PY1 Data(H)'!$A$1:$BR$1,_xlfn.XLOOKUP($A15,'PY1 Data(H)'!$A$1:$A$288,'PY1 Data(H)'!$A$1:$BR$288))</f>
        <v>0</v>
      </c>
      <c r="AX15" s="133" cm="1">
        <f t="array" ref="AX15">_xlfn.XLOOKUP(AX$1,'PY1 Data(H)'!$A$1:$BR$1,_xlfn.XLOOKUP($A15,'PY1 Data(H)'!$A$1:$A$288,'PY1 Data(H)'!$A$1:$BR$288))</f>
        <v>0</v>
      </c>
      <c r="AY15" s="133" cm="1">
        <f t="array" ref="AY15">_xlfn.XLOOKUP(AY$1,'PY1 Data(H)'!$A$1:$BR$1,_xlfn.XLOOKUP($A15,'PY1 Data(H)'!$A$1:$A$288,'PY1 Data(H)'!$A$1:$BR$288))</f>
        <v>0</v>
      </c>
      <c r="AZ15" s="133" cm="1">
        <f t="array" ref="AZ15">_xlfn.XLOOKUP(AZ$1,'PY1 Data(H)'!$A$1:$BR$1,_xlfn.XLOOKUP($A15,'PY1 Data(H)'!$A$1:$A$288,'PY1 Data(H)'!$A$1:$BR$288))</f>
        <v>0</v>
      </c>
      <c r="BA15" s="133" cm="1">
        <f t="array" ref="BA15">_xlfn.XLOOKUP(BA$1,'PY1 Data(H)'!$A$1:$BR$1,_xlfn.XLOOKUP($A15,'PY1 Data(H)'!$A$1:$A$288,'PY1 Data(H)'!$A$1:$BR$288))</f>
        <v>0</v>
      </c>
      <c r="BB15" s="133" cm="1">
        <f t="array" ref="BB15">_xlfn.XLOOKUP(BB$1,'PY1 Data(H)'!$A$1:$BR$1,_xlfn.XLOOKUP($A15,'PY1 Data(H)'!$A$1:$A$288,'PY1 Data(H)'!$A$1:$BR$288))</f>
        <v>0</v>
      </c>
      <c r="BC15" s="133" cm="1">
        <f t="array" ref="BC15">_xlfn.XLOOKUP(BC$1,'PY1 Data(H)'!$A$1:$BR$1,_xlfn.XLOOKUP($A15,'PY1 Data(H)'!$A$1:$A$288,'PY1 Data(H)'!$A$1:$BR$288))</f>
        <v>0</v>
      </c>
      <c r="BD15" s="133" cm="1">
        <f t="array" ref="BD15">_xlfn.XLOOKUP(BD$1,'PY1 Data(H)'!$A$1:$BR$1,_xlfn.XLOOKUP($A15,'PY1 Data(H)'!$A$1:$A$288,'PY1 Data(H)'!$A$1:$BR$288))</f>
        <v>0</v>
      </c>
      <c r="BE15" s="133" cm="1">
        <f t="array" ref="BE15">_xlfn.XLOOKUP(BE$1,'PY1 Data(H)'!$A$1:$BR$1,_xlfn.XLOOKUP($A15,'PY1 Data(H)'!$A$1:$A$288,'PY1 Data(H)'!$A$1:$BR$288))</f>
        <v>0</v>
      </c>
      <c r="BF15" s="133" cm="1">
        <f t="array" ref="BF15">_xlfn.XLOOKUP(BF$1,'PY1 Data(H)'!$A$1:$BR$1,_xlfn.XLOOKUP($A15,'PY1 Data(H)'!$A$1:$A$288,'PY1 Data(H)'!$A$1:$BR$288))</f>
        <v>0</v>
      </c>
      <c r="BG15" s="133" cm="1">
        <f t="array" ref="BG15">_xlfn.XLOOKUP(BG$1,'PY1 Data(H)'!$A$1:$BR$1,_xlfn.XLOOKUP($A15,'PY1 Data(H)'!$A$1:$A$288,'PY1 Data(H)'!$A$1:$BR$288))</f>
        <v>824069</v>
      </c>
      <c r="BH15" s="133" cm="1">
        <f t="array" ref="BH15">_xlfn.XLOOKUP(BH$1,'PY1 Data(H)'!$A$1:$BR$1,_xlfn.XLOOKUP($A15,'PY1 Data(H)'!$A$1:$A$288,'PY1 Data(H)'!$A$1:$BR$288))</f>
        <v>0</v>
      </c>
      <c r="BI15" s="133" cm="1">
        <f t="array" ref="BI15">_xlfn.XLOOKUP(BI$1,'PY1 Data(H)'!$A$1:$BR$1,_xlfn.XLOOKUP($A15,'PY1 Data(H)'!$A$1:$A$288,'PY1 Data(H)'!$A$1:$BR$288))</f>
        <v>0</v>
      </c>
      <c r="BJ15" s="133" cm="1">
        <f t="array" ref="BJ15">_xlfn.XLOOKUP(BJ$1,'PY1 Data(H)'!$A$1:$BR$1,_xlfn.XLOOKUP($A15,'PY1 Data(H)'!$A$1:$A$288,'PY1 Data(H)'!$A$1:$BR$288))</f>
        <v>0</v>
      </c>
    </row>
    <row r="16" spans="1:62" x14ac:dyDescent="0.3">
      <c r="A16">
        <v>252</v>
      </c>
      <c r="D16" s="133" cm="1">
        <f t="array" ref="D16">_xlfn.XLOOKUP(D$1,'PY1 Data(H)'!$A$1:$BR$1,_xlfn.XLOOKUP($A16,'PY1 Data(H)'!$A$1:$A$288,'PY1 Data(H)'!$A$1:$BR$288))</f>
        <v>110490244</v>
      </c>
      <c r="E16" s="133" cm="1">
        <f t="array" ref="E16">_xlfn.XLOOKUP(E$1,'PY1 Data(H)'!$A$1:$BR$1,_xlfn.XLOOKUP($A16,'PY1 Data(H)'!$A$1:$A$288,'PY1 Data(H)'!$A$1:$BR$288))</f>
        <v>34083710</v>
      </c>
      <c r="F16" s="133" cm="1">
        <f t="array" ref="F16">_xlfn.XLOOKUP(F$1,'PY1 Data(H)'!$A$1:$BR$1,_xlfn.XLOOKUP($A16,'PY1 Data(H)'!$A$1:$A$288,'PY1 Data(H)'!$A$1:$BR$288))</f>
        <v>17237446</v>
      </c>
      <c r="G16" s="133" cm="1">
        <f t="array" ref="G16">_xlfn.XLOOKUP(G$1,'PY1 Data(H)'!$A$1:$BR$1,_xlfn.XLOOKUP($A16,'PY1 Data(H)'!$A$1:$A$288,'PY1 Data(H)'!$A$1:$BR$288))</f>
        <v>27701863</v>
      </c>
      <c r="H16" s="133" cm="1">
        <f t="array" ref="H16">_xlfn.XLOOKUP(H$1,'PY1 Data(H)'!$A$1:$BR$1,_xlfn.XLOOKUP($A16,'PY1 Data(H)'!$A$1:$A$288,'PY1 Data(H)'!$A$1:$BR$288))</f>
        <v>27722468</v>
      </c>
      <c r="I16" s="133" cm="1">
        <f t="array" ref="I16">_xlfn.XLOOKUP(I$1,'PY1 Data(H)'!$A$1:$BR$1,_xlfn.XLOOKUP($A16,'PY1 Data(H)'!$A$1:$A$288,'PY1 Data(H)'!$A$1:$BR$288))</f>
        <v>59006583</v>
      </c>
      <c r="J16" s="133" cm="1">
        <f t="array" ref="J16">_xlfn.XLOOKUP(J$1,'PY1 Data(H)'!$A$1:$BR$1,_xlfn.XLOOKUP($A16,'PY1 Data(H)'!$A$1:$A$288,'PY1 Data(H)'!$A$1:$BR$288))</f>
        <v>81029067</v>
      </c>
      <c r="K16" s="133" cm="1">
        <f t="array" ref="K16">_xlfn.XLOOKUP(K$1,'PY1 Data(H)'!$A$1:$BR$1,_xlfn.XLOOKUP($A16,'PY1 Data(H)'!$A$1:$A$288,'PY1 Data(H)'!$A$1:$BR$288))</f>
        <v>29496696</v>
      </c>
      <c r="L16" s="133" cm="1">
        <f t="array" ref="L16">_xlfn.XLOOKUP(L$1,'PY1 Data(H)'!$A$1:$BR$1,_xlfn.XLOOKUP($A16,'PY1 Data(H)'!$A$1:$A$288,'PY1 Data(H)'!$A$1:$BR$288))</f>
        <v>66259987</v>
      </c>
      <c r="M16" s="133" cm="1">
        <f t="array" ref="M16">_xlfn.XLOOKUP(M$1,'PY1 Data(H)'!$A$1:$BR$1,_xlfn.XLOOKUP($A16,'PY1 Data(H)'!$A$1:$A$288,'PY1 Data(H)'!$A$1:$BR$288))</f>
        <v>5053895</v>
      </c>
      <c r="N16" s="133" cm="1">
        <f t="array" ref="N16">_xlfn.XLOOKUP(N$1,'PY1 Data(H)'!$A$1:$BR$1,_xlfn.XLOOKUP($A16,'PY1 Data(H)'!$A$1:$A$288,'PY1 Data(H)'!$A$1:$BR$288))</f>
        <v>31722402</v>
      </c>
      <c r="O16" s="133" cm="1">
        <f t="array" ref="O16">_xlfn.XLOOKUP(O$1,'PY1 Data(H)'!$A$1:$BR$1,_xlfn.XLOOKUP($A16,'PY1 Data(H)'!$A$1:$A$288,'PY1 Data(H)'!$A$1:$BR$288))</f>
        <v>168487117</v>
      </c>
      <c r="P16" s="133" cm="1">
        <f t="array" ref="P16">_xlfn.XLOOKUP(P$1,'PY1 Data(H)'!$A$1:$BR$1,_xlfn.XLOOKUP($A16,'PY1 Data(H)'!$A$1:$A$288,'PY1 Data(H)'!$A$1:$BR$288))</f>
        <v>324389317</v>
      </c>
      <c r="Q16" s="133" cm="1">
        <f t="array" ref="Q16">_xlfn.XLOOKUP(Q$1,'PY1 Data(H)'!$A$1:$BR$1,_xlfn.XLOOKUP($A16,'PY1 Data(H)'!$A$1:$A$288,'PY1 Data(H)'!$A$1:$BR$288))</f>
        <v>115028186</v>
      </c>
      <c r="R16" s="133" cm="1">
        <f t="array" ref="R16">_xlfn.XLOOKUP(R$1,'PY1 Data(H)'!$A$1:$BR$1,_xlfn.XLOOKUP($A16,'PY1 Data(H)'!$A$1:$A$288,'PY1 Data(H)'!$A$1:$BR$288))</f>
        <v>563116529</v>
      </c>
      <c r="S16" s="133" cm="1">
        <f t="array" ref="S16">_xlfn.XLOOKUP(S$1,'PY1 Data(H)'!$A$1:$BR$1,_xlfn.XLOOKUP($A16,'PY1 Data(H)'!$A$1:$A$288,'PY1 Data(H)'!$A$1:$BR$288))</f>
        <v>72344687</v>
      </c>
      <c r="T16" s="133" cm="1">
        <f t="array" ref="T16">_xlfn.XLOOKUP(T$1,'PY1 Data(H)'!$A$1:$BR$1,_xlfn.XLOOKUP($A16,'PY1 Data(H)'!$A$1:$A$288,'PY1 Data(H)'!$A$1:$BR$288))</f>
        <v>21164479</v>
      </c>
      <c r="U16" s="133" cm="1">
        <f t="array" ref="U16">_xlfn.XLOOKUP(U$1,'PY1 Data(H)'!$A$1:$BR$1,_xlfn.XLOOKUP($A16,'PY1 Data(H)'!$A$1:$A$288,'PY1 Data(H)'!$A$1:$BR$288))</f>
        <v>89956525</v>
      </c>
      <c r="V16" s="133" cm="1">
        <f t="array" ref="V16">_xlfn.XLOOKUP(V$1,'PY1 Data(H)'!$A$1:$BR$1,_xlfn.XLOOKUP($A16,'PY1 Data(H)'!$A$1:$A$288,'PY1 Data(H)'!$A$1:$BR$288))</f>
        <v>38707832</v>
      </c>
      <c r="W16" s="133" cm="1">
        <f t="array" ref="W16">_xlfn.XLOOKUP(W$1,'PY1 Data(H)'!$A$1:$BR$1,_xlfn.XLOOKUP($A16,'PY1 Data(H)'!$A$1:$A$288,'PY1 Data(H)'!$A$1:$BR$288))</f>
        <v>142876786</v>
      </c>
      <c r="X16" s="133" cm="1">
        <f t="array" ref="X16">_xlfn.XLOOKUP(X$1,'PY1 Data(H)'!$A$1:$BR$1,_xlfn.XLOOKUP($A16,'PY1 Data(H)'!$A$1:$A$288,'PY1 Data(H)'!$A$1:$BR$288))</f>
        <v>224589310</v>
      </c>
      <c r="Y16" s="133" cm="1">
        <f t="array" ref="Y16">_xlfn.XLOOKUP(Y$1,'PY1 Data(H)'!$A$1:$BR$1,_xlfn.XLOOKUP($A16,'PY1 Data(H)'!$A$1:$A$288,'PY1 Data(H)'!$A$1:$BR$288))</f>
        <v>2326604000</v>
      </c>
      <c r="Z16" s="133" cm="1">
        <f t="array" ref="Z16">_xlfn.XLOOKUP(Z$1,'PY1 Data(H)'!$A$1:$BR$1,_xlfn.XLOOKUP($A16,'PY1 Data(H)'!$A$1:$A$288,'PY1 Data(H)'!$A$1:$BR$288))</f>
        <v>179944210</v>
      </c>
      <c r="AA16" s="133" cm="1">
        <f t="array" ref="AA16">_xlfn.XLOOKUP(AA$1,'PY1 Data(H)'!$A$1:$BR$1,_xlfn.XLOOKUP($A16,'PY1 Data(H)'!$A$1:$A$288,'PY1 Data(H)'!$A$1:$BR$288))</f>
        <v>26417799</v>
      </c>
      <c r="AB16" s="133" cm="1">
        <f t="array" ref="AB16">_xlfn.XLOOKUP(AB$1,'PY1 Data(H)'!$A$1:$BR$1,_xlfn.XLOOKUP($A16,'PY1 Data(H)'!$A$1:$A$288,'PY1 Data(H)'!$A$1:$BR$288))</f>
        <v>10223033</v>
      </c>
      <c r="AC16" s="133" cm="1">
        <f t="array" ref="AC16">_xlfn.XLOOKUP(AC$1,'PY1 Data(H)'!$A$1:$BR$1,_xlfn.XLOOKUP($A16,'PY1 Data(H)'!$A$1:$A$288,'PY1 Data(H)'!$A$1:$BR$288))</f>
        <v>84979384</v>
      </c>
      <c r="AD16" s="133" cm="1">
        <f t="array" ref="AD16">_xlfn.XLOOKUP(AD$1,'PY1 Data(H)'!$A$1:$BR$1,_xlfn.XLOOKUP($A16,'PY1 Data(H)'!$A$1:$A$288,'PY1 Data(H)'!$A$1:$BR$288))</f>
        <v>29968614</v>
      </c>
      <c r="AE16" s="133" cm="1">
        <f t="array" ref="AE16">_xlfn.XLOOKUP(AE$1,'PY1 Data(H)'!$A$1:$BR$1,_xlfn.XLOOKUP($A16,'PY1 Data(H)'!$A$1:$A$288,'PY1 Data(H)'!$A$1:$BR$288))</f>
        <v>41545991</v>
      </c>
      <c r="AF16" s="133" cm="1">
        <f t="array" ref="AF16">_xlfn.XLOOKUP(AF$1,'PY1 Data(H)'!$A$1:$BR$1,_xlfn.XLOOKUP($A16,'PY1 Data(H)'!$A$1:$A$288,'PY1 Data(H)'!$A$1:$BR$288))</f>
        <v>69530550</v>
      </c>
      <c r="AG16" s="133" cm="1">
        <f t="array" ref="AG16">_xlfn.XLOOKUP(AG$1,'PY1 Data(H)'!$A$1:$BR$1,_xlfn.XLOOKUP($A16,'PY1 Data(H)'!$A$1:$A$288,'PY1 Data(H)'!$A$1:$BR$288))</f>
        <v>0</v>
      </c>
      <c r="AH16" s="133" cm="1">
        <f t="array" ref="AH16">_xlfn.XLOOKUP(AH$1,'PY1 Data(H)'!$A$1:$BR$1,_xlfn.XLOOKUP($A16,'PY1 Data(H)'!$A$1:$A$288,'PY1 Data(H)'!$A$1:$BR$288))</f>
        <v>42519602</v>
      </c>
      <c r="AI16" s="133" cm="1">
        <f t="array" ref="AI16">_xlfn.XLOOKUP(AI$1,'PY1 Data(H)'!$A$1:$BR$1,_xlfn.XLOOKUP($A16,'PY1 Data(H)'!$A$1:$A$288,'PY1 Data(H)'!$A$1:$BR$288))</f>
        <v>127080519</v>
      </c>
      <c r="AJ16" s="133" cm="1">
        <f t="array" ref="AJ16">_xlfn.XLOOKUP(AJ$1,'PY1 Data(H)'!$A$1:$BR$1,_xlfn.XLOOKUP($A16,'PY1 Data(H)'!$A$1:$A$288,'PY1 Data(H)'!$A$1:$BR$288))</f>
        <v>179032884</v>
      </c>
      <c r="AK16" s="133" cm="1">
        <f t="array" ref="AK16">_xlfn.XLOOKUP(AK$1,'PY1 Data(H)'!$A$1:$BR$1,_xlfn.XLOOKUP($A16,'PY1 Data(H)'!$A$1:$A$288,'PY1 Data(H)'!$A$1:$BR$288))</f>
        <v>30879120</v>
      </c>
      <c r="AL16" s="133" cm="1">
        <f t="array" ref="AL16">_xlfn.XLOOKUP(AL$1,'PY1 Data(H)'!$A$1:$BR$1,_xlfn.XLOOKUP($A16,'PY1 Data(H)'!$A$1:$A$288,'PY1 Data(H)'!$A$1:$BR$288))</f>
        <v>92081892</v>
      </c>
      <c r="AM16" s="133" cm="1">
        <f t="array" ref="AM16">_xlfn.XLOOKUP(AM$1,'PY1 Data(H)'!$A$1:$BR$1,_xlfn.XLOOKUP($A16,'PY1 Data(H)'!$A$1:$A$288,'PY1 Data(H)'!$A$1:$BR$288))</f>
        <v>359700259</v>
      </c>
      <c r="AN16" s="133" cm="1">
        <f t="array" ref="AN16">_xlfn.XLOOKUP(AN$1,'PY1 Data(H)'!$A$1:$BR$1,_xlfn.XLOOKUP($A16,'PY1 Data(H)'!$A$1:$A$288,'PY1 Data(H)'!$A$1:$BR$288))</f>
        <v>20938359</v>
      </c>
      <c r="AO16" s="133" cm="1">
        <f t="array" ref="AO16">_xlfn.XLOOKUP(AO$1,'PY1 Data(H)'!$A$1:$BR$1,_xlfn.XLOOKUP($A16,'PY1 Data(H)'!$A$1:$A$288,'PY1 Data(H)'!$A$1:$BR$288))</f>
        <v>30820510</v>
      </c>
      <c r="AP16" s="133" cm="1">
        <f t="array" ref="AP16">_xlfn.XLOOKUP(AP$1,'PY1 Data(H)'!$A$1:$BR$1,_xlfn.XLOOKUP($A16,'PY1 Data(H)'!$A$1:$A$288,'PY1 Data(H)'!$A$1:$BR$288))</f>
        <v>52536221</v>
      </c>
      <c r="AQ16" s="133" cm="1">
        <f t="array" ref="AQ16">_xlfn.XLOOKUP(AQ$1,'PY1 Data(H)'!$A$1:$BR$1,_xlfn.XLOOKUP($A16,'PY1 Data(H)'!$A$1:$A$288,'PY1 Data(H)'!$A$1:$BR$288))</f>
        <v>16559575</v>
      </c>
      <c r="AR16" s="133" cm="1">
        <f t="array" ref="AR16">_xlfn.XLOOKUP(AR$1,'PY1 Data(H)'!$A$1:$BR$1,_xlfn.XLOOKUP($A16,'PY1 Data(H)'!$A$1:$A$288,'PY1 Data(H)'!$A$1:$BR$288))</f>
        <v>117618583</v>
      </c>
      <c r="AS16" s="133" cm="1">
        <f t="array" ref="AS16">_xlfn.XLOOKUP(AS$1,'PY1 Data(H)'!$A$1:$BR$1,_xlfn.XLOOKUP($A16,'PY1 Data(H)'!$A$1:$A$288,'PY1 Data(H)'!$A$1:$BR$288))</f>
        <v>249303302</v>
      </c>
      <c r="AT16" s="133" cm="1">
        <f t="array" ref="AT16">_xlfn.XLOOKUP(AT$1,'PY1 Data(H)'!$A$1:$BR$1,_xlfn.XLOOKUP($A16,'PY1 Data(H)'!$A$1:$A$288,'PY1 Data(H)'!$A$1:$BR$288))</f>
        <v>20086171</v>
      </c>
      <c r="AU16" s="133" cm="1">
        <f t="array" ref="AU16">_xlfn.XLOOKUP(AU$1,'PY1 Data(H)'!$A$1:$BR$1,_xlfn.XLOOKUP($A16,'PY1 Data(H)'!$A$1:$A$288,'PY1 Data(H)'!$A$1:$BR$288))</f>
        <v>6672622</v>
      </c>
      <c r="AV16" s="133" cm="1">
        <f t="array" ref="AV16">_xlfn.XLOOKUP(AV$1,'PY1 Data(H)'!$A$1:$BR$1,_xlfn.XLOOKUP($A16,'PY1 Data(H)'!$A$1:$A$288,'PY1 Data(H)'!$A$1:$BR$288))</f>
        <v>87586719</v>
      </c>
      <c r="AW16" s="133" cm="1">
        <f t="array" ref="AW16">_xlfn.XLOOKUP(AW$1,'PY1 Data(H)'!$A$1:$BR$1,_xlfn.XLOOKUP($A16,'PY1 Data(H)'!$A$1:$A$288,'PY1 Data(H)'!$A$1:$BR$288))</f>
        <v>27562864</v>
      </c>
      <c r="AX16" s="133" cm="1">
        <f t="array" ref="AX16">_xlfn.XLOOKUP(AX$1,'PY1 Data(H)'!$A$1:$BR$1,_xlfn.XLOOKUP($A16,'PY1 Data(H)'!$A$1:$A$288,'PY1 Data(H)'!$A$1:$BR$288))</f>
        <v>852132700</v>
      </c>
      <c r="AY16" s="133" cm="1">
        <f t="array" ref="AY16">_xlfn.XLOOKUP(AY$1,'PY1 Data(H)'!$A$1:$BR$1,_xlfn.XLOOKUP($A16,'PY1 Data(H)'!$A$1:$A$288,'PY1 Data(H)'!$A$1:$BR$288))</f>
        <v>32545089</v>
      </c>
      <c r="AZ16" s="133" cm="1">
        <f t="array" ref="AZ16">_xlfn.XLOOKUP(AZ$1,'PY1 Data(H)'!$A$1:$BR$1,_xlfn.XLOOKUP($A16,'PY1 Data(H)'!$A$1:$A$288,'PY1 Data(H)'!$A$1:$BR$288))</f>
        <v>226604441</v>
      </c>
      <c r="BA16" s="133" cm="1">
        <f t="array" ref="BA16">_xlfn.XLOOKUP(BA$1,'PY1 Data(H)'!$A$1:$BR$1,_xlfn.XLOOKUP($A16,'PY1 Data(H)'!$A$1:$A$288,'PY1 Data(H)'!$A$1:$BR$288))</f>
        <v>58628152</v>
      </c>
      <c r="BB16" s="133" cm="1">
        <f t="array" ref="BB16">_xlfn.XLOOKUP(BB$1,'PY1 Data(H)'!$A$1:$BR$1,_xlfn.XLOOKUP($A16,'PY1 Data(H)'!$A$1:$A$288,'PY1 Data(H)'!$A$1:$BR$288))</f>
        <v>89418090</v>
      </c>
      <c r="BC16" s="133" cm="1">
        <f t="array" ref="BC16">_xlfn.XLOOKUP(BC$1,'PY1 Data(H)'!$A$1:$BR$1,_xlfn.XLOOKUP($A16,'PY1 Data(H)'!$A$1:$A$288,'PY1 Data(H)'!$A$1:$BR$288))</f>
        <v>15139612</v>
      </c>
      <c r="BD16" s="133" cm="1">
        <f t="array" ref="BD16">_xlfn.XLOOKUP(BD$1,'PY1 Data(H)'!$A$1:$BR$1,_xlfn.XLOOKUP($A16,'PY1 Data(H)'!$A$1:$A$288,'PY1 Data(H)'!$A$1:$BR$288))</f>
        <v>48381636</v>
      </c>
      <c r="BE16" s="133" cm="1">
        <f t="array" ref="BE16">_xlfn.XLOOKUP(BE$1,'PY1 Data(H)'!$A$1:$BR$1,_xlfn.XLOOKUP($A16,'PY1 Data(H)'!$A$1:$A$288,'PY1 Data(H)'!$A$1:$BR$288))</f>
        <v>63519425</v>
      </c>
      <c r="BF16" s="133" cm="1">
        <f t="array" ref="BF16">_xlfn.XLOOKUP(BF$1,'PY1 Data(H)'!$A$1:$BR$1,_xlfn.XLOOKUP($A16,'PY1 Data(H)'!$A$1:$A$288,'PY1 Data(H)'!$A$1:$BR$288))</f>
        <v>11918684</v>
      </c>
      <c r="BG16" s="133" cm="1">
        <f t="array" ref="BG16">_xlfn.XLOOKUP(BG$1,'PY1 Data(H)'!$A$1:$BR$1,_xlfn.XLOOKUP($A16,'PY1 Data(H)'!$A$1:$A$288,'PY1 Data(H)'!$A$1:$BR$288))</f>
        <v>90938941</v>
      </c>
      <c r="BH16" s="133" cm="1">
        <f t="array" ref="BH16">_xlfn.XLOOKUP(BH$1,'PY1 Data(H)'!$A$1:$BR$1,_xlfn.XLOOKUP($A16,'PY1 Data(H)'!$A$1:$A$288,'PY1 Data(H)'!$A$1:$BR$288))</f>
        <v>45446701</v>
      </c>
      <c r="BI16" s="133" cm="1">
        <f t="array" ref="BI16">_xlfn.XLOOKUP(BI$1,'PY1 Data(H)'!$A$1:$BR$1,_xlfn.XLOOKUP($A16,'PY1 Data(H)'!$A$1:$A$288,'PY1 Data(H)'!$A$1:$BR$288))</f>
        <v>540369178</v>
      </c>
      <c r="BJ16" s="133" cm="1">
        <f t="array" ref="BJ16">_xlfn.XLOOKUP(BJ$1,'PY1 Data(H)'!$A$1:$BR$1,_xlfn.XLOOKUP($A16,'PY1 Data(H)'!$A$1:$A$288,'PY1 Data(H)'!$A$1:$BR$288))</f>
        <v>7320915</v>
      </c>
    </row>
    <row r="17" spans="1:62" x14ac:dyDescent="0.3">
      <c r="A17">
        <v>253</v>
      </c>
      <c r="D17" s="133" cm="1">
        <f t="array" ref="D17">_xlfn.XLOOKUP(D$1,'PY1 Data(H)'!$A$1:$BR$1,_xlfn.XLOOKUP($A17,'PY1 Data(H)'!$A$1:$A$288,'PY1 Data(H)'!$A$1:$BR$288))</f>
        <v>7257747</v>
      </c>
      <c r="E17" s="133" cm="1">
        <f t="array" ref="E17">_xlfn.XLOOKUP(E$1,'PY1 Data(H)'!$A$1:$BR$1,_xlfn.XLOOKUP($A17,'PY1 Data(H)'!$A$1:$A$288,'PY1 Data(H)'!$A$1:$BR$288))</f>
        <v>2419147</v>
      </c>
      <c r="F17" s="133" cm="1">
        <f t="array" ref="F17">_xlfn.XLOOKUP(F$1,'PY1 Data(H)'!$A$1:$BR$1,_xlfn.XLOOKUP($A17,'PY1 Data(H)'!$A$1:$A$288,'PY1 Data(H)'!$A$1:$BR$288))</f>
        <v>2419164</v>
      </c>
      <c r="G17" s="133" cm="1">
        <f t="array" ref="G17">_xlfn.XLOOKUP(G$1,'PY1 Data(H)'!$A$1:$BR$1,_xlfn.XLOOKUP($A17,'PY1 Data(H)'!$A$1:$A$288,'PY1 Data(H)'!$A$1:$BR$288))</f>
        <v>6207255</v>
      </c>
      <c r="H17" s="133" cm="1">
        <f t="array" ref="H17">_xlfn.XLOOKUP(H$1,'PY1 Data(H)'!$A$1:$BR$1,_xlfn.XLOOKUP($A17,'PY1 Data(H)'!$A$1:$A$288,'PY1 Data(H)'!$A$1:$BR$288))</f>
        <v>1961161</v>
      </c>
      <c r="I17" s="133" cm="1">
        <f t="array" ref="I17">_xlfn.XLOOKUP(I$1,'PY1 Data(H)'!$A$1:$BR$1,_xlfn.XLOOKUP($A17,'PY1 Data(H)'!$A$1:$A$288,'PY1 Data(H)'!$A$1:$BR$288))</f>
        <v>2636579</v>
      </c>
      <c r="J17" s="133" cm="1">
        <f t="array" ref="J17">_xlfn.XLOOKUP(J$1,'PY1 Data(H)'!$A$1:$BR$1,_xlfn.XLOOKUP($A17,'PY1 Data(H)'!$A$1:$A$288,'PY1 Data(H)'!$A$1:$BR$288))</f>
        <v>6264453</v>
      </c>
      <c r="K17" s="133" cm="1">
        <f t="array" ref="K17">_xlfn.XLOOKUP(K$1,'PY1 Data(H)'!$A$1:$BR$1,_xlfn.XLOOKUP($A17,'PY1 Data(H)'!$A$1:$A$288,'PY1 Data(H)'!$A$1:$BR$288))</f>
        <v>847631</v>
      </c>
      <c r="L17" s="133" cm="1">
        <f t="array" ref="L17">_xlfn.XLOOKUP(L$1,'PY1 Data(H)'!$A$1:$BR$1,_xlfn.XLOOKUP($A17,'PY1 Data(H)'!$A$1:$A$288,'PY1 Data(H)'!$A$1:$BR$288))</f>
        <v>1656721</v>
      </c>
      <c r="M17" s="133" cm="1">
        <f t="array" ref="M17">_xlfn.XLOOKUP(M$1,'PY1 Data(H)'!$A$1:$BR$1,_xlfn.XLOOKUP($A17,'PY1 Data(H)'!$A$1:$A$288,'PY1 Data(H)'!$A$1:$BR$288))</f>
        <v>1218013</v>
      </c>
      <c r="N17" s="133" cm="1">
        <f t="array" ref="N17">_xlfn.XLOOKUP(N$1,'PY1 Data(H)'!$A$1:$BR$1,_xlfn.XLOOKUP($A17,'PY1 Data(H)'!$A$1:$A$288,'PY1 Data(H)'!$A$1:$BR$288))</f>
        <v>3308879</v>
      </c>
      <c r="O17" s="133" cm="1">
        <f t="array" ref="O17">_xlfn.XLOOKUP(O$1,'PY1 Data(H)'!$A$1:$BR$1,_xlfn.XLOOKUP($A17,'PY1 Data(H)'!$A$1:$A$288,'PY1 Data(H)'!$A$1:$BR$288))</f>
        <v>11596697</v>
      </c>
      <c r="P17" s="133" cm="1">
        <f t="array" ref="P17">_xlfn.XLOOKUP(P$1,'PY1 Data(H)'!$A$1:$BR$1,_xlfn.XLOOKUP($A17,'PY1 Data(H)'!$A$1:$A$288,'PY1 Data(H)'!$A$1:$BR$288))</f>
        <v>27903025</v>
      </c>
      <c r="Q17" s="133" cm="1">
        <f t="array" ref="Q17">_xlfn.XLOOKUP(Q$1,'PY1 Data(H)'!$A$1:$BR$1,_xlfn.XLOOKUP($A17,'PY1 Data(H)'!$A$1:$A$288,'PY1 Data(H)'!$A$1:$BR$288))</f>
        <v>4039503</v>
      </c>
      <c r="R17" s="133" cm="1">
        <f t="array" ref="R17">_xlfn.XLOOKUP(R$1,'PY1 Data(H)'!$A$1:$BR$1,_xlfn.XLOOKUP($A17,'PY1 Data(H)'!$A$1:$A$288,'PY1 Data(H)'!$A$1:$BR$288))</f>
        <v>5161252</v>
      </c>
      <c r="S17" s="133" cm="1">
        <f t="array" ref="S17">_xlfn.XLOOKUP(S$1,'PY1 Data(H)'!$A$1:$BR$1,_xlfn.XLOOKUP($A17,'PY1 Data(H)'!$A$1:$A$288,'PY1 Data(H)'!$A$1:$BR$288))</f>
        <v>5873649</v>
      </c>
      <c r="T17" s="133" cm="1">
        <f t="array" ref="T17">_xlfn.XLOOKUP(T$1,'PY1 Data(H)'!$A$1:$BR$1,_xlfn.XLOOKUP($A17,'PY1 Data(H)'!$A$1:$A$288,'PY1 Data(H)'!$A$1:$BR$288))</f>
        <v>1463421</v>
      </c>
      <c r="U17" s="133" cm="1">
        <f t="array" ref="U17">_xlfn.XLOOKUP(U$1,'PY1 Data(H)'!$A$1:$BR$1,_xlfn.XLOOKUP($A17,'PY1 Data(H)'!$A$1:$A$288,'PY1 Data(H)'!$A$1:$BR$288))</f>
        <v>11596258</v>
      </c>
      <c r="V17" s="133" cm="1">
        <f t="array" ref="V17">_xlfn.XLOOKUP(V$1,'PY1 Data(H)'!$A$1:$BR$1,_xlfn.XLOOKUP($A17,'PY1 Data(H)'!$A$1:$A$288,'PY1 Data(H)'!$A$1:$BR$288))</f>
        <v>1737560</v>
      </c>
      <c r="W17" s="133" cm="1">
        <f t="array" ref="W17">_xlfn.XLOOKUP(W$1,'PY1 Data(H)'!$A$1:$BR$1,_xlfn.XLOOKUP($A17,'PY1 Data(H)'!$A$1:$A$288,'PY1 Data(H)'!$A$1:$BR$288))</f>
        <v>3973758</v>
      </c>
      <c r="X17" s="133" cm="1">
        <f t="array" ref="X17">_xlfn.XLOOKUP(X$1,'PY1 Data(H)'!$A$1:$BR$1,_xlfn.XLOOKUP($A17,'PY1 Data(H)'!$A$1:$A$288,'PY1 Data(H)'!$A$1:$BR$288))</f>
        <v>6877809</v>
      </c>
      <c r="Y17" s="133" cm="1">
        <f t="array" ref="Y17">_xlfn.XLOOKUP(Y$1,'PY1 Data(H)'!$A$1:$BR$1,_xlfn.XLOOKUP($A17,'PY1 Data(H)'!$A$1:$A$288,'PY1 Data(H)'!$A$1:$BR$288))</f>
        <v>109358000</v>
      </c>
      <c r="Z17" s="133" cm="1">
        <f t="array" ref="Z17">_xlfn.XLOOKUP(Z$1,'PY1 Data(H)'!$A$1:$BR$1,_xlfn.XLOOKUP($A17,'PY1 Data(H)'!$A$1:$A$288,'PY1 Data(H)'!$A$1:$BR$288))</f>
        <v>1806338</v>
      </c>
      <c r="AA17" s="133" cm="1">
        <f t="array" ref="AA17">_xlfn.XLOOKUP(AA$1,'PY1 Data(H)'!$A$1:$BR$1,_xlfn.XLOOKUP($A17,'PY1 Data(H)'!$A$1:$A$288,'PY1 Data(H)'!$A$1:$BR$288))</f>
        <v>1748716</v>
      </c>
      <c r="AB17" s="133" cm="1">
        <f t="array" ref="AB17">_xlfn.XLOOKUP(AB$1,'PY1 Data(H)'!$A$1:$BR$1,_xlfn.XLOOKUP($A17,'PY1 Data(H)'!$A$1:$A$288,'PY1 Data(H)'!$A$1:$BR$288))</f>
        <v>405697</v>
      </c>
      <c r="AC17" s="133" cm="1">
        <f t="array" ref="AC17">_xlfn.XLOOKUP(AC$1,'PY1 Data(H)'!$A$1:$BR$1,_xlfn.XLOOKUP($A17,'PY1 Data(H)'!$A$1:$A$288,'PY1 Data(H)'!$A$1:$BR$288))</f>
        <v>9466380</v>
      </c>
      <c r="AD17" s="133" cm="1">
        <f t="array" ref="AD17">_xlfn.XLOOKUP(AD$1,'PY1 Data(H)'!$A$1:$BR$1,_xlfn.XLOOKUP($A17,'PY1 Data(H)'!$A$1:$A$288,'PY1 Data(H)'!$A$1:$BR$288))</f>
        <v>1379790</v>
      </c>
      <c r="AE17" s="133" cm="1">
        <f t="array" ref="AE17">_xlfn.XLOOKUP(AE$1,'PY1 Data(H)'!$A$1:$BR$1,_xlfn.XLOOKUP($A17,'PY1 Data(H)'!$A$1:$A$288,'PY1 Data(H)'!$A$1:$BR$288))</f>
        <v>8635141</v>
      </c>
      <c r="AF17" s="133" cm="1">
        <f t="array" ref="AF17">_xlfn.XLOOKUP(AF$1,'PY1 Data(H)'!$A$1:$BR$1,_xlfn.XLOOKUP($A17,'PY1 Data(H)'!$A$1:$A$288,'PY1 Data(H)'!$A$1:$BR$288))</f>
        <v>2891833</v>
      </c>
      <c r="AG17" s="133" cm="1">
        <f t="array" ref="AG17">_xlfn.XLOOKUP(AG$1,'PY1 Data(H)'!$A$1:$BR$1,_xlfn.XLOOKUP($A17,'PY1 Data(H)'!$A$1:$A$288,'PY1 Data(H)'!$A$1:$BR$288))</f>
        <v>0</v>
      </c>
      <c r="AH17" s="133" cm="1">
        <f t="array" ref="AH17">_xlfn.XLOOKUP(AH$1,'PY1 Data(H)'!$A$1:$BR$1,_xlfn.XLOOKUP($A17,'PY1 Data(H)'!$A$1:$A$288,'PY1 Data(H)'!$A$1:$BR$288))</f>
        <v>1844277</v>
      </c>
      <c r="AI17" s="133" cm="1">
        <f t="array" ref="AI17">_xlfn.XLOOKUP(AI$1,'PY1 Data(H)'!$A$1:$BR$1,_xlfn.XLOOKUP($A17,'PY1 Data(H)'!$A$1:$A$288,'PY1 Data(H)'!$A$1:$BR$288))</f>
        <v>2386595</v>
      </c>
      <c r="AJ17" s="133" cm="1">
        <f t="array" ref="AJ17">_xlfn.XLOOKUP(AJ$1,'PY1 Data(H)'!$A$1:$BR$1,_xlfn.XLOOKUP($A17,'PY1 Data(H)'!$A$1:$A$288,'PY1 Data(H)'!$A$1:$BR$288))</f>
        <v>6808895</v>
      </c>
      <c r="AK17" s="133" cm="1">
        <f t="array" ref="AK17">_xlfn.XLOOKUP(AK$1,'PY1 Data(H)'!$A$1:$BR$1,_xlfn.XLOOKUP($A17,'PY1 Data(H)'!$A$1:$A$288,'PY1 Data(H)'!$A$1:$BR$288))</f>
        <v>4366829</v>
      </c>
      <c r="AL17" s="133" cm="1">
        <f t="array" ref="AL17">_xlfn.XLOOKUP(AL$1,'PY1 Data(H)'!$A$1:$BR$1,_xlfn.XLOOKUP($A17,'PY1 Data(H)'!$A$1:$A$288,'PY1 Data(H)'!$A$1:$BR$288))</f>
        <v>3836589</v>
      </c>
      <c r="AM17" s="133" cm="1">
        <f t="array" ref="AM17">_xlfn.XLOOKUP(AM$1,'PY1 Data(H)'!$A$1:$BR$1,_xlfn.XLOOKUP($A17,'PY1 Data(H)'!$A$1:$A$288,'PY1 Data(H)'!$A$1:$BR$288))</f>
        <v>15465456</v>
      </c>
      <c r="AN17" s="133" cm="1">
        <f t="array" ref="AN17">_xlfn.XLOOKUP(AN$1,'PY1 Data(H)'!$A$1:$BR$1,_xlfn.XLOOKUP($A17,'PY1 Data(H)'!$A$1:$A$288,'PY1 Data(H)'!$A$1:$BR$288))</f>
        <v>348199</v>
      </c>
      <c r="AO17" s="133" cm="1">
        <f t="array" ref="AO17">_xlfn.XLOOKUP(AO$1,'PY1 Data(H)'!$A$1:$BR$1,_xlfn.XLOOKUP($A17,'PY1 Data(H)'!$A$1:$A$288,'PY1 Data(H)'!$A$1:$BR$288))</f>
        <v>1217268</v>
      </c>
      <c r="AP17" s="133" cm="1">
        <f t="array" ref="AP17">_xlfn.XLOOKUP(AP$1,'PY1 Data(H)'!$A$1:$BR$1,_xlfn.XLOOKUP($A17,'PY1 Data(H)'!$A$1:$A$288,'PY1 Data(H)'!$A$1:$BR$288))</f>
        <v>703210</v>
      </c>
      <c r="AQ17" s="133" cm="1">
        <f t="array" ref="AQ17">_xlfn.XLOOKUP(AQ$1,'PY1 Data(H)'!$A$1:$BR$1,_xlfn.XLOOKUP($A17,'PY1 Data(H)'!$A$1:$A$288,'PY1 Data(H)'!$A$1:$BR$288))</f>
        <v>863755</v>
      </c>
      <c r="AR17" s="133" cm="1">
        <f t="array" ref="AR17">_xlfn.XLOOKUP(AR$1,'PY1 Data(H)'!$A$1:$BR$1,_xlfn.XLOOKUP($A17,'PY1 Data(H)'!$A$1:$A$288,'PY1 Data(H)'!$A$1:$BR$288))</f>
        <v>2974746</v>
      </c>
      <c r="AS17" s="133" cm="1">
        <f t="array" ref="AS17">_xlfn.XLOOKUP(AS$1,'PY1 Data(H)'!$A$1:$BR$1,_xlfn.XLOOKUP($A17,'PY1 Data(H)'!$A$1:$A$288,'PY1 Data(H)'!$A$1:$BR$288))</f>
        <v>12810819</v>
      </c>
      <c r="AT17" s="133" cm="1">
        <f t="array" ref="AT17">_xlfn.XLOOKUP(AT$1,'PY1 Data(H)'!$A$1:$BR$1,_xlfn.XLOOKUP($A17,'PY1 Data(H)'!$A$1:$A$288,'PY1 Data(H)'!$A$1:$BR$288))</f>
        <v>507383</v>
      </c>
      <c r="AU17" s="133" cm="1">
        <f t="array" ref="AU17">_xlfn.XLOOKUP(AU$1,'PY1 Data(H)'!$A$1:$BR$1,_xlfn.XLOOKUP($A17,'PY1 Data(H)'!$A$1:$A$288,'PY1 Data(H)'!$A$1:$BR$288))</f>
        <v>1327590</v>
      </c>
      <c r="AV17" s="133" cm="1">
        <f t="array" ref="AV17">_xlfn.XLOOKUP(AV$1,'PY1 Data(H)'!$A$1:$BR$1,_xlfn.XLOOKUP($A17,'PY1 Data(H)'!$A$1:$A$288,'PY1 Data(H)'!$A$1:$BR$288))</f>
        <v>3248553</v>
      </c>
      <c r="AW17" s="133" cm="1">
        <f t="array" ref="AW17">_xlfn.XLOOKUP(AW$1,'PY1 Data(H)'!$A$1:$BR$1,_xlfn.XLOOKUP($A17,'PY1 Data(H)'!$A$1:$A$288,'PY1 Data(H)'!$A$1:$BR$288))</f>
        <v>2523008</v>
      </c>
      <c r="AX17" s="133" cm="1">
        <f t="array" ref="AX17">_xlfn.XLOOKUP(AX$1,'PY1 Data(H)'!$A$1:$BR$1,_xlfn.XLOOKUP($A17,'PY1 Data(H)'!$A$1:$A$288,'PY1 Data(H)'!$A$1:$BR$288))</f>
        <v>24058762</v>
      </c>
      <c r="AY17" s="133" cm="1">
        <f t="array" ref="AY17">_xlfn.XLOOKUP(AY$1,'PY1 Data(H)'!$A$1:$BR$1,_xlfn.XLOOKUP($A17,'PY1 Data(H)'!$A$1:$A$288,'PY1 Data(H)'!$A$1:$BR$288))</f>
        <v>4257709</v>
      </c>
      <c r="AZ17" s="133" cm="1">
        <f t="array" ref="AZ17">_xlfn.XLOOKUP(AZ$1,'PY1 Data(H)'!$A$1:$BR$1,_xlfn.XLOOKUP($A17,'PY1 Data(H)'!$A$1:$A$288,'PY1 Data(H)'!$A$1:$BR$288))</f>
        <v>2272319</v>
      </c>
      <c r="BA17" s="133" cm="1">
        <f t="array" ref="BA17">_xlfn.XLOOKUP(BA$1,'PY1 Data(H)'!$A$1:$BR$1,_xlfn.XLOOKUP($A17,'PY1 Data(H)'!$A$1:$A$288,'PY1 Data(H)'!$A$1:$BR$288))</f>
        <v>2661210</v>
      </c>
      <c r="BB17" s="133" cm="1">
        <f t="array" ref="BB17">_xlfn.XLOOKUP(BB$1,'PY1 Data(H)'!$A$1:$BR$1,_xlfn.XLOOKUP($A17,'PY1 Data(H)'!$A$1:$A$288,'PY1 Data(H)'!$A$1:$BR$288))</f>
        <v>4036560</v>
      </c>
      <c r="BC17" s="133" cm="1">
        <f t="array" ref="BC17">_xlfn.XLOOKUP(BC$1,'PY1 Data(H)'!$A$1:$BR$1,_xlfn.XLOOKUP($A17,'PY1 Data(H)'!$A$1:$A$288,'PY1 Data(H)'!$A$1:$BR$288))</f>
        <v>1247889</v>
      </c>
      <c r="BD17" s="133" cm="1">
        <f t="array" ref="BD17">_xlfn.XLOOKUP(BD$1,'PY1 Data(H)'!$A$1:$BR$1,_xlfn.XLOOKUP($A17,'PY1 Data(H)'!$A$1:$A$288,'PY1 Data(H)'!$A$1:$BR$288))</f>
        <v>962821</v>
      </c>
      <c r="BE17" s="133" cm="1">
        <f t="array" ref="BE17">_xlfn.XLOOKUP(BE$1,'PY1 Data(H)'!$A$1:$BR$1,_xlfn.XLOOKUP($A17,'PY1 Data(H)'!$A$1:$A$288,'PY1 Data(H)'!$A$1:$BR$288))</f>
        <v>1454452</v>
      </c>
      <c r="BF17" s="133" cm="1">
        <f t="array" ref="BF17">_xlfn.XLOOKUP(BF$1,'PY1 Data(H)'!$A$1:$BR$1,_xlfn.XLOOKUP($A17,'PY1 Data(H)'!$A$1:$A$288,'PY1 Data(H)'!$A$1:$BR$288))</f>
        <v>12976726</v>
      </c>
      <c r="BG17" s="133" cm="1">
        <f t="array" ref="BG17">_xlfn.XLOOKUP(BG$1,'PY1 Data(H)'!$A$1:$BR$1,_xlfn.XLOOKUP($A17,'PY1 Data(H)'!$A$1:$A$288,'PY1 Data(H)'!$A$1:$BR$288))</f>
        <v>4901693</v>
      </c>
      <c r="BH17" s="133" cm="1">
        <f t="array" ref="BH17">_xlfn.XLOOKUP(BH$1,'PY1 Data(H)'!$A$1:$BR$1,_xlfn.XLOOKUP($A17,'PY1 Data(H)'!$A$1:$A$288,'PY1 Data(H)'!$A$1:$BR$288))</f>
        <v>1772305</v>
      </c>
      <c r="BI17" s="133" cm="1">
        <f t="array" ref="BI17">_xlfn.XLOOKUP(BI$1,'PY1 Data(H)'!$A$1:$BR$1,_xlfn.XLOOKUP($A17,'PY1 Data(H)'!$A$1:$A$288,'PY1 Data(H)'!$A$1:$BR$288))</f>
        <v>4806091</v>
      </c>
      <c r="BJ17" s="133" cm="1">
        <f t="array" ref="BJ17">_xlfn.XLOOKUP(BJ$1,'PY1 Data(H)'!$A$1:$BR$1,_xlfn.XLOOKUP($A17,'PY1 Data(H)'!$A$1:$A$288,'PY1 Data(H)'!$A$1:$BR$288))</f>
        <v>3770158</v>
      </c>
    </row>
    <row r="18" spans="1:62" x14ac:dyDescent="0.3">
      <c r="A18">
        <v>254</v>
      </c>
      <c r="D18" s="133" cm="1">
        <f t="array" ref="D18">_xlfn.XLOOKUP(D$1,'PY1 Data(H)'!$A$1:$BR$1,_xlfn.XLOOKUP($A18,'PY1 Data(H)'!$A$1:$A$288,'PY1 Data(H)'!$A$1:$BR$288))</f>
        <v>-348703200</v>
      </c>
      <c r="E18" s="133" cm="1">
        <f t="array" ref="E18">_xlfn.XLOOKUP(E$1,'PY1 Data(H)'!$A$1:$BR$1,_xlfn.XLOOKUP($A18,'PY1 Data(H)'!$A$1:$A$288,'PY1 Data(H)'!$A$1:$BR$288))</f>
        <v>-76160289</v>
      </c>
      <c r="F18" s="133" cm="1">
        <f t="array" ref="F18">_xlfn.XLOOKUP(F$1,'PY1 Data(H)'!$A$1:$BR$1,_xlfn.XLOOKUP($A18,'PY1 Data(H)'!$A$1:$A$288,'PY1 Data(H)'!$A$1:$BR$288))</f>
        <v>-25031727</v>
      </c>
      <c r="G18" s="133" cm="1">
        <f t="array" ref="G18">_xlfn.XLOOKUP(G$1,'PY1 Data(H)'!$A$1:$BR$1,_xlfn.XLOOKUP($A18,'PY1 Data(H)'!$A$1:$A$288,'PY1 Data(H)'!$A$1:$BR$288))</f>
        <v>-44136706</v>
      </c>
      <c r="H18" s="133" cm="1">
        <f t="array" ref="H18">_xlfn.XLOOKUP(H$1,'PY1 Data(H)'!$A$1:$BR$1,_xlfn.XLOOKUP($A18,'PY1 Data(H)'!$A$1:$A$288,'PY1 Data(H)'!$A$1:$BR$288))</f>
        <v>-49122970</v>
      </c>
      <c r="I18" s="133" cm="1">
        <f t="array" ref="I18">_xlfn.XLOOKUP(I$1,'PY1 Data(H)'!$A$1:$BR$1,_xlfn.XLOOKUP($A18,'PY1 Data(H)'!$A$1:$A$288,'PY1 Data(H)'!$A$1:$BR$288))</f>
        <v>-78074646</v>
      </c>
      <c r="J18" s="133" cm="1">
        <f t="array" ref="J18">_xlfn.XLOOKUP(J$1,'PY1 Data(H)'!$A$1:$BR$1,_xlfn.XLOOKUP($A18,'PY1 Data(H)'!$A$1:$A$288,'PY1 Data(H)'!$A$1:$BR$288))</f>
        <v>-91908920</v>
      </c>
      <c r="K18" s="133" cm="1">
        <f t="array" ref="K18">_xlfn.XLOOKUP(K$1,'PY1 Data(H)'!$A$1:$BR$1,_xlfn.XLOOKUP($A18,'PY1 Data(H)'!$A$1:$A$288,'PY1 Data(H)'!$A$1:$BR$288))</f>
        <v>-37754278</v>
      </c>
      <c r="L18" s="133" cm="1">
        <f t="array" ref="L18">_xlfn.XLOOKUP(L$1,'PY1 Data(H)'!$A$1:$BR$1,_xlfn.XLOOKUP($A18,'PY1 Data(H)'!$A$1:$A$288,'PY1 Data(H)'!$A$1:$BR$288))</f>
        <v>-98991344</v>
      </c>
      <c r="M18" s="133" cm="1">
        <f t="array" ref="M18">_xlfn.XLOOKUP(M$1,'PY1 Data(H)'!$A$1:$BR$1,_xlfn.XLOOKUP($A18,'PY1 Data(H)'!$A$1:$A$288,'PY1 Data(H)'!$A$1:$BR$288))</f>
        <v>-33239230</v>
      </c>
      <c r="N18" s="133" cm="1">
        <f t="array" ref="N18">_xlfn.XLOOKUP(N$1,'PY1 Data(H)'!$A$1:$BR$1,_xlfn.XLOOKUP($A18,'PY1 Data(H)'!$A$1:$A$288,'PY1 Data(H)'!$A$1:$BR$288))</f>
        <v>-61819805</v>
      </c>
      <c r="O18" s="133" cm="1">
        <f t="array" ref="O18">_xlfn.XLOOKUP(O$1,'PY1 Data(H)'!$A$1:$BR$1,_xlfn.XLOOKUP($A18,'PY1 Data(H)'!$A$1:$A$288,'PY1 Data(H)'!$A$1:$BR$288))</f>
        <v>-173886195</v>
      </c>
      <c r="P18" s="133" cm="1">
        <f t="array" ref="P18">_xlfn.XLOOKUP(P$1,'PY1 Data(H)'!$A$1:$BR$1,_xlfn.XLOOKUP($A18,'PY1 Data(H)'!$A$1:$A$288,'PY1 Data(H)'!$A$1:$BR$288))</f>
        <v>-403436673</v>
      </c>
      <c r="Q18" s="133" cm="1">
        <f t="array" ref="Q18">_xlfn.XLOOKUP(Q$1,'PY1 Data(H)'!$A$1:$BR$1,_xlfn.XLOOKUP($A18,'PY1 Data(H)'!$A$1:$A$288,'PY1 Data(H)'!$A$1:$BR$288))</f>
        <v>-177037027</v>
      </c>
      <c r="R18" s="133" cm="1">
        <f t="array" ref="R18">_xlfn.XLOOKUP(R$1,'PY1 Data(H)'!$A$1:$BR$1,_xlfn.XLOOKUP($A18,'PY1 Data(H)'!$A$1:$A$288,'PY1 Data(H)'!$A$1:$BR$288))</f>
        <v>-494283158</v>
      </c>
      <c r="S18" s="133" cm="1">
        <f t="array" ref="S18">_xlfn.XLOOKUP(S$1,'PY1 Data(H)'!$A$1:$BR$1,_xlfn.XLOOKUP($A18,'PY1 Data(H)'!$A$1:$A$288,'PY1 Data(H)'!$A$1:$BR$288))</f>
        <v>-173500103</v>
      </c>
      <c r="T18" s="133" cm="1">
        <f t="array" ref="T18">_xlfn.XLOOKUP(T$1,'PY1 Data(H)'!$A$1:$BR$1,_xlfn.XLOOKUP($A18,'PY1 Data(H)'!$A$1:$A$288,'PY1 Data(H)'!$A$1:$BR$288))</f>
        <v>-28550072</v>
      </c>
      <c r="U18" s="133" cm="1">
        <f t="array" ref="U18">_xlfn.XLOOKUP(U$1,'PY1 Data(H)'!$A$1:$BR$1,_xlfn.XLOOKUP($A18,'PY1 Data(H)'!$A$1:$A$288,'PY1 Data(H)'!$A$1:$BR$288))</f>
        <v>-128232449</v>
      </c>
      <c r="V18" s="133" cm="1">
        <f t="array" ref="V18">_xlfn.XLOOKUP(V$1,'PY1 Data(H)'!$A$1:$BR$1,_xlfn.XLOOKUP($A18,'PY1 Data(H)'!$A$1:$A$288,'PY1 Data(H)'!$A$1:$BR$288))</f>
        <v>-36653714</v>
      </c>
      <c r="W18" s="133" cm="1">
        <f t="array" ref="W18">_xlfn.XLOOKUP(W$1,'PY1 Data(H)'!$A$1:$BR$1,_xlfn.XLOOKUP($A18,'PY1 Data(H)'!$A$1:$A$288,'PY1 Data(H)'!$A$1:$BR$288))</f>
        <v>-228399334</v>
      </c>
      <c r="X18" s="133" cm="1">
        <f t="array" ref="X18">_xlfn.XLOOKUP(X$1,'PY1 Data(H)'!$A$1:$BR$1,_xlfn.XLOOKUP($A18,'PY1 Data(H)'!$A$1:$A$288,'PY1 Data(H)'!$A$1:$BR$288))</f>
        <v>-266067622</v>
      </c>
      <c r="Y18" s="133" cm="1">
        <f t="array" ref="Y18">_xlfn.XLOOKUP(Y$1,'PY1 Data(H)'!$A$1:$BR$1,_xlfn.XLOOKUP($A18,'PY1 Data(H)'!$A$1:$A$288,'PY1 Data(H)'!$A$1:$BR$288))</f>
        <v>-2489767000</v>
      </c>
      <c r="Z18" s="133" cm="1">
        <f t="array" ref="Z18">_xlfn.XLOOKUP(Z$1,'PY1 Data(H)'!$A$1:$BR$1,_xlfn.XLOOKUP($A18,'PY1 Data(H)'!$A$1:$A$288,'PY1 Data(H)'!$A$1:$BR$288))</f>
        <v>-143609588</v>
      </c>
      <c r="AA18" s="133" cm="1">
        <f t="array" ref="AA18">_xlfn.XLOOKUP(AA$1,'PY1 Data(H)'!$A$1:$BR$1,_xlfn.XLOOKUP($A18,'PY1 Data(H)'!$A$1:$A$288,'PY1 Data(H)'!$A$1:$BR$288))</f>
        <v>-59582496</v>
      </c>
      <c r="AB18" s="133" cm="1">
        <f t="array" ref="AB18">_xlfn.XLOOKUP(AB$1,'PY1 Data(H)'!$A$1:$BR$1,_xlfn.XLOOKUP($A18,'PY1 Data(H)'!$A$1:$A$288,'PY1 Data(H)'!$A$1:$BR$288))</f>
        <v>-21951541</v>
      </c>
      <c r="AC18" s="133" cm="1">
        <f t="array" ref="AC18">_xlfn.XLOOKUP(AC$1,'PY1 Data(H)'!$A$1:$BR$1,_xlfn.XLOOKUP($A18,'PY1 Data(H)'!$A$1:$A$288,'PY1 Data(H)'!$A$1:$BR$288))</f>
        <v>-232102651</v>
      </c>
      <c r="AD18" s="133" cm="1">
        <f t="array" ref="AD18">_xlfn.XLOOKUP(AD$1,'PY1 Data(H)'!$A$1:$BR$1,_xlfn.XLOOKUP($A18,'PY1 Data(H)'!$A$1:$A$288,'PY1 Data(H)'!$A$1:$BR$288))</f>
        <v>-44618224</v>
      </c>
      <c r="AE18" s="133" cm="1">
        <f t="array" ref="AE18">_xlfn.XLOOKUP(AE$1,'PY1 Data(H)'!$A$1:$BR$1,_xlfn.XLOOKUP($A18,'PY1 Data(H)'!$A$1:$A$288,'PY1 Data(H)'!$A$1:$BR$288))</f>
        <v>-83810825</v>
      </c>
      <c r="AF18" s="133" cm="1">
        <f t="array" ref="AF18">_xlfn.XLOOKUP(AF$1,'PY1 Data(H)'!$A$1:$BR$1,_xlfn.XLOOKUP($A18,'PY1 Data(H)'!$A$1:$A$288,'PY1 Data(H)'!$A$1:$BR$288))</f>
        <v>-185927756</v>
      </c>
      <c r="AG18" s="133" cm="1">
        <f t="array" ref="AG18">_xlfn.XLOOKUP(AG$1,'PY1 Data(H)'!$A$1:$BR$1,_xlfn.XLOOKUP($A18,'PY1 Data(H)'!$A$1:$A$288,'PY1 Data(H)'!$A$1:$BR$288))</f>
        <v>0</v>
      </c>
      <c r="AH18" s="133" cm="1">
        <f t="array" ref="AH18">_xlfn.XLOOKUP(AH$1,'PY1 Data(H)'!$A$1:$BR$1,_xlfn.XLOOKUP($A18,'PY1 Data(H)'!$A$1:$A$288,'PY1 Data(H)'!$A$1:$BR$288))</f>
        <v>-63540238</v>
      </c>
      <c r="AI18" s="133" cm="1">
        <f t="array" ref="AI18">_xlfn.XLOOKUP(AI$1,'PY1 Data(H)'!$A$1:$BR$1,_xlfn.XLOOKUP($A18,'PY1 Data(H)'!$A$1:$A$288,'PY1 Data(H)'!$A$1:$BR$288))</f>
        <v>-85700187</v>
      </c>
      <c r="AJ18" s="133" cm="1">
        <f t="array" ref="AJ18">_xlfn.XLOOKUP(AJ$1,'PY1 Data(H)'!$A$1:$BR$1,_xlfn.XLOOKUP($A18,'PY1 Data(H)'!$A$1:$A$288,'PY1 Data(H)'!$A$1:$BR$288))</f>
        <v>-259197343</v>
      </c>
      <c r="AK18" s="133" cm="1">
        <f t="array" ref="AK18">_xlfn.XLOOKUP(AK$1,'PY1 Data(H)'!$A$1:$BR$1,_xlfn.XLOOKUP($A18,'PY1 Data(H)'!$A$1:$A$288,'PY1 Data(H)'!$A$1:$BR$288))</f>
        <v>-97305905</v>
      </c>
      <c r="AL18" s="133" cm="1">
        <f t="array" ref="AL18">_xlfn.XLOOKUP(AL$1,'PY1 Data(H)'!$A$1:$BR$1,_xlfn.XLOOKUP($A18,'PY1 Data(H)'!$A$1:$A$288,'PY1 Data(H)'!$A$1:$BR$288))</f>
        <v>-137283213</v>
      </c>
      <c r="AM18" s="133" cm="1">
        <f t="array" ref="AM18">_xlfn.XLOOKUP(AM$1,'PY1 Data(H)'!$A$1:$BR$1,_xlfn.XLOOKUP($A18,'PY1 Data(H)'!$A$1:$A$288,'PY1 Data(H)'!$A$1:$BR$288))</f>
        <v>-637330712</v>
      </c>
      <c r="AN18" s="133" cm="1">
        <f t="array" ref="AN18">_xlfn.XLOOKUP(AN$1,'PY1 Data(H)'!$A$1:$BR$1,_xlfn.XLOOKUP($A18,'PY1 Data(H)'!$A$1:$A$288,'PY1 Data(H)'!$A$1:$BR$288))</f>
        <v>-31745847</v>
      </c>
      <c r="AO18" s="133" cm="1">
        <f t="array" ref="AO18">_xlfn.XLOOKUP(AO$1,'PY1 Data(H)'!$A$1:$BR$1,_xlfn.XLOOKUP($A18,'PY1 Data(H)'!$A$1:$A$288,'PY1 Data(H)'!$A$1:$BR$288))</f>
        <v>-90289171</v>
      </c>
      <c r="AP18" s="133" cm="1">
        <f t="array" ref="AP18">_xlfn.XLOOKUP(AP$1,'PY1 Data(H)'!$A$1:$BR$1,_xlfn.XLOOKUP($A18,'PY1 Data(H)'!$A$1:$A$288,'PY1 Data(H)'!$A$1:$BR$288))</f>
        <v>-78887108</v>
      </c>
      <c r="AQ18" s="133" cm="1">
        <f t="array" ref="AQ18">_xlfn.XLOOKUP(AQ$1,'PY1 Data(H)'!$A$1:$BR$1,_xlfn.XLOOKUP($A18,'PY1 Data(H)'!$A$1:$A$288,'PY1 Data(H)'!$A$1:$BR$288))</f>
        <v>-18534803</v>
      </c>
      <c r="AR18" s="133" cm="1">
        <f t="array" ref="AR18">_xlfn.XLOOKUP(AR$1,'PY1 Data(H)'!$A$1:$BR$1,_xlfn.XLOOKUP($A18,'PY1 Data(H)'!$A$1:$A$288,'PY1 Data(H)'!$A$1:$BR$288))</f>
        <v>-121873755</v>
      </c>
      <c r="AS18" s="133" cm="1">
        <f t="array" ref="AS18">_xlfn.XLOOKUP(AS$1,'PY1 Data(H)'!$A$1:$BR$1,_xlfn.XLOOKUP($A18,'PY1 Data(H)'!$A$1:$A$288,'PY1 Data(H)'!$A$1:$BR$288))</f>
        <v>-450741068</v>
      </c>
      <c r="AT18" s="133" cm="1">
        <f t="array" ref="AT18">_xlfn.XLOOKUP(AT$1,'PY1 Data(H)'!$A$1:$BR$1,_xlfn.XLOOKUP($A18,'PY1 Data(H)'!$A$1:$A$288,'PY1 Data(H)'!$A$1:$BR$288))</f>
        <v>-28787812</v>
      </c>
      <c r="AU18" s="133" cm="1">
        <f t="array" ref="AU18">_xlfn.XLOOKUP(AU$1,'PY1 Data(H)'!$A$1:$BR$1,_xlfn.XLOOKUP($A18,'PY1 Data(H)'!$A$1:$A$288,'PY1 Data(H)'!$A$1:$BR$288))</f>
        <v>-23029304</v>
      </c>
      <c r="AV18" s="133" cm="1">
        <f t="array" ref="AV18">_xlfn.XLOOKUP(AV$1,'PY1 Data(H)'!$A$1:$BR$1,_xlfn.XLOOKUP($A18,'PY1 Data(H)'!$A$1:$A$288,'PY1 Data(H)'!$A$1:$BR$288))</f>
        <v>-106565069</v>
      </c>
      <c r="AW18" s="133" cm="1">
        <f t="array" ref="AW18">_xlfn.XLOOKUP(AW$1,'PY1 Data(H)'!$A$1:$BR$1,_xlfn.XLOOKUP($A18,'PY1 Data(H)'!$A$1:$A$288,'PY1 Data(H)'!$A$1:$BR$288))</f>
        <v>-52118399</v>
      </c>
      <c r="AX18" s="133" cm="1">
        <f t="array" ref="AX18">_xlfn.XLOOKUP(AX$1,'PY1 Data(H)'!$A$1:$BR$1,_xlfn.XLOOKUP($A18,'PY1 Data(H)'!$A$1:$A$288,'PY1 Data(H)'!$A$1:$BR$288))</f>
        <v>-1196883866</v>
      </c>
      <c r="AY18" s="133" cm="1">
        <f t="array" ref="AY18">_xlfn.XLOOKUP(AY$1,'PY1 Data(H)'!$A$1:$BR$1,_xlfn.XLOOKUP($A18,'PY1 Data(H)'!$A$1:$A$288,'PY1 Data(H)'!$A$1:$BR$288))</f>
        <v>-37293624</v>
      </c>
      <c r="AZ18" s="133" cm="1">
        <f t="array" ref="AZ18">_xlfn.XLOOKUP(AZ$1,'PY1 Data(H)'!$A$1:$BR$1,_xlfn.XLOOKUP($A18,'PY1 Data(H)'!$A$1:$A$288,'PY1 Data(H)'!$A$1:$BR$288))</f>
        <v>-276575458</v>
      </c>
      <c r="BA18" s="133" cm="1">
        <f t="array" ref="BA18">_xlfn.XLOOKUP(BA$1,'PY1 Data(H)'!$A$1:$BR$1,_xlfn.XLOOKUP($A18,'PY1 Data(H)'!$A$1:$A$288,'PY1 Data(H)'!$A$1:$BR$288))</f>
        <v>-113073633</v>
      </c>
      <c r="BB18" s="133" cm="1">
        <f t="array" ref="BB18">_xlfn.XLOOKUP(BB$1,'PY1 Data(H)'!$A$1:$BR$1,_xlfn.XLOOKUP($A18,'PY1 Data(H)'!$A$1:$A$288,'PY1 Data(H)'!$A$1:$BR$288))</f>
        <v>-203478032</v>
      </c>
      <c r="BC18" s="133" cm="1">
        <f t="array" ref="BC18">_xlfn.XLOOKUP(BC$1,'PY1 Data(H)'!$A$1:$BR$1,_xlfn.XLOOKUP($A18,'PY1 Data(H)'!$A$1:$A$288,'PY1 Data(H)'!$A$1:$BR$288))</f>
        <v>-39344474</v>
      </c>
      <c r="BD18" s="133" cm="1">
        <f t="array" ref="BD18">_xlfn.XLOOKUP(BD$1,'PY1 Data(H)'!$A$1:$BR$1,_xlfn.XLOOKUP($A18,'PY1 Data(H)'!$A$1:$A$288,'PY1 Data(H)'!$A$1:$BR$288))</f>
        <v>-57980080</v>
      </c>
      <c r="BE18" s="133" cm="1">
        <f t="array" ref="BE18">_xlfn.XLOOKUP(BE$1,'PY1 Data(H)'!$A$1:$BR$1,_xlfn.XLOOKUP($A18,'PY1 Data(H)'!$A$1:$A$288,'PY1 Data(H)'!$A$1:$BR$288))</f>
        <v>-140215731</v>
      </c>
      <c r="BF18" s="133" cm="1">
        <f t="array" ref="BF18">_xlfn.XLOOKUP(BF$1,'PY1 Data(H)'!$A$1:$BR$1,_xlfn.XLOOKUP($A18,'PY1 Data(H)'!$A$1:$A$288,'PY1 Data(H)'!$A$1:$BR$288))</f>
        <v>-13158370</v>
      </c>
      <c r="BG18" s="133" cm="1">
        <f t="array" ref="BG18">_xlfn.XLOOKUP(BG$1,'PY1 Data(H)'!$A$1:$BR$1,_xlfn.XLOOKUP($A18,'PY1 Data(H)'!$A$1:$A$288,'PY1 Data(H)'!$A$1:$BR$288))</f>
        <v>-281851921</v>
      </c>
      <c r="BH18" s="133" cm="1">
        <f t="array" ref="BH18">_xlfn.XLOOKUP(BH$1,'PY1 Data(H)'!$A$1:$BR$1,_xlfn.XLOOKUP($A18,'PY1 Data(H)'!$A$1:$A$288,'PY1 Data(H)'!$A$1:$BR$288))</f>
        <v>-56622528</v>
      </c>
      <c r="BI18" s="133" cm="1">
        <f t="array" ref="BI18">_xlfn.XLOOKUP(BI$1,'PY1 Data(H)'!$A$1:$BR$1,_xlfn.XLOOKUP($A18,'PY1 Data(H)'!$A$1:$A$288,'PY1 Data(H)'!$A$1:$BR$288))</f>
        <v>-536439361</v>
      </c>
      <c r="BJ18" s="133" cm="1">
        <f t="array" ref="BJ18">_xlfn.XLOOKUP(BJ$1,'PY1 Data(H)'!$A$1:$BR$1,_xlfn.XLOOKUP($A18,'PY1 Data(H)'!$A$1:$A$288,'PY1 Data(H)'!$A$1:$BR$288))</f>
        <v>-21139152</v>
      </c>
    </row>
    <row r="19" spans="1:62" x14ac:dyDescent="0.3">
      <c r="D19" s="133" t="e" cm="1">
        <f t="array" ref="D19">_xlfn.XLOOKUP(D$1,'PY1 Data(H)'!$A$1:$BR$1,_xlfn.XLOOKUP($A19,'PY1 Data(H)'!$A$1:$A$288,'PY1 Data(H)'!$A$1:$BR$288))</f>
        <v>#N/A</v>
      </c>
      <c r="E19" s="133" t="e" cm="1">
        <f t="array" ref="E19">_xlfn.XLOOKUP(E$1,'PY1 Data(H)'!$A$1:$BR$1,_xlfn.XLOOKUP($A19,'PY1 Data(H)'!$A$1:$A$288,'PY1 Data(H)'!$A$1:$BR$288))</f>
        <v>#N/A</v>
      </c>
      <c r="F19" s="133" t="e" cm="1">
        <f t="array" ref="F19">_xlfn.XLOOKUP(F$1,'PY1 Data(H)'!$A$1:$BR$1,_xlfn.XLOOKUP($A19,'PY1 Data(H)'!$A$1:$A$288,'PY1 Data(H)'!$A$1:$BR$288))</f>
        <v>#N/A</v>
      </c>
      <c r="G19" s="133" t="e" cm="1">
        <f t="array" ref="G19">_xlfn.XLOOKUP(G$1,'PY1 Data(H)'!$A$1:$BR$1,_xlfn.XLOOKUP($A19,'PY1 Data(H)'!$A$1:$A$288,'PY1 Data(H)'!$A$1:$BR$288))</f>
        <v>#N/A</v>
      </c>
      <c r="H19" s="133" t="e" cm="1">
        <f t="array" ref="H19">_xlfn.XLOOKUP(H$1,'PY1 Data(H)'!$A$1:$BR$1,_xlfn.XLOOKUP($A19,'PY1 Data(H)'!$A$1:$A$288,'PY1 Data(H)'!$A$1:$BR$288))</f>
        <v>#N/A</v>
      </c>
      <c r="I19" s="133" t="e" cm="1">
        <f t="array" ref="I19">_xlfn.XLOOKUP(I$1,'PY1 Data(H)'!$A$1:$BR$1,_xlfn.XLOOKUP($A19,'PY1 Data(H)'!$A$1:$A$288,'PY1 Data(H)'!$A$1:$BR$288))</f>
        <v>#N/A</v>
      </c>
      <c r="J19" s="133" t="e" cm="1">
        <f t="array" ref="J19">_xlfn.XLOOKUP(J$1,'PY1 Data(H)'!$A$1:$BR$1,_xlfn.XLOOKUP($A19,'PY1 Data(H)'!$A$1:$A$288,'PY1 Data(H)'!$A$1:$BR$288))</f>
        <v>#N/A</v>
      </c>
      <c r="K19" s="133" t="e" cm="1">
        <f t="array" ref="K19">_xlfn.XLOOKUP(K$1,'PY1 Data(H)'!$A$1:$BR$1,_xlfn.XLOOKUP($A19,'PY1 Data(H)'!$A$1:$A$288,'PY1 Data(H)'!$A$1:$BR$288))</f>
        <v>#N/A</v>
      </c>
      <c r="L19" s="133" t="e" cm="1">
        <f t="array" ref="L19">_xlfn.XLOOKUP(L$1,'PY1 Data(H)'!$A$1:$BR$1,_xlfn.XLOOKUP($A19,'PY1 Data(H)'!$A$1:$A$288,'PY1 Data(H)'!$A$1:$BR$288))</f>
        <v>#N/A</v>
      </c>
      <c r="M19" s="133" t="e" cm="1">
        <f t="array" ref="M19">_xlfn.XLOOKUP(M$1,'PY1 Data(H)'!$A$1:$BR$1,_xlfn.XLOOKUP($A19,'PY1 Data(H)'!$A$1:$A$288,'PY1 Data(H)'!$A$1:$BR$288))</f>
        <v>#N/A</v>
      </c>
      <c r="N19" s="133" t="e" cm="1">
        <f t="array" ref="N19">_xlfn.XLOOKUP(N$1,'PY1 Data(H)'!$A$1:$BR$1,_xlfn.XLOOKUP($A19,'PY1 Data(H)'!$A$1:$A$288,'PY1 Data(H)'!$A$1:$BR$288))</f>
        <v>#N/A</v>
      </c>
      <c r="O19" s="133" t="e" cm="1">
        <f t="array" ref="O19">_xlfn.XLOOKUP(O$1,'PY1 Data(H)'!$A$1:$BR$1,_xlfn.XLOOKUP($A19,'PY1 Data(H)'!$A$1:$A$288,'PY1 Data(H)'!$A$1:$BR$288))</f>
        <v>#N/A</v>
      </c>
      <c r="P19" s="133" t="e" cm="1">
        <f t="array" ref="P19">_xlfn.XLOOKUP(P$1,'PY1 Data(H)'!$A$1:$BR$1,_xlfn.XLOOKUP($A19,'PY1 Data(H)'!$A$1:$A$288,'PY1 Data(H)'!$A$1:$BR$288))</f>
        <v>#N/A</v>
      </c>
      <c r="Q19" s="133" t="e" cm="1">
        <f t="array" ref="Q19">_xlfn.XLOOKUP(Q$1,'PY1 Data(H)'!$A$1:$BR$1,_xlfn.XLOOKUP($A19,'PY1 Data(H)'!$A$1:$A$288,'PY1 Data(H)'!$A$1:$BR$288))</f>
        <v>#N/A</v>
      </c>
      <c r="R19" s="133" t="e" cm="1">
        <f t="array" ref="R19">_xlfn.XLOOKUP(R$1,'PY1 Data(H)'!$A$1:$BR$1,_xlfn.XLOOKUP($A19,'PY1 Data(H)'!$A$1:$A$288,'PY1 Data(H)'!$A$1:$BR$288))</f>
        <v>#N/A</v>
      </c>
      <c r="S19" s="133" t="e" cm="1">
        <f t="array" ref="S19">_xlfn.XLOOKUP(S$1,'PY1 Data(H)'!$A$1:$BR$1,_xlfn.XLOOKUP($A19,'PY1 Data(H)'!$A$1:$A$288,'PY1 Data(H)'!$A$1:$BR$288))</f>
        <v>#N/A</v>
      </c>
      <c r="T19" s="133" t="e" cm="1">
        <f t="array" ref="T19">_xlfn.XLOOKUP(T$1,'PY1 Data(H)'!$A$1:$BR$1,_xlfn.XLOOKUP($A19,'PY1 Data(H)'!$A$1:$A$288,'PY1 Data(H)'!$A$1:$BR$288))</f>
        <v>#N/A</v>
      </c>
      <c r="U19" s="133" t="e" cm="1">
        <f t="array" ref="U19">_xlfn.XLOOKUP(U$1,'PY1 Data(H)'!$A$1:$BR$1,_xlfn.XLOOKUP($A19,'PY1 Data(H)'!$A$1:$A$288,'PY1 Data(H)'!$A$1:$BR$288))</f>
        <v>#N/A</v>
      </c>
      <c r="V19" s="133" t="e" cm="1">
        <f t="array" ref="V19">_xlfn.XLOOKUP(V$1,'PY1 Data(H)'!$A$1:$BR$1,_xlfn.XLOOKUP($A19,'PY1 Data(H)'!$A$1:$A$288,'PY1 Data(H)'!$A$1:$BR$288))</f>
        <v>#N/A</v>
      </c>
      <c r="W19" s="133" t="e" cm="1">
        <f t="array" ref="W19">_xlfn.XLOOKUP(W$1,'PY1 Data(H)'!$A$1:$BR$1,_xlfn.XLOOKUP($A19,'PY1 Data(H)'!$A$1:$A$288,'PY1 Data(H)'!$A$1:$BR$288))</f>
        <v>#N/A</v>
      </c>
      <c r="X19" s="133" t="e" cm="1">
        <f t="array" ref="X19">_xlfn.XLOOKUP(X$1,'PY1 Data(H)'!$A$1:$BR$1,_xlfn.XLOOKUP($A19,'PY1 Data(H)'!$A$1:$A$288,'PY1 Data(H)'!$A$1:$BR$288))</f>
        <v>#N/A</v>
      </c>
      <c r="Y19" s="133" t="e" cm="1">
        <f t="array" ref="Y19">_xlfn.XLOOKUP(Y$1,'PY1 Data(H)'!$A$1:$BR$1,_xlfn.XLOOKUP($A19,'PY1 Data(H)'!$A$1:$A$288,'PY1 Data(H)'!$A$1:$BR$288))</f>
        <v>#N/A</v>
      </c>
      <c r="Z19" s="133" t="e" cm="1">
        <f t="array" ref="Z19">_xlfn.XLOOKUP(Z$1,'PY1 Data(H)'!$A$1:$BR$1,_xlfn.XLOOKUP($A19,'PY1 Data(H)'!$A$1:$A$288,'PY1 Data(H)'!$A$1:$BR$288))</f>
        <v>#N/A</v>
      </c>
      <c r="AA19" s="133" t="e" cm="1">
        <f t="array" ref="AA19">_xlfn.XLOOKUP(AA$1,'PY1 Data(H)'!$A$1:$BR$1,_xlfn.XLOOKUP($A19,'PY1 Data(H)'!$A$1:$A$288,'PY1 Data(H)'!$A$1:$BR$288))</f>
        <v>#N/A</v>
      </c>
      <c r="AB19" s="133" t="e" cm="1">
        <f t="array" ref="AB19">_xlfn.XLOOKUP(AB$1,'PY1 Data(H)'!$A$1:$BR$1,_xlfn.XLOOKUP($A19,'PY1 Data(H)'!$A$1:$A$288,'PY1 Data(H)'!$A$1:$BR$288))</f>
        <v>#N/A</v>
      </c>
      <c r="AC19" s="133" t="e" cm="1">
        <f t="array" ref="AC19">_xlfn.XLOOKUP(AC$1,'PY1 Data(H)'!$A$1:$BR$1,_xlfn.XLOOKUP($A19,'PY1 Data(H)'!$A$1:$A$288,'PY1 Data(H)'!$A$1:$BR$288))</f>
        <v>#N/A</v>
      </c>
      <c r="AD19" s="133" t="e" cm="1">
        <f t="array" ref="AD19">_xlfn.XLOOKUP(AD$1,'PY1 Data(H)'!$A$1:$BR$1,_xlfn.XLOOKUP($A19,'PY1 Data(H)'!$A$1:$A$288,'PY1 Data(H)'!$A$1:$BR$288))</f>
        <v>#N/A</v>
      </c>
      <c r="AE19" s="133" t="e" cm="1">
        <f t="array" ref="AE19">_xlfn.XLOOKUP(AE$1,'PY1 Data(H)'!$A$1:$BR$1,_xlfn.XLOOKUP($A19,'PY1 Data(H)'!$A$1:$A$288,'PY1 Data(H)'!$A$1:$BR$288))</f>
        <v>#N/A</v>
      </c>
      <c r="AF19" s="133" t="e" cm="1">
        <f t="array" ref="AF19">_xlfn.XLOOKUP(AF$1,'PY1 Data(H)'!$A$1:$BR$1,_xlfn.XLOOKUP($A19,'PY1 Data(H)'!$A$1:$A$288,'PY1 Data(H)'!$A$1:$BR$288))</f>
        <v>#N/A</v>
      </c>
      <c r="AG19" s="133" t="e" cm="1">
        <f t="array" ref="AG19">_xlfn.XLOOKUP(AG$1,'PY1 Data(H)'!$A$1:$BR$1,_xlfn.XLOOKUP($A19,'PY1 Data(H)'!$A$1:$A$288,'PY1 Data(H)'!$A$1:$BR$288))</f>
        <v>#N/A</v>
      </c>
      <c r="AH19" s="133" t="e" cm="1">
        <f t="array" ref="AH19">_xlfn.XLOOKUP(AH$1,'PY1 Data(H)'!$A$1:$BR$1,_xlfn.XLOOKUP($A19,'PY1 Data(H)'!$A$1:$A$288,'PY1 Data(H)'!$A$1:$BR$288))</f>
        <v>#N/A</v>
      </c>
      <c r="AI19" s="133" t="e" cm="1">
        <f t="array" ref="AI19">_xlfn.XLOOKUP(AI$1,'PY1 Data(H)'!$A$1:$BR$1,_xlfn.XLOOKUP($A19,'PY1 Data(H)'!$A$1:$A$288,'PY1 Data(H)'!$A$1:$BR$288))</f>
        <v>#N/A</v>
      </c>
      <c r="AJ19" s="133" t="e" cm="1">
        <f t="array" ref="AJ19">_xlfn.XLOOKUP(AJ$1,'PY1 Data(H)'!$A$1:$BR$1,_xlfn.XLOOKUP($A19,'PY1 Data(H)'!$A$1:$A$288,'PY1 Data(H)'!$A$1:$BR$288))</f>
        <v>#N/A</v>
      </c>
      <c r="AK19" s="133" t="e" cm="1">
        <f t="array" ref="AK19">_xlfn.XLOOKUP(AK$1,'PY1 Data(H)'!$A$1:$BR$1,_xlfn.XLOOKUP($A19,'PY1 Data(H)'!$A$1:$A$288,'PY1 Data(H)'!$A$1:$BR$288))</f>
        <v>#N/A</v>
      </c>
      <c r="AL19" s="133" t="e" cm="1">
        <f t="array" ref="AL19">_xlfn.XLOOKUP(AL$1,'PY1 Data(H)'!$A$1:$BR$1,_xlfn.XLOOKUP($A19,'PY1 Data(H)'!$A$1:$A$288,'PY1 Data(H)'!$A$1:$BR$288))</f>
        <v>#N/A</v>
      </c>
      <c r="AM19" s="133" t="e" cm="1">
        <f t="array" ref="AM19">_xlfn.XLOOKUP(AM$1,'PY1 Data(H)'!$A$1:$BR$1,_xlfn.XLOOKUP($A19,'PY1 Data(H)'!$A$1:$A$288,'PY1 Data(H)'!$A$1:$BR$288))</f>
        <v>#N/A</v>
      </c>
      <c r="AN19" s="133" t="e" cm="1">
        <f t="array" ref="AN19">_xlfn.XLOOKUP(AN$1,'PY1 Data(H)'!$A$1:$BR$1,_xlfn.XLOOKUP($A19,'PY1 Data(H)'!$A$1:$A$288,'PY1 Data(H)'!$A$1:$BR$288))</f>
        <v>#N/A</v>
      </c>
      <c r="AO19" s="133" t="e" cm="1">
        <f t="array" ref="AO19">_xlfn.XLOOKUP(AO$1,'PY1 Data(H)'!$A$1:$BR$1,_xlfn.XLOOKUP($A19,'PY1 Data(H)'!$A$1:$A$288,'PY1 Data(H)'!$A$1:$BR$288))</f>
        <v>#N/A</v>
      </c>
      <c r="AP19" s="133" t="e" cm="1">
        <f t="array" ref="AP19">_xlfn.XLOOKUP(AP$1,'PY1 Data(H)'!$A$1:$BR$1,_xlfn.XLOOKUP($A19,'PY1 Data(H)'!$A$1:$A$288,'PY1 Data(H)'!$A$1:$BR$288))</f>
        <v>#N/A</v>
      </c>
      <c r="AQ19" s="133" t="e" cm="1">
        <f t="array" ref="AQ19">_xlfn.XLOOKUP(AQ$1,'PY1 Data(H)'!$A$1:$BR$1,_xlfn.XLOOKUP($A19,'PY1 Data(H)'!$A$1:$A$288,'PY1 Data(H)'!$A$1:$BR$288))</f>
        <v>#N/A</v>
      </c>
      <c r="AR19" s="133" t="e" cm="1">
        <f t="array" ref="AR19">_xlfn.XLOOKUP(AR$1,'PY1 Data(H)'!$A$1:$BR$1,_xlfn.XLOOKUP($A19,'PY1 Data(H)'!$A$1:$A$288,'PY1 Data(H)'!$A$1:$BR$288))</f>
        <v>#N/A</v>
      </c>
      <c r="AS19" s="133" t="e" cm="1">
        <f t="array" ref="AS19">_xlfn.XLOOKUP(AS$1,'PY1 Data(H)'!$A$1:$BR$1,_xlfn.XLOOKUP($A19,'PY1 Data(H)'!$A$1:$A$288,'PY1 Data(H)'!$A$1:$BR$288))</f>
        <v>#N/A</v>
      </c>
      <c r="AT19" s="133" t="e" cm="1">
        <f t="array" ref="AT19">_xlfn.XLOOKUP(AT$1,'PY1 Data(H)'!$A$1:$BR$1,_xlfn.XLOOKUP($A19,'PY1 Data(H)'!$A$1:$A$288,'PY1 Data(H)'!$A$1:$BR$288))</f>
        <v>#N/A</v>
      </c>
      <c r="AU19" s="133" t="e" cm="1">
        <f t="array" ref="AU19">_xlfn.XLOOKUP(AU$1,'PY1 Data(H)'!$A$1:$BR$1,_xlfn.XLOOKUP($A19,'PY1 Data(H)'!$A$1:$A$288,'PY1 Data(H)'!$A$1:$BR$288))</f>
        <v>#N/A</v>
      </c>
      <c r="AV19" s="133" t="e" cm="1">
        <f t="array" ref="AV19">_xlfn.XLOOKUP(AV$1,'PY1 Data(H)'!$A$1:$BR$1,_xlfn.XLOOKUP($A19,'PY1 Data(H)'!$A$1:$A$288,'PY1 Data(H)'!$A$1:$BR$288))</f>
        <v>#N/A</v>
      </c>
      <c r="AW19" s="133" t="e" cm="1">
        <f t="array" ref="AW19">_xlfn.XLOOKUP(AW$1,'PY1 Data(H)'!$A$1:$BR$1,_xlfn.XLOOKUP($A19,'PY1 Data(H)'!$A$1:$A$288,'PY1 Data(H)'!$A$1:$BR$288))</f>
        <v>#N/A</v>
      </c>
      <c r="AX19" s="133" t="e" cm="1">
        <f t="array" ref="AX19">_xlfn.XLOOKUP(AX$1,'PY1 Data(H)'!$A$1:$BR$1,_xlfn.XLOOKUP($A19,'PY1 Data(H)'!$A$1:$A$288,'PY1 Data(H)'!$A$1:$BR$288))</f>
        <v>#N/A</v>
      </c>
      <c r="AY19" s="133" t="e" cm="1">
        <f t="array" ref="AY19">_xlfn.XLOOKUP(AY$1,'PY1 Data(H)'!$A$1:$BR$1,_xlfn.XLOOKUP($A19,'PY1 Data(H)'!$A$1:$A$288,'PY1 Data(H)'!$A$1:$BR$288))</f>
        <v>#N/A</v>
      </c>
      <c r="AZ19" s="133" t="e" cm="1">
        <f t="array" ref="AZ19">_xlfn.XLOOKUP(AZ$1,'PY1 Data(H)'!$A$1:$BR$1,_xlfn.XLOOKUP($A19,'PY1 Data(H)'!$A$1:$A$288,'PY1 Data(H)'!$A$1:$BR$288))</f>
        <v>#N/A</v>
      </c>
      <c r="BA19" s="133" t="e" cm="1">
        <f t="array" ref="BA19">_xlfn.XLOOKUP(BA$1,'PY1 Data(H)'!$A$1:$BR$1,_xlfn.XLOOKUP($A19,'PY1 Data(H)'!$A$1:$A$288,'PY1 Data(H)'!$A$1:$BR$288))</f>
        <v>#N/A</v>
      </c>
      <c r="BB19" s="133" t="e" cm="1">
        <f t="array" ref="BB19">_xlfn.XLOOKUP(BB$1,'PY1 Data(H)'!$A$1:$BR$1,_xlfn.XLOOKUP($A19,'PY1 Data(H)'!$A$1:$A$288,'PY1 Data(H)'!$A$1:$BR$288))</f>
        <v>#N/A</v>
      </c>
      <c r="BC19" s="133" t="e" cm="1">
        <f t="array" ref="BC19">_xlfn.XLOOKUP(BC$1,'PY1 Data(H)'!$A$1:$BR$1,_xlfn.XLOOKUP($A19,'PY1 Data(H)'!$A$1:$A$288,'PY1 Data(H)'!$A$1:$BR$288))</f>
        <v>#N/A</v>
      </c>
      <c r="BD19" s="133" t="e" cm="1">
        <f t="array" ref="BD19">_xlfn.XLOOKUP(BD$1,'PY1 Data(H)'!$A$1:$BR$1,_xlfn.XLOOKUP($A19,'PY1 Data(H)'!$A$1:$A$288,'PY1 Data(H)'!$A$1:$BR$288))</f>
        <v>#N/A</v>
      </c>
      <c r="BE19" s="133" t="e" cm="1">
        <f t="array" ref="BE19">_xlfn.XLOOKUP(BE$1,'PY1 Data(H)'!$A$1:$BR$1,_xlfn.XLOOKUP($A19,'PY1 Data(H)'!$A$1:$A$288,'PY1 Data(H)'!$A$1:$BR$288))</f>
        <v>#N/A</v>
      </c>
      <c r="BF19" s="133" t="e" cm="1">
        <f t="array" ref="BF19">_xlfn.XLOOKUP(BF$1,'PY1 Data(H)'!$A$1:$BR$1,_xlfn.XLOOKUP($A19,'PY1 Data(H)'!$A$1:$A$288,'PY1 Data(H)'!$A$1:$BR$288))</f>
        <v>#N/A</v>
      </c>
      <c r="BG19" s="133" t="e" cm="1">
        <f t="array" ref="BG19">_xlfn.XLOOKUP(BG$1,'PY1 Data(H)'!$A$1:$BR$1,_xlfn.XLOOKUP($A19,'PY1 Data(H)'!$A$1:$A$288,'PY1 Data(H)'!$A$1:$BR$288))</f>
        <v>#N/A</v>
      </c>
      <c r="BH19" s="133" t="e" cm="1">
        <f t="array" ref="BH19">_xlfn.XLOOKUP(BH$1,'PY1 Data(H)'!$A$1:$BR$1,_xlfn.XLOOKUP($A19,'PY1 Data(H)'!$A$1:$A$288,'PY1 Data(H)'!$A$1:$BR$288))</f>
        <v>#N/A</v>
      </c>
      <c r="BI19" s="133" t="e" cm="1">
        <f t="array" ref="BI19">_xlfn.XLOOKUP(BI$1,'PY1 Data(H)'!$A$1:$BR$1,_xlfn.XLOOKUP($A19,'PY1 Data(H)'!$A$1:$A$288,'PY1 Data(H)'!$A$1:$BR$288))</f>
        <v>#N/A</v>
      </c>
      <c r="BJ19" s="133" t="e" cm="1">
        <f t="array" ref="BJ19">_xlfn.XLOOKUP(BJ$1,'PY1 Data(H)'!$A$1:$BR$1,_xlfn.XLOOKUP($A19,'PY1 Data(H)'!$A$1:$A$288,'PY1 Data(H)'!$A$1:$BR$288))</f>
        <v>#N/A</v>
      </c>
    </row>
    <row r="20" spans="1:62" x14ac:dyDescent="0.3">
      <c r="A20">
        <v>502</v>
      </c>
      <c r="D20" s="133" cm="1">
        <f t="array" ref="D20">_xlfn.XLOOKUP(D$1,'PY1 Data(H)'!$A$1:$BR$1,_xlfn.XLOOKUP($A20,'PY1 Data(H)'!$A$1:$A$288,'PY1 Data(H)'!$A$1:$BR$288))</f>
        <v>6056006</v>
      </c>
      <c r="E20" s="133" cm="1">
        <f t="array" ref="E20">_xlfn.XLOOKUP(E$1,'PY1 Data(H)'!$A$1:$BR$1,_xlfn.XLOOKUP($A20,'PY1 Data(H)'!$A$1:$A$288,'PY1 Data(H)'!$A$1:$BR$288))</f>
        <v>725518</v>
      </c>
      <c r="F20" s="133" cm="1">
        <f t="array" ref="F20">_xlfn.XLOOKUP(F$1,'PY1 Data(H)'!$A$1:$BR$1,_xlfn.XLOOKUP($A20,'PY1 Data(H)'!$A$1:$A$288,'PY1 Data(H)'!$A$1:$BR$288))</f>
        <v>96522</v>
      </c>
      <c r="G20" s="133" cm="1">
        <f t="array" ref="G20">_xlfn.XLOOKUP(G$1,'PY1 Data(H)'!$A$1:$BR$1,_xlfn.XLOOKUP($A20,'PY1 Data(H)'!$A$1:$A$288,'PY1 Data(H)'!$A$1:$BR$288))</f>
        <v>1533160</v>
      </c>
      <c r="H20" s="133" cm="1">
        <f t="array" ref="H20">_xlfn.XLOOKUP(H$1,'PY1 Data(H)'!$A$1:$BR$1,_xlfn.XLOOKUP($A20,'PY1 Data(H)'!$A$1:$A$288,'PY1 Data(H)'!$A$1:$BR$288))</f>
        <v>872266</v>
      </c>
      <c r="I20" s="133" cm="1">
        <f t="array" ref="I20">_xlfn.XLOOKUP(I$1,'PY1 Data(H)'!$A$1:$BR$1,_xlfn.XLOOKUP($A20,'PY1 Data(H)'!$A$1:$A$288,'PY1 Data(H)'!$A$1:$BR$288))</f>
        <v>2155272</v>
      </c>
      <c r="J20" s="133" cm="1">
        <f t="array" ref="J20">_xlfn.XLOOKUP(J$1,'PY1 Data(H)'!$A$1:$BR$1,_xlfn.XLOOKUP($A20,'PY1 Data(H)'!$A$1:$A$288,'PY1 Data(H)'!$A$1:$BR$288))</f>
        <v>0</v>
      </c>
      <c r="K20" s="133" cm="1">
        <f t="array" ref="K20">_xlfn.XLOOKUP(K$1,'PY1 Data(H)'!$A$1:$BR$1,_xlfn.XLOOKUP($A20,'PY1 Data(H)'!$A$1:$A$288,'PY1 Data(H)'!$A$1:$BR$288))</f>
        <v>268952</v>
      </c>
      <c r="L20" s="133" cm="1">
        <f t="array" ref="L20">_xlfn.XLOOKUP(L$1,'PY1 Data(H)'!$A$1:$BR$1,_xlfn.XLOOKUP($A20,'PY1 Data(H)'!$A$1:$A$288,'PY1 Data(H)'!$A$1:$BR$288))</f>
        <v>1339099</v>
      </c>
      <c r="M20" s="133" cm="1">
        <f t="array" ref="M20">_xlfn.XLOOKUP(M$1,'PY1 Data(H)'!$A$1:$BR$1,_xlfn.XLOOKUP($A20,'PY1 Data(H)'!$A$1:$A$288,'PY1 Data(H)'!$A$1:$BR$288))</f>
        <v>572224</v>
      </c>
      <c r="N20" s="133" cm="1">
        <f t="array" ref="N20">_xlfn.XLOOKUP(N$1,'PY1 Data(H)'!$A$1:$BR$1,_xlfn.XLOOKUP($A20,'PY1 Data(H)'!$A$1:$A$288,'PY1 Data(H)'!$A$1:$BR$288))</f>
        <v>1020765</v>
      </c>
      <c r="O20" s="133" cm="1">
        <f t="array" ref="O20">_xlfn.XLOOKUP(O$1,'PY1 Data(H)'!$A$1:$BR$1,_xlfn.XLOOKUP($A20,'PY1 Data(H)'!$A$1:$A$288,'PY1 Data(H)'!$A$1:$BR$288))</f>
        <v>3476444</v>
      </c>
      <c r="P20" s="133" cm="1">
        <f t="array" ref="P20">_xlfn.XLOOKUP(P$1,'PY1 Data(H)'!$A$1:$BR$1,_xlfn.XLOOKUP($A20,'PY1 Data(H)'!$A$1:$A$288,'PY1 Data(H)'!$A$1:$BR$288))</f>
        <v>5677456</v>
      </c>
      <c r="Q20" s="133" cm="1">
        <f t="array" ref="Q20">_xlfn.XLOOKUP(Q$1,'PY1 Data(H)'!$A$1:$BR$1,_xlfn.XLOOKUP($A20,'PY1 Data(H)'!$A$1:$A$288,'PY1 Data(H)'!$A$1:$BR$288))</f>
        <v>2531801</v>
      </c>
      <c r="R20" s="133" cm="1">
        <f t="array" ref="R20">_xlfn.XLOOKUP(R$1,'PY1 Data(H)'!$A$1:$BR$1,_xlfn.XLOOKUP($A20,'PY1 Data(H)'!$A$1:$A$288,'PY1 Data(H)'!$A$1:$BR$288))</f>
        <v>3475623</v>
      </c>
      <c r="S20" s="133" cm="1">
        <f t="array" ref="S20">_xlfn.XLOOKUP(S$1,'PY1 Data(H)'!$A$1:$BR$1,_xlfn.XLOOKUP($A20,'PY1 Data(H)'!$A$1:$A$288,'PY1 Data(H)'!$A$1:$BR$288))</f>
        <v>5517924</v>
      </c>
      <c r="T20" s="133" cm="1">
        <f t="array" ref="T20">_xlfn.XLOOKUP(T$1,'PY1 Data(H)'!$A$1:$BR$1,_xlfn.XLOOKUP($A20,'PY1 Data(H)'!$A$1:$A$288,'PY1 Data(H)'!$A$1:$BR$288))</f>
        <v>190715</v>
      </c>
      <c r="U20" s="133" cm="1">
        <f t="array" ref="U20">_xlfn.XLOOKUP(U$1,'PY1 Data(H)'!$A$1:$BR$1,_xlfn.XLOOKUP($A20,'PY1 Data(H)'!$A$1:$A$288,'PY1 Data(H)'!$A$1:$BR$288))</f>
        <v>1674822</v>
      </c>
      <c r="V20" s="133" cm="1">
        <f t="array" ref="V20">_xlfn.XLOOKUP(V$1,'PY1 Data(H)'!$A$1:$BR$1,_xlfn.XLOOKUP($A20,'PY1 Data(H)'!$A$1:$A$288,'PY1 Data(H)'!$A$1:$BR$288))</f>
        <v>356475</v>
      </c>
      <c r="W20" s="133" cm="1">
        <f t="array" ref="W20">_xlfn.XLOOKUP(W$1,'PY1 Data(H)'!$A$1:$BR$1,_xlfn.XLOOKUP($A20,'PY1 Data(H)'!$A$1:$A$288,'PY1 Data(H)'!$A$1:$BR$288))</f>
        <v>4962466</v>
      </c>
      <c r="X20" s="133" cm="1">
        <f t="array" ref="X20">_xlfn.XLOOKUP(X$1,'PY1 Data(H)'!$A$1:$BR$1,_xlfn.XLOOKUP($A20,'PY1 Data(H)'!$A$1:$A$288,'PY1 Data(H)'!$A$1:$BR$288))</f>
        <v>1035351</v>
      </c>
      <c r="Y20" s="133" cm="1">
        <f t="array" ref="Y20">_xlfn.XLOOKUP(Y$1,'PY1 Data(H)'!$A$1:$BR$1,_xlfn.XLOOKUP($A20,'PY1 Data(H)'!$A$1:$A$288,'PY1 Data(H)'!$A$1:$BR$288))</f>
        <v>26373000</v>
      </c>
      <c r="Z20" s="133" cm="1">
        <f t="array" ref="Z20">_xlfn.XLOOKUP(Z$1,'PY1 Data(H)'!$A$1:$BR$1,_xlfn.XLOOKUP($A20,'PY1 Data(H)'!$A$1:$A$288,'PY1 Data(H)'!$A$1:$BR$288))</f>
        <v>889316</v>
      </c>
      <c r="AA20" s="133" cm="1">
        <f t="array" ref="AA20">_xlfn.XLOOKUP(AA$1,'PY1 Data(H)'!$A$1:$BR$1,_xlfn.XLOOKUP($A20,'PY1 Data(H)'!$A$1:$A$288,'PY1 Data(H)'!$A$1:$BR$288))</f>
        <v>1141773</v>
      </c>
      <c r="AB20" s="133" cm="1">
        <f t="array" ref="AB20">_xlfn.XLOOKUP(AB$1,'PY1 Data(H)'!$A$1:$BR$1,_xlfn.XLOOKUP($A20,'PY1 Data(H)'!$A$1:$A$288,'PY1 Data(H)'!$A$1:$BR$288))</f>
        <v>383977</v>
      </c>
      <c r="AC20" s="133" cm="1">
        <f t="array" ref="AC20">_xlfn.XLOOKUP(AC$1,'PY1 Data(H)'!$A$1:$BR$1,_xlfn.XLOOKUP($A20,'PY1 Data(H)'!$A$1:$A$288,'PY1 Data(H)'!$A$1:$BR$288))</f>
        <v>2954581</v>
      </c>
      <c r="AD20" s="133" cm="1">
        <f t="array" ref="AD20">_xlfn.XLOOKUP(AD$1,'PY1 Data(H)'!$A$1:$BR$1,_xlfn.XLOOKUP($A20,'PY1 Data(H)'!$A$1:$A$288,'PY1 Data(H)'!$A$1:$BR$288))</f>
        <v>2059950</v>
      </c>
      <c r="AE20" s="133" cm="1">
        <f t="array" ref="AE20">_xlfn.XLOOKUP(AE$1,'PY1 Data(H)'!$A$1:$BR$1,_xlfn.XLOOKUP($A20,'PY1 Data(H)'!$A$1:$A$288,'PY1 Data(H)'!$A$1:$BR$288))</f>
        <v>2668436</v>
      </c>
      <c r="AF20" s="133" cm="1">
        <f t="array" ref="AF20">_xlfn.XLOOKUP(AF$1,'PY1 Data(H)'!$A$1:$BR$1,_xlfn.XLOOKUP($A20,'PY1 Data(H)'!$A$1:$A$288,'PY1 Data(H)'!$A$1:$BR$288))</f>
        <v>4298765</v>
      </c>
      <c r="AG20" s="133" cm="1">
        <f t="array" ref="AG20">_xlfn.XLOOKUP(AG$1,'PY1 Data(H)'!$A$1:$BR$1,_xlfn.XLOOKUP($A20,'PY1 Data(H)'!$A$1:$A$288,'PY1 Data(H)'!$A$1:$BR$288))</f>
        <v>0</v>
      </c>
      <c r="AH20" s="133" cm="1">
        <f t="array" ref="AH20">_xlfn.XLOOKUP(AH$1,'PY1 Data(H)'!$A$1:$BR$1,_xlfn.XLOOKUP($A20,'PY1 Data(H)'!$A$1:$A$288,'PY1 Data(H)'!$A$1:$BR$288))</f>
        <v>133484</v>
      </c>
      <c r="AI20" s="133" cm="1">
        <f t="array" ref="AI20">_xlfn.XLOOKUP(AI$1,'PY1 Data(H)'!$A$1:$BR$1,_xlfn.XLOOKUP($A20,'PY1 Data(H)'!$A$1:$A$288,'PY1 Data(H)'!$A$1:$BR$288))</f>
        <v>227120</v>
      </c>
      <c r="AJ20" s="133" cm="1">
        <f t="array" ref="AJ20">_xlfn.XLOOKUP(AJ$1,'PY1 Data(H)'!$A$1:$BR$1,_xlfn.XLOOKUP($A20,'PY1 Data(H)'!$A$1:$A$288,'PY1 Data(H)'!$A$1:$BR$288))</f>
        <v>3161758</v>
      </c>
      <c r="AK20" s="133" cm="1">
        <f t="array" ref="AK20">_xlfn.XLOOKUP(AK$1,'PY1 Data(H)'!$A$1:$BR$1,_xlfn.XLOOKUP($A20,'PY1 Data(H)'!$A$1:$A$288,'PY1 Data(H)'!$A$1:$BR$288))</f>
        <v>1695934</v>
      </c>
      <c r="AL20" s="133" cm="1">
        <f t="array" ref="AL20">_xlfn.XLOOKUP(AL$1,'PY1 Data(H)'!$A$1:$BR$1,_xlfn.XLOOKUP($A20,'PY1 Data(H)'!$A$1:$A$288,'PY1 Data(H)'!$A$1:$BR$288))</f>
        <v>8508938</v>
      </c>
      <c r="AM20" s="133" cm="1">
        <f t="array" ref="AM20">_xlfn.XLOOKUP(AM$1,'PY1 Data(H)'!$A$1:$BR$1,_xlfn.XLOOKUP($A20,'PY1 Data(H)'!$A$1:$A$288,'PY1 Data(H)'!$A$1:$BR$288))</f>
        <v>4332223</v>
      </c>
      <c r="AN20" s="133" cm="1">
        <f t="array" ref="AN20">_xlfn.XLOOKUP(AN$1,'PY1 Data(H)'!$A$1:$BR$1,_xlfn.XLOOKUP($A20,'PY1 Data(H)'!$A$1:$A$288,'PY1 Data(H)'!$A$1:$BR$288))</f>
        <v>99070</v>
      </c>
      <c r="AO20" s="133" cm="1">
        <f t="array" ref="AO20">_xlfn.XLOOKUP(AO$1,'PY1 Data(H)'!$A$1:$BR$1,_xlfn.XLOOKUP($A20,'PY1 Data(H)'!$A$1:$A$288,'PY1 Data(H)'!$A$1:$BR$288))</f>
        <v>3781176</v>
      </c>
      <c r="AP20" s="133" cm="1">
        <f t="array" ref="AP20">_xlfn.XLOOKUP(AP$1,'PY1 Data(H)'!$A$1:$BR$1,_xlfn.XLOOKUP($A20,'PY1 Data(H)'!$A$1:$A$288,'PY1 Data(H)'!$A$1:$BR$288))</f>
        <v>3146032</v>
      </c>
      <c r="AQ20" s="133" cm="1">
        <f t="array" ref="AQ20">_xlfn.XLOOKUP(AQ$1,'PY1 Data(H)'!$A$1:$BR$1,_xlfn.XLOOKUP($A20,'PY1 Data(H)'!$A$1:$A$288,'PY1 Data(H)'!$A$1:$BR$288))</f>
        <v>342422</v>
      </c>
      <c r="AR20" s="133" cm="1">
        <f t="array" ref="AR20">_xlfn.XLOOKUP(AR$1,'PY1 Data(H)'!$A$1:$BR$1,_xlfn.XLOOKUP($A20,'PY1 Data(H)'!$A$1:$A$288,'PY1 Data(H)'!$A$1:$BR$288))</f>
        <v>1192838</v>
      </c>
      <c r="AS20" s="133" cm="1">
        <f t="array" ref="AS20">_xlfn.XLOOKUP(AS$1,'PY1 Data(H)'!$A$1:$BR$1,_xlfn.XLOOKUP($A20,'PY1 Data(H)'!$A$1:$A$288,'PY1 Data(H)'!$A$1:$BR$288))</f>
        <v>4627115</v>
      </c>
      <c r="AT20" s="133" cm="1">
        <f t="array" ref="AT20">_xlfn.XLOOKUP(AT$1,'PY1 Data(H)'!$A$1:$BR$1,_xlfn.XLOOKUP($A20,'PY1 Data(H)'!$A$1:$A$288,'PY1 Data(H)'!$A$1:$BR$288))</f>
        <v>143841</v>
      </c>
      <c r="AU20" s="133" cm="1">
        <f t="array" ref="AU20">_xlfn.XLOOKUP(AU$1,'PY1 Data(H)'!$A$1:$BR$1,_xlfn.XLOOKUP($A20,'PY1 Data(H)'!$A$1:$A$288,'PY1 Data(H)'!$A$1:$BR$288))</f>
        <v>49616</v>
      </c>
      <c r="AV20" s="133" cm="1">
        <f t="array" ref="AV20">_xlfn.XLOOKUP(AV$1,'PY1 Data(H)'!$A$1:$BR$1,_xlfn.XLOOKUP($A20,'PY1 Data(H)'!$A$1:$A$288,'PY1 Data(H)'!$A$1:$BR$288))</f>
        <v>1453300</v>
      </c>
      <c r="AW20" s="133" cm="1">
        <f t="array" ref="AW20">_xlfn.XLOOKUP(AW$1,'PY1 Data(H)'!$A$1:$BR$1,_xlfn.XLOOKUP($A20,'PY1 Data(H)'!$A$1:$A$288,'PY1 Data(H)'!$A$1:$BR$288))</f>
        <v>1127645</v>
      </c>
      <c r="AX20" s="133" cm="1">
        <f t="array" ref="AX20">_xlfn.XLOOKUP(AX$1,'PY1 Data(H)'!$A$1:$BR$1,_xlfn.XLOOKUP($A20,'PY1 Data(H)'!$A$1:$A$288,'PY1 Data(H)'!$A$1:$BR$288))</f>
        <v>7573931</v>
      </c>
      <c r="AY20" s="133" cm="1">
        <f t="array" ref="AY20">_xlfn.XLOOKUP(AY$1,'PY1 Data(H)'!$A$1:$BR$1,_xlfn.XLOOKUP($A20,'PY1 Data(H)'!$A$1:$A$288,'PY1 Data(H)'!$A$1:$BR$288))</f>
        <v>917265</v>
      </c>
      <c r="AZ20" s="133" cm="1">
        <f t="array" ref="AZ20">_xlfn.XLOOKUP(AZ$1,'PY1 Data(H)'!$A$1:$BR$1,_xlfn.XLOOKUP($A20,'PY1 Data(H)'!$A$1:$A$288,'PY1 Data(H)'!$A$1:$BR$288))</f>
        <v>5018086</v>
      </c>
      <c r="BA20" s="133" cm="1">
        <f t="array" ref="BA20">_xlfn.XLOOKUP(BA$1,'PY1 Data(H)'!$A$1:$BR$1,_xlfn.XLOOKUP($A20,'PY1 Data(H)'!$A$1:$A$288,'PY1 Data(H)'!$A$1:$BR$288))</f>
        <v>1406256</v>
      </c>
      <c r="BB20" s="133" cm="1">
        <f t="array" ref="BB20">_xlfn.XLOOKUP(BB$1,'PY1 Data(H)'!$A$1:$BR$1,_xlfn.XLOOKUP($A20,'PY1 Data(H)'!$A$1:$A$288,'PY1 Data(H)'!$A$1:$BR$288))</f>
        <v>2862525</v>
      </c>
      <c r="BC20" s="133" cm="1">
        <f t="array" ref="BC20">_xlfn.XLOOKUP(BC$1,'PY1 Data(H)'!$A$1:$BR$1,_xlfn.XLOOKUP($A20,'PY1 Data(H)'!$A$1:$A$288,'PY1 Data(H)'!$A$1:$BR$288))</f>
        <v>496099</v>
      </c>
      <c r="BD20" s="133" cm="1">
        <f t="array" ref="BD20">_xlfn.XLOOKUP(BD$1,'PY1 Data(H)'!$A$1:$BR$1,_xlfn.XLOOKUP($A20,'PY1 Data(H)'!$A$1:$A$288,'PY1 Data(H)'!$A$1:$BR$288))</f>
        <v>873893</v>
      </c>
      <c r="BE20" s="133" cm="1">
        <f t="array" ref="BE20">_xlfn.XLOOKUP(BE$1,'PY1 Data(H)'!$A$1:$BR$1,_xlfn.XLOOKUP($A20,'PY1 Data(H)'!$A$1:$A$288,'PY1 Data(H)'!$A$1:$BR$288))</f>
        <v>3440359</v>
      </c>
      <c r="BF20" s="133" cm="1">
        <f t="array" ref="BF20">_xlfn.XLOOKUP(BF$1,'PY1 Data(H)'!$A$1:$BR$1,_xlfn.XLOOKUP($A20,'PY1 Data(H)'!$A$1:$A$288,'PY1 Data(H)'!$A$1:$BR$288))</f>
        <v>100011</v>
      </c>
      <c r="BG20" s="133" cm="1">
        <f t="array" ref="BG20">_xlfn.XLOOKUP(BG$1,'PY1 Data(H)'!$A$1:$BR$1,_xlfn.XLOOKUP($A20,'PY1 Data(H)'!$A$1:$A$288,'PY1 Data(H)'!$A$1:$BR$288))</f>
        <v>1161512</v>
      </c>
      <c r="BH20" s="133" cm="1">
        <f t="array" ref="BH20">_xlfn.XLOOKUP(BH$1,'PY1 Data(H)'!$A$1:$BR$1,_xlfn.XLOOKUP($A20,'PY1 Data(H)'!$A$1:$A$288,'PY1 Data(H)'!$A$1:$BR$288))</f>
        <v>552168</v>
      </c>
      <c r="BI20" s="133" cm="1">
        <f t="array" ref="BI20">_xlfn.XLOOKUP(BI$1,'PY1 Data(H)'!$A$1:$BR$1,_xlfn.XLOOKUP($A20,'PY1 Data(H)'!$A$1:$A$288,'PY1 Data(H)'!$A$1:$BR$288))</f>
        <v>3192045</v>
      </c>
      <c r="BJ20" s="133" cm="1">
        <f t="array" ref="BJ20">_xlfn.XLOOKUP(BJ$1,'PY1 Data(H)'!$A$1:$BR$1,_xlfn.XLOOKUP($A20,'PY1 Data(H)'!$A$1:$A$288,'PY1 Data(H)'!$A$1:$BR$288))</f>
        <v>272151</v>
      </c>
    </row>
    <row r="21" spans="1:62" x14ac:dyDescent="0.3">
      <c r="A21">
        <v>503</v>
      </c>
      <c r="D21" s="133" cm="1">
        <f t="array" ref="D21">_xlfn.XLOOKUP(D$1,'PY1 Data(H)'!$A$1:$BR$1,_xlfn.XLOOKUP($A21,'PY1 Data(H)'!$A$1:$A$288,'PY1 Data(H)'!$A$1:$BR$288))</f>
        <v>0</v>
      </c>
      <c r="E21" s="133" cm="1">
        <f t="array" ref="E21">_xlfn.XLOOKUP(E$1,'PY1 Data(H)'!$A$1:$BR$1,_xlfn.XLOOKUP($A21,'PY1 Data(H)'!$A$1:$A$288,'PY1 Data(H)'!$A$1:$BR$288))</f>
        <v>0</v>
      </c>
      <c r="F21" s="133" cm="1">
        <f t="array" ref="F21">_xlfn.XLOOKUP(F$1,'PY1 Data(H)'!$A$1:$BR$1,_xlfn.XLOOKUP($A21,'PY1 Data(H)'!$A$1:$A$288,'PY1 Data(H)'!$A$1:$BR$288))</f>
        <v>0</v>
      </c>
      <c r="G21" s="133" cm="1">
        <f t="array" ref="G21">_xlfn.XLOOKUP(G$1,'PY1 Data(H)'!$A$1:$BR$1,_xlfn.XLOOKUP($A21,'PY1 Data(H)'!$A$1:$A$288,'PY1 Data(H)'!$A$1:$BR$288))</f>
        <v>0</v>
      </c>
      <c r="H21" s="133" cm="1">
        <f t="array" ref="H21">_xlfn.XLOOKUP(H$1,'PY1 Data(H)'!$A$1:$BR$1,_xlfn.XLOOKUP($A21,'PY1 Data(H)'!$A$1:$A$288,'PY1 Data(H)'!$A$1:$BR$288))</f>
        <v>0</v>
      </c>
      <c r="I21" s="133" cm="1">
        <f t="array" ref="I21">_xlfn.XLOOKUP(I$1,'PY1 Data(H)'!$A$1:$BR$1,_xlfn.XLOOKUP($A21,'PY1 Data(H)'!$A$1:$A$288,'PY1 Data(H)'!$A$1:$BR$288))</f>
        <v>0</v>
      </c>
      <c r="J21" s="133" cm="1">
        <f t="array" ref="J21">_xlfn.XLOOKUP(J$1,'PY1 Data(H)'!$A$1:$BR$1,_xlfn.XLOOKUP($A21,'PY1 Data(H)'!$A$1:$A$288,'PY1 Data(H)'!$A$1:$BR$288))</f>
        <v>0</v>
      </c>
      <c r="K21" s="133" cm="1">
        <f t="array" ref="K21">_xlfn.XLOOKUP(K$1,'PY1 Data(H)'!$A$1:$BR$1,_xlfn.XLOOKUP($A21,'PY1 Data(H)'!$A$1:$A$288,'PY1 Data(H)'!$A$1:$BR$288))</f>
        <v>0</v>
      </c>
      <c r="L21" s="133" cm="1">
        <f t="array" ref="L21">_xlfn.XLOOKUP(L$1,'PY1 Data(H)'!$A$1:$BR$1,_xlfn.XLOOKUP($A21,'PY1 Data(H)'!$A$1:$A$288,'PY1 Data(H)'!$A$1:$BR$288))</f>
        <v>0</v>
      </c>
      <c r="M21" s="133" cm="1">
        <f t="array" ref="M21">_xlfn.XLOOKUP(M$1,'PY1 Data(H)'!$A$1:$BR$1,_xlfn.XLOOKUP($A21,'PY1 Data(H)'!$A$1:$A$288,'PY1 Data(H)'!$A$1:$BR$288))</f>
        <v>0</v>
      </c>
      <c r="N21" s="133" cm="1">
        <f t="array" ref="N21">_xlfn.XLOOKUP(N$1,'PY1 Data(H)'!$A$1:$BR$1,_xlfn.XLOOKUP($A21,'PY1 Data(H)'!$A$1:$A$288,'PY1 Data(H)'!$A$1:$BR$288))</f>
        <v>0</v>
      </c>
      <c r="O21" s="133" cm="1">
        <f t="array" ref="O21">_xlfn.XLOOKUP(O$1,'PY1 Data(H)'!$A$1:$BR$1,_xlfn.XLOOKUP($A21,'PY1 Data(H)'!$A$1:$A$288,'PY1 Data(H)'!$A$1:$BR$288))</f>
        <v>0</v>
      </c>
      <c r="P21" s="133" cm="1">
        <f t="array" ref="P21">_xlfn.XLOOKUP(P$1,'PY1 Data(H)'!$A$1:$BR$1,_xlfn.XLOOKUP($A21,'PY1 Data(H)'!$A$1:$A$288,'PY1 Data(H)'!$A$1:$BR$288))</f>
        <v>0</v>
      </c>
      <c r="Q21" s="133" cm="1">
        <f t="array" ref="Q21">_xlfn.XLOOKUP(Q$1,'PY1 Data(H)'!$A$1:$BR$1,_xlfn.XLOOKUP($A21,'PY1 Data(H)'!$A$1:$A$288,'PY1 Data(H)'!$A$1:$BR$288))</f>
        <v>0</v>
      </c>
      <c r="R21" s="133" cm="1">
        <f t="array" ref="R21">_xlfn.XLOOKUP(R$1,'PY1 Data(H)'!$A$1:$BR$1,_xlfn.XLOOKUP($A21,'PY1 Data(H)'!$A$1:$A$288,'PY1 Data(H)'!$A$1:$BR$288))</f>
        <v>0</v>
      </c>
      <c r="S21" s="133" cm="1">
        <f t="array" ref="S21">_xlfn.XLOOKUP(S$1,'PY1 Data(H)'!$A$1:$BR$1,_xlfn.XLOOKUP($A21,'PY1 Data(H)'!$A$1:$A$288,'PY1 Data(H)'!$A$1:$BR$288))</f>
        <v>0</v>
      </c>
      <c r="T21" s="133" cm="1">
        <f t="array" ref="T21">_xlfn.XLOOKUP(T$1,'PY1 Data(H)'!$A$1:$BR$1,_xlfn.XLOOKUP($A21,'PY1 Data(H)'!$A$1:$A$288,'PY1 Data(H)'!$A$1:$BR$288))</f>
        <v>0</v>
      </c>
      <c r="U21" s="133" cm="1">
        <f t="array" ref="U21">_xlfn.XLOOKUP(U$1,'PY1 Data(H)'!$A$1:$BR$1,_xlfn.XLOOKUP($A21,'PY1 Data(H)'!$A$1:$A$288,'PY1 Data(H)'!$A$1:$BR$288))</f>
        <v>0</v>
      </c>
      <c r="V21" s="133" cm="1">
        <f t="array" ref="V21">_xlfn.XLOOKUP(V$1,'PY1 Data(H)'!$A$1:$BR$1,_xlfn.XLOOKUP($A21,'PY1 Data(H)'!$A$1:$A$288,'PY1 Data(H)'!$A$1:$BR$288))</f>
        <v>0</v>
      </c>
      <c r="W21" s="133" cm="1">
        <f t="array" ref="W21">_xlfn.XLOOKUP(W$1,'PY1 Data(H)'!$A$1:$BR$1,_xlfn.XLOOKUP($A21,'PY1 Data(H)'!$A$1:$A$288,'PY1 Data(H)'!$A$1:$BR$288))</f>
        <v>0</v>
      </c>
      <c r="X21" s="133" cm="1">
        <f t="array" ref="X21">_xlfn.XLOOKUP(X$1,'PY1 Data(H)'!$A$1:$BR$1,_xlfn.XLOOKUP($A21,'PY1 Data(H)'!$A$1:$A$288,'PY1 Data(H)'!$A$1:$BR$288))</f>
        <v>0</v>
      </c>
      <c r="Y21" s="133" cm="1">
        <f t="array" ref="Y21">_xlfn.XLOOKUP(Y$1,'PY1 Data(H)'!$A$1:$BR$1,_xlfn.XLOOKUP($A21,'PY1 Data(H)'!$A$1:$A$288,'PY1 Data(H)'!$A$1:$BR$288))</f>
        <v>0</v>
      </c>
      <c r="Z21" s="133" cm="1">
        <f t="array" ref="Z21">_xlfn.XLOOKUP(Z$1,'PY1 Data(H)'!$A$1:$BR$1,_xlfn.XLOOKUP($A21,'PY1 Data(H)'!$A$1:$A$288,'PY1 Data(H)'!$A$1:$BR$288))</f>
        <v>0</v>
      </c>
      <c r="AA21" s="133" cm="1">
        <f t="array" ref="AA21">_xlfn.XLOOKUP(AA$1,'PY1 Data(H)'!$A$1:$BR$1,_xlfn.XLOOKUP($A21,'PY1 Data(H)'!$A$1:$A$288,'PY1 Data(H)'!$A$1:$BR$288))</f>
        <v>24773</v>
      </c>
      <c r="AB21" s="133" cm="1">
        <f t="array" ref="AB21">_xlfn.XLOOKUP(AB$1,'PY1 Data(H)'!$A$1:$BR$1,_xlfn.XLOOKUP($A21,'PY1 Data(H)'!$A$1:$A$288,'PY1 Data(H)'!$A$1:$BR$288))</f>
        <v>0</v>
      </c>
      <c r="AC21" s="133" cm="1">
        <f t="array" ref="AC21">_xlfn.XLOOKUP(AC$1,'PY1 Data(H)'!$A$1:$BR$1,_xlfn.XLOOKUP($A21,'PY1 Data(H)'!$A$1:$A$288,'PY1 Data(H)'!$A$1:$BR$288))</f>
        <v>0</v>
      </c>
      <c r="AD21" s="133" cm="1">
        <f t="array" ref="AD21">_xlfn.XLOOKUP(AD$1,'PY1 Data(H)'!$A$1:$BR$1,_xlfn.XLOOKUP($A21,'PY1 Data(H)'!$A$1:$A$288,'PY1 Data(H)'!$A$1:$BR$288))</f>
        <v>0</v>
      </c>
      <c r="AE21" s="133" cm="1">
        <f t="array" ref="AE21">_xlfn.XLOOKUP(AE$1,'PY1 Data(H)'!$A$1:$BR$1,_xlfn.XLOOKUP($A21,'PY1 Data(H)'!$A$1:$A$288,'PY1 Data(H)'!$A$1:$BR$288))</f>
        <v>0</v>
      </c>
      <c r="AF21" s="133" cm="1">
        <f t="array" ref="AF21">_xlfn.XLOOKUP(AF$1,'PY1 Data(H)'!$A$1:$BR$1,_xlfn.XLOOKUP($A21,'PY1 Data(H)'!$A$1:$A$288,'PY1 Data(H)'!$A$1:$BR$288))</f>
        <v>0</v>
      </c>
      <c r="AG21" s="133" cm="1">
        <f t="array" ref="AG21">_xlfn.XLOOKUP(AG$1,'PY1 Data(H)'!$A$1:$BR$1,_xlfn.XLOOKUP($A21,'PY1 Data(H)'!$A$1:$A$288,'PY1 Data(H)'!$A$1:$BR$288))</f>
        <v>0</v>
      </c>
      <c r="AH21" s="133" cm="1">
        <f t="array" ref="AH21">_xlfn.XLOOKUP(AH$1,'PY1 Data(H)'!$A$1:$BR$1,_xlfn.XLOOKUP($A21,'PY1 Data(H)'!$A$1:$A$288,'PY1 Data(H)'!$A$1:$BR$288))</f>
        <v>0</v>
      </c>
      <c r="AI21" s="133" cm="1">
        <f t="array" ref="AI21">_xlfn.XLOOKUP(AI$1,'PY1 Data(H)'!$A$1:$BR$1,_xlfn.XLOOKUP($A21,'PY1 Data(H)'!$A$1:$A$288,'PY1 Data(H)'!$A$1:$BR$288))</f>
        <v>0</v>
      </c>
      <c r="AJ21" s="133" cm="1">
        <f t="array" ref="AJ21">_xlfn.XLOOKUP(AJ$1,'PY1 Data(H)'!$A$1:$BR$1,_xlfn.XLOOKUP($A21,'PY1 Data(H)'!$A$1:$A$288,'PY1 Data(H)'!$A$1:$BR$288))</f>
        <v>0</v>
      </c>
      <c r="AK21" s="133" cm="1">
        <f t="array" ref="AK21">_xlfn.XLOOKUP(AK$1,'PY1 Data(H)'!$A$1:$BR$1,_xlfn.XLOOKUP($A21,'PY1 Data(H)'!$A$1:$A$288,'PY1 Data(H)'!$A$1:$BR$288))</f>
        <v>0</v>
      </c>
      <c r="AL21" s="133" cm="1">
        <f t="array" ref="AL21">_xlfn.XLOOKUP(AL$1,'PY1 Data(H)'!$A$1:$BR$1,_xlfn.XLOOKUP($A21,'PY1 Data(H)'!$A$1:$A$288,'PY1 Data(H)'!$A$1:$BR$288))</f>
        <v>0</v>
      </c>
      <c r="AM21" s="133" cm="1">
        <f t="array" ref="AM21">_xlfn.XLOOKUP(AM$1,'PY1 Data(H)'!$A$1:$BR$1,_xlfn.XLOOKUP($A21,'PY1 Data(H)'!$A$1:$A$288,'PY1 Data(H)'!$A$1:$BR$288))</f>
        <v>0</v>
      </c>
      <c r="AN21" s="133" cm="1">
        <f t="array" ref="AN21">_xlfn.XLOOKUP(AN$1,'PY1 Data(H)'!$A$1:$BR$1,_xlfn.XLOOKUP($A21,'PY1 Data(H)'!$A$1:$A$288,'PY1 Data(H)'!$A$1:$BR$288))</f>
        <v>0</v>
      </c>
      <c r="AO21" s="133" cm="1">
        <f t="array" ref="AO21">_xlfn.XLOOKUP(AO$1,'PY1 Data(H)'!$A$1:$BR$1,_xlfn.XLOOKUP($A21,'PY1 Data(H)'!$A$1:$A$288,'PY1 Data(H)'!$A$1:$BR$288))</f>
        <v>0</v>
      </c>
      <c r="AP21" s="133" cm="1">
        <f t="array" ref="AP21">_xlfn.XLOOKUP(AP$1,'PY1 Data(H)'!$A$1:$BR$1,_xlfn.XLOOKUP($A21,'PY1 Data(H)'!$A$1:$A$288,'PY1 Data(H)'!$A$1:$BR$288))</f>
        <v>0</v>
      </c>
      <c r="AQ21" s="133" cm="1">
        <f t="array" ref="AQ21">_xlfn.XLOOKUP(AQ$1,'PY1 Data(H)'!$A$1:$BR$1,_xlfn.XLOOKUP($A21,'PY1 Data(H)'!$A$1:$A$288,'PY1 Data(H)'!$A$1:$BR$288))</f>
        <v>0</v>
      </c>
      <c r="AR21" s="133" cm="1">
        <f t="array" ref="AR21">_xlfn.XLOOKUP(AR$1,'PY1 Data(H)'!$A$1:$BR$1,_xlfn.XLOOKUP($A21,'PY1 Data(H)'!$A$1:$A$288,'PY1 Data(H)'!$A$1:$BR$288))</f>
        <v>0</v>
      </c>
      <c r="AS21" s="133" cm="1">
        <f t="array" ref="AS21">_xlfn.XLOOKUP(AS$1,'PY1 Data(H)'!$A$1:$BR$1,_xlfn.XLOOKUP($A21,'PY1 Data(H)'!$A$1:$A$288,'PY1 Data(H)'!$A$1:$BR$288))</f>
        <v>0</v>
      </c>
      <c r="AT21" s="133" cm="1">
        <f t="array" ref="AT21">_xlfn.XLOOKUP(AT$1,'PY1 Data(H)'!$A$1:$BR$1,_xlfn.XLOOKUP($A21,'PY1 Data(H)'!$A$1:$A$288,'PY1 Data(H)'!$A$1:$BR$288))</f>
        <v>0</v>
      </c>
      <c r="AU21" s="133" cm="1">
        <f t="array" ref="AU21">_xlfn.XLOOKUP(AU$1,'PY1 Data(H)'!$A$1:$BR$1,_xlfn.XLOOKUP($A21,'PY1 Data(H)'!$A$1:$A$288,'PY1 Data(H)'!$A$1:$BR$288))</f>
        <v>0</v>
      </c>
      <c r="AV21" s="133" cm="1">
        <f t="array" ref="AV21">_xlfn.XLOOKUP(AV$1,'PY1 Data(H)'!$A$1:$BR$1,_xlfn.XLOOKUP($A21,'PY1 Data(H)'!$A$1:$A$288,'PY1 Data(H)'!$A$1:$BR$288))</f>
        <v>0</v>
      </c>
      <c r="AW21" s="133" cm="1">
        <f t="array" ref="AW21">_xlfn.XLOOKUP(AW$1,'PY1 Data(H)'!$A$1:$BR$1,_xlfn.XLOOKUP($A21,'PY1 Data(H)'!$A$1:$A$288,'PY1 Data(H)'!$A$1:$BR$288))</f>
        <v>0</v>
      </c>
      <c r="AX21" s="133" cm="1">
        <f t="array" ref="AX21">_xlfn.XLOOKUP(AX$1,'PY1 Data(H)'!$A$1:$BR$1,_xlfn.XLOOKUP($A21,'PY1 Data(H)'!$A$1:$A$288,'PY1 Data(H)'!$A$1:$BR$288))</f>
        <v>0</v>
      </c>
      <c r="AY21" s="133" cm="1">
        <f t="array" ref="AY21">_xlfn.XLOOKUP(AY$1,'PY1 Data(H)'!$A$1:$BR$1,_xlfn.XLOOKUP($A21,'PY1 Data(H)'!$A$1:$A$288,'PY1 Data(H)'!$A$1:$BR$288))</f>
        <v>0</v>
      </c>
      <c r="AZ21" s="133" cm="1">
        <f t="array" ref="AZ21">_xlfn.XLOOKUP(AZ$1,'PY1 Data(H)'!$A$1:$BR$1,_xlfn.XLOOKUP($A21,'PY1 Data(H)'!$A$1:$A$288,'PY1 Data(H)'!$A$1:$BR$288))</f>
        <v>0</v>
      </c>
      <c r="BA21" s="133" cm="1">
        <f t="array" ref="BA21">_xlfn.XLOOKUP(BA$1,'PY1 Data(H)'!$A$1:$BR$1,_xlfn.XLOOKUP($A21,'PY1 Data(H)'!$A$1:$A$288,'PY1 Data(H)'!$A$1:$BR$288))</f>
        <v>0</v>
      </c>
      <c r="BB21" s="133" cm="1">
        <f t="array" ref="BB21">_xlfn.XLOOKUP(BB$1,'PY1 Data(H)'!$A$1:$BR$1,_xlfn.XLOOKUP($A21,'PY1 Data(H)'!$A$1:$A$288,'PY1 Data(H)'!$A$1:$BR$288))</f>
        <v>0</v>
      </c>
      <c r="BC21" s="133" cm="1">
        <f t="array" ref="BC21">_xlfn.XLOOKUP(BC$1,'PY1 Data(H)'!$A$1:$BR$1,_xlfn.XLOOKUP($A21,'PY1 Data(H)'!$A$1:$A$288,'PY1 Data(H)'!$A$1:$BR$288))</f>
        <v>0</v>
      </c>
      <c r="BD21" s="133" cm="1">
        <f t="array" ref="BD21">_xlfn.XLOOKUP(BD$1,'PY1 Data(H)'!$A$1:$BR$1,_xlfn.XLOOKUP($A21,'PY1 Data(H)'!$A$1:$A$288,'PY1 Data(H)'!$A$1:$BR$288))</f>
        <v>0</v>
      </c>
      <c r="BE21" s="133" cm="1">
        <f t="array" ref="BE21">_xlfn.XLOOKUP(BE$1,'PY1 Data(H)'!$A$1:$BR$1,_xlfn.XLOOKUP($A21,'PY1 Data(H)'!$A$1:$A$288,'PY1 Data(H)'!$A$1:$BR$288))</f>
        <v>0</v>
      </c>
      <c r="BF21" s="133" cm="1">
        <f t="array" ref="BF21">_xlfn.XLOOKUP(BF$1,'PY1 Data(H)'!$A$1:$BR$1,_xlfn.XLOOKUP($A21,'PY1 Data(H)'!$A$1:$A$288,'PY1 Data(H)'!$A$1:$BR$288))</f>
        <v>0</v>
      </c>
      <c r="BG21" s="133" cm="1">
        <f t="array" ref="BG21">_xlfn.XLOOKUP(BG$1,'PY1 Data(H)'!$A$1:$BR$1,_xlfn.XLOOKUP($A21,'PY1 Data(H)'!$A$1:$A$288,'PY1 Data(H)'!$A$1:$BR$288))</f>
        <v>0</v>
      </c>
      <c r="BH21" s="133" cm="1">
        <f t="array" ref="BH21">_xlfn.XLOOKUP(BH$1,'PY1 Data(H)'!$A$1:$BR$1,_xlfn.XLOOKUP($A21,'PY1 Data(H)'!$A$1:$A$288,'PY1 Data(H)'!$A$1:$BR$288))</f>
        <v>0</v>
      </c>
      <c r="BI21" s="133" cm="1">
        <f t="array" ref="BI21">_xlfn.XLOOKUP(BI$1,'PY1 Data(H)'!$A$1:$BR$1,_xlfn.XLOOKUP($A21,'PY1 Data(H)'!$A$1:$A$288,'PY1 Data(H)'!$A$1:$BR$288))</f>
        <v>0</v>
      </c>
      <c r="BJ21" s="133" cm="1">
        <f t="array" ref="BJ21">_xlfn.XLOOKUP(BJ$1,'PY1 Data(H)'!$A$1:$BR$1,_xlfn.XLOOKUP($A21,'PY1 Data(H)'!$A$1:$A$288,'PY1 Data(H)'!$A$1:$BR$288))</f>
        <v>0</v>
      </c>
    </row>
    <row r="22" spans="1:62" x14ac:dyDescent="0.3">
      <c r="D22" s="133" t="e" cm="1">
        <f t="array" ref="D22">_xlfn.XLOOKUP(D$1,'PY1 Data(H)'!$A$1:$BR$1,_xlfn.XLOOKUP($A22,'PY1 Data(H)'!$A$1:$A$288,'PY1 Data(H)'!$A$1:$BR$288))</f>
        <v>#N/A</v>
      </c>
      <c r="E22" s="133" t="e" cm="1">
        <f t="array" ref="E22">_xlfn.XLOOKUP(E$1,'PY1 Data(H)'!$A$1:$BR$1,_xlfn.XLOOKUP($A22,'PY1 Data(H)'!$A$1:$A$288,'PY1 Data(H)'!$A$1:$BR$288))</f>
        <v>#N/A</v>
      </c>
      <c r="F22" s="133" t="e" cm="1">
        <f t="array" ref="F22">_xlfn.XLOOKUP(F$1,'PY1 Data(H)'!$A$1:$BR$1,_xlfn.XLOOKUP($A22,'PY1 Data(H)'!$A$1:$A$288,'PY1 Data(H)'!$A$1:$BR$288))</f>
        <v>#N/A</v>
      </c>
      <c r="G22" s="133" t="e" cm="1">
        <f t="array" ref="G22">_xlfn.XLOOKUP(G$1,'PY1 Data(H)'!$A$1:$BR$1,_xlfn.XLOOKUP($A22,'PY1 Data(H)'!$A$1:$A$288,'PY1 Data(H)'!$A$1:$BR$288))</f>
        <v>#N/A</v>
      </c>
      <c r="H22" s="133" t="e" cm="1">
        <f t="array" ref="H22">_xlfn.XLOOKUP(H$1,'PY1 Data(H)'!$A$1:$BR$1,_xlfn.XLOOKUP($A22,'PY1 Data(H)'!$A$1:$A$288,'PY1 Data(H)'!$A$1:$BR$288))</f>
        <v>#N/A</v>
      </c>
      <c r="I22" s="133" t="e" cm="1">
        <f t="array" ref="I22">_xlfn.XLOOKUP(I$1,'PY1 Data(H)'!$A$1:$BR$1,_xlfn.XLOOKUP($A22,'PY1 Data(H)'!$A$1:$A$288,'PY1 Data(H)'!$A$1:$BR$288))</f>
        <v>#N/A</v>
      </c>
      <c r="J22" s="133" t="e" cm="1">
        <f t="array" ref="J22">_xlfn.XLOOKUP(J$1,'PY1 Data(H)'!$A$1:$BR$1,_xlfn.XLOOKUP($A22,'PY1 Data(H)'!$A$1:$A$288,'PY1 Data(H)'!$A$1:$BR$288))</f>
        <v>#N/A</v>
      </c>
      <c r="K22" s="133" t="e" cm="1">
        <f t="array" ref="K22">_xlfn.XLOOKUP(K$1,'PY1 Data(H)'!$A$1:$BR$1,_xlfn.XLOOKUP($A22,'PY1 Data(H)'!$A$1:$A$288,'PY1 Data(H)'!$A$1:$BR$288))</f>
        <v>#N/A</v>
      </c>
      <c r="L22" s="133" t="e" cm="1">
        <f t="array" ref="L22">_xlfn.XLOOKUP(L$1,'PY1 Data(H)'!$A$1:$BR$1,_xlfn.XLOOKUP($A22,'PY1 Data(H)'!$A$1:$A$288,'PY1 Data(H)'!$A$1:$BR$288))</f>
        <v>#N/A</v>
      </c>
      <c r="M22" s="133" t="e" cm="1">
        <f t="array" ref="M22">_xlfn.XLOOKUP(M$1,'PY1 Data(H)'!$A$1:$BR$1,_xlfn.XLOOKUP($A22,'PY1 Data(H)'!$A$1:$A$288,'PY1 Data(H)'!$A$1:$BR$288))</f>
        <v>#N/A</v>
      </c>
      <c r="N22" s="133" t="e" cm="1">
        <f t="array" ref="N22">_xlfn.XLOOKUP(N$1,'PY1 Data(H)'!$A$1:$BR$1,_xlfn.XLOOKUP($A22,'PY1 Data(H)'!$A$1:$A$288,'PY1 Data(H)'!$A$1:$BR$288))</f>
        <v>#N/A</v>
      </c>
      <c r="O22" s="133" t="e" cm="1">
        <f t="array" ref="O22">_xlfn.XLOOKUP(O$1,'PY1 Data(H)'!$A$1:$BR$1,_xlfn.XLOOKUP($A22,'PY1 Data(H)'!$A$1:$A$288,'PY1 Data(H)'!$A$1:$BR$288))</f>
        <v>#N/A</v>
      </c>
      <c r="P22" s="133" t="e" cm="1">
        <f t="array" ref="P22">_xlfn.XLOOKUP(P$1,'PY1 Data(H)'!$A$1:$BR$1,_xlfn.XLOOKUP($A22,'PY1 Data(H)'!$A$1:$A$288,'PY1 Data(H)'!$A$1:$BR$288))</f>
        <v>#N/A</v>
      </c>
      <c r="Q22" s="133" t="e" cm="1">
        <f t="array" ref="Q22">_xlfn.XLOOKUP(Q$1,'PY1 Data(H)'!$A$1:$BR$1,_xlfn.XLOOKUP($A22,'PY1 Data(H)'!$A$1:$A$288,'PY1 Data(H)'!$A$1:$BR$288))</f>
        <v>#N/A</v>
      </c>
      <c r="R22" s="133" t="e" cm="1">
        <f t="array" ref="R22">_xlfn.XLOOKUP(R$1,'PY1 Data(H)'!$A$1:$BR$1,_xlfn.XLOOKUP($A22,'PY1 Data(H)'!$A$1:$A$288,'PY1 Data(H)'!$A$1:$BR$288))</f>
        <v>#N/A</v>
      </c>
      <c r="S22" s="133" t="e" cm="1">
        <f t="array" ref="S22">_xlfn.XLOOKUP(S$1,'PY1 Data(H)'!$A$1:$BR$1,_xlfn.XLOOKUP($A22,'PY1 Data(H)'!$A$1:$A$288,'PY1 Data(H)'!$A$1:$BR$288))</f>
        <v>#N/A</v>
      </c>
      <c r="T22" s="133" t="e" cm="1">
        <f t="array" ref="T22">_xlfn.XLOOKUP(T$1,'PY1 Data(H)'!$A$1:$BR$1,_xlfn.XLOOKUP($A22,'PY1 Data(H)'!$A$1:$A$288,'PY1 Data(H)'!$A$1:$BR$288))</f>
        <v>#N/A</v>
      </c>
      <c r="U22" s="133" t="e" cm="1">
        <f t="array" ref="U22">_xlfn.XLOOKUP(U$1,'PY1 Data(H)'!$A$1:$BR$1,_xlfn.XLOOKUP($A22,'PY1 Data(H)'!$A$1:$A$288,'PY1 Data(H)'!$A$1:$BR$288))</f>
        <v>#N/A</v>
      </c>
      <c r="V22" s="133" t="e" cm="1">
        <f t="array" ref="V22">_xlfn.XLOOKUP(V$1,'PY1 Data(H)'!$A$1:$BR$1,_xlfn.XLOOKUP($A22,'PY1 Data(H)'!$A$1:$A$288,'PY1 Data(H)'!$A$1:$BR$288))</f>
        <v>#N/A</v>
      </c>
      <c r="W22" s="133" t="e" cm="1">
        <f t="array" ref="W22">_xlfn.XLOOKUP(W$1,'PY1 Data(H)'!$A$1:$BR$1,_xlfn.XLOOKUP($A22,'PY1 Data(H)'!$A$1:$A$288,'PY1 Data(H)'!$A$1:$BR$288))</f>
        <v>#N/A</v>
      </c>
      <c r="X22" s="133" t="e" cm="1">
        <f t="array" ref="X22">_xlfn.XLOOKUP(X$1,'PY1 Data(H)'!$A$1:$BR$1,_xlfn.XLOOKUP($A22,'PY1 Data(H)'!$A$1:$A$288,'PY1 Data(H)'!$A$1:$BR$288))</f>
        <v>#N/A</v>
      </c>
      <c r="Y22" s="133" t="e" cm="1">
        <f t="array" ref="Y22">_xlfn.XLOOKUP(Y$1,'PY1 Data(H)'!$A$1:$BR$1,_xlfn.XLOOKUP($A22,'PY1 Data(H)'!$A$1:$A$288,'PY1 Data(H)'!$A$1:$BR$288))</f>
        <v>#N/A</v>
      </c>
      <c r="Z22" s="133" t="e" cm="1">
        <f t="array" ref="Z22">_xlfn.XLOOKUP(Z$1,'PY1 Data(H)'!$A$1:$BR$1,_xlfn.XLOOKUP($A22,'PY1 Data(H)'!$A$1:$A$288,'PY1 Data(H)'!$A$1:$BR$288))</f>
        <v>#N/A</v>
      </c>
      <c r="AA22" s="133" t="e" cm="1">
        <f t="array" ref="AA22">_xlfn.XLOOKUP(AA$1,'PY1 Data(H)'!$A$1:$BR$1,_xlfn.XLOOKUP($A22,'PY1 Data(H)'!$A$1:$A$288,'PY1 Data(H)'!$A$1:$BR$288))</f>
        <v>#N/A</v>
      </c>
      <c r="AB22" s="133" t="e" cm="1">
        <f t="array" ref="AB22">_xlfn.XLOOKUP(AB$1,'PY1 Data(H)'!$A$1:$BR$1,_xlfn.XLOOKUP($A22,'PY1 Data(H)'!$A$1:$A$288,'PY1 Data(H)'!$A$1:$BR$288))</f>
        <v>#N/A</v>
      </c>
      <c r="AC22" s="133" t="e" cm="1">
        <f t="array" ref="AC22">_xlfn.XLOOKUP(AC$1,'PY1 Data(H)'!$A$1:$BR$1,_xlfn.XLOOKUP($A22,'PY1 Data(H)'!$A$1:$A$288,'PY1 Data(H)'!$A$1:$BR$288))</f>
        <v>#N/A</v>
      </c>
      <c r="AD22" s="133" t="e" cm="1">
        <f t="array" ref="AD22">_xlfn.XLOOKUP(AD$1,'PY1 Data(H)'!$A$1:$BR$1,_xlfn.XLOOKUP($A22,'PY1 Data(H)'!$A$1:$A$288,'PY1 Data(H)'!$A$1:$BR$288))</f>
        <v>#N/A</v>
      </c>
      <c r="AE22" s="133" t="e" cm="1">
        <f t="array" ref="AE22">_xlfn.XLOOKUP(AE$1,'PY1 Data(H)'!$A$1:$BR$1,_xlfn.XLOOKUP($A22,'PY1 Data(H)'!$A$1:$A$288,'PY1 Data(H)'!$A$1:$BR$288))</f>
        <v>#N/A</v>
      </c>
      <c r="AF22" s="133" t="e" cm="1">
        <f t="array" ref="AF22">_xlfn.XLOOKUP(AF$1,'PY1 Data(H)'!$A$1:$BR$1,_xlfn.XLOOKUP($A22,'PY1 Data(H)'!$A$1:$A$288,'PY1 Data(H)'!$A$1:$BR$288))</f>
        <v>#N/A</v>
      </c>
      <c r="AG22" s="133" t="e" cm="1">
        <f t="array" ref="AG22">_xlfn.XLOOKUP(AG$1,'PY1 Data(H)'!$A$1:$BR$1,_xlfn.XLOOKUP($A22,'PY1 Data(H)'!$A$1:$A$288,'PY1 Data(H)'!$A$1:$BR$288))</f>
        <v>#N/A</v>
      </c>
      <c r="AH22" s="133" t="e" cm="1">
        <f t="array" ref="AH22">_xlfn.XLOOKUP(AH$1,'PY1 Data(H)'!$A$1:$BR$1,_xlfn.XLOOKUP($A22,'PY1 Data(H)'!$A$1:$A$288,'PY1 Data(H)'!$A$1:$BR$288))</f>
        <v>#N/A</v>
      </c>
      <c r="AI22" s="133" t="e" cm="1">
        <f t="array" ref="AI22">_xlfn.XLOOKUP(AI$1,'PY1 Data(H)'!$A$1:$BR$1,_xlfn.XLOOKUP($A22,'PY1 Data(H)'!$A$1:$A$288,'PY1 Data(H)'!$A$1:$BR$288))</f>
        <v>#N/A</v>
      </c>
      <c r="AJ22" s="133" t="e" cm="1">
        <f t="array" ref="AJ22">_xlfn.XLOOKUP(AJ$1,'PY1 Data(H)'!$A$1:$BR$1,_xlfn.XLOOKUP($A22,'PY1 Data(H)'!$A$1:$A$288,'PY1 Data(H)'!$A$1:$BR$288))</f>
        <v>#N/A</v>
      </c>
      <c r="AK22" s="133" t="e" cm="1">
        <f t="array" ref="AK22">_xlfn.XLOOKUP(AK$1,'PY1 Data(H)'!$A$1:$BR$1,_xlfn.XLOOKUP($A22,'PY1 Data(H)'!$A$1:$A$288,'PY1 Data(H)'!$A$1:$BR$288))</f>
        <v>#N/A</v>
      </c>
      <c r="AL22" s="133" t="e" cm="1">
        <f t="array" ref="AL22">_xlfn.XLOOKUP(AL$1,'PY1 Data(H)'!$A$1:$BR$1,_xlfn.XLOOKUP($A22,'PY1 Data(H)'!$A$1:$A$288,'PY1 Data(H)'!$A$1:$BR$288))</f>
        <v>#N/A</v>
      </c>
      <c r="AM22" s="133" t="e" cm="1">
        <f t="array" ref="AM22">_xlfn.XLOOKUP(AM$1,'PY1 Data(H)'!$A$1:$BR$1,_xlfn.XLOOKUP($A22,'PY1 Data(H)'!$A$1:$A$288,'PY1 Data(H)'!$A$1:$BR$288))</f>
        <v>#N/A</v>
      </c>
      <c r="AN22" s="133" t="e" cm="1">
        <f t="array" ref="AN22">_xlfn.XLOOKUP(AN$1,'PY1 Data(H)'!$A$1:$BR$1,_xlfn.XLOOKUP($A22,'PY1 Data(H)'!$A$1:$A$288,'PY1 Data(H)'!$A$1:$BR$288))</f>
        <v>#N/A</v>
      </c>
      <c r="AO22" s="133" t="e" cm="1">
        <f t="array" ref="AO22">_xlfn.XLOOKUP(AO$1,'PY1 Data(H)'!$A$1:$BR$1,_xlfn.XLOOKUP($A22,'PY1 Data(H)'!$A$1:$A$288,'PY1 Data(H)'!$A$1:$BR$288))</f>
        <v>#N/A</v>
      </c>
      <c r="AP22" s="133" t="e" cm="1">
        <f t="array" ref="AP22">_xlfn.XLOOKUP(AP$1,'PY1 Data(H)'!$A$1:$BR$1,_xlfn.XLOOKUP($A22,'PY1 Data(H)'!$A$1:$A$288,'PY1 Data(H)'!$A$1:$BR$288))</f>
        <v>#N/A</v>
      </c>
      <c r="AQ22" s="133" t="e" cm="1">
        <f t="array" ref="AQ22">_xlfn.XLOOKUP(AQ$1,'PY1 Data(H)'!$A$1:$BR$1,_xlfn.XLOOKUP($A22,'PY1 Data(H)'!$A$1:$A$288,'PY1 Data(H)'!$A$1:$BR$288))</f>
        <v>#N/A</v>
      </c>
      <c r="AR22" s="133" t="e" cm="1">
        <f t="array" ref="AR22">_xlfn.XLOOKUP(AR$1,'PY1 Data(H)'!$A$1:$BR$1,_xlfn.XLOOKUP($A22,'PY1 Data(H)'!$A$1:$A$288,'PY1 Data(H)'!$A$1:$BR$288))</f>
        <v>#N/A</v>
      </c>
      <c r="AS22" s="133" t="e" cm="1">
        <f t="array" ref="AS22">_xlfn.XLOOKUP(AS$1,'PY1 Data(H)'!$A$1:$BR$1,_xlfn.XLOOKUP($A22,'PY1 Data(H)'!$A$1:$A$288,'PY1 Data(H)'!$A$1:$BR$288))</f>
        <v>#N/A</v>
      </c>
      <c r="AT22" s="133" t="e" cm="1">
        <f t="array" ref="AT22">_xlfn.XLOOKUP(AT$1,'PY1 Data(H)'!$A$1:$BR$1,_xlfn.XLOOKUP($A22,'PY1 Data(H)'!$A$1:$A$288,'PY1 Data(H)'!$A$1:$BR$288))</f>
        <v>#N/A</v>
      </c>
      <c r="AU22" s="133" t="e" cm="1">
        <f t="array" ref="AU22">_xlfn.XLOOKUP(AU$1,'PY1 Data(H)'!$A$1:$BR$1,_xlfn.XLOOKUP($A22,'PY1 Data(H)'!$A$1:$A$288,'PY1 Data(H)'!$A$1:$BR$288))</f>
        <v>#N/A</v>
      </c>
      <c r="AV22" s="133" t="e" cm="1">
        <f t="array" ref="AV22">_xlfn.XLOOKUP(AV$1,'PY1 Data(H)'!$A$1:$BR$1,_xlfn.XLOOKUP($A22,'PY1 Data(H)'!$A$1:$A$288,'PY1 Data(H)'!$A$1:$BR$288))</f>
        <v>#N/A</v>
      </c>
      <c r="AW22" s="133" t="e" cm="1">
        <f t="array" ref="AW22">_xlfn.XLOOKUP(AW$1,'PY1 Data(H)'!$A$1:$BR$1,_xlfn.XLOOKUP($A22,'PY1 Data(H)'!$A$1:$A$288,'PY1 Data(H)'!$A$1:$BR$288))</f>
        <v>#N/A</v>
      </c>
      <c r="AX22" s="133" t="e" cm="1">
        <f t="array" ref="AX22">_xlfn.XLOOKUP(AX$1,'PY1 Data(H)'!$A$1:$BR$1,_xlfn.XLOOKUP($A22,'PY1 Data(H)'!$A$1:$A$288,'PY1 Data(H)'!$A$1:$BR$288))</f>
        <v>#N/A</v>
      </c>
      <c r="AY22" s="133" t="e" cm="1">
        <f t="array" ref="AY22">_xlfn.XLOOKUP(AY$1,'PY1 Data(H)'!$A$1:$BR$1,_xlfn.XLOOKUP($A22,'PY1 Data(H)'!$A$1:$A$288,'PY1 Data(H)'!$A$1:$BR$288))</f>
        <v>#N/A</v>
      </c>
      <c r="AZ22" s="133" t="e" cm="1">
        <f t="array" ref="AZ22">_xlfn.XLOOKUP(AZ$1,'PY1 Data(H)'!$A$1:$BR$1,_xlfn.XLOOKUP($A22,'PY1 Data(H)'!$A$1:$A$288,'PY1 Data(H)'!$A$1:$BR$288))</f>
        <v>#N/A</v>
      </c>
      <c r="BA22" s="133" t="e" cm="1">
        <f t="array" ref="BA22">_xlfn.XLOOKUP(BA$1,'PY1 Data(H)'!$A$1:$BR$1,_xlfn.XLOOKUP($A22,'PY1 Data(H)'!$A$1:$A$288,'PY1 Data(H)'!$A$1:$BR$288))</f>
        <v>#N/A</v>
      </c>
      <c r="BB22" s="133" t="e" cm="1">
        <f t="array" ref="BB22">_xlfn.XLOOKUP(BB$1,'PY1 Data(H)'!$A$1:$BR$1,_xlfn.XLOOKUP($A22,'PY1 Data(H)'!$A$1:$A$288,'PY1 Data(H)'!$A$1:$BR$288))</f>
        <v>#N/A</v>
      </c>
      <c r="BC22" s="133" t="e" cm="1">
        <f t="array" ref="BC22">_xlfn.XLOOKUP(BC$1,'PY1 Data(H)'!$A$1:$BR$1,_xlfn.XLOOKUP($A22,'PY1 Data(H)'!$A$1:$A$288,'PY1 Data(H)'!$A$1:$BR$288))</f>
        <v>#N/A</v>
      </c>
      <c r="BD22" s="133" t="e" cm="1">
        <f t="array" ref="BD22">_xlfn.XLOOKUP(BD$1,'PY1 Data(H)'!$A$1:$BR$1,_xlfn.XLOOKUP($A22,'PY1 Data(H)'!$A$1:$A$288,'PY1 Data(H)'!$A$1:$BR$288))</f>
        <v>#N/A</v>
      </c>
      <c r="BE22" s="133" t="e" cm="1">
        <f t="array" ref="BE22">_xlfn.XLOOKUP(BE$1,'PY1 Data(H)'!$A$1:$BR$1,_xlfn.XLOOKUP($A22,'PY1 Data(H)'!$A$1:$A$288,'PY1 Data(H)'!$A$1:$BR$288))</f>
        <v>#N/A</v>
      </c>
      <c r="BF22" s="133" t="e" cm="1">
        <f t="array" ref="BF22">_xlfn.XLOOKUP(BF$1,'PY1 Data(H)'!$A$1:$BR$1,_xlfn.XLOOKUP($A22,'PY1 Data(H)'!$A$1:$A$288,'PY1 Data(H)'!$A$1:$BR$288))</f>
        <v>#N/A</v>
      </c>
      <c r="BG22" s="133" t="e" cm="1">
        <f t="array" ref="BG22">_xlfn.XLOOKUP(BG$1,'PY1 Data(H)'!$A$1:$BR$1,_xlfn.XLOOKUP($A22,'PY1 Data(H)'!$A$1:$A$288,'PY1 Data(H)'!$A$1:$BR$288))</f>
        <v>#N/A</v>
      </c>
      <c r="BH22" s="133" t="e" cm="1">
        <f t="array" ref="BH22">_xlfn.XLOOKUP(BH$1,'PY1 Data(H)'!$A$1:$BR$1,_xlfn.XLOOKUP($A22,'PY1 Data(H)'!$A$1:$A$288,'PY1 Data(H)'!$A$1:$BR$288))</f>
        <v>#N/A</v>
      </c>
      <c r="BI22" s="133" t="e" cm="1">
        <f t="array" ref="BI22">_xlfn.XLOOKUP(BI$1,'PY1 Data(H)'!$A$1:$BR$1,_xlfn.XLOOKUP($A22,'PY1 Data(H)'!$A$1:$A$288,'PY1 Data(H)'!$A$1:$BR$288))</f>
        <v>#N/A</v>
      </c>
      <c r="BJ22" s="133" t="e" cm="1">
        <f t="array" ref="BJ22">_xlfn.XLOOKUP(BJ$1,'PY1 Data(H)'!$A$1:$BR$1,_xlfn.XLOOKUP($A22,'PY1 Data(H)'!$A$1:$A$288,'PY1 Data(H)'!$A$1:$BR$288))</f>
        <v>#N/A</v>
      </c>
    </row>
    <row r="23" spans="1:62" x14ac:dyDescent="0.3">
      <c r="A23">
        <v>388</v>
      </c>
      <c r="D23" s="133" cm="1">
        <f t="array" ref="D23">_xlfn.XLOOKUP(D$1,'PY1 Data(H)'!$A$1:$BR$1,_xlfn.XLOOKUP($A23,'PY1 Data(H)'!$A$1:$A$288,'PY1 Data(H)'!$A$1:$BR$288))</f>
        <v>221812340</v>
      </c>
      <c r="E23" s="133" cm="1">
        <f t="array" ref="E23">_xlfn.XLOOKUP(E$1,'PY1 Data(H)'!$A$1:$BR$1,_xlfn.XLOOKUP($A23,'PY1 Data(H)'!$A$1:$A$288,'PY1 Data(H)'!$A$1:$BR$288))</f>
        <v>49423434</v>
      </c>
      <c r="F23" s="133" cm="1">
        <f t="array" ref="F23">_xlfn.XLOOKUP(F$1,'PY1 Data(H)'!$A$1:$BR$1,_xlfn.XLOOKUP($A23,'PY1 Data(H)'!$A$1:$A$288,'PY1 Data(H)'!$A$1:$BR$288))</f>
        <v>17354931</v>
      </c>
      <c r="G23" s="133" cm="1">
        <f t="array" ref="G23">_xlfn.XLOOKUP(G$1,'PY1 Data(H)'!$A$1:$BR$1,_xlfn.XLOOKUP($A23,'PY1 Data(H)'!$A$1:$A$288,'PY1 Data(H)'!$A$1:$BR$288))</f>
        <v>34500769</v>
      </c>
      <c r="H23" s="133" cm="1">
        <f t="array" ref="H23">_xlfn.XLOOKUP(H$1,'PY1 Data(H)'!$A$1:$BR$1,_xlfn.XLOOKUP($A23,'PY1 Data(H)'!$A$1:$A$288,'PY1 Data(H)'!$A$1:$BR$288))</f>
        <v>33719487</v>
      </c>
      <c r="I23" s="133" cm="1">
        <f t="array" ref="I23">_xlfn.XLOOKUP(I$1,'PY1 Data(H)'!$A$1:$BR$1,_xlfn.XLOOKUP($A23,'PY1 Data(H)'!$A$1:$A$288,'PY1 Data(H)'!$A$1:$BR$288))</f>
        <v>47111547</v>
      </c>
      <c r="J23" s="133" cm="1">
        <f t="array" ref="J23">_xlfn.XLOOKUP(J$1,'PY1 Data(H)'!$A$1:$BR$1,_xlfn.XLOOKUP($A23,'PY1 Data(H)'!$A$1:$A$288,'PY1 Data(H)'!$A$1:$BR$288))</f>
        <v>65106812</v>
      </c>
      <c r="K23" s="133" cm="1">
        <f t="array" ref="K23">_xlfn.XLOOKUP(K$1,'PY1 Data(H)'!$A$1:$BR$1,_xlfn.XLOOKUP($A23,'PY1 Data(H)'!$A$1:$A$288,'PY1 Data(H)'!$A$1:$BR$288))</f>
        <v>24995875</v>
      </c>
      <c r="L23" s="133" cm="1">
        <f t="array" ref="L23">_xlfn.XLOOKUP(L$1,'PY1 Data(H)'!$A$1:$BR$1,_xlfn.XLOOKUP($A23,'PY1 Data(H)'!$A$1:$A$288,'PY1 Data(H)'!$A$1:$BR$288))</f>
        <v>68859382</v>
      </c>
      <c r="M23" s="133" cm="1">
        <f t="array" ref="M23">_xlfn.XLOOKUP(M$1,'PY1 Data(H)'!$A$1:$BR$1,_xlfn.XLOOKUP($A23,'PY1 Data(H)'!$A$1:$A$288,'PY1 Data(H)'!$A$1:$BR$288))</f>
        <v>23949002</v>
      </c>
      <c r="N23" s="133" cm="1">
        <f t="array" ref="N23">_xlfn.XLOOKUP(N$1,'PY1 Data(H)'!$A$1:$BR$1,_xlfn.XLOOKUP($A23,'PY1 Data(H)'!$A$1:$A$288,'PY1 Data(H)'!$A$1:$BR$288))</f>
        <v>48719142</v>
      </c>
      <c r="O23" s="133" cm="1">
        <f t="array" ref="O23">_xlfn.XLOOKUP(O$1,'PY1 Data(H)'!$A$1:$BR$1,_xlfn.XLOOKUP($A23,'PY1 Data(H)'!$A$1:$A$288,'PY1 Data(H)'!$A$1:$BR$288))</f>
        <v>152416375</v>
      </c>
      <c r="P23" s="133" cm="1">
        <f t="array" ref="P23">_xlfn.XLOOKUP(P$1,'PY1 Data(H)'!$A$1:$BR$1,_xlfn.XLOOKUP($A23,'PY1 Data(H)'!$A$1:$A$288,'PY1 Data(H)'!$A$1:$BR$288))</f>
        <v>263816542</v>
      </c>
      <c r="Q23" s="133" cm="1">
        <f t="array" ref="Q23">_xlfn.XLOOKUP(Q$1,'PY1 Data(H)'!$A$1:$BR$1,_xlfn.XLOOKUP($A23,'PY1 Data(H)'!$A$1:$A$288,'PY1 Data(H)'!$A$1:$BR$288))</f>
        <v>116611518</v>
      </c>
      <c r="R23" s="133" cm="1">
        <f t="array" ref="R23">_xlfn.XLOOKUP(R$1,'PY1 Data(H)'!$A$1:$BR$1,_xlfn.XLOOKUP($A23,'PY1 Data(H)'!$A$1:$A$288,'PY1 Data(H)'!$A$1:$BR$288))</f>
        <v>333209152</v>
      </c>
      <c r="S23" s="133" cm="1">
        <f t="array" ref="S23">_xlfn.XLOOKUP(S$1,'PY1 Data(H)'!$A$1:$BR$1,_xlfn.XLOOKUP($A23,'PY1 Data(H)'!$A$1:$A$288,'PY1 Data(H)'!$A$1:$BR$288))</f>
        <v>106603443</v>
      </c>
      <c r="T23" s="133" cm="1">
        <f t="array" ref="T23">_xlfn.XLOOKUP(T$1,'PY1 Data(H)'!$A$1:$BR$1,_xlfn.XLOOKUP($A23,'PY1 Data(H)'!$A$1:$A$288,'PY1 Data(H)'!$A$1:$BR$288))</f>
        <v>19737865</v>
      </c>
      <c r="U23" s="133" cm="1">
        <f t="array" ref="U23">_xlfn.XLOOKUP(U$1,'PY1 Data(H)'!$A$1:$BR$1,_xlfn.XLOOKUP($A23,'PY1 Data(H)'!$A$1:$A$288,'PY1 Data(H)'!$A$1:$BR$288))</f>
        <v>90260821</v>
      </c>
      <c r="V23" s="133" cm="1">
        <f t="array" ref="V23">_xlfn.XLOOKUP(V$1,'PY1 Data(H)'!$A$1:$BR$1,_xlfn.XLOOKUP($A23,'PY1 Data(H)'!$A$1:$A$288,'PY1 Data(H)'!$A$1:$BR$288))</f>
        <v>24401107</v>
      </c>
      <c r="W23" s="133" cm="1">
        <f t="array" ref="W23">_xlfn.XLOOKUP(W$1,'PY1 Data(H)'!$A$1:$BR$1,_xlfn.XLOOKUP($A23,'PY1 Data(H)'!$A$1:$A$288,'PY1 Data(H)'!$A$1:$BR$288))</f>
        <v>144706546</v>
      </c>
      <c r="X23" s="133" cm="1">
        <f t="array" ref="X23">_xlfn.XLOOKUP(X$1,'PY1 Data(H)'!$A$1:$BR$1,_xlfn.XLOOKUP($A23,'PY1 Data(H)'!$A$1:$A$288,'PY1 Data(H)'!$A$1:$BR$288))</f>
        <v>176015553</v>
      </c>
      <c r="Y23" s="133" cm="1">
        <f t="array" ref="Y23">_xlfn.XLOOKUP(Y$1,'PY1 Data(H)'!$A$1:$BR$1,_xlfn.XLOOKUP($A23,'PY1 Data(H)'!$A$1:$A$288,'PY1 Data(H)'!$A$1:$BR$288))</f>
        <v>1634007000</v>
      </c>
      <c r="Z23" s="133" cm="1">
        <f t="array" ref="Z23">_xlfn.XLOOKUP(Z$1,'PY1 Data(H)'!$A$1:$BR$1,_xlfn.XLOOKUP($A23,'PY1 Data(H)'!$A$1:$A$288,'PY1 Data(H)'!$A$1:$BR$288))</f>
        <v>108094122</v>
      </c>
      <c r="AA23" s="133" cm="1">
        <f t="array" ref="AA23">_xlfn.XLOOKUP(AA$1,'PY1 Data(H)'!$A$1:$BR$1,_xlfn.XLOOKUP($A23,'PY1 Data(H)'!$A$1:$A$288,'PY1 Data(H)'!$A$1:$BR$288))</f>
        <v>39301446</v>
      </c>
      <c r="AB23" s="133" cm="1">
        <f t="array" ref="AB23">_xlfn.XLOOKUP(AB$1,'PY1 Data(H)'!$A$1:$BR$1,_xlfn.XLOOKUP($A23,'PY1 Data(H)'!$A$1:$A$288,'PY1 Data(H)'!$A$1:$BR$288))</f>
        <v>15731329</v>
      </c>
      <c r="AC23" s="133" cm="1">
        <f t="array" ref="AC23">_xlfn.XLOOKUP(AC$1,'PY1 Data(H)'!$A$1:$BR$1,_xlfn.XLOOKUP($A23,'PY1 Data(H)'!$A$1:$A$288,'PY1 Data(H)'!$A$1:$BR$288))</f>
        <v>140883992</v>
      </c>
      <c r="AD23" s="133" cm="1">
        <f t="array" ref="AD23">_xlfn.XLOOKUP(AD$1,'PY1 Data(H)'!$A$1:$BR$1,_xlfn.XLOOKUP($A23,'PY1 Data(H)'!$A$1:$A$288,'PY1 Data(H)'!$A$1:$BR$288))</f>
        <v>29771013</v>
      </c>
      <c r="AE23" s="133" cm="1">
        <f t="array" ref="AE23">_xlfn.XLOOKUP(AE$1,'PY1 Data(H)'!$A$1:$BR$1,_xlfn.XLOOKUP($A23,'PY1 Data(H)'!$A$1:$A$288,'PY1 Data(H)'!$A$1:$BR$288))</f>
        <v>55910088</v>
      </c>
      <c r="AF23" s="133" cm="1">
        <f t="array" ref="AF23">_xlfn.XLOOKUP(AF$1,'PY1 Data(H)'!$A$1:$BR$1,_xlfn.XLOOKUP($A23,'PY1 Data(H)'!$A$1:$A$288,'PY1 Data(H)'!$A$1:$BR$288))</f>
        <v>131508011</v>
      </c>
      <c r="AG23" s="133" cm="1">
        <f t="array" ref="AG23">_xlfn.XLOOKUP(AG$1,'PY1 Data(H)'!$A$1:$BR$1,_xlfn.XLOOKUP($A23,'PY1 Data(H)'!$A$1:$A$288,'PY1 Data(H)'!$A$1:$BR$288))</f>
        <v>0</v>
      </c>
      <c r="AH23" s="133" cm="1">
        <f t="array" ref="AH23">_xlfn.XLOOKUP(AH$1,'PY1 Data(H)'!$A$1:$BR$1,_xlfn.XLOOKUP($A23,'PY1 Data(H)'!$A$1:$A$288,'PY1 Data(H)'!$A$1:$BR$288))</f>
        <v>45666390</v>
      </c>
      <c r="AI23" s="133" cm="1">
        <f t="array" ref="AI23">_xlfn.XLOOKUP(AI$1,'PY1 Data(H)'!$A$1:$BR$1,_xlfn.XLOOKUP($A23,'PY1 Data(H)'!$A$1:$A$288,'PY1 Data(H)'!$A$1:$BR$288))</f>
        <v>65496272</v>
      </c>
      <c r="AJ23" s="133" cm="1">
        <f t="array" ref="AJ23">_xlfn.XLOOKUP(AJ$1,'PY1 Data(H)'!$A$1:$BR$1,_xlfn.XLOOKUP($A23,'PY1 Data(H)'!$A$1:$A$288,'PY1 Data(H)'!$A$1:$BR$288))</f>
        <v>164694551</v>
      </c>
      <c r="AK23" s="133" cm="1">
        <f t="array" ref="AK23">_xlfn.XLOOKUP(AK$1,'PY1 Data(H)'!$A$1:$BR$1,_xlfn.XLOOKUP($A23,'PY1 Data(H)'!$A$1:$A$288,'PY1 Data(H)'!$A$1:$BR$288))</f>
        <v>58375621</v>
      </c>
      <c r="AL23" s="133" cm="1">
        <f t="array" ref="AL23">_xlfn.XLOOKUP(AL$1,'PY1 Data(H)'!$A$1:$BR$1,_xlfn.XLOOKUP($A23,'PY1 Data(H)'!$A$1:$A$288,'PY1 Data(H)'!$A$1:$BR$288))</f>
        <v>94000059</v>
      </c>
      <c r="AM23" s="133" cm="1">
        <f t="array" ref="AM23">_xlfn.XLOOKUP(AM$1,'PY1 Data(H)'!$A$1:$BR$1,_xlfn.XLOOKUP($A23,'PY1 Data(H)'!$A$1:$A$288,'PY1 Data(H)'!$A$1:$BR$288))</f>
        <v>440591151</v>
      </c>
      <c r="AN23" s="133" cm="1">
        <f t="array" ref="AN23">_xlfn.XLOOKUP(AN$1,'PY1 Data(H)'!$A$1:$BR$1,_xlfn.XLOOKUP($A23,'PY1 Data(H)'!$A$1:$A$288,'PY1 Data(H)'!$A$1:$BR$288))</f>
        <v>22487465</v>
      </c>
      <c r="AO23" s="133" cm="1">
        <f t="array" ref="AO23">_xlfn.XLOOKUP(AO$1,'PY1 Data(H)'!$A$1:$BR$1,_xlfn.XLOOKUP($A23,'PY1 Data(H)'!$A$1:$A$288,'PY1 Data(H)'!$A$1:$BR$288))</f>
        <v>62870461</v>
      </c>
      <c r="AP23" s="133" cm="1">
        <f t="array" ref="AP23">_xlfn.XLOOKUP(AP$1,'PY1 Data(H)'!$A$1:$BR$1,_xlfn.XLOOKUP($A23,'PY1 Data(H)'!$A$1:$A$288,'PY1 Data(H)'!$A$1:$BR$288))</f>
        <v>57057870</v>
      </c>
      <c r="AQ23" s="133" cm="1">
        <f t="array" ref="AQ23">_xlfn.XLOOKUP(AQ$1,'PY1 Data(H)'!$A$1:$BR$1,_xlfn.XLOOKUP($A23,'PY1 Data(H)'!$A$1:$A$288,'PY1 Data(H)'!$A$1:$BR$288))</f>
        <v>13117663</v>
      </c>
      <c r="AR23" s="133" cm="1">
        <f t="array" ref="AR23">_xlfn.XLOOKUP(AR$1,'PY1 Data(H)'!$A$1:$BR$1,_xlfn.XLOOKUP($A23,'PY1 Data(H)'!$A$1:$A$288,'PY1 Data(H)'!$A$1:$BR$288))</f>
        <v>85775751</v>
      </c>
      <c r="AS23" s="133" cm="1">
        <f t="array" ref="AS23">_xlfn.XLOOKUP(AS$1,'PY1 Data(H)'!$A$1:$BR$1,_xlfn.XLOOKUP($A23,'PY1 Data(H)'!$A$1:$A$288,'PY1 Data(H)'!$A$1:$BR$288))</f>
        <v>291173521</v>
      </c>
      <c r="AT23" s="133" cm="1">
        <f t="array" ref="AT23">_xlfn.XLOOKUP(AT$1,'PY1 Data(H)'!$A$1:$BR$1,_xlfn.XLOOKUP($A23,'PY1 Data(H)'!$A$1:$A$288,'PY1 Data(H)'!$A$1:$BR$288))</f>
        <v>19990617</v>
      </c>
      <c r="AU23" s="133" cm="1">
        <f t="array" ref="AU23">_xlfn.XLOOKUP(AU$1,'PY1 Data(H)'!$A$1:$BR$1,_xlfn.XLOOKUP($A23,'PY1 Data(H)'!$A$1:$A$288,'PY1 Data(H)'!$A$1:$BR$288))</f>
        <v>15417669</v>
      </c>
      <c r="AV23" s="133" cm="1">
        <f t="array" ref="AV23">_xlfn.XLOOKUP(AV$1,'PY1 Data(H)'!$A$1:$BR$1,_xlfn.XLOOKUP($A23,'PY1 Data(H)'!$A$1:$A$288,'PY1 Data(H)'!$A$1:$BR$288))</f>
        <v>76456533</v>
      </c>
      <c r="AW23" s="133" cm="1">
        <f t="array" ref="AW23">_xlfn.XLOOKUP(AW$1,'PY1 Data(H)'!$A$1:$BR$1,_xlfn.XLOOKUP($A23,'PY1 Data(H)'!$A$1:$A$288,'PY1 Data(H)'!$A$1:$BR$288))</f>
        <v>34309719</v>
      </c>
      <c r="AX23" s="133" cm="1">
        <f t="array" ref="AX23">_xlfn.XLOOKUP(AX$1,'PY1 Data(H)'!$A$1:$BR$1,_xlfn.XLOOKUP($A23,'PY1 Data(H)'!$A$1:$A$288,'PY1 Data(H)'!$A$1:$BR$288))</f>
        <v>790493184</v>
      </c>
      <c r="AY23" s="133" cm="1">
        <f t="array" ref="AY23">_xlfn.XLOOKUP(AY$1,'PY1 Data(H)'!$A$1:$BR$1,_xlfn.XLOOKUP($A23,'PY1 Data(H)'!$A$1:$A$288,'PY1 Data(H)'!$A$1:$BR$288))</f>
        <v>29739185</v>
      </c>
      <c r="AZ23" s="133" cm="1">
        <f t="array" ref="AZ23">_xlfn.XLOOKUP(AZ$1,'PY1 Data(H)'!$A$1:$BR$1,_xlfn.XLOOKUP($A23,'PY1 Data(H)'!$A$1:$A$288,'PY1 Data(H)'!$A$1:$BR$288))</f>
        <v>190327323</v>
      </c>
      <c r="BA23" s="133" cm="1">
        <f t="array" ref="BA23">_xlfn.XLOOKUP(BA$1,'PY1 Data(H)'!$A$1:$BR$1,_xlfn.XLOOKUP($A23,'PY1 Data(H)'!$A$1:$A$288,'PY1 Data(H)'!$A$1:$BR$288))</f>
        <v>74643771</v>
      </c>
      <c r="BB23" s="133" cm="1">
        <f t="array" ref="BB23">_xlfn.XLOOKUP(BB$1,'PY1 Data(H)'!$A$1:$BR$1,_xlfn.XLOOKUP($A23,'PY1 Data(H)'!$A$1:$A$288,'PY1 Data(H)'!$A$1:$BR$288))</f>
        <v>130125341</v>
      </c>
      <c r="BC23" s="133" cm="1">
        <f t="array" ref="BC23">_xlfn.XLOOKUP(BC$1,'PY1 Data(H)'!$A$1:$BR$1,_xlfn.XLOOKUP($A23,'PY1 Data(H)'!$A$1:$A$288,'PY1 Data(H)'!$A$1:$BR$288))</f>
        <v>30531320</v>
      </c>
      <c r="BD23" s="133" cm="1">
        <f t="array" ref="BD23">_xlfn.XLOOKUP(BD$1,'PY1 Data(H)'!$A$1:$BR$1,_xlfn.XLOOKUP($A23,'PY1 Data(H)'!$A$1:$A$288,'PY1 Data(H)'!$A$1:$BR$288))</f>
        <v>38428843</v>
      </c>
      <c r="BE23" s="133" cm="1">
        <f t="array" ref="BE23">_xlfn.XLOOKUP(BE$1,'PY1 Data(H)'!$A$1:$BR$1,_xlfn.XLOOKUP($A23,'PY1 Data(H)'!$A$1:$A$288,'PY1 Data(H)'!$A$1:$BR$288))</f>
        <v>89505066</v>
      </c>
      <c r="BF23" s="133" cm="1">
        <f t="array" ref="BF23">_xlfn.XLOOKUP(BF$1,'PY1 Data(H)'!$A$1:$BR$1,_xlfn.XLOOKUP($A23,'PY1 Data(H)'!$A$1:$A$288,'PY1 Data(H)'!$A$1:$BR$288))</f>
        <v>13675894</v>
      </c>
      <c r="BG23" s="133" cm="1">
        <f t="array" ref="BG23">_xlfn.XLOOKUP(BG$1,'PY1 Data(H)'!$A$1:$BR$1,_xlfn.XLOOKUP($A23,'PY1 Data(H)'!$A$1:$A$288,'PY1 Data(H)'!$A$1:$BR$288))</f>
        <v>197769322</v>
      </c>
      <c r="BH23" s="133" cm="1">
        <f t="array" ref="BH23">_xlfn.XLOOKUP(BH$1,'PY1 Data(H)'!$A$1:$BR$1,_xlfn.XLOOKUP($A23,'PY1 Data(H)'!$A$1:$A$288,'PY1 Data(H)'!$A$1:$BR$288))</f>
        <v>42646671</v>
      </c>
      <c r="BI23" s="133" cm="1">
        <f t="array" ref="BI23">_xlfn.XLOOKUP(BI$1,'PY1 Data(H)'!$A$1:$BR$1,_xlfn.XLOOKUP($A23,'PY1 Data(H)'!$A$1:$A$288,'PY1 Data(H)'!$A$1:$BR$288))</f>
        <v>362556041</v>
      </c>
      <c r="BJ23" s="133" cm="1">
        <f t="array" ref="BJ23">_xlfn.XLOOKUP(BJ$1,'PY1 Data(H)'!$A$1:$BR$1,_xlfn.XLOOKUP($A23,'PY1 Data(H)'!$A$1:$A$288,'PY1 Data(H)'!$A$1:$BR$288))</f>
        <v>15437752</v>
      </c>
    </row>
    <row r="24" spans="1:62" x14ac:dyDescent="0.3">
      <c r="A24">
        <v>339</v>
      </c>
      <c r="D24" s="133" cm="1">
        <f t="array" ref="D24">_xlfn.XLOOKUP(D$1,'PY1 Data(H)'!$A$1:$BR$1,_xlfn.XLOOKUP($A24,'PY1 Data(H)'!$A$1:$A$288,'PY1 Data(H)'!$A$1:$BR$288))</f>
        <v>871811</v>
      </c>
      <c r="E24" s="133" cm="1">
        <f t="array" ref="E24">_xlfn.XLOOKUP(E$1,'PY1 Data(H)'!$A$1:$BR$1,_xlfn.XLOOKUP($A24,'PY1 Data(H)'!$A$1:$A$288,'PY1 Data(H)'!$A$1:$BR$288))</f>
        <v>187172</v>
      </c>
      <c r="F24" s="133" cm="1">
        <f t="array" ref="F24">_xlfn.XLOOKUP(F$1,'PY1 Data(H)'!$A$1:$BR$1,_xlfn.XLOOKUP($A24,'PY1 Data(H)'!$A$1:$A$288,'PY1 Data(H)'!$A$1:$BR$288))</f>
        <v>375626</v>
      </c>
      <c r="G24" s="133" cm="1">
        <f t="array" ref="G24">_xlfn.XLOOKUP(G$1,'PY1 Data(H)'!$A$1:$BR$1,_xlfn.XLOOKUP($A24,'PY1 Data(H)'!$A$1:$A$288,'PY1 Data(H)'!$A$1:$BR$288))</f>
        <v>499745</v>
      </c>
      <c r="H24" s="133" cm="1">
        <f t="array" ref="H24">_xlfn.XLOOKUP(H$1,'PY1 Data(H)'!$A$1:$BR$1,_xlfn.XLOOKUP($A24,'PY1 Data(H)'!$A$1:$A$288,'PY1 Data(H)'!$A$1:$BR$288))</f>
        <v>59110</v>
      </c>
      <c r="I24" s="133" cm="1">
        <f t="array" ref="I24">_xlfn.XLOOKUP(I$1,'PY1 Data(H)'!$A$1:$BR$1,_xlfn.XLOOKUP($A24,'PY1 Data(H)'!$A$1:$A$288,'PY1 Data(H)'!$A$1:$BR$288))</f>
        <v>864436</v>
      </c>
      <c r="J24" s="133" cm="1">
        <f t="array" ref="J24">_xlfn.XLOOKUP(J$1,'PY1 Data(H)'!$A$1:$BR$1,_xlfn.XLOOKUP($A24,'PY1 Data(H)'!$A$1:$A$288,'PY1 Data(H)'!$A$1:$BR$288))</f>
        <v>777303</v>
      </c>
      <c r="K24" s="133" cm="1">
        <f t="array" ref="K24">_xlfn.XLOOKUP(K$1,'PY1 Data(H)'!$A$1:$BR$1,_xlfn.XLOOKUP($A24,'PY1 Data(H)'!$A$1:$A$288,'PY1 Data(H)'!$A$1:$BR$288))</f>
        <v>112276</v>
      </c>
      <c r="L24" s="133" cm="1">
        <f t="array" ref="L24">_xlfn.XLOOKUP(L$1,'PY1 Data(H)'!$A$1:$BR$1,_xlfn.XLOOKUP($A24,'PY1 Data(H)'!$A$1:$A$288,'PY1 Data(H)'!$A$1:$BR$288))</f>
        <v>486263</v>
      </c>
      <c r="M24" s="133" cm="1">
        <f t="array" ref="M24">_xlfn.XLOOKUP(M$1,'PY1 Data(H)'!$A$1:$BR$1,_xlfn.XLOOKUP($A24,'PY1 Data(H)'!$A$1:$A$288,'PY1 Data(H)'!$A$1:$BR$288))</f>
        <v>76725</v>
      </c>
      <c r="N24" s="133" cm="1">
        <f t="array" ref="N24">_xlfn.XLOOKUP(N$1,'PY1 Data(H)'!$A$1:$BR$1,_xlfn.XLOOKUP($A24,'PY1 Data(H)'!$A$1:$A$288,'PY1 Data(H)'!$A$1:$BR$288))</f>
        <v>418120</v>
      </c>
      <c r="O24" s="133" cm="1">
        <f t="array" ref="O24">_xlfn.XLOOKUP(O$1,'PY1 Data(H)'!$A$1:$BR$1,_xlfn.XLOOKUP($A24,'PY1 Data(H)'!$A$1:$A$288,'PY1 Data(H)'!$A$1:$BR$288))</f>
        <v>471487</v>
      </c>
      <c r="P24" s="133" cm="1">
        <f t="array" ref="P24">_xlfn.XLOOKUP(P$1,'PY1 Data(H)'!$A$1:$BR$1,_xlfn.XLOOKUP($A24,'PY1 Data(H)'!$A$1:$A$288,'PY1 Data(H)'!$A$1:$BR$288))</f>
        <v>354968</v>
      </c>
      <c r="Q24" s="133" cm="1">
        <f t="array" ref="Q24">_xlfn.XLOOKUP(Q$1,'PY1 Data(H)'!$A$1:$BR$1,_xlfn.XLOOKUP($A24,'PY1 Data(H)'!$A$1:$A$288,'PY1 Data(H)'!$A$1:$BR$288))</f>
        <v>3441836</v>
      </c>
      <c r="R24" s="133" cm="1">
        <f t="array" ref="R24">_xlfn.XLOOKUP(R$1,'PY1 Data(H)'!$A$1:$BR$1,_xlfn.XLOOKUP($A24,'PY1 Data(H)'!$A$1:$A$288,'PY1 Data(H)'!$A$1:$BR$288))</f>
        <v>5942484</v>
      </c>
      <c r="S24" s="133" cm="1">
        <f t="array" ref="S24">_xlfn.XLOOKUP(S$1,'PY1 Data(H)'!$A$1:$BR$1,_xlfn.XLOOKUP($A24,'PY1 Data(H)'!$A$1:$A$288,'PY1 Data(H)'!$A$1:$BR$288))</f>
        <v>23984</v>
      </c>
      <c r="T24" s="133" cm="1">
        <f t="array" ref="T24">_xlfn.XLOOKUP(T$1,'PY1 Data(H)'!$A$1:$BR$1,_xlfn.XLOOKUP($A24,'PY1 Data(H)'!$A$1:$A$288,'PY1 Data(H)'!$A$1:$BR$288))</f>
        <v>197519</v>
      </c>
      <c r="U24" s="133" cm="1">
        <f t="array" ref="U24">_xlfn.XLOOKUP(U$1,'PY1 Data(H)'!$A$1:$BR$1,_xlfn.XLOOKUP($A24,'PY1 Data(H)'!$A$1:$A$288,'PY1 Data(H)'!$A$1:$BR$288))</f>
        <v>1433616</v>
      </c>
      <c r="V24" s="133" cm="1">
        <f t="array" ref="V24">_xlfn.XLOOKUP(V$1,'PY1 Data(H)'!$A$1:$BR$1,_xlfn.XLOOKUP($A24,'PY1 Data(H)'!$A$1:$A$288,'PY1 Data(H)'!$A$1:$BR$288))</f>
        <v>397915</v>
      </c>
      <c r="W24" s="133" cm="1">
        <f t="array" ref="W24">_xlfn.XLOOKUP(W$1,'PY1 Data(H)'!$A$1:$BR$1,_xlfn.XLOOKUP($A24,'PY1 Data(H)'!$A$1:$A$288,'PY1 Data(H)'!$A$1:$BR$288))</f>
        <v>318706</v>
      </c>
      <c r="X24" s="133" cm="1">
        <f t="array" ref="X24">_xlfn.XLOOKUP(X$1,'PY1 Data(H)'!$A$1:$BR$1,_xlfn.XLOOKUP($A24,'PY1 Data(H)'!$A$1:$A$288,'PY1 Data(H)'!$A$1:$BR$288))</f>
        <v>753030</v>
      </c>
      <c r="Y24" s="133" cm="1">
        <f t="array" ref="Y24">_xlfn.XLOOKUP(Y$1,'PY1 Data(H)'!$A$1:$BR$1,_xlfn.XLOOKUP($A24,'PY1 Data(H)'!$A$1:$A$288,'PY1 Data(H)'!$A$1:$BR$288))</f>
        <v>2486000</v>
      </c>
      <c r="Z24" s="133" cm="1">
        <f t="array" ref="Z24">_xlfn.XLOOKUP(Z$1,'PY1 Data(H)'!$A$1:$BR$1,_xlfn.XLOOKUP($A24,'PY1 Data(H)'!$A$1:$A$288,'PY1 Data(H)'!$A$1:$BR$288))</f>
        <v>636496</v>
      </c>
      <c r="AA24" s="133" cm="1">
        <f t="array" ref="AA24">_xlfn.XLOOKUP(AA$1,'PY1 Data(H)'!$A$1:$BR$1,_xlfn.XLOOKUP($A24,'PY1 Data(H)'!$A$1:$A$288,'PY1 Data(H)'!$A$1:$BR$288))</f>
        <v>702910</v>
      </c>
      <c r="AB24" s="133" cm="1">
        <f t="array" ref="AB24">_xlfn.XLOOKUP(AB$1,'PY1 Data(H)'!$A$1:$BR$1,_xlfn.XLOOKUP($A24,'PY1 Data(H)'!$A$1:$A$288,'PY1 Data(H)'!$A$1:$BR$288))</f>
        <v>309485</v>
      </c>
      <c r="AC24" s="133" cm="1">
        <f t="array" ref="AC24">_xlfn.XLOOKUP(AC$1,'PY1 Data(H)'!$A$1:$BR$1,_xlfn.XLOOKUP($A24,'PY1 Data(H)'!$A$1:$A$288,'PY1 Data(H)'!$A$1:$BR$288))</f>
        <v>92431</v>
      </c>
      <c r="AD24" s="133" cm="1">
        <f t="array" ref="AD24">_xlfn.XLOOKUP(AD$1,'PY1 Data(H)'!$A$1:$BR$1,_xlfn.XLOOKUP($A24,'PY1 Data(H)'!$A$1:$A$288,'PY1 Data(H)'!$A$1:$BR$288))</f>
        <v>1057461</v>
      </c>
      <c r="AE24" s="133" cm="1">
        <f t="array" ref="AE24">_xlfn.XLOOKUP(AE$1,'PY1 Data(H)'!$A$1:$BR$1,_xlfn.XLOOKUP($A24,'PY1 Data(H)'!$A$1:$A$288,'PY1 Data(H)'!$A$1:$BR$288))</f>
        <v>1008526</v>
      </c>
      <c r="AF24" s="133" cm="1">
        <f t="array" ref="AF24">_xlfn.XLOOKUP(AF$1,'PY1 Data(H)'!$A$1:$BR$1,_xlfn.XLOOKUP($A24,'PY1 Data(H)'!$A$1:$A$288,'PY1 Data(H)'!$A$1:$BR$288))</f>
        <v>997485</v>
      </c>
      <c r="AG24" s="133" cm="1">
        <f t="array" ref="AG24">_xlfn.XLOOKUP(AG$1,'PY1 Data(H)'!$A$1:$BR$1,_xlfn.XLOOKUP($A24,'PY1 Data(H)'!$A$1:$A$288,'PY1 Data(H)'!$A$1:$BR$288))</f>
        <v>0</v>
      </c>
      <c r="AH24" s="133" cm="1">
        <f t="array" ref="AH24">_xlfn.XLOOKUP(AH$1,'PY1 Data(H)'!$A$1:$BR$1,_xlfn.XLOOKUP($A24,'PY1 Data(H)'!$A$1:$A$288,'PY1 Data(H)'!$A$1:$BR$288))</f>
        <v>377020</v>
      </c>
      <c r="AI24" s="133" cm="1">
        <f t="array" ref="AI24">_xlfn.XLOOKUP(AI$1,'PY1 Data(H)'!$A$1:$BR$1,_xlfn.XLOOKUP($A24,'PY1 Data(H)'!$A$1:$A$288,'PY1 Data(H)'!$A$1:$BR$288))</f>
        <v>830766</v>
      </c>
      <c r="AJ24" s="133" cm="1">
        <f t="array" ref="AJ24">_xlfn.XLOOKUP(AJ$1,'PY1 Data(H)'!$A$1:$BR$1,_xlfn.XLOOKUP($A24,'PY1 Data(H)'!$A$1:$A$288,'PY1 Data(H)'!$A$1:$BR$288))</f>
        <v>433677</v>
      </c>
      <c r="AK24" s="133" cm="1">
        <f t="array" ref="AK24">_xlfn.XLOOKUP(AK$1,'PY1 Data(H)'!$A$1:$BR$1,_xlfn.XLOOKUP($A24,'PY1 Data(H)'!$A$1:$A$288,'PY1 Data(H)'!$A$1:$BR$288))</f>
        <v>594320</v>
      </c>
      <c r="AL24" s="133" cm="1">
        <f t="array" ref="AL24">_xlfn.XLOOKUP(AL$1,'PY1 Data(H)'!$A$1:$BR$1,_xlfn.XLOOKUP($A24,'PY1 Data(H)'!$A$1:$A$288,'PY1 Data(H)'!$A$1:$BR$288))</f>
        <v>1006565</v>
      </c>
      <c r="AM24" s="133" cm="1">
        <f t="array" ref="AM24">_xlfn.XLOOKUP(AM$1,'PY1 Data(H)'!$A$1:$BR$1,_xlfn.XLOOKUP($A24,'PY1 Data(H)'!$A$1:$A$288,'PY1 Data(H)'!$A$1:$BR$288))</f>
        <v>1659256</v>
      </c>
      <c r="AN24" s="133" cm="1">
        <f t="array" ref="AN24">_xlfn.XLOOKUP(AN$1,'PY1 Data(H)'!$A$1:$BR$1,_xlfn.XLOOKUP($A24,'PY1 Data(H)'!$A$1:$A$288,'PY1 Data(H)'!$A$1:$BR$288))</f>
        <v>487285</v>
      </c>
      <c r="AO24" s="133" cm="1">
        <f t="array" ref="AO24">_xlfn.XLOOKUP(AO$1,'PY1 Data(H)'!$A$1:$BR$1,_xlfn.XLOOKUP($A24,'PY1 Data(H)'!$A$1:$A$288,'PY1 Data(H)'!$A$1:$BR$288))</f>
        <v>835162</v>
      </c>
      <c r="AP24" s="133" cm="1">
        <f t="array" ref="AP24">_xlfn.XLOOKUP(AP$1,'PY1 Data(H)'!$A$1:$BR$1,_xlfn.XLOOKUP($A24,'PY1 Data(H)'!$A$1:$A$288,'PY1 Data(H)'!$A$1:$BR$288))</f>
        <v>184562</v>
      </c>
      <c r="AQ24" s="133" cm="1">
        <f t="array" ref="AQ24">_xlfn.XLOOKUP(AQ$1,'PY1 Data(H)'!$A$1:$BR$1,_xlfn.XLOOKUP($A24,'PY1 Data(H)'!$A$1:$A$288,'PY1 Data(H)'!$A$1:$BR$288))</f>
        <v>107114</v>
      </c>
      <c r="AR24" s="133" cm="1">
        <f t="array" ref="AR24">_xlfn.XLOOKUP(AR$1,'PY1 Data(H)'!$A$1:$BR$1,_xlfn.XLOOKUP($A24,'PY1 Data(H)'!$A$1:$A$288,'PY1 Data(H)'!$A$1:$BR$288))</f>
        <v>653766</v>
      </c>
      <c r="AS24" s="133" cm="1">
        <f t="array" ref="AS24">_xlfn.XLOOKUP(AS$1,'PY1 Data(H)'!$A$1:$BR$1,_xlfn.XLOOKUP($A24,'PY1 Data(H)'!$A$1:$A$288,'PY1 Data(H)'!$A$1:$BR$288))</f>
        <v>328233</v>
      </c>
      <c r="AT24" s="133" cm="1">
        <f t="array" ref="AT24">_xlfn.XLOOKUP(AT$1,'PY1 Data(H)'!$A$1:$BR$1,_xlfn.XLOOKUP($A24,'PY1 Data(H)'!$A$1:$A$288,'PY1 Data(H)'!$A$1:$BR$288))</f>
        <v>188111</v>
      </c>
      <c r="AU24" s="133" cm="1">
        <f t="array" ref="AU24">_xlfn.XLOOKUP(AU$1,'PY1 Data(H)'!$A$1:$BR$1,_xlfn.XLOOKUP($A24,'PY1 Data(H)'!$A$1:$A$288,'PY1 Data(H)'!$A$1:$BR$288))</f>
        <v>535001</v>
      </c>
      <c r="AV24" s="133" cm="1">
        <f t="array" ref="AV24">_xlfn.XLOOKUP(AV$1,'PY1 Data(H)'!$A$1:$BR$1,_xlfn.XLOOKUP($A24,'PY1 Data(H)'!$A$1:$A$288,'PY1 Data(H)'!$A$1:$BR$288))</f>
        <v>295493</v>
      </c>
      <c r="AW24" s="133" cm="1">
        <f t="array" ref="AW24">_xlfn.XLOOKUP(AW$1,'PY1 Data(H)'!$A$1:$BR$1,_xlfn.XLOOKUP($A24,'PY1 Data(H)'!$A$1:$A$288,'PY1 Data(H)'!$A$1:$BR$288))</f>
        <v>622697</v>
      </c>
      <c r="AX24" s="133" cm="1">
        <f t="array" ref="AX24">_xlfn.XLOOKUP(AX$1,'PY1 Data(H)'!$A$1:$BR$1,_xlfn.XLOOKUP($A24,'PY1 Data(H)'!$A$1:$A$288,'PY1 Data(H)'!$A$1:$BR$288))</f>
        <v>2203496</v>
      </c>
      <c r="AY24" s="133" cm="1">
        <f t="array" ref="AY24">_xlfn.XLOOKUP(AY$1,'PY1 Data(H)'!$A$1:$BR$1,_xlfn.XLOOKUP($A24,'PY1 Data(H)'!$A$1:$A$288,'PY1 Data(H)'!$A$1:$BR$288))</f>
        <v>126092</v>
      </c>
      <c r="AZ24" s="133" cm="1">
        <f t="array" ref="AZ24">_xlfn.XLOOKUP(AZ$1,'PY1 Data(H)'!$A$1:$BR$1,_xlfn.XLOOKUP($A24,'PY1 Data(H)'!$A$1:$A$288,'PY1 Data(H)'!$A$1:$BR$288))</f>
        <v>1225061</v>
      </c>
      <c r="BA24" s="133" cm="1">
        <f t="array" ref="BA24">_xlfn.XLOOKUP(BA$1,'PY1 Data(H)'!$A$1:$BR$1,_xlfn.XLOOKUP($A24,'PY1 Data(H)'!$A$1:$A$288,'PY1 Data(H)'!$A$1:$BR$288))</f>
        <v>26675</v>
      </c>
      <c r="BB24" s="133" cm="1">
        <f t="array" ref="BB24">_xlfn.XLOOKUP(BB$1,'PY1 Data(H)'!$A$1:$BR$1,_xlfn.XLOOKUP($A24,'PY1 Data(H)'!$A$1:$A$288,'PY1 Data(H)'!$A$1:$BR$288))</f>
        <v>49902</v>
      </c>
      <c r="BC24" s="133" cm="1">
        <f t="array" ref="BC24">_xlfn.XLOOKUP(BC$1,'PY1 Data(H)'!$A$1:$BR$1,_xlfn.XLOOKUP($A24,'PY1 Data(H)'!$A$1:$A$288,'PY1 Data(H)'!$A$1:$BR$288))</f>
        <v>301373</v>
      </c>
      <c r="BD24" s="133" cm="1">
        <f t="array" ref="BD24">_xlfn.XLOOKUP(BD$1,'PY1 Data(H)'!$A$1:$BR$1,_xlfn.XLOOKUP($A24,'PY1 Data(H)'!$A$1:$A$288,'PY1 Data(H)'!$A$1:$BR$288))</f>
        <v>151677</v>
      </c>
      <c r="BE24" s="133" cm="1">
        <f t="array" ref="BE24">_xlfn.XLOOKUP(BE$1,'PY1 Data(H)'!$A$1:$BR$1,_xlfn.XLOOKUP($A24,'PY1 Data(H)'!$A$1:$A$288,'PY1 Data(H)'!$A$1:$BR$288))</f>
        <v>735555</v>
      </c>
      <c r="BF24" s="133" cm="1">
        <f t="array" ref="BF24">_xlfn.XLOOKUP(BF$1,'PY1 Data(H)'!$A$1:$BR$1,_xlfn.XLOOKUP($A24,'PY1 Data(H)'!$A$1:$A$288,'PY1 Data(H)'!$A$1:$BR$288))</f>
        <v>105916</v>
      </c>
      <c r="BG24" s="133" cm="1">
        <f t="array" ref="BG24">_xlfn.XLOOKUP(BG$1,'PY1 Data(H)'!$A$1:$BR$1,_xlfn.XLOOKUP($A24,'PY1 Data(H)'!$A$1:$A$288,'PY1 Data(H)'!$A$1:$BR$288))</f>
        <v>845001</v>
      </c>
      <c r="BH24" s="133" cm="1">
        <f t="array" ref="BH24">_xlfn.XLOOKUP(BH$1,'PY1 Data(H)'!$A$1:$BR$1,_xlfn.XLOOKUP($A24,'PY1 Data(H)'!$A$1:$A$288,'PY1 Data(H)'!$A$1:$BR$288))</f>
        <v>78950</v>
      </c>
      <c r="BI24" s="133" cm="1">
        <f t="array" ref="BI24">_xlfn.XLOOKUP(BI$1,'PY1 Data(H)'!$A$1:$BR$1,_xlfn.XLOOKUP($A24,'PY1 Data(H)'!$A$1:$A$288,'PY1 Data(H)'!$A$1:$BR$288))</f>
        <v>4470283</v>
      </c>
      <c r="BJ24" s="133" cm="1">
        <f t="array" ref="BJ24">_xlfn.XLOOKUP(BJ$1,'PY1 Data(H)'!$A$1:$BR$1,_xlfn.XLOOKUP($A24,'PY1 Data(H)'!$A$1:$A$288,'PY1 Data(H)'!$A$1:$BR$288))</f>
        <v>114181</v>
      </c>
    </row>
    <row r="25" spans="1:62" x14ac:dyDescent="0.3">
      <c r="A25">
        <v>504</v>
      </c>
      <c r="D25" s="133" cm="1">
        <f t="array" ref="D25">_xlfn.XLOOKUP(D$1,'PY1 Data(H)'!$A$1:$BR$1,_xlfn.XLOOKUP($A25,'PY1 Data(H)'!$A$1:$A$288,'PY1 Data(H)'!$A$1:$BR$288))</f>
        <v>171859621</v>
      </c>
      <c r="E25" s="133" cm="1">
        <f t="array" ref="E25">_xlfn.XLOOKUP(E$1,'PY1 Data(H)'!$A$1:$BR$1,_xlfn.XLOOKUP($A25,'PY1 Data(H)'!$A$1:$A$288,'PY1 Data(H)'!$A$1:$BR$288))</f>
        <v>38631176</v>
      </c>
      <c r="F25" s="133" cm="1">
        <f t="array" ref="F25">_xlfn.XLOOKUP(F$1,'PY1 Data(H)'!$A$1:$BR$1,_xlfn.XLOOKUP($A25,'PY1 Data(H)'!$A$1:$A$288,'PY1 Data(H)'!$A$1:$BR$288))</f>
        <v>13003763</v>
      </c>
      <c r="G25" s="133" cm="1">
        <f t="array" ref="G25">_xlfn.XLOOKUP(G$1,'PY1 Data(H)'!$A$1:$BR$1,_xlfn.XLOOKUP($A25,'PY1 Data(H)'!$A$1:$A$288,'PY1 Data(H)'!$A$1:$BR$288))</f>
        <v>28061545</v>
      </c>
      <c r="H25" s="133" cm="1">
        <f t="array" ref="H25">_xlfn.XLOOKUP(H$1,'PY1 Data(H)'!$A$1:$BR$1,_xlfn.XLOOKUP($A25,'PY1 Data(H)'!$A$1:$A$288,'PY1 Data(H)'!$A$1:$BR$288))</f>
        <v>25143830</v>
      </c>
      <c r="I25" s="133" cm="1">
        <f t="array" ref="I25">_xlfn.XLOOKUP(I$1,'PY1 Data(H)'!$A$1:$BR$1,_xlfn.XLOOKUP($A25,'PY1 Data(H)'!$A$1:$A$288,'PY1 Data(H)'!$A$1:$BR$288))</f>
        <v>35759780</v>
      </c>
      <c r="J25" s="133" cm="1">
        <f t="array" ref="J25">_xlfn.XLOOKUP(J$1,'PY1 Data(H)'!$A$1:$BR$1,_xlfn.XLOOKUP($A25,'PY1 Data(H)'!$A$1:$A$288,'PY1 Data(H)'!$A$1:$BR$288))</f>
        <v>32201439</v>
      </c>
      <c r="K25" s="133" cm="1">
        <f t="array" ref="K25">_xlfn.XLOOKUP(K$1,'PY1 Data(H)'!$A$1:$BR$1,_xlfn.XLOOKUP($A25,'PY1 Data(H)'!$A$1:$A$288,'PY1 Data(H)'!$A$1:$BR$288))</f>
        <v>18921924</v>
      </c>
      <c r="L25" s="133" cm="1">
        <f t="array" ref="L25">_xlfn.XLOOKUP(L$1,'PY1 Data(H)'!$A$1:$BR$1,_xlfn.XLOOKUP($A25,'PY1 Data(H)'!$A$1:$A$288,'PY1 Data(H)'!$A$1:$BR$288))</f>
        <v>53338638</v>
      </c>
      <c r="M25" s="133" cm="1">
        <f t="array" ref="M25">_xlfn.XLOOKUP(M$1,'PY1 Data(H)'!$A$1:$BR$1,_xlfn.XLOOKUP($A25,'PY1 Data(H)'!$A$1:$A$288,'PY1 Data(H)'!$A$1:$BR$288))</f>
        <v>20650316</v>
      </c>
      <c r="N25" s="133" cm="1">
        <f t="array" ref="N25">_xlfn.XLOOKUP(N$1,'PY1 Data(H)'!$A$1:$BR$1,_xlfn.XLOOKUP($A25,'PY1 Data(H)'!$A$1:$A$288,'PY1 Data(H)'!$A$1:$BR$288))</f>
        <v>39194640</v>
      </c>
      <c r="O25" s="133" cm="1">
        <f t="array" ref="O25">_xlfn.XLOOKUP(O$1,'PY1 Data(H)'!$A$1:$BR$1,_xlfn.XLOOKUP($A25,'PY1 Data(H)'!$A$1:$A$288,'PY1 Data(H)'!$A$1:$BR$288))</f>
        <v>97070360</v>
      </c>
      <c r="P25" s="133" cm="1">
        <f t="array" ref="P25">_xlfn.XLOOKUP(P$1,'PY1 Data(H)'!$A$1:$BR$1,_xlfn.XLOOKUP($A25,'PY1 Data(H)'!$A$1:$A$288,'PY1 Data(H)'!$A$1:$BR$288))</f>
        <v>181729616</v>
      </c>
      <c r="Q25" s="133" cm="1">
        <f t="array" ref="Q25">_xlfn.XLOOKUP(Q$1,'PY1 Data(H)'!$A$1:$BR$1,_xlfn.XLOOKUP($A25,'PY1 Data(H)'!$A$1:$A$288,'PY1 Data(H)'!$A$1:$BR$288))</f>
        <v>99269203</v>
      </c>
      <c r="R25" s="133" cm="1">
        <f t="array" ref="R25">_xlfn.XLOOKUP(R$1,'PY1 Data(H)'!$A$1:$BR$1,_xlfn.XLOOKUP($A25,'PY1 Data(H)'!$A$1:$A$288,'PY1 Data(H)'!$A$1:$BR$288))</f>
        <v>239881104</v>
      </c>
      <c r="S25" s="133" cm="1">
        <f t="array" ref="S25">_xlfn.XLOOKUP(S$1,'PY1 Data(H)'!$A$1:$BR$1,_xlfn.XLOOKUP($A25,'PY1 Data(H)'!$A$1:$A$288,'PY1 Data(H)'!$A$1:$BR$288))</f>
        <v>87771640</v>
      </c>
      <c r="T25" s="133" cm="1">
        <f t="array" ref="T25">_xlfn.XLOOKUP(T$1,'PY1 Data(H)'!$A$1:$BR$1,_xlfn.XLOOKUP($A25,'PY1 Data(H)'!$A$1:$A$288,'PY1 Data(H)'!$A$1:$BR$288))</f>
        <v>14397961</v>
      </c>
      <c r="U25" s="133" cm="1">
        <f t="array" ref="U25">_xlfn.XLOOKUP(U$1,'PY1 Data(H)'!$A$1:$BR$1,_xlfn.XLOOKUP($A25,'PY1 Data(H)'!$A$1:$A$288,'PY1 Data(H)'!$A$1:$BR$288))</f>
        <v>62951545</v>
      </c>
      <c r="V25" s="133" cm="1">
        <f t="array" ref="V25">_xlfn.XLOOKUP(V$1,'PY1 Data(H)'!$A$1:$BR$1,_xlfn.XLOOKUP($A25,'PY1 Data(H)'!$A$1:$A$288,'PY1 Data(H)'!$A$1:$BR$288))</f>
        <v>19535416</v>
      </c>
      <c r="W25" s="133" cm="1">
        <f t="array" ref="W25">_xlfn.XLOOKUP(W$1,'PY1 Data(H)'!$A$1:$BR$1,_xlfn.XLOOKUP($A25,'PY1 Data(H)'!$A$1:$A$288,'PY1 Data(H)'!$A$1:$BR$288))</f>
        <v>114791714</v>
      </c>
      <c r="X25" s="133" cm="1">
        <f t="array" ref="X25">_xlfn.XLOOKUP(X$1,'PY1 Data(H)'!$A$1:$BR$1,_xlfn.XLOOKUP($A25,'PY1 Data(H)'!$A$1:$A$288,'PY1 Data(H)'!$A$1:$BR$288))</f>
        <v>85335666</v>
      </c>
      <c r="Y25" s="133" cm="1">
        <f t="array" ref="Y25">_xlfn.XLOOKUP(Y$1,'PY1 Data(H)'!$A$1:$BR$1,_xlfn.XLOOKUP($A25,'PY1 Data(H)'!$A$1:$A$288,'PY1 Data(H)'!$A$1:$BR$288))</f>
        <v>141505000</v>
      </c>
      <c r="Z25" s="133" cm="1">
        <f t="array" ref="Z25">_xlfn.XLOOKUP(Z$1,'PY1 Data(H)'!$A$1:$BR$1,_xlfn.XLOOKUP($A25,'PY1 Data(H)'!$A$1:$A$288,'PY1 Data(H)'!$A$1:$BR$288))</f>
        <v>68265349</v>
      </c>
      <c r="AA25" s="133" cm="1">
        <f t="array" ref="AA25">_xlfn.XLOOKUP(AA$1,'PY1 Data(H)'!$A$1:$BR$1,_xlfn.XLOOKUP($A25,'PY1 Data(H)'!$A$1:$A$288,'PY1 Data(H)'!$A$1:$BR$288))</f>
        <v>28208154</v>
      </c>
      <c r="AB25" s="133" cm="1">
        <f t="array" ref="AB25">_xlfn.XLOOKUP(AB$1,'PY1 Data(H)'!$A$1:$BR$1,_xlfn.XLOOKUP($A25,'PY1 Data(H)'!$A$1:$A$288,'PY1 Data(H)'!$A$1:$BR$288))</f>
        <v>14024327</v>
      </c>
      <c r="AC25" s="133" cm="1">
        <f t="array" ref="AC25">_xlfn.XLOOKUP(AC$1,'PY1 Data(H)'!$A$1:$BR$1,_xlfn.XLOOKUP($A25,'PY1 Data(H)'!$A$1:$A$288,'PY1 Data(H)'!$A$1:$BR$288))</f>
        <v>126366870</v>
      </c>
      <c r="AD25" s="133" cm="1">
        <f t="array" ref="AD25">_xlfn.XLOOKUP(AD$1,'PY1 Data(H)'!$A$1:$BR$1,_xlfn.XLOOKUP($A25,'PY1 Data(H)'!$A$1:$A$288,'PY1 Data(H)'!$A$1:$BR$288))</f>
        <v>22894578</v>
      </c>
      <c r="AE25" s="133" cm="1">
        <f t="array" ref="AE25">_xlfn.XLOOKUP(AE$1,'PY1 Data(H)'!$A$1:$BR$1,_xlfn.XLOOKUP($A25,'PY1 Data(H)'!$A$1:$A$288,'PY1 Data(H)'!$A$1:$BR$288))</f>
        <v>47505335</v>
      </c>
      <c r="AF25" s="133" cm="1">
        <f t="array" ref="AF25">_xlfn.XLOOKUP(AF$1,'PY1 Data(H)'!$A$1:$BR$1,_xlfn.XLOOKUP($A25,'PY1 Data(H)'!$A$1:$A$288,'PY1 Data(H)'!$A$1:$BR$288))</f>
        <v>104689525</v>
      </c>
      <c r="AG25" s="133" cm="1">
        <f t="array" ref="AG25">_xlfn.XLOOKUP(AG$1,'PY1 Data(H)'!$A$1:$BR$1,_xlfn.XLOOKUP($A25,'PY1 Data(H)'!$A$1:$A$288,'PY1 Data(H)'!$A$1:$BR$288))</f>
        <v>0</v>
      </c>
      <c r="AH25" s="133" cm="1">
        <f t="array" ref="AH25">_xlfn.XLOOKUP(AH$1,'PY1 Data(H)'!$A$1:$BR$1,_xlfn.XLOOKUP($A25,'PY1 Data(H)'!$A$1:$A$288,'PY1 Data(H)'!$A$1:$BR$288))</f>
        <v>32302777</v>
      </c>
      <c r="AI25" s="133" cm="1">
        <f t="array" ref="AI25">_xlfn.XLOOKUP(AI$1,'PY1 Data(H)'!$A$1:$BR$1,_xlfn.XLOOKUP($A25,'PY1 Data(H)'!$A$1:$A$288,'PY1 Data(H)'!$A$1:$BR$288))</f>
        <v>38319233</v>
      </c>
      <c r="AJ25" s="133" cm="1">
        <f t="array" ref="AJ25">_xlfn.XLOOKUP(AJ$1,'PY1 Data(H)'!$A$1:$BR$1,_xlfn.XLOOKUP($A25,'PY1 Data(H)'!$A$1:$A$288,'PY1 Data(H)'!$A$1:$BR$288))</f>
        <v>134529602</v>
      </c>
      <c r="AK25" s="133" cm="1">
        <f t="array" ref="AK25">_xlfn.XLOOKUP(AK$1,'PY1 Data(H)'!$A$1:$BR$1,_xlfn.XLOOKUP($A25,'PY1 Data(H)'!$A$1:$A$288,'PY1 Data(H)'!$A$1:$BR$288))</f>
        <v>43661443</v>
      </c>
      <c r="AL25" s="133" cm="1">
        <f t="array" ref="AL25">_xlfn.XLOOKUP(AL$1,'PY1 Data(H)'!$A$1:$BR$1,_xlfn.XLOOKUP($A25,'PY1 Data(H)'!$A$1:$A$288,'PY1 Data(H)'!$A$1:$BR$288))</f>
        <v>74596818</v>
      </c>
      <c r="AM25" s="133" cm="1">
        <f t="array" ref="AM25">_xlfn.XLOOKUP(AM$1,'PY1 Data(H)'!$A$1:$BR$1,_xlfn.XLOOKUP($A25,'PY1 Data(H)'!$A$1:$A$288,'PY1 Data(H)'!$A$1:$BR$288))</f>
        <v>275630583</v>
      </c>
      <c r="AN25" s="133" cm="1">
        <f t="array" ref="AN25">_xlfn.XLOOKUP(AN$1,'PY1 Data(H)'!$A$1:$BR$1,_xlfn.XLOOKUP($A25,'PY1 Data(H)'!$A$1:$A$288,'PY1 Data(H)'!$A$1:$BR$288))</f>
        <v>17113660</v>
      </c>
      <c r="AO25" s="133" cm="1">
        <f t="array" ref="AO25">_xlfn.XLOOKUP(AO$1,'PY1 Data(H)'!$A$1:$BR$1,_xlfn.XLOOKUP($A25,'PY1 Data(H)'!$A$1:$A$288,'PY1 Data(H)'!$A$1:$BR$288))</f>
        <v>54573087</v>
      </c>
      <c r="AP25" s="133" cm="1">
        <f t="array" ref="AP25">_xlfn.XLOOKUP(AP$1,'PY1 Data(H)'!$A$1:$BR$1,_xlfn.XLOOKUP($A25,'PY1 Data(H)'!$A$1:$A$288,'PY1 Data(H)'!$A$1:$BR$288))</f>
        <v>43646828</v>
      </c>
      <c r="AQ25" s="133" cm="1">
        <f t="array" ref="AQ25">_xlfn.XLOOKUP(AQ$1,'PY1 Data(H)'!$A$1:$BR$1,_xlfn.XLOOKUP($A25,'PY1 Data(H)'!$A$1:$A$288,'PY1 Data(H)'!$A$1:$BR$288))</f>
        <v>10835302</v>
      </c>
      <c r="AR25" s="133" cm="1">
        <f t="array" ref="AR25">_xlfn.XLOOKUP(AR$1,'PY1 Data(H)'!$A$1:$BR$1,_xlfn.XLOOKUP($A25,'PY1 Data(H)'!$A$1:$A$288,'PY1 Data(H)'!$A$1:$BR$288))</f>
        <v>58105603</v>
      </c>
      <c r="AS25" s="133" cm="1">
        <f t="array" ref="AS25">_xlfn.XLOOKUP(AS$1,'PY1 Data(H)'!$A$1:$BR$1,_xlfn.XLOOKUP($A25,'PY1 Data(H)'!$A$1:$A$288,'PY1 Data(H)'!$A$1:$BR$288))</f>
        <v>234158532</v>
      </c>
      <c r="AT25" s="133" cm="1">
        <f t="array" ref="AT25">_xlfn.XLOOKUP(AT$1,'PY1 Data(H)'!$A$1:$BR$1,_xlfn.XLOOKUP($A25,'PY1 Data(H)'!$A$1:$A$288,'PY1 Data(H)'!$A$1:$BR$288))</f>
        <v>14407895</v>
      </c>
      <c r="AU25" s="133" cm="1">
        <f t="array" ref="AU25">_xlfn.XLOOKUP(AU$1,'PY1 Data(H)'!$A$1:$BR$1,_xlfn.XLOOKUP($A25,'PY1 Data(H)'!$A$1:$A$288,'PY1 Data(H)'!$A$1:$BR$288))</f>
        <v>11056302</v>
      </c>
      <c r="AV25" s="133" cm="1">
        <f t="array" ref="AV25">_xlfn.XLOOKUP(AV$1,'PY1 Data(H)'!$A$1:$BR$1,_xlfn.XLOOKUP($A25,'PY1 Data(H)'!$A$1:$A$288,'PY1 Data(H)'!$A$1:$BR$288))</f>
        <v>58786099</v>
      </c>
      <c r="AW25" s="133" cm="1">
        <f t="array" ref="AW25">_xlfn.XLOOKUP(AW$1,'PY1 Data(H)'!$A$1:$BR$1,_xlfn.XLOOKUP($A25,'PY1 Data(H)'!$A$1:$A$288,'PY1 Data(H)'!$A$1:$BR$288))</f>
        <v>28400791</v>
      </c>
      <c r="AX25" s="133" cm="1">
        <f t="array" ref="AX25">_xlfn.XLOOKUP(AX$1,'PY1 Data(H)'!$A$1:$BR$1,_xlfn.XLOOKUP($A25,'PY1 Data(H)'!$A$1:$A$288,'PY1 Data(H)'!$A$1:$BR$288))</f>
        <v>543038679</v>
      </c>
      <c r="AY25" s="133" cm="1">
        <f t="array" ref="AY25">_xlfn.XLOOKUP(AY$1,'PY1 Data(H)'!$A$1:$BR$1,_xlfn.XLOOKUP($A25,'PY1 Data(H)'!$A$1:$A$288,'PY1 Data(H)'!$A$1:$BR$288))</f>
        <v>25402557</v>
      </c>
      <c r="AZ25" s="133" cm="1">
        <f t="array" ref="AZ25">_xlfn.XLOOKUP(AZ$1,'PY1 Data(H)'!$A$1:$BR$1,_xlfn.XLOOKUP($A25,'PY1 Data(H)'!$A$1:$A$288,'PY1 Data(H)'!$A$1:$BR$288))</f>
        <v>156441247</v>
      </c>
      <c r="BA25" s="133" cm="1">
        <f t="array" ref="BA25">_xlfn.XLOOKUP(BA$1,'PY1 Data(H)'!$A$1:$BR$1,_xlfn.XLOOKUP($A25,'PY1 Data(H)'!$A$1:$A$288,'PY1 Data(H)'!$A$1:$BR$288))</f>
        <v>56150086</v>
      </c>
      <c r="BB25" s="133" cm="1">
        <f t="array" ref="BB25">_xlfn.XLOOKUP(BB$1,'PY1 Data(H)'!$A$1:$BR$1,_xlfn.XLOOKUP($A25,'PY1 Data(H)'!$A$1:$A$288,'PY1 Data(H)'!$A$1:$BR$288))</f>
        <v>101166497</v>
      </c>
      <c r="BC25" s="133" cm="1">
        <f t="array" ref="BC25">_xlfn.XLOOKUP(BC$1,'PY1 Data(H)'!$A$1:$BR$1,_xlfn.XLOOKUP($A25,'PY1 Data(H)'!$A$1:$A$288,'PY1 Data(H)'!$A$1:$BR$288))</f>
        <v>27352362</v>
      </c>
      <c r="BD25" s="133" cm="1">
        <f t="array" ref="BD25">_xlfn.XLOOKUP(BD$1,'PY1 Data(H)'!$A$1:$BR$1,_xlfn.XLOOKUP($A25,'PY1 Data(H)'!$A$1:$A$288,'PY1 Data(H)'!$A$1:$BR$288))</f>
        <v>29626042</v>
      </c>
      <c r="BE25" s="133" cm="1">
        <f t="array" ref="BE25">_xlfn.XLOOKUP(BE$1,'PY1 Data(H)'!$A$1:$BR$1,_xlfn.XLOOKUP($A25,'PY1 Data(H)'!$A$1:$A$288,'PY1 Data(H)'!$A$1:$BR$288))</f>
        <v>71694579</v>
      </c>
      <c r="BF25" s="133" cm="1">
        <f t="array" ref="BF25">_xlfn.XLOOKUP(BF$1,'PY1 Data(H)'!$A$1:$BR$1,_xlfn.XLOOKUP($A25,'PY1 Data(H)'!$A$1:$A$288,'PY1 Data(H)'!$A$1:$BR$288))</f>
        <v>10233457</v>
      </c>
      <c r="BG25" s="133" cm="1">
        <f t="array" ref="BG25">_xlfn.XLOOKUP(BG$1,'PY1 Data(H)'!$A$1:$BR$1,_xlfn.XLOOKUP($A25,'PY1 Data(H)'!$A$1:$A$288,'PY1 Data(H)'!$A$1:$BR$288))</f>
        <v>146675966</v>
      </c>
      <c r="BH25" s="133" cm="1">
        <f t="array" ref="BH25">_xlfn.XLOOKUP(BH$1,'PY1 Data(H)'!$A$1:$BR$1,_xlfn.XLOOKUP($A25,'PY1 Data(H)'!$A$1:$A$288,'PY1 Data(H)'!$A$1:$BR$288))</f>
        <v>29384362</v>
      </c>
      <c r="BI25" s="133" cm="1">
        <f t="array" ref="BI25">_xlfn.XLOOKUP(BI$1,'PY1 Data(H)'!$A$1:$BR$1,_xlfn.XLOOKUP($A25,'PY1 Data(H)'!$A$1:$A$288,'PY1 Data(H)'!$A$1:$BR$288))</f>
        <v>268814811</v>
      </c>
      <c r="BJ25" s="133" cm="1">
        <f t="array" ref="BJ25">_xlfn.XLOOKUP(BJ$1,'PY1 Data(H)'!$A$1:$BR$1,_xlfn.XLOOKUP($A25,'PY1 Data(H)'!$A$1:$A$288,'PY1 Data(H)'!$A$1:$BR$288))</f>
        <v>10838327</v>
      </c>
    </row>
    <row r="26" spans="1:62" x14ac:dyDescent="0.3">
      <c r="A26">
        <v>505</v>
      </c>
      <c r="D26" s="133" cm="1">
        <f t="array" ref="D26">_xlfn.XLOOKUP(D$1,'PY1 Data(H)'!$A$1:$BR$1,_xlfn.XLOOKUP($A26,'PY1 Data(H)'!$A$1:$A$288,'PY1 Data(H)'!$A$1:$BR$288))</f>
        <v>710122</v>
      </c>
      <c r="E26" s="133" cm="1">
        <f t="array" ref="E26">_xlfn.XLOOKUP(E$1,'PY1 Data(H)'!$A$1:$BR$1,_xlfn.XLOOKUP($A26,'PY1 Data(H)'!$A$1:$A$288,'PY1 Data(H)'!$A$1:$BR$288))</f>
        <v>199850</v>
      </c>
      <c r="F26" s="133" cm="1">
        <f t="array" ref="F26">_xlfn.XLOOKUP(F$1,'PY1 Data(H)'!$A$1:$BR$1,_xlfn.XLOOKUP($A26,'PY1 Data(H)'!$A$1:$A$288,'PY1 Data(H)'!$A$1:$BR$288))</f>
        <v>2000</v>
      </c>
      <c r="G26" s="133" cm="1">
        <f t="array" ref="G26">_xlfn.XLOOKUP(G$1,'PY1 Data(H)'!$A$1:$BR$1,_xlfn.XLOOKUP($A26,'PY1 Data(H)'!$A$1:$A$288,'PY1 Data(H)'!$A$1:$BR$288))</f>
        <v>532201</v>
      </c>
      <c r="H26" s="133" cm="1">
        <f t="array" ref="H26">_xlfn.XLOOKUP(H$1,'PY1 Data(H)'!$A$1:$BR$1,_xlfn.XLOOKUP($A26,'PY1 Data(H)'!$A$1:$A$288,'PY1 Data(H)'!$A$1:$BR$288))</f>
        <v>280196</v>
      </c>
      <c r="I26" s="133" cm="1">
        <f t="array" ref="I26">_xlfn.XLOOKUP(I$1,'PY1 Data(H)'!$A$1:$BR$1,_xlfn.XLOOKUP($A26,'PY1 Data(H)'!$A$1:$A$288,'PY1 Data(H)'!$A$1:$BR$288))</f>
        <v>0</v>
      </c>
      <c r="J26" s="133" cm="1">
        <f t="array" ref="J26">_xlfn.XLOOKUP(J$1,'PY1 Data(H)'!$A$1:$BR$1,_xlfn.XLOOKUP($A26,'PY1 Data(H)'!$A$1:$A$288,'PY1 Data(H)'!$A$1:$BR$288))</f>
        <v>424422</v>
      </c>
      <c r="K26" s="133" cm="1">
        <f t="array" ref="K26">_xlfn.XLOOKUP(K$1,'PY1 Data(H)'!$A$1:$BR$1,_xlfn.XLOOKUP($A26,'PY1 Data(H)'!$A$1:$A$288,'PY1 Data(H)'!$A$1:$BR$288))</f>
        <v>68348</v>
      </c>
      <c r="L26" s="133" cm="1">
        <f t="array" ref="L26">_xlfn.XLOOKUP(L$1,'PY1 Data(H)'!$A$1:$BR$1,_xlfn.XLOOKUP($A26,'PY1 Data(H)'!$A$1:$A$288,'PY1 Data(H)'!$A$1:$BR$288))</f>
        <v>504454</v>
      </c>
      <c r="M26" s="133" cm="1">
        <f t="array" ref="M26">_xlfn.XLOOKUP(M$1,'PY1 Data(H)'!$A$1:$BR$1,_xlfn.XLOOKUP($A26,'PY1 Data(H)'!$A$1:$A$288,'PY1 Data(H)'!$A$1:$BR$288))</f>
        <v>244597</v>
      </c>
      <c r="N26" s="133" cm="1">
        <f t="array" ref="N26">_xlfn.XLOOKUP(N$1,'PY1 Data(H)'!$A$1:$BR$1,_xlfn.XLOOKUP($A26,'PY1 Data(H)'!$A$1:$A$288,'PY1 Data(H)'!$A$1:$BR$288))</f>
        <v>654158</v>
      </c>
      <c r="O26" s="133" cm="1">
        <f t="array" ref="O26">_xlfn.XLOOKUP(O$1,'PY1 Data(H)'!$A$1:$BR$1,_xlfn.XLOOKUP($A26,'PY1 Data(H)'!$A$1:$A$288,'PY1 Data(H)'!$A$1:$BR$288))</f>
        <v>1083381</v>
      </c>
      <c r="P26" s="133" cm="1">
        <f t="array" ref="P26">_xlfn.XLOOKUP(P$1,'PY1 Data(H)'!$A$1:$BR$1,_xlfn.XLOOKUP($A26,'PY1 Data(H)'!$A$1:$A$288,'PY1 Data(H)'!$A$1:$BR$288))</f>
        <v>230714</v>
      </c>
      <c r="Q26" s="133" cm="1">
        <f t="array" ref="Q26">_xlfn.XLOOKUP(Q$1,'PY1 Data(H)'!$A$1:$BR$1,_xlfn.XLOOKUP($A26,'PY1 Data(H)'!$A$1:$A$288,'PY1 Data(H)'!$A$1:$BR$288))</f>
        <v>87887</v>
      </c>
      <c r="R26" s="133" cm="1">
        <f t="array" ref="R26">_xlfn.XLOOKUP(R$1,'PY1 Data(H)'!$A$1:$BR$1,_xlfn.XLOOKUP($A26,'PY1 Data(H)'!$A$1:$A$288,'PY1 Data(H)'!$A$1:$BR$288))</f>
        <v>0</v>
      </c>
      <c r="S26" s="133" cm="1">
        <f t="array" ref="S26">_xlfn.XLOOKUP(S$1,'PY1 Data(H)'!$A$1:$BR$1,_xlfn.XLOOKUP($A26,'PY1 Data(H)'!$A$1:$A$288,'PY1 Data(H)'!$A$1:$BR$288))</f>
        <v>229375</v>
      </c>
      <c r="T26" s="133" cm="1">
        <f t="array" ref="T26">_xlfn.XLOOKUP(T$1,'PY1 Data(H)'!$A$1:$BR$1,_xlfn.XLOOKUP($A26,'PY1 Data(H)'!$A$1:$A$288,'PY1 Data(H)'!$A$1:$BR$288))</f>
        <v>0</v>
      </c>
      <c r="U26" s="133" cm="1">
        <f t="array" ref="U26">_xlfn.XLOOKUP(U$1,'PY1 Data(H)'!$A$1:$BR$1,_xlfn.XLOOKUP($A26,'PY1 Data(H)'!$A$1:$A$288,'PY1 Data(H)'!$A$1:$BR$288))</f>
        <v>298498</v>
      </c>
      <c r="V26" s="133" cm="1">
        <f t="array" ref="V26">_xlfn.XLOOKUP(V$1,'PY1 Data(H)'!$A$1:$BR$1,_xlfn.XLOOKUP($A26,'PY1 Data(H)'!$A$1:$A$288,'PY1 Data(H)'!$A$1:$BR$288))</f>
        <v>188968</v>
      </c>
      <c r="W26" s="133" cm="1">
        <f t="array" ref="W26">_xlfn.XLOOKUP(W$1,'PY1 Data(H)'!$A$1:$BR$1,_xlfn.XLOOKUP($A26,'PY1 Data(H)'!$A$1:$A$288,'PY1 Data(H)'!$A$1:$BR$288))</f>
        <v>1157652</v>
      </c>
      <c r="X26" s="133" cm="1">
        <f t="array" ref="X26">_xlfn.XLOOKUP(X$1,'PY1 Data(H)'!$A$1:$BR$1,_xlfn.XLOOKUP($A26,'PY1 Data(H)'!$A$1:$A$288,'PY1 Data(H)'!$A$1:$BR$288))</f>
        <v>150527</v>
      </c>
      <c r="Y26" s="133" cm="1">
        <f t="array" ref="Y26">_xlfn.XLOOKUP(Y$1,'PY1 Data(H)'!$A$1:$BR$1,_xlfn.XLOOKUP($A26,'PY1 Data(H)'!$A$1:$A$288,'PY1 Data(H)'!$A$1:$BR$288))</f>
        <v>0</v>
      </c>
      <c r="Z26" s="133" cm="1">
        <f t="array" ref="Z26">_xlfn.XLOOKUP(Z$1,'PY1 Data(H)'!$A$1:$BR$1,_xlfn.XLOOKUP($A26,'PY1 Data(H)'!$A$1:$A$288,'PY1 Data(H)'!$A$1:$BR$288))</f>
        <v>561493</v>
      </c>
      <c r="AA26" s="133" cm="1">
        <f t="array" ref="AA26">_xlfn.XLOOKUP(AA$1,'PY1 Data(H)'!$A$1:$BR$1,_xlfn.XLOOKUP($A26,'PY1 Data(H)'!$A$1:$A$288,'PY1 Data(H)'!$A$1:$BR$288))</f>
        <v>16218</v>
      </c>
      <c r="AB26" s="133" cm="1">
        <f t="array" ref="AB26">_xlfn.XLOOKUP(AB$1,'PY1 Data(H)'!$A$1:$BR$1,_xlfn.XLOOKUP($A26,'PY1 Data(H)'!$A$1:$A$288,'PY1 Data(H)'!$A$1:$BR$288))</f>
        <v>33600</v>
      </c>
      <c r="AC26" s="133" cm="1">
        <f t="array" ref="AC26">_xlfn.XLOOKUP(AC$1,'PY1 Data(H)'!$A$1:$BR$1,_xlfn.XLOOKUP($A26,'PY1 Data(H)'!$A$1:$A$288,'PY1 Data(H)'!$A$1:$BR$288))</f>
        <v>0</v>
      </c>
      <c r="AD26" s="133" cm="1">
        <f t="array" ref="AD26">_xlfn.XLOOKUP(AD$1,'PY1 Data(H)'!$A$1:$BR$1,_xlfn.XLOOKUP($A26,'PY1 Data(H)'!$A$1:$A$288,'PY1 Data(H)'!$A$1:$BR$288))</f>
        <v>0</v>
      </c>
      <c r="AE26" s="133" cm="1">
        <f t="array" ref="AE26">_xlfn.XLOOKUP(AE$1,'PY1 Data(H)'!$A$1:$BR$1,_xlfn.XLOOKUP($A26,'PY1 Data(H)'!$A$1:$A$288,'PY1 Data(H)'!$A$1:$BR$288))</f>
        <v>405713</v>
      </c>
      <c r="AF26" s="133" cm="1">
        <f t="array" ref="AF26">_xlfn.XLOOKUP(AF$1,'PY1 Data(H)'!$A$1:$BR$1,_xlfn.XLOOKUP($A26,'PY1 Data(H)'!$A$1:$A$288,'PY1 Data(H)'!$A$1:$BR$288))</f>
        <v>1129519</v>
      </c>
      <c r="AG26" s="133" cm="1">
        <f t="array" ref="AG26">_xlfn.XLOOKUP(AG$1,'PY1 Data(H)'!$A$1:$BR$1,_xlfn.XLOOKUP($A26,'PY1 Data(H)'!$A$1:$A$288,'PY1 Data(H)'!$A$1:$BR$288))</f>
        <v>0</v>
      </c>
      <c r="AH26" s="133" cm="1">
        <f t="array" ref="AH26">_xlfn.XLOOKUP(AH$1,'PY1 Data(H)'!$A$1:$BR$1,_xlfn.XLOOKUP($A26,'PY1 Data(H)'!$A$1:$A$288,'PY1 Data(H)'!$A$1:$BR$288))</f>
        <v>420163</v>
      </c>
      <c r="AI26" s="133" cm="1">
        <f t="array" ref="AI26">_xlfn.XLOOKUP(AI$1,'PY1 Data(H)'!$A$1:$BR$1,_xlfn.XLOOKUP($A26,'PY1 Data(H)'!$A$1:$A$288,'PY1 Data(H)'!$A$1:$BR$288))</f>
        <v>165991</v>
      </c>
      <c r="AJ26" s="133" cm="1">
        <f t="array" ref="AJ26">_xlfn.XLOOKUP(AJ$1,'PY1 Data(H)'!$A$1:$BR$1,_xlfn.XLOOKUP($A26,'PY1 Data(H)'!$A$1:$A$288,'PY1 Data(H)'!$A$1:$BR$288))</f>
        <v>1345998</v>
      </c>
      <c r="AK26" s="133" cm="1">
        <f t="array" ref="AK26">_xlfn.XLOOKUP(AK$1,'PY1 Data(H)'!$A$1:$BR$1,_xlfn.XLOOKUP($A26,'PY1 Data(H)'!$A$1:$A$288,'PY1 Data(H)'!$A$1:$BR$288))</f>
        <v>286352</v>
      </c>
      <c r="AL26" s="133" cm="1">
        <f t="array" ref="AL26">_xlfn.XLOOKUP(AL$1,'PY1 Data(H)'!$A$1:$BR$1,_xlfn.XLOOKUP($A26,'PY1 Data(H)'!$A$1:$A$288,'PY1 Data(H)'!$A$1:$BR$288))</f>
        <v>818410</v>
      </c>
      <c r="AM26" s="133" cm="1">
        <f t="array" ref="AM26">_xlfn.XLOOKUP(AM$1,'PY1 Data(H)'!$A$1:$BR$1,_xlfn.XLOOKUP($A26,'PY1 Data(H)'!$A$1:$A$288,'PY1 Data(H)'!$A$1:$BR$288))</f>
        <v>1123845</v>
      </c>
      <c r="AN26" s="133" cm="1">
        <f t="array" ref="AN26">_xlfn.XLOOKUP(AN$1,'PY1 Data(H)'!$A$1:$BR$1,_xlfn.XLOOKUP($A26,'PY1 Data(H)'!$A$1:$A$288,'PY1 Data(H)'!$A$1:$BR$288))</f>
        <v>52759</v>
      </c>
      <c r="AO26" s="133" cm="1">
        <f t="array" ref="AO26">_xlfn.XLOOKUP(AO$1,'PY1 Data(H)'!$A$1:$BR$1,_xlfn.XLOOKUP($A26,'PY1 Data(H)'!$A$1:$A$288,'PY1 Data(H)'!$A$1:$BR$288))</f>
        <v>677774</v>
      </c>
      <c r="AP26" s="133" cm="1">
        <f t="array" ref="AP26">_xlfn.XLOOKUP(AP$1,'PY1 Data(H)'!$A$1:$BR$1,_xlfn.XLOOKUP($A26,'PY1 Data(H)'!$A$1:$A$288,'PY1 Data(H)'!$A$1:$BR$288))</f>
        <v>2222</v>
      </c>
      <c r="AQ26" s="133" cm="1">
        <f t="array" ref="AQ26">_xlfn.XLOOKUP(AQ$1,'PY1 Data(H)'!$A$1:$BR$1,_xlfn.XLOOKUP($A26,'PY1 Data(H)'!$A$1:$A$288,'PY1 Data(H)'!$A$1:$BR$288))</f>
        <v>0</v>
      </c>
      <c r="AR26" s="133" cm="1">
        <f t="array" ref="AR26">_xlfn.XLOOKUP(AR$1,'PY1 Data(H)'!$A$1:$BR$1,_xlfn.XLOOKUP($A26,'PY1 Data(H)'!$A$1:$A$288,'PY1 Data(H)'!$A$1:$BR$288))</f>
        <v>730802</v>
      </c>
      <c r="AS26" s="133" cm="1">
        <f t="array" ref="AS26">_xlfn.XLOOKUP(AS$1,'PY1 Data(H)'!$A$1:$BR$1,_xlfn.XLOOKUP($A26,'PY1 Data(H)'!$A$1:$A$288,'PY1 Data(H)'!$A$1:$BR$288))</f>
        <v>0</v>
      </c>
      <c r="AT26" s="133" cm="1">
        <f t="array" ref="AT26">_xlfn.XLOOKUP(AT$1,'PY1 Data(H)'!$A$1:$BR$1,_xlfn.XLOOKUP($A26,'PY1 Data(H)'!$A$1:$A$288,'PY1 Data(H)'!$A$1:$BR$288))</f>
        <v>0</v>
      </c>
      <c r="AU26" s="133" cm="1">
        <f t="array" ref="AU26">_xlfn.XLOOKUP(AU$1,'PY1 Data(H)'!$A$1:$BR$1,_xlfn.XLOOKUP($A26,'PY1 Data(H)'!$A$1:$A$288,'PY1 Data(H)'!$A$1:$BR$288))</f>
        <v>88145</v>
      </c>
      <c r="AV26" s="133" cm="1">
        <f t="array" ref="AV26">_xlfn.XLOOKUP(AV$1,'PY1 Data(H)'!$A$1:$BR$1,_xlfn.XLOOKUP($A26,'PY1 Data(H)'!$A$1:$A$288,'PY1 Data(H)'!$A$1:$BR$288))</f>
        <v>503041</v>
      </c>
      <c r="AW26" s="133" cm="1">
        <f t="array" ref="AW26">_xlfn.XLOOKUP(AW$1,'PY1 Data(H)'!$A$1:$BR$1,_xlfn.XLOOKUP($A26,'PY1 Data(H)'!$A$1:$A$288,'PY1 Data(H)'!$A$1:$BR$288))</f>
        <v>207863</v>
      </c>
      <c r="AX26" s="133" cm="1">
        <f t="array" ref="AX26">_xlfn.XLOOKUP(AX$1,'PY1 Data(H)'!$A$1:$BR$1,_xlfn.XLOOKUP($A26,'PY1 Data(H)'!$A$1:$A$288,'PY1 Data(H)'!$A$1:$BR$288))</f>
        <v>18446822</v>
      </c>
      <c r="AY26" s="133" cm="1">
        <f t="array" ref="AY26">_xlfn.XLOOKUP(AY$1,'PY1 Data(H)'!$A$1:$BR$1,_xlfn.XLOOKUP($A26,'PY1 Data(H)'!$A$1:$A$288,'PY1 Data(H)'!$A$1:$BR$288))</f>
        <v>819408</v>
      </c>
      <c r="AZ26" s="133" cm="1">
        <f t="array" ref="AZ26">_xlfn.XLOOKUP(AZ$1,'PY1 Data(H)'!$A$1:$BR$1,_xlfn.XLOOKUP($A26,'PY1 Data(H)'!$A$1:$A$288,'PY1 Data(H)'!$A$1:$BR$288))</f>
        <v>1844277</v>
      </c>
      <c r="BA26" s="133" cm="1">
        <f t="array" ref="BA26">_xlfn.XLOOKUP(BA$1,'PY1 Data(H)'!$A$1:$BR$1,_xlfn.XLOOKUP($A26,'PY1 Data(H)'!$A$1:$A$288,'PY1 Data(H)'!$A$1:$BR$288))</f>
        <v>239988</v>
      </c>
      <c r="BB26" s="133" cm="1">
        <f t="array" ref="BB26">_xlfn.XLOOKUP(BB$1,'PY1 Data(H)'!$A$1:$BR$1,_xlfn.XLOOKUP($A26,'PY1 Data(H)'!$A$1:$A$288,'PY1 Data(H)'!$A$1:$BR$288))</f>
        <v>0</v>
      </c>
      <c r="BC26" s="133" cm="1">
        <f t="array" ref="BC26">_xlfn.XLOOKUP(BC$1,'PY1 Data(H)'!$A$1:$BR$1,_xlfn.XLOOKUP($A26,'PY1 Data(H)'!$A$1:$A$288,'PY1 Data(H)'!$A$1:$BR$288))</f>
        <v>412810</v>
      </c>
      <c r="BD26" s="133" cm="1">
        <f t="array" ref="BD26">_xlfn.XLOOKUP(BD$1,'PY1 Data(H)'!$A$1:$BR$1,_xlfn.XLOOKUP($A26,'PY1 Data(H)'!$A$1:$A$288,'PY1 Data(H)'!$A$1:$BR$288))</f>
        <v>0</v>
      </c>
      <c r="BE26" s="133" cm="1">
        <f t="array" ref="BE26">_xlfn.XLOOKUP(BE$1,'PY1 Data(H)'!$A$1:$BR$1,_xlfn.XLOOKUP($A26,'PY1 Data(H)'!$A$1:$A$288,'PY1 Data(H)'!$A$1:$BR$288))</f>
        <v>827914</v>
      </c>
      <c r="BF26" s="133" cm="1">
        <f t="array" ref="BF26">_xlfn.XLOOKUP(BF$1,'PY1 Data(H)'!$A$1:$BR$1,_xlfn.XLOOKUP($A26,'PY1 Data(H)'!$A$1:$A$288,'PY1 Data(H)'!$A$1:$BR$288))</f>
        <v>4840978</v>
      </c>
      <c r="BG26" s="133" cm="1">
        <f t="array" ref="BG26">_xlfn.XLOOKUP(BG$1,'PY1 Data(H)'!$A$1:$BR$1,_xlfn.XLOOKUP($A26,'PY1 Data(H)'!$A$1:$A$288,'PY1 Data(H)'!$A$1:$BR$288))</f>
        <v>1739277</v>
      </c>
      <c r="BH26" s="133" cm="1">
        <f t="array" ref="BH26">_xlfn.XLOOKUP(BH$1,'PY1 Data(H)'!$A$1:$BR$1,_xlfn.XLOOKUP($A26,'PY1 Data(H)'!$A$1:$A$288,'PY1 Data(H)'!$A$1:$BR$288))</f>
        <v>186636</v>
      </c>
      <c r="BI26" s="133" cm="1">
        <f t="array" ref="BI26">_xlfn.XLOOKUP(BI$1,'PY1 Data(H)'!$A$1:$BR$1,_xlfn.XLOOKUP($A26,'PY1 Data(H)'!$A$1:$A$288,'PY1 Data(H)'!$A$1:$BR$288))</f>
        <v>0</v>
      </c>
      <c r="BJ26" s="133" cm="1">
        <f t="array" ref="BJ26">_xlfn.XLOOKUP(BJ$1,'PY1 Data(H)'!$A$1:$BR$1,_xlfn.XLOOKUP($A26,'PY1 Data(H)'!$A$1:$A$288,'PY1 Data(H)'!$A$1:$BR$288))</f>
        <v>330393</v>
      </c>
    </row>
    <row r="27" spans="1:62" x14ac:dyDescent="0.3">
      <c r="A27">
        <v>341</v>
      </c>
      <c r="D27" s="133" cm="1">
        <f t="array" ref="D27">_xlfn.XLOOKUP(D$1,'PY1 Data(H)'!$A$1:$BR$1,_xlfn.XLOOKUP($A27,'PY1 Data(H)'!$A$1:$A$288,'PY1 Data(H)'!$A$1:$BR$288))</f>
        <v>65608239</v>
      </c>
      <c r="E27" s="133" cm="1">
        <f t="array" ref="E27">_xlfn.XLOOKUP(E$1,'PY1 Data(H)'!$A$1:$BR$1,_xlfn.XLOOKUP($A27,'PY1 Data(H)'!$A$1:$A$288,'PY1 Data(H)'!$A$1:$BR$288))</f>
        <v>13100582</v>
      </c>
      <c r="F27" s="133" cm="1">
        <f t="array" ref="F27">_xlfn.XLOOKUP(F$1,'PY1 Data(H)'!$A$1:$BR$1,_xlfn.XLOOKUP($A27,'PY1 Data(H)'!$A$1:$A$288,'PY1 Data(H)'!$A$1:$BR$288))</f>
        <v>4962874</v>
      </c>
      <c r="G27" s="133" cm="1">
        <f t="array" ref="G27">_xlfn.XLOOKUP(G$1,'PY1 Data(H)'!$A$1:$BR$1,_xlfn.XLOOKUP($A27,'PY1 Data(H)'!$A$1:$A$288,'PY1 Data(H)'!$A$1:$BR$288))</f>
        <v>8135591</v>
      </c>
      <c r="H27" s="133" cm="1">
        <f t="array" ref="H27">_xlfn.XLOOKUP(H$1,'PY1 Data(H)'!$A$1:$BR$1,_xlfn.XLOOKUP($A27,'PY1 Data(H)'!$A$1:$A$288,'PY1 Data(H)'!$A$1:$BR$288))</f>
        <v>9115580</v>
      </c>
      <c r="I27" s="133" cm="1">
        <f t="array" ref="I27">_xlfn.XLOOKUP(I$1,'PY1 Data(H)'!$A$1:$BR$1,_xlfn.XLOOKUP($A27,'PY1 Data(H)'!$A$1:$A$288,'PY1 Data(H)'!$A$1:$BR$288))</f>
        <v>18876615</v>
      </c>
      <c r="J27" s="133" cm="1">
        <f t="array" ref="J27">_xlfn.XLOOKUP(J$1,'PY1 Data(H)'!$A$1:$BR$1,_xlfn.XLOOKUP($A27,'PY1 Data(H)'!$A$1:$A$288,'PY1 Data(H)'!$A$1:$BR$288))</f>
        <v>32202162</v>
      </c>
      <c r="K27" s="133" cm="1">
        <f t="array" ref="K27">_xlfn.XLOOKUP(K$1,'PY1 Data(H)'!$A$1:$BR$1,_xlfn.XLOOKUP($A27,'PY1 Data(H)'!$A$1:$A$288,'PY1 Data(H)'!$A$1:$BR$288))</f>
        <v>15322328</v>
      </c>
      <c r="L27" s="133" cm="1">
        <f t="array" ref="L27">_xlfn.XLOOKUP(L$1,'PY1 Data(H)'!$A$1:$BR$1,_xlfn.XLOOKUP($A27,'PY1 Data(H)'!$A$1:$A$288,'PY1 Data(H)'!$A$1:$BR$288))</f>
        <v>18950808</v>
      </c>
      <c r="M27" s="133" cm="1">
        <f t="array" ref="M27">_xlfn.XLOOKUP(M$1,'PY1 Data(H)'!$A$1:$BR$1,_xlfn.XLOOKUP($A27,'PY1 Data(H)'!$A$1:$A$288,'PY1 Data(H)'!$A$1:$BR$288))</f>
        <v>6561557</v>
      </c>
      <c r="N27" s="133" cm="1">
        <f t="array" ref="N27">_xlfn.XLOOKUP(N$1,'PY1 Data(H)'!$A$1:$BR$1,_xlfn.XLOOKUP($A27,'PY1 Data(H)'!$A$1:$A$288,'PY1 Data(H)'!$A$1:$BR$288))</f>
        <v>10034320</v>
      </c>
      <c r="O27" s="133" cm="1">
        <f t="array" ref="O27">_xlfn.XLOOKUP(O$1,'PY1 Data(H)'!$A$1:$BR$1,_xlfn.XLOOKUP($A27,'PY1 Data(H)'!$A$1:$A$288,'PY1 Data(H)'!$A$1:$BR$288))</f>
        <v>82208368</v>
      </c>
      <c r="P27" s="133" cm="1">
        <f t="array" ref="P27">_xlfn.XLOOKUP(P$1,'PY1 Data(H)'!$A$1:$BR$1,_xlfn.XLOOKUP($A27,'PY1 Data(H)'!$A$1:$A$288,'PY1 Data(H)'!$A$1:$BR$288))</f>
        <v>98585153</v>
      </c>
      <c r="Q27" s="133" cm="1">
        <f t="array" ref="Q27">_xlfn.XLOOKUP(Q$1,'PY1 Data(H)'!$A$1:$BR$1,_xlfn.XLOOKUP($A27,'PY1 Data(H)'!$A$1:$A$288,'PY1 Data(H)'!$A$1:$BR$288))</f>
        <v>20423892</v>
      </c>
      <c r="R27" s="133" cm="1">
        <f t="array" ref="R27">_xlfn.XLOOKUP(R$1,'PY1 Data(H)'!$A$1:$BR$1,_xlfn.XLOOKUP($A27,'PY1 Data(H)'!$A$1:$A$288,'PY1 Data(H)'!$A$1:$BR$288))</f>
        <v>113740351</v>
      </c>
      <c r="S27" s="133" cm="1">
        <f t="array" ref="S27">_xlfn.XLOOKUP(S$1,'PY1 Data(H)'!$A$1:$BR$1,_xlfn.XLOOKUP($A27,'PY1 Data(H)'!$A$1:$A$288,'PY1 Data(H)'!$A$1:$BR$288))</f>
        <v>34002258</v>
      </c>
      <c r="T27" s="133" cm="1">
        <f t="array" ref="T27">_xlfn.XLOOKUP(T$1,'PY1 Data(H)'!$A$1:$BR$1,_xlfn.XLOOKUP($A27,'PY1 Data(H)'!$A$1:$A$288,'PY1 Data(H)'!$A$1:$BR$288))</f>
        <v>7469050</v>
      </c>
      <c r="U27" s="133" cm="1">
        <f t="array" ref="U27">_xlfn.XLOOKUP(U$1,'PY1 Data(H)'!$A$1:$BR$1,_xlfn.XLOOKUP($A27,'PY1 Data(H)'!$A$1:$A$288,'PY1 Data(H)'!$A$1:$BR$288))</f>
        <v>27538621</v>
      </c>
      <c r="V27" s="133" cm="1">
        <f t="array" ref="V27">_xlfn.XLOOKUP(V$1,'PY1 Data(H)'!$A$1:$BR$1,_xlfn.XLOOKUP($A27,'PY1 Data(H)'!$A$1:$A$288,'PY1 Data(H)'!$A$1:$BR$288))</f>
        <v>20996041</v>
      </c>
      <c r="W27" s="133" cm="1">
        <f t="array" ref="W27">_xlfn.XLOOKUP(W$1,'PY1 Data(H)'!$A$1:$BR$1,_xlfn.XLOOKUP($A27,'PY1 Data(H)'!$A$1:$A$288,'PY1 Data(H)'!$A$1:$BR$288))</f>
        <v>44076917</v>
      </c>
      <c r="X27" s="133" cm="1">
        <f t="array" ref="X27">_xlfn.XLOOKUP(X$1,'PY1 Data(H)'!$A$1:$BR$1,_xlfn.XLOOKUP($A27,'PY1 Data(H)'!$A$1:$A$288,'PY1 Data(H)'!$A$1:$BR$288))</f>
        <v>104346216</v>
      </c>
      <c r="Y27" s="133" cm="1">
        <f t="array" ref="Y27">_xlfn.XLOOKUP(Y$1,'PY1 Data(H)'!$A$1:$BR$1,_xlfn.XLOOKUP($A27,'PY1 Data(H)'!$A$1:$A$288,'PY1 Data(H)'!$A$1:$BR$288))</f>
        <v>1759507000</v>
      </c>
      <c r="Z27" s="133" cm="1">
        <f t="array" ref="Z27">_xlfn.XLOOKUP(Z$1,'PY1 Data(H)'!$A$1:$BR$1,_xlfn.XLOOKUP($A27,'PY1 Data(H)'!$A$1:$A$288,'PY1 Data(H)'!$A$1:$BR$288))</f>
        <v>57404412</v>
      </c>
      <c r="AA27" s="133" cm="1">
        <f t="array" ref="AA27">_xlfn.XLOOKUP(AA$1,'PY1 Data(H)'!$A$1:$BR$1,_xlfn.XLOOKUP($A27,'PY1 Data(H)'!$A$1:$A$288,'PY1 Data(H)'!$A$1:$BR$288))</f>
        <v>11619633</v>
      </c>
      <c r="AB27" s="133" cm="1">
        <f t="array" ref="AB27">_xlfn.XLOOKUP(AB$1,'PY1 Data(H)'!$A$1:$BR$1,_xlfn.XLOOKUP($A27,'PY1 Data(H)'!$A$1:$A$288,'PY1 Data(H)'!$A$1:$BR$288))</f>
        <v>2288886</v>
      </c>
      <c r="AC27" s="133" cm="1">
        <f t="array" ref="AC27">_xlfn.XLOOKUP(AC$1,'PY1 Data(H)'!$A$1:$BR$1,_xlfn.XLOOKUP($A27,'PY1 Data(H)'!$A$1:$A$288,'PY1 Data(H)'!$A$1:$BR$288))</f>
        <v>28814768</v>
      </c>
      <c r="AD27" s="133" cm="1">
        <f t="array" ref="AD27">_xlfn.XLOOKUP(AD$1,'PY1 Data(H)'!$A$1:$BR$1,_xlfn.XLOOKUP($A27,'PY1 Data(H)'!$A$1:$A$288,'PY1 Data(H)'!$A$1:$BR$288))</f>
        <v>7762362</v>
      </c>
      <c r="AE27" s="133" cm="1">
        <f t="array" ref="AE27">_xlfn.XLOOKUP(AE$1,'PY1 Data(H)'!$A$1:$BR$1,_xlfn.XLOOKUP($A27,'PY1 Data(H)'!$A$1:$A$288,'PY1 Data(H)'!$A$1:$BR$288))</f>
        <v>15757409</v>
      </c>
      <c r="AF27" s="133" cm="1">
        <f t="array" ref="AF27">_xlfn.XLOOKUP(AF$1,'PY1 Data(H)'!$A$1:$BR$1,_xlfn.XLOOKUP($A27,'PY1 Data(H)'!$A$1:$A$288,'PY1 Data(H)'!$A$1:$BR$288))</f>
        <v>31885118</v>
      </c>
      <c r="AG27" s="133" cm="1">
        <f t="array" ref="AG27">_xlfn.XLOOKUP(AG$1,'PY1 Data(H)'!$A$1:$BR$1,_xlfn.XLOOKUP($A27,'PY1 Data(H)'!$A$1:$A$288,'PY1 Data(H)'!$A$1:$BR$288))</f>
        <v>0</v>
      </c>
      <c r="AH27" s="133" cm="1">
        <f t="array" ref="AH27">_xlfn.XLOOKUP(AH$1,'PY1 Data(H)'!$A$1:$BR$1,_xlfn.XLOOKUP($A27,'PY1 Data(H)'!$A$1:$A$288,'PY1 Data(H)'!$A$1:$BR$288))</f>
        <v>13675243</v>
      </c>
      <c r="AI27" s="133" cm="1">
        <f t="array" ref="AI27">_xlfn.XLOOKUP(AI$1,'PY1 Data(H)'!$A$1:$BR$1,_xlfn.XLOOKUP($A27,'PY1 Data(H)'!$A$1:$A$288,'PY1 Data(H)'!$A$1:$BR$288))</f>
        <v>26599617</v>
      </c>
      <c r="AJ27" s="133" cm="1">
        <f t="array" ref="AJ27">_xlfn.XLOOKUP(AJ$1,'PY1 Data(H)'!$A$1:$BR$1,_xlfn.XLOOKUP($A27,'PY1 Data(H)'!$A$1:$A$288,'PY1 Data(H)'!$A$1:$BR$288))</f>
        <v>34309674</v>
      </c>
      <c r="AK27" s="133" cm="1">
        <f t="array" ref="AK27">_xlfn.XLOOKUP(AK$1,'PY1 Data(H)'!$A$1:$BR$1,_xlfn.XLOOKUP($A27,'PY1 Data(H)'!$A$1:$A$288,'PY1 Data(H)'!$A$1:$BR$288))</f>
        <v>18590812</v>
      </c>
      <c r="AL27" s="133" cm="1">
        <f t="array" ref="AL27">_xlfn.XLOOKUP(AL$1,'PY1 Data(H)'!$A$1:$BR$1,_xlfn.XLOOKUP($A27,'PY1 Data(H)'!$A$1:$A$288,'PY1 Data(H)'!$A$1:$BR$288))</f>
        <v>20299494</v>
      </c>
      <c r="AM27" s="133" cm="1">
        <f t="array" ref="AM27">_xlfn.XLOOKUP(AM$1,'PY1 Data(H)'!$A$1:$BR$1,_xlfn.XLOOKUP($A27,'PY1 Data(H)'!$A$1:$A$288,'PY1 Data(H)'!$A$1:$BR$288))</f>
        <v>178874089</v>
      </c>
      <c r="AN27" s="133" cm="1">
        <f t="array" ref="AN27">_xlfn.XLOOKUP(AN$1,'PY1 Data(H)'!$A$1:$BR$1,_xlfn.XLOOKUP($A27,'PY1 Data(H)'!$A$1:$A$288,'PY1 Data(H)'!$A$1:$BR$288))</f>
        <v>7562881</v>
      </c>
      <c r="AO27" s="133" cm="1">
        <f t="array" ref="AO27">_xlfn.XLOOKUP(AO$1,'PY1 Data(H)'!$A$1:$BR$1,_xlfn.XLOOKUP($A27,'PY1 Data(H)'!$A$1:$A$288,'PY1 Data(H)'!$A$1:$BR$288))</f>
        <v>9898475</v>
      </c>
      <c r="AP27" s="133" cm="1">
        <f t="array" ref="AP27">_xlfn.XLOOKUP(AP$1,'PY1 Data(H)'!$A$1:$BR$1,_xlfn.XLOOKUP($A27,'PY1 Data(H)'!$A$1:$A$288,'PY1 Data(H)'!$A$1:$BR$288))</f>
        <v>18558925</v>
      </c>
      <c r="AQ27" s="133" cm="1">
        <f t="array" ref="AQ27">_xlfn.XLOOKUP(AQ$1,'PY1 Data(H)'!$A$1:$BR$1,_xlfn.XLOOKUP($A27,'PY1 Data(H)'!$A$1:$A$288,'PY1 Data(H)'!$A$1:$BR$288))</f>
        <v>2999505</v>
      </c>
      <c r="AR27" s="133" cm="1">
        <f t="array" ref="AR27">_xlfn.XLOOKUP(AR$1,'PY1 Data(H)'!$A$1:$BR$1,_xlfn.XLOOKUP($A27,'PY1 Data(H)'!$A$1:$A$288,'PY1 Data(H)'!$A$1:$BR$288))</f>
        <v>31629436</v>
      </c>
      <c r="AS27" s="133" cm="1">
        <f t="array" ref="AS27">_xlfn.XLOOKUP(AS$1,'PY1 Data(H)'!$A$1:$BR$1,_xlfn.XLOOKUP($A27,'PY1 Data(H)'!$A$1:$A$288,'PY1 Data(H)'!$A$1:$BR$288))</f>
        <v>82160300</v>
      </c>
      <c r="AT27" s="133" cm="1">
        <f t="array" ref="AT27">_xlfn.XLOOKUP(AT$1,'PY1 Data(H)'!$A$1:$BR$1,_xlfn.XLOOKUP($A27,'PY1 Data(H)'!$A$1:$A$288,'PY1 Data(H)'!$A$1:$BR$288))</f>
        <v>6112928</v>
      </c>
      <c r="AU27" s="133" cm="1">
        <f t="array" ref="AU27">_xlfn.XLOOKUP(AU$1,'PY1 Data(H)'!$A$1:$BR$1,_xlfn.XLOOKUP($A27,'PY1 Data(H)'!$A$1:$A$288,'PY1 Data(H)'!$A$1:$BR$288))</f>
        <v>4667448</v>
      </c>
      <c r="AV27" s="133" cm="1">
        <f t="array" ref="AV27">_xlfn.XLOOKUP(AV$1,'PY1 Data(H)'!$A$1:$BR$1,_xlfn.XLOOKUP($A27,'PY1 Data(H)'!$A$1:$A$288,'PY1 Data(H)'!$A$1:$BR$288))</f>
        <v>19328093</v>
      </c>
      <c r="AW27" s="133" cm="1">
        <f t="array" ref="AW27">_xlfn.XLOOKUP(AW$1,'PY1 Data(H)'!$A$1:$BR$1,_xlfn.XLOOKUP($A27,'PY1 Data(H)'!$A$1:$A$288,'PY1 Data(H)'!$A$1:$BR$288))</f>
        <v>7121971</v>
      </c>
      <c r="AX27" s="133" cm="1">
        <f t="array" ref="AX27">_xlfn.XLOOKUP(AX$1,'PY1 Data(H)'!$A$1:$BR$1,_xlfn.XLOOKUP($A27,'PY1 Data(H)'!$A$1:$A$288,'PY1 Data(H)'!$A$1:$BR$288))</f>
        <v>235354148</v>
      </c>
      <c r="AY27" s="133" cm="1">
        <f t="array" ref="AY27">_xlfn.XLOOKUP(AY$1,'PY1 Data(H)'!$A$1:$BR$1,_xlfn.XLOOKUP($A27,'PY1 Data(H)'!$A$1:$A$288,'PY1 Data(H)'!$A$1:$BR$288))</f>
        <v>8150475</v>
      </c>
      <c r="AZ27" s="133" cm="1">
        <f t="array" ref="AZ27">_xlfn.XLOOKUP(AZ$1,'PY1 Data(H)'!$A$1:$BR$1,_xlfn.XLOOKUP($A27,'PY1 Data(H)'!$A$1:$A$288,'PY1 Data(H)'!$A$1:$BR$288))</f>
        <v>48881003</v>
      </c>
      <c r="BA27" s="133" cm="1">
        <f t="array" ref="BA27">_xlfn.XLOOKUP(BA$1,'PY1 Data(H)'!$A$1:$BR$1,_xlfn.XLOOKUP($A27,'PY1 Data(H)'!$A$1:$A$288,'PY1 Data(H)'!$A$1:$BR$288))</f>
        <v>22130147</v>
      </c>
      <c r="BB27" s="133" cm="1">
        <f t="array" ref="BB27">_xlfn.XLOOKUP(BB$1,'PY1 Data(H)'!$A$1:$BR$1,_xlfn.XLOOKUP($A27,'PY1 Data(H)'!$A$1:$A$288,'PY1 Data(H)'!$A$1:$BR$288))</f>
        <v>35025851</v>
      </c>
      <c r="BC27" s="133" cm="1">
        <f t="array" ref="BC27">_xlfn.XLOOKUP(BC$1,'PY1 Data(H)'!$A$1:$BR$1,_xlfn.XLOOKUP($A27,'PY1 Data(H)'!$A$1:$A$288,'PY1 Data(H)'!$A$1:$BR$288))</f>
        <v>4768417</v>
      </c>
      <c r="BD27" s="133" cm="1">
        <f t="array" ref="BD27">_xlfn.XLOOKUP(BD$1,'PY1 Data(H)'!$A$1:$BR$1,_xlfn.XLOOKUP($A27,'PY1 Data(H)'!$A$1:$A$288,'PY1 Data(H)'!$A$1:$BR$288))</f>
        <v>10493595</v>
      </c>
      <c r="BE27" s="133" cm="1">
        <f t="array" ref="BE27">_xlfn.XLOOKUP(BE$1,'PY1 Data(H)'!$A$1:$BR$1,_xlfn.XLOOKUP($A27,'PY1 Data(H)'!$A$1:$A$288,'PY1 Data(H)'!$A$1:$BR$288))</f>
        <v>17349037</v>
      </c>
      <c r="BF27" s="133" cm="1">
        <f t="array" ref="BF27">_xlfn.XLOOKUP(BF$1,'PY1 Data(H)'!$A$1:$BR$1,_xlfn.XLOOKUP($A27,'PY1 Data(H)'!$A$1:$A$288,'PY1 Data(H)'!$A$1:$BR$288))</f>
        <v>3576918</v>
      </c>
      <c r="BG27" s="133" cm="1">
        <f t="array" ref="BG27">_xlfn.XLOOKUP(BG$1,'PY1 Data(H)'!$A$1:$BR$1,_xlfn.XLOOKUP($A27,'PY1 Data(H)'!$A$1:$A$288,'PY1 Data(H)'!$A$1:$BR$288))</f>
        <v>67638825</v>
      </c>
      <c r="BH27" s="133" cm="1">
        <f t="array" ref="BH27">_xlfn.XLOOKUP(BH$1,'PY1 Data(H)'!$A$1:$BR$1,_xlfn.XLOOKUP($A27,'PY1 Data(H)'!$A$1:$A$288,'PY1 Data(H)'!$A$1:$BR$288))</f>
        <v>14010462</v>
      </c>
      <c r="BI27" s="133" cm="1">
        <f t="array" ref="BI27">_xlfn.XLOOKUP(BI$1,'PY1 Data(H)'!$A$1:$BR$1,_xlfn.XLOOKUP($A27,'PY1 Data(H)'!$A$1:$A$288,'PY1 Data(H)'!$A$1:$BR$288))</f>
        <v>119930938</v>
      </c>
      <c r="BJ27" s="133" cm="1">
        <f t="array" ref="BJ27">_xlfn.XLOOKUP(BJ$1,'PY1 Data(H)'!$A$1:$BR$1,_xlfn.XLOOKUP($A27,'PY1 Data(H)'!$A$1:$A$288,'PY1 Data(H)'!$A$1:$BR$288))</f>
        <v>5231140</v>
      </c>
    </row>
    <row r="28" spans="1:62" x14ac:dyDescent="0.3">
      <c r="A28">
        <v>386</v>
      </c>
      <c r="D28" s="133" cm="1">
        <f t="array" ref="D28">_xlfn.XLOOKUP(D$1,'PY1 Data(H)'!$A$1:$BR$1,_xlfn.XLOOKUP($A28,'PY1 Data(H)'!$A$1:$A$288,'PY1 Data(H)'!$A$1:$BR$288))</f>
        <v>0</v>
      </c>
      <c r="E28" s="133" cm="1">
        <f t="array" ref="E28">_xlfn.XLOOKUP(E$1,'PY1 Data(H)'!$A$1:$BR$1,_xlfn.XLOOKUP($A28,'PY1 Data(H)'!$A$1:$A$288,'PY1 Data(H)'!$A$1:$BR$288))</f>
        <v>0</v>
      </c>
      <c r="F28" s="133" cm="1">
        <f t="array" ref="F28">_xlfn.XLOOKUP(F$1,'PY1 Data(H)'!$A$1:$BR$1,_xlfn.XLOOKUP($A28,'PY1 Data(H)'!$A$1:$A$288,'PY1 Data(H)'!$A$1:$BR$288))</f>
        <v>0</v>
      </c>
      <c r="G28" s="133" cm="1">
        <f t="array" ref="G28">_xlfn.XLOOKUP(G$1,'PY1 Data(H)'!$A$1:$BR$1,_xlfn.XLOOKUP($A28,'PY1 Data(H)'!$A$1:$A$288,'PY1 Data(H)'!$A$1:$BR$288))</f>
        <v>0</v>
      </c>
      <c r="H28" s="133" cm="1">
        <f t="array" ref="H28">_xlfn.XLOOKUP(H$1,'PY1 Data(H)'!$A$1:$BR$1,_xlfn.XLOOKUP($A28,'PY1 Data(H)'!$A$1:$A$288,'PY1 Data(H)'!$A$1:$BR$288))</f>
        <v>0</v>
      </c>
      <c r="I28" s="133" cm="1">
        <f t="array" ref="I28">_xlfn.XLOOKUP(I$1,'PY1 Data(H)'!$A$1:$BR$1,_xlfn.XLOOKUP($A28,'PY1 Data(H)'!$A$1:$A$288,'PY1 Data(H)'!$A$1:$BR$288))</f>
        <v>0</v>
      </c>
      <c r="J28" s="133" cm="1">
        <f t="array" ref="J28">_xlfn.XLOOKUP(J$1,'PY1 Data(H)'!$A$1:$BR$1,_xlfn.XLOOKUP($A28,'PY1 Data(H)'!$A$1:$A$288,'PY1 Data(H)'!$A$1:$BR$288))</f>
        <v>0</v>
      </c>
      <c r="K28" s="133" cm="1">
        <f t="array" ref="K28">_xlfn.XLOOKUP(K$1,'PY1 Data(H)'!$A$1:$BR$1,_xlfn.XLOOKUP($A28,'PY1 Data(H)'!$A$1:$A$288,'PY1 Data(H)'!$A$1:$BR$288))</f>
        <v>0</v>
      </c>
      <c r="L28" s="133" cm="1">
        <f t="array" ref="L28">_xlfn.XLOOKUP(L$1,'PY1 Data(H)'!$A$1:$BR$1,_xlfn.XLOOKUP($A28,'PY1 Data(H)'!$A$1:$A$288,'PY1 Data(H)'!$A$1:$BR$288))</f>
        <v>0</v>
      </c>
      <c r="M28" s="133" cm="1">
        <f t="array" ref="M28">_xlfn.XLOOKUP(M$1,'PY1 Data(H)'!$A$1:$BR$1,_xlfn.XLOOKUP($A28,'PY1 Data(H)'!$A$1:$A$288,'PY1 Data(H)'!$A$1:$BR$288))</f>
        <v>0</v>
      </c>
      <c r="N28" s="133" cm="1">
        <f t="array" ref="N28">_xlfn.XLOOKUP(N$1,'PY1 Data(H)'!$A$1:$BR$1,_xlfn.XLOOKUP($A28,'PY1 Data(H)'!$A$1:$A$288,'PY1 Data(H)'!$A$1:$BR$288))</f>
        <v>0</v>
      </c>
      <c r="O28" s="133" cm="1">
        <f t="array" ref="O28">_xlfn.XLOOKUP(O$1,'PY1 Data(H)'!$A$1:$BR$1,_xlfn.XLOOKUP($A28,'PY1 Data(H)'!$A$1:$A$288,'PY1 Data(H)'!$A$1:$BR$288))</f>
        <v>0</v>
      </c>
      <c r="P28" s="133" cm="1">
        <f t="array" ref="P28">_xlfn.XLOOKUP(P$1,'PY1 Data(H)'!$A$1:$BR$1,_xlfn.XLOOKUP($A28,'PY1 Data(H)'!$A$1:$A$288,'PY1 Data(H)'!$A$1:$BR$288))</f>
        <v>0</v>
      </c>
      <c r="Q28" s="133" cm="1">
        <f t="array" ref="Q28">_xlfn.XLOOKUP(Q$1,'PY1 Data(H)'!$A$1:$BR$1,_xlfn.XLOOKUP($A28,'PY1 Data(H)'!$A$1:$A$288,'PY1 Data(H)'!$A$1:$BR$288))</f>
        <v>0</v>
      </c>
      <c r="R28" s="133" cm="1">
        <f t="array" ref="R28">_xlfn.XLOOKUP(R$1,'PY1 Data(H)'!$A$1:$BR$1,_xlfn.XLOOKUP($A28,'PY1 Data(H)'!$A$1:$A$288,'PY1 Data(H)'!$A$1:$BR$288))</f>
        <v>0</v>
      </c>
      <c r="S28" s="133" cm="1">
        <f t="array" ref="S28">_xlfn.XLOOKUP(S$1,'PY1 Data(H)'!$A$1:$BR$1,_xlfn.XLOOKUP($A28,'PY1 Data(H)'!$A$1:$A$288,'PY1 Data(H)'!$A$1:$BR$288))</f>
        <v>0</v>
      </c>
      <c r="T28" s="133" cm="1">
        <f t="array" ref="T28">_xlfn.XLOOKUP(T$1,'PY1 Data(H)'!$A$1:$BR$1,_xlfn.XLOOKUP($A28,'PY1 Data(H)'!$A$1:$A$288,'PY1 Data(H)'!$A$1:$BR$288))</f>
        <v>0</v>
      </c>
      <c r="U28" s="133" cm="1">
        <f t="array" ref="U28">_xlfn.XLOOKUP(U$1,'PY1 Data(H)'!$A$1:$BR$1,_xlfn.XLOOKUP($A28,'PY1 Data(H)'!$A$1:$A$288,'PY1 Data(H)'!$A$1:$BR$288))</f>
        <v>0</v>
      </c>
      <c r="V28" s="133" cm="1">
        <f t="array" ref="V28">_xlfn.XLOOKUP(V$1,'PY1 Data(H)'!$A$1:$BR$1,_xlfn.XLOOKUP($A28,'PY1 Data(H)'!$A$1:$A$288,'PY1 Data(H)'!$A$1:$BR$288))</f>
        <v>0</v>
      </c>
      <c r="W28" s="133" cm="1">
        <f t="array" ref="W28">_xlfn.XLOOKUP(W$1,'PY1 Data(H)'!$A$1:$BR$1,_xlfn.XLOOKUP($A28,'PY1 Data(H)'!$A$1:$A$288,'PY1 Data(H)'!$A$1:$BR$288))</f>
        <v>0</v>
      </c>
      <c r="X28" s="133" cm="1">
        <f t="array" ref="X28">_xlfn.XLOOKUP(X$1,'PY1 Data(H)'!$A$1:$BR$1,_xlfn.XLOOKUP($A28,'PY1 Data(H)'!$A$1:$A$288,'PY1 Data(H)'!$A$1:$BR$288))</f>
        <v>0</v>
      </c>
      <c r="Y28" s="133" cm="1">
        <f t="array" ref="Y28">_xlfn.XLOOKUP(Y$1,'PY1 Data(H)'!$A$1:$BR$1,_xlfn.XLOOKUP($A28,'PY1 Data(H)'!$A$1:$A$288,'PY1 Data(H)'!$A$1:$BR$288))</f>
        <v>0</v>
      </c>
      <c r="Z28" s="133" cm="1">
        <f t="array" ref="Z28">_xlfn.XLOOKUP(Z$1,'PY1 Data(H)'!$A$1:$BR$1,_xlfn.XLOOKUP($A28,'PY1 Data(H)'!$A$1:$A$288,'PY1 Data(H)'!$A$1:$BR$288))</f>
        <v>0</v>
      </c>
      <c r="AA28" s="133" cm="1">
        <f t="array" ref="AA28">_xlfn.XLOOKUP(AA$1,'PY1 Data(H)'!$A$1:$BR$1,_xlfn.XLOOKUP($A28,'PY1 Data(H)'!$A$1:$A$288,'PY1 Data(H)'!$A$1:$BR$288))</f>
        <v>0</v>
      </c>
      <c r="AB28" s="133" cm="1">
        <f t="array" ref="AB28">_xlfn.XLOOKUP(AB$1,'PY1 Data(H)'!$A$1:$BR$1,_xlfn.XLOOKUP($A28,'PY1 Data(H)'!$A$1:$A$288,'PY1 Data(H)'!$A$1:$BR$288))</f>
        <v>0</v>
      </c>
      <c r="AC28" s="133" cm="1">
        <f t="array" ref="AC28">_xlfn.XLOOKUP(AC$1,'PY1 Data(H)'!$A$1:$BR$1,_xlfn.XLOOKUP($A28,'PY1 Data(H)'!$A$1:$A$288,'PY1 Data(H)'!$A$1:$BR$288))</f>
        <v>0</v>
      </c>
      <c r="AD28" s="133" cm="1">
        <f t="array" ref="AD28">_xlfn.XLOOKUP(AD$1,'PY1 Data(H)'!$A$1:$BR$1,_xlfn.XLOOKUP($A28,'PY1 Data(H)'!$A$1:$A$288,'PY1 Data(H)'!$A$1:$BR$288))</f>
        <v>0</v>
      </c>
      <c r="AE28" s="133" cm="1">
        <f t="array" ref="AE28">_xlfn.XLOOKUP(AE$1,'PY1 Data(H)'!$A$1:$BR$1,_xlfn.XLOOKUP($A28,'PY1 Data(H)'!$A$1:$A$288,'PY1 Data(H)'!$A$1:$BR$288))</f>
        <v>0</v>
      </c>
      <c r="AF28" s="133" cm="1">
        <f t="array" ref="AF28">_xlfn.XLOOKUP(AF$1,'PY1 Data(H)'!$A$1:$BR$1,_xlfn.XLOOKUP($A28,'PY1 Data(H)'!$A$1:$A$288,'PY1 Data(H)'!$A$1:$BR$288))</f>
        <v>0</v>
      </c>
      <c r="AG28" s="133" cm="1">
        <f t="array" ref="AG28">_xlfn.XLOOKUP(AG$1,'PY1 Data(H)'!$A$1:$BR$1,_xlfn.XLOOKUP($A28,'PY1 Data(H)'!$A$1:$A$288,'PY1 Data(H)'!$A$1:$BR$288))</f>
        <v>0</v>
      </c>
      <c r="AH28" s="133" cm="1">
        <f t="array" ref="AH28">_xlfn.XLOOKUP(AH$1,'PY1 Data(H)'!$A$1:$BR$1,_xlfn.XLOOKUP($A28,'PY1 Data(H)'!$A$1:$A$288,'PY1 Data(H)'!$A$1:$BR$288))</f>
        <v>0</v>
      </c>
      <c r="AI28" s="133" cm="1">
        <f t="array" ref="AI28">_xlfn.XLOOKUP(AI$1,'PY1 Data(H)'!$A$1:$BR$1,_xlfn.XLOOKUP($A28,'PY1 Data(H)'!$A$1:$A$288,'PY1 Data(H)'!$A$1:$BR$288))</f>
        <v>0</v>
      </c>
      <c r="AJ28" s="133" cm="1">
        <f t="array" ref="AJ28">_xlfn.XLOOKUP(AJ$1,'PY1 Data(H)'!$A$1:$BR$1,_xlfn.XLOOKUP($A28,'PY1 Data(H)'!$A$1:$A$288,'PY1 Data(H)'!$A$1:$BR$288))</f>
        <v>0</v>
      </c>
      <c r="AK28" s="133" cm="1">
        <f t="array" ref="AK28">_xlfn.XLOOKUP(AK$1,'PY1 Data(H)'!$A$1:$BR$1,_xlfn.XLOOKUP($A28,'PY1 Data(H)'!$A$1:$A$288,'PY1 Data(H)'!$A$1:$BR$288))</f>
        <v>0</v>
      </c>
      <c r="AL28" s="133" cm="1">
        <f t="array" ref="AL28">_xlfn.XLOOKUP(AL$1,'PY1 Data(H)'!$A$1:$BR$1,_xlfn.XLOOKUP($A28,'PY1 Data(H)'!$A$1:$A$288,'PY1 Data(H)'!$A$1:$BR$288))</f>
        <v>0</v>
      </c>
      <c r="AM28" s="133" cm="1">
        <f t="array" ref="AM28">_xlfn.XLOOKUP(AM$1,'PY1 Data(H)'!$A$1:$BR$1,_xlfn.XLOOKUP($A28,'PY1 Data(H)'!$A$1:$A$288,'PY1 Data(H)'!$A$1:$BR$288))</f>
        <v>0</v>
      </c>
      <c r="AN28" s="133" cm="1">
        <f t="array" ref="AN28">_xlfn.XLOOKUP(AN$1,'PY1 Data(H)'!$A$1:$BR$1,_xlfn.XLOOKUP($A28,'PY1 Data(H)'!$A$1:$A$288,'PY1 Data(H)'!$A$1:$BR$288))</f>
        <v>0</v>
      </c>
      <c r="AO28" s="133" cm="1">
        <f t="array" ref="AO28">_xlfn.XLOOKUP(AO$1,'PY1 Data(H)'!$A$1:$BR$1,_xlfn.XLOOKUP($A28,'PY1 Data(H)'!$A$1:$A$288,'PY1 Data(H)'!$A$1:$BR$288))</f>
        <v>0</v>
      </c>
      <c r="AP28" s="133" cm="1">
        <f t="array" ref="AP28">_xlfn.XLOOKUP(AP$1,'PY1 Data(H)'!$A$1:$BR$1,_xlfn.XLOOKUP($A28,'PY1 Data(H)'!$A$1:$A$288,'PY1 Data(H)'!$A$1:$BR$288))</f>
        <v>0</v>
      </c>
      <c r="AQ28" s="133" cm="1">
        <f t="array" ref="AQ28">_xlfn.XLOOKUP(AQ$1,'PY1 Data(H)'!$A$1:$BR$1,_xlfn.XLOOKUP($A28,'PY1 Data(H)'!$A$1:$A$288,'PY1 Data(H)'!$A$1:$BR$288))</f>
        <v>0</v>
      </c>
      <c r="AR28" s="133" cm="1">
        <f t="array" ref="AR28">_xlfn.XLOOKUP(AR$1,'PY1 Data(H)'!$A$1:$BR$1,_xlfn.XLOOKUP($A28,'PY1 Data(H)'!$A$1:$A$288,'PY1 Data(H)'!$A$1:$BR$288))</f>
        <v>0</v>
      </c>
      <c r="AS28" s="133" cm="1">
        <f t="array" ref="AS28">_xlfn.XLOOKUP(AS$1,'PY1 Data(H)'!$A$1:$BR$1,_xlfn.XLOOKUP($A28,'PY1 Data(H)'!$A$1:$A$288,'PY1 Data(H)'!$A$1:$BR$288))</f>
        <v>0</v>
      </c>
      <c r="AT28" s="133" cm="1">
        <f t="array" ref="AT28">_xlfn.XLOOKUP(AT$1,'PY1 Data(H)'!$A$1:$BR$1,_xlfn.XLOOKUP($A28,'PY1 Data(H)'!$A$1:$A$288,'PY1 Data(H)'!$A$1:$BR$288))</f>
        <v>0</v>
      </c>
      <c r="AU28" s="133" cm="1">
        <f t="array" ref="AU28">_xlfn.XLOOKUP(AU$1,'PY1 Data(H)'!$A$1:$BR$1,_xlfn.XLOOKUP($A28,'PY1 Data(H)'!$A$1:$A$288,'PY1 Data(H)'!$A$1:$BR$288))</f>
        <v>0</v>
      </c>
      <c r="AV28" s="133" cm="1">
        <f t="array" ref="AV28">_xlfn.XLOOKUP(AV$1,'PY1 Data(H)'!$A$1:$BR$1,_xlfn.XLOOKUP($A28,'PY1 Data(H)'!$A$1:$A$288,'PY1 Data(H)'!$A$1:$BR$288))</f>
        <v>0</v>
      </c>
      <c r="AW28" s="133" cm="1">
        <f t="array" ref="AW28">_xlfn.XLOOKUP(AW$1,'PY1 Data(H)'!$A$1:$BR$1,_xlfn.XLOOKUP($A28,'PY1 Data(H)'!$A$1:$A$288,'PY1 Data(H)'!$A$1:$BR$288))</f>
        <v>0</v>
      </c>
      <c r="AX28" s="133" cm="1">
        <f t="array" ref="AX28">_xlfn.XLOOKUP(AX$1,'PY1 Data(H)'!$A$1:$BR$1,_xlfn.XLOOKUP($A28,'PY1 Data(H)'!$A$1:$A$288,'PY1 Data(H)'!$A$1:$BR$288))</f>
        <v>0</v>
      </c>
      <c r="AY28" s="133" cm="1">
        <f t="array" ref="AY28">_xlfn.XLOOKUP(AY$1,'PY1 Data(H)'!$A$1:$BR$1,_xlfn.XLOOKUP($A28,'PY1 Data(H)'!$A$1:$A$288,'PY1 Data(H)'!$A$1:$BR$288))</f>
        <v>0</v>
      </c>
      <c r="AZ28" s="133" cm="1">
        <f t="array" ref="AZ28">_xlfn.XLOOKUP(AZ$1,'PY1 Data(H)'!$A$1:$BR$1,_xlfn.XLOOKUP($A28,'PY1 Data(H)'!$A$1:$A$288,'PY1 Data(H)'!$A$1:$BR$288))</f>
        <v>0</v>
      </c>
      <c r="BA28" s="133" cm="1">
        <f t="array" ref="BA28">_xlfn.XLOOKUP(BA$1,'PY1 Data(H)'!$A$1:$BR$1,_xlfn.XLOOKUP($A28,'PY1 Data(H)'!$A$1:$A$288,'PY1 Data(H)'!$A$1:$BR$288))</f>
        <v>0</v>
      </c>
      <c r="BB28" s="133" cm="1">
        <f t="array" ref="BB28">_xlfn.XLOOKUP(BB$1,'PY1 Data(H)'!$A$1:$BR$1,_xlfn.XLOOKUP($A28,'PY1 Data(H)'!$A$1:$A$288,'PY1 Data(H)'!$A$1:$BR$288))</f>
        <v>0</v>
      </c>
      <c r="BC28" s="133" cm="1">
        <f t="array" ref="BC28">_xlfn.XLOOKUP(BC$1,'PY1 Data(H)'!$A$1:$BR$1,_xlfn.XLOOKUP($A28,'PY1 Data(H)'!$A$1:$A$288,'PY1 Data(H)'!$A$1:$BR$288))</f>
        <v>0</v>
      </c>
      <c r="BD28" s="133" cm="1">
        <f t="array" ref="BD28">_xlfn.XLOOKUP(BD$1,'PY1 Data(H)'!$A$1:$BR$1,_xlfn.XLOOKUP($A28,'PY1 Data(H)'!$A$1:$A$288,'PY1 Data(H)'!$A$1:$BR$288))</f>
        <v>0</v>
      </c>
      <c r="BE28" s="133" cm="1">
        <f t="array" ref="BE28">_xlfn.XLOOKUP(BE$1,'PY1 Data(H)'!$A$1:$BR$1,_xlfn.XLOOKUP($A28,'PY1 Data(H)'!$A$1:$A$288,'PY1 Data(H)'!$A$1:$BR$288))</f>
        <v>0</v>
      </c>
      <c r="BF28" s="133" cm="1">
        <f t="array" ref="BF28">_xlfn.XLOOKUP(BF$1,'PY1 Data(H)'!$A$1:$BR$1,_xlfn.XLOOKUP($A28,'PY1 Data(H)'!$A$1:$A$288,'PY1 Data(H)'!$A$1:$BR$288))</f>
        <v>0</v>
      </c>
      <c r="BG28" s="133" cm="1">
        <f t="array" ref="BG28">_xlfn.XLOOKUP(BG$1,'PY1 Data(H)'!$A$1:$BR$1,_xlfn.XLOOKUP($A28,'PY1 Data(H)'!$A$1:$A$288,'PY1 Data(H)'!$A$1:$BR$288))</f>
        <v>0</v>
      </c>
      <c r="BH28" s="133" cm="1">
        <f t="array" ref="BH28">_xlfn.XLOOKUP(BH$1,'PY1 Data(H)'!$A$1:$BR$1,_xlfn.XLOOKUP($A28,'PY1 Data(H)'!$A$1:$A$288,'PY1 Data(H)'!$A$1:$BR$288))</f>
        <v>0</v>
      </c>
      <c r="BI28" s="133" cm="1">
        <f t="array" ref="BI28">_xlfn.XLOOKUP(BI$1,'PY1 Data(H)'!$A$1:$BR$1,_xlfn.XLOOKUP($A28,'PY1 Data(H)'!$A$1:$A$288,'PY1 Data(H)'!$A$1:$BR$288))</f>
        <v>0</v>
      </c>
      <c r="BJ28" s="133" cm="1">
        <f t="array" ref="BJ28">_xlfn.XLOOKUP(BJ$1,'PY1 Data(H)'!$A$1:$BR$1,_xlfn.XLOOKUP($A28,'PY1 Data(H)'!$A$1:$A$288,'PY1 Data(H)'!$A$1:$BR$288))</f>
        <v>0</v>
      </c>
    </row>
    <row r="29" spans="1:62" x14ac:dyDescent="0.3">
      <c r="A29">
        <v>387</v>
      </c>
      <c r="D29" s="133" cm="1">
        <f t="array" ref="D29">_xlfn.XLOOKUP(D$1,'PY1 Data(H)'!$A$1:$BR$1,_xlfn.XLOOKUP($A29,'PY1 Data(H)'!$A$1:$A$288,'PY1 Data(H)'!$A$1:$BR$288))</f>
        <v>152677</v>
      </c>
      <c r="E29" s="133" cm="1">
        <f t="array" ref="E29">_xlfn.XLOOKUP(E$1,'PY1 Data(H)'!$A$1:$BR$1,_xlfn.XLOOKUP($A29,'PY1 Data(H)'!$A$1:$A$288,'PY1 Data(H)'!$A$1:$BR$288))</f>
        <v>120139</v>
      </c>
      <c r="F29" s="133" cm="1">
        <f t="array" ref="F29">_xlfn.XLOOKUP(F$1,'PY1 Data(H)'!$A$1:$BR$1,_xlfn.XLOOKUP($A29,'PY1 Data(H)'!$A$1:$A$288,'PY1 Data(H)'!$A$1:$BR$288))</f>
        <v>0</v>
      </c>
      <c r="G29" s="133" cm="1">
        <f t="array" ref="G29">_xlfn.XLOOKUP(G$1,'PY1 Data(H)'!$A$1:$BR$1,_xlfn.XLOOKUP($A29,'PY1 Data(H)'!$A$1:$A$288,'PY1 Data(H)'!$A$1:$BR$288))</f>
        <v>75299</v>
      </c>
      <c r="H29" s="133" cm="1">
        <f t="array" ref="H29">_xlfn.XLOOKUP(H$1,'PY1 Data(H)'!$A$1:$BR$1,_xlfn.XLOOKUP($A29,'PY1 Data(H)'!$A$1:$A$288,'PY1 Data(H)'!$A$1:$BR$288))</f>
        <v>86982</v>
      </c>
      <c r="I29" s="133" cm="1">
        <f t="array" ref="I29">_xlfn.XLOOKUP(I$1,'PY1 Data(H)'!$A$1:$BR$1,_xlfn.XLOOKUP($A29,'PY1 Data(H)'!$A$1:$A$288,'PY1 Data(H)'!$A$1:$BR$288))</f>
        <v>45000</v>
      </c>
      <c r="J29" s="133" cm="1">
        <f t="array" ref="J29">_xlfn.XLOOKUP(J$1,'PY1 Data(H)'!$A$1:$BR$1,_xlfn.XLOOKUP($A29,'PY1 Data(H)'!$A$1:$A$288,'PY1 Data(H)'!$A$1:$BR$288))</f>
        <v>47924</v>
      </c>
      <c r="K29" s="133" cm="1">
        <f t="array" ref="K29">_xlfn.XLOOKUP(K$1,'PY1 Data(H)'!$A$1:$BR$1,_xlfn.XLOOKUP($A29,'PY1 Data(H)'!$A$1:$A$288,'PY1 Data(H)'!$A$1:$BR$288))</f>
        <v>54046</v>
      </c>
      <c r="L29" s="133" cm="1">
        <f t="array" ref="L29">_xlfn.XLOOKUP(L$1,'PY1 Data(H)'!$A$1:$BR$1,_xlfn.XLOOKUP($A29,'PY1 Data(H)'!$A$1:$A$288,'PY1 Data(H)'!$A$1:$BR$288))</f>
        <v>228986</v>
      </c>
      <c r="M29" s="133" cm="1">
        <f t="array" ref="M29">_xlfn.XLOOKUP(M$1,'PY1 Data(H)'!$A$1:$BR$1,_xlfn.XLOOKUP($A29,'PY1 Data(H)'!$A$1:$A$288,'PY1 Data(H)'!$A$1:$BR$288))</f>
        <v>62508</v>
      </c>
      <c r="N29" s="133" cm="1">
        <f t="array" ref="N29">_xlfn.XLOOKUP(N$1,'PY1 Data(H)'!$A$1:$BR$1,_xlfn.XLOOKUP($A29,'PY1 Data(H)'!$A$1:$A$288,'PY1 Data(H)'!$A$1:$BR$288))</f>
        <v>47087</v>
      </c>
      <c r="O29" s="133" cm="1">
        <f t="array" ref="O29">_xlfn.XLOOKUP(O$1,'PY1 Data(H)'!$A$1:$BR$1,_xlfn.XLOOKUP($A29,'PY1 Data(H)'!$A$1:$A$288,'PY1 Data(H)'!$A$1:$BR$288))</f>
        <v>204923</v>
      </c>
      <c r="P29" s="133" cm="1">
        <f t="array" ref="P29">_xlfn.XLOOKUP(P$1,'PY1 Data(H)'!$A$1:$BR$1,_xlfn.XLOOKUP($A29,'PY1 Data(H)'!$A$1:$A$288,'PY1 Data(H)'!$A$1:$BR$288))</f>
        <v>126510</v>
      </c>
      <c r="Q29" s="133" cm="1">
        <f t="array" ref="Q29">_xlfn.XLOOKUP(Q$1,'PY1 Data(H)'!$A$1:$BR$1,_xlfn.XLOOKUP($A29,'PY1 Data(H)'!$A$1:$A$288,'PY1 Data(H)'!$A$1:$BR$288))</f>
        <v>43687</v>
      </c>
      <c r="R29" s="133" cm="1">
        <f t="array" ref="R29">_xlfn.XLOOKUP(R$1,'PY1 Data(H)'!$A$1:$BR$1,_xlfn.XLOOKUP($A29,'PY1 Data(H)'!$A$1:$A$288,'PY1 Data(H)'!$A$1:$BR$288))</f>
        <v>1645000</v>
      </c>
      <c r="S29" s="133" cm="1">
        <f t="array" ref="S29">_xlfn.XLOOKUP(S$1,'PY1 Data(H)'!$A$1:$BR$1,_xlfn.XLOOKUP($A29,'PY1 Data(H)'!$A$1:$A$288,'PY1 Data(H)'!$A$1:$BR$288))</f>
        <v>45001</v>
      </c>
      <c r="T29" s="133" cm="1">
        <f t="array" ref="T29">_xlfn.XLOOKUP(T$1,'PY1 Data(H)'!$A$1:$BR$1,_xlfn.XLOOKUP($A29,'PY1 Data(H)'!$A$1:$A$288,'PY1 Data(H)'!$A$1:$BR$288))</f>
        <v>113871</v>
      </c>
      <c r="U29" s="133" cm="1">
        <f t="array" ref="U29">_xlfn.XLOOKUP(U$1,'PY1 Data(H)'!$A$1:$BR$1,_xlfn.XLOOKUP($A29,'PY1 Data(H)'!$A$1:$A$288,'PY1 Data(H)'!$A$1:$BR$288))</f>
        <v>50535</v>
      </c>
      <c r="V29" s="133" cm="1">
        <f t="array" ref="V29">_xlfn.XLOOKUP(V$1,'PY1 Data(H)'!$A$1:$BR$1,_xlfn.XLOOKUP($A29,'PY1 Data(H)'!$A$1:$A$288,'PY1 Data(H)'!$A$1:$BR$288))</f>
        <v>71804</v>
      </c>
      <c r="W29" s="133" cm="1">
        <f t="array" ref="W29">_xlfn.XLOOKUP(W$1,'PY1 Data(H)'!$A$1:$BR$1,_xlfn.XLOOKUP($A29,'PY1 Data(H)'!$A$1:$A$288,'PY1 Data(H)'!$A$1:$BR$288))</f>
        <v>83667</v>
      </c>
      <c r="X29" s="133" cm="1">
        <f t="array" ref="X29">_xlfn.XLOOKUP(X$1,'PY1 Data(H)'!$A$1:$BR$1,_xlfn.XLOOKUP($A29,'PY1 Data(H)'!$A$1:$A$288,'PY1 Data(H)'!$A$1:$BR$288))</f>
        <v>297468</v>
      </c>
      <c r="Y29" s="133" cm="1">
        <f t="array" ref="Y29">_xlfn.XLOOKUP(Y$1,'PY1 Data(H)'!$A$1:$BR$1,_xlfn.XLOOKUP($A29,'PY1 Data(H)'!$A$1:$A$288,'PY1 Data(H)'!$A$1:$BR$288))</f>
        <v>436000</v>
      </c>
      <c r="Z29" s="133" cm="1">
        <f t="array" ref="Z29">_xlfn.XLOOKUP(Z$1,'PY1 Data(H)'!$A$1:$BR$1,_xlfn.XLOOKUP($A29,'PY1 Data(H)'!$A$1:$A$288,'PY1 Data(H)'!$A$1:$BR$288))</f>
        <v>291049</v>
      </c>
      <c r="AA29" s="133" cm="1">
        <f t="array" ref="AA29">_xlfn.XLOOKUP(AA$1,'PY1 Data(H)'!$A$1:$BR$1,_xlfn.XLOOKUP($A29,'PY1 Data(H)'!$A$1:$A$288,'PY1 Data(H)'!$A$1:$BR$288))</f>
        <v>163131</v>
      </c>
      <c r="AB29" s="133" cm="1">
        <f t="array" ref="AB29">_xlfn.XLOOKUP(AB$1,'PY1 Data(H)'!$A$1:$BR$1,_xlfn.XLOOKUP($A29,'PY1 Data(H)'!$A$1:$A$288,'PY1 Data(H)'!$A$1:$BR$288))</f>
        <v>93850</v>
      </c>
      <c r="AC29" s="133" cm="1">
        <f t="array" ref="AC29">_xlfn.XLOOKUP(AC$1,'PY1 Data(H)'!$A$1:$BR$1,_xlfn.XLOOKUP($A29,'PY1 Data(H)'!$A$1:$A$288,'PY1 Data(H)'!$A$1:$BR$288))</f>
        <v>345792</v>
      </c>
      <c r="AD29" s="133" cm="1">
        <f t="array" ref="AD29">_xlfn.XLOOKUP(AD$1,'PY1 Data(H)'!$A$1:$BR$1,_xlfn.XLOOKUP($A29,'PY1 Data(H)'!$A$1:$A$288,'PY1 Data(H)'!$A$1:$BR$288))</f>
        <v>46330</v>
      </c>
      <c r="AE29" s="133" cm="1">
        <f t="array" ref="AE29">_xlfn.XLOOKUP(AE$1,'PY1 Data(H)'!$A$1:$BR$1,_xlfn.XLOOKUP($A29,'PY1 Data(H)'!$A$1:$A$288,'PY1 Data(H)'!$A$1:$BR$288))</f>
        <v>0</v>
      </c>
      <c r="AF29" s="133" cm="1">
        <f t="array" ref="AF29">_xlfn.XLOOKUP(AF$1,'PY1 Data(H)'!$A$1:$BR$1,_xlfn.XLOOKUP($A29,'PY1 Data(H)'!$A$1:$A$288,'PY1 Data(H)'!$A$1:$BR$288))</f>
        <v>0</v>
      </c>
      <c r="AG29" s="133" cm="1">
        <f t="array" ref="AG29">_xlfn.XLOOKUP(AG$1,'PY1 Data(H)'!$A$1:$BR$1,_xlfn.XLOOKUP($A29,'PY1 Data(H)'!$A$1:$A$288,'PY1 Data(H)'!$A$1:$BR$288))</f>
        <v>0</v>
      </c>
      <c r="AH29" s="133" cm="1">
        <f t="array" ref="AH29">_xlfn.XLOOKUP(AH$1,'PY1 Data(H)'!$A$1:$BR$1,_xlfn.XLOOKUP($A29,'PY1 Data(H)'!$A$1:$A$288,'PY1 Data(H)'!$A$1:$BR$288))</f>
        <v>306195</v>
      </c>
      <c r="AI29" s="133" cm="1">
        <f t="array" ref="AI29">_xlfn.XLOOKUP(AI$1,'PY1 Data(H)'!$A$1:$BR$1,_xlfn.XLOOKUP($A29,'PY1 Data(H)'!$A$1:$A$288,'PY1 Data(H)'!$A$1:$BR$288))</f>
        <v>477603</v>
      </c>
      <c r="AJ29" s="133" cm="1">
        <f t="array" ref="AJ29">_xlfn.XLOOKUP(AJ$1,'PY1 Data(H)'!$A$1:$BR$1,_xlfn.XLOOKUP($A29,'PY1 Data(H)'!$A$1:$A$288,'PY1 Data(H)'!$A$1:$BR$288))</f>
        <v>48248</v>
      </c>
      <c r="AK29" s="133" cm="1">
        <f t="array" ref="AK29">_xlfn.XLOOKUP(AK$1,'PY1 Data(H)'!$A$1:$BR$1,_xlfn.XLOOKUP($A29,'PY1 Data(H)'!$A$1:$A$288,'PY1 Data(H)'!$A$1:$BR$288))</f>
        <v>47301</v>
      </c>
      <c r="AL29" s="133" cm="1">
        <f t="array" ref="AL29">_xlfn.XLOOKUP(AL$1,'PY1 Data(H)'!$A$1:$BR$1,_xlfn.XLOOKUP($A29,'PY1 Data(H)'!$A$1:$A$288,'PY1 Data(H)'!$A$1:$BR$288))</f>
        <v>61491</v>
      </c>
      <c r="AM29" s="133" cm="1">
        <f t="array" ref="AM29">_xlfn.XLOOKUP(AM$1,'PY1 Data(H)'!$A$1:$BR$1,_xlfn.XLOOKUP($A29,'PY1 Data(H)'!$A$1:$A$288,'PY1 Data(H)'!$A$1:$BR$288))</f>
        <v>245062</v>
      </c>
      <c r="AN29" s="133" cm="1">
        <f t="array" ref="AN29">_xlfn.XLOOKUP(AN$1,'PY1 Data(H)'!$A$1:$BR$1,_xlfn.XLOOKUP($A29,'PY1 Data(H)'!$A$1:$A$288,'PY1 Data(H)'!$A$1:$BR$288))</f>
        <v>165859</v>
      </c>
      <c r="AO29" s="133" cm="1">
        <f t="array" ref="AO29">_xlfn.XLOOKUP(AO$1,'PY1 Data(H)'!$A$1:$BR$1,_xlfn.XLOOKUP($A29,'PY1 Data(H)'!$A$1:$A$288,'PY1 Data(H)'!$A$1:$BR$288))</f>
        <v>48682</v>
      </c>
      <c r="AP29" s="133" cm="1">
        <f t="array" ref="AP29">_xlfn.XLOOKUP(AP$1,'PY1 Data(H)'!$A$1:$BR$1,_xlfn.XLOOKUP($A29,'PY1 Data(H)'!$A$1:$A$288,'PY1 Data(H)'!$A$1:$BR$288))</f>
        <v>360315</v>
      </c>
      <c r="AQ29" s="133" cm="1">
        <f t="array" ref="AQ29">_xlfn.XLOOKUP(AQ$1,'PY1 Data(H)'!$A$1:$BR$1,_xlfn.XLOOKUP($A29,'PY1 Data(H)'!$A$1:$A$288,'PY1 Data(H)'!$A$1:$BR$288))</f>
        <v>0</v>
      </c>
      <c r="AR29" s="133" cm="1">
        <f t="array" ref="AR29">_xlfn.XLOOKUP(AR$1,'PY1 Data(H)'!$A$1:$BR$1,_xlfn.XLOOKUP($A29,'PY1 Data(H)'!$A$1:$A$288,'PY1 Data(H)'!$A$1:$BR$288))</f>
        <v>0</v>
      </c>
      <c r="AS29" s="133" cm="1">
        <f t="array" ref="AS29">_xlfn.XLOOKUP(AS$1,'PY1 Data(H)'!$A$1:$BR$1,_xlfn.XLOOKUP($A29,'PY1 Data(H)'!$A$1:$A$288,'PY1 Data(H)'!$A$1:$BR$288))</f>
        <v>55919</v>
      </c>
      <c r="AT29" s="133" cm="1">
        <f t="array" ref="AT29">_xlfn.XLOOKUP(AT$1,'PY1 Data(H)'!$A$1:$BR$1,_xlfn.XLOOKUP($A29,'PY1 Data(H)'!$A$1:$A$288,'PY1 Data(H)'!$A$1:$BR$288))</f>
        <v>95556</v>
      </c>
      <c r="AU29" s="133" cm="1">
        <f t="array" ref="AU29">_xlfn.XLOOKUP(AU$1,'PY1 Data(H)'!$A$1:$BR$1,_xlfn.XLOOKUP($A29,'PY1 Data(H)'!$A$1:$A$288,'PY1 Data(H)'!$A$1:$BR$288))</f>
        <v>87061</v>
      </c>
      <c r="AV29" s="133" cm="1">
        <f t="array" ref="AV29">_xlfn.XLOOKUP(AV$1,'PY1 Data(H)'!$A$1:$BR$1,_xlfn.XLOOKUP($A29,'PY1 Data(H)'!$A$1:$A$288,'PY1 Data(H)'!$A$1:$BR$288))</f>
        <v>154872</v>
      </c>
      <c r="AW29" s="133" cm="1">
        <f t="array" ref="AW29">_xlfn.XLOOKUP(AW$1,'PY1 Data(H)'!$A$1:$BR$1,_xlfn.XLOOKUP($A29,'PY1 Data(H)'!$A$1:$A$288,'PY1 Data(H)'!$A$1:$BR$288))</f>
        <v>47554</v>
      </c>
      <c r="AX29" s="133" cm="1">
        <f t="array" ref="AX29">_xlfn.XLOOKUP(AX$1,'PY1 Data(H)'!$A$1:$BR$1,_xlfn.XLOOKUP($A29,'PY1 Data(H)'!$A$1:$A$288,'PY1 Data(H)'!$A$1:$BR$288))</f>
        <v>0</v>
      </c>
      <c r="AY29" s="133" cm="1">
        <f t="array" ref="AY29">_xlfn.XLOOKUP(AY$1,'PY1 Data(H)'!$A$1:$BR$1,_xlfn.XLOOKUP($A29,'PY1 Data(H)'!$A$1:$A$288,'PY1 Data(H)'!$A$1:$BR$288))</f>
        <v>53997</v>
      </c>
      <c r="AZ29" s="133" cm="1">
        <f t="array" ref="AZ29">_xlfn.XLOOKUP(AZ$1,'PY1 Data(H)'!$A$1:$BR$1,_xlfn.XLOOKUP($A29,'PY1 Data(H)'!$A$1:$A$288,'PY1 Data(H)'!$A$1:$BR$288))</f>
        <v>0</v>
      </c>
      <c r="BA29" s="133" cm="1">
        <f t="array" ref="BA29">_xlfn.XLOOKUP(BA$1,'PY1 Data(H)'!$A$1:$BR$1,_xlfn.XLOOKUP($A29,'PY1 Data(H)'!$A$1:$A$288,'PY1 Data(H)'!$A$1:$BR$288))</f>
        <v>65896</v>
      </c>
      <c r="BB29" s="133" cm="1">
        <f t="array" ref="BB29">_xlfn.XLOOKUP(BB$1,'PY1 Data(H)'!$A$1:$BR$1,_xlfn.XLOOKUP($A29,'PY1 Data(H)'!$A$1:$A$288,'PY1 Data(H)'!$A$1:$BR$288))</f>
        <v>53574</v>
      </c>
      <c r="BC29" s="133" cm="1">
        <f t="array" ref="BC29">_xlfn.XLOOKUP(BC$1,'PY1 Data(H)'!$A$1:$BR$1,_xlfn.XLOOKUP($A29,'PY1 Data(H)'!$A$1:$A$288,'PY1 Data(H)'!$A$1:$BR$288))</f>
        <v>0</v>
      </c>
      <c r="BD29" s="133" cm="1">
        <f t="array" ref="BD29">_xlfn.XLOOKUP(BD$1,'PY1 Data(H)'!$A$1:$BR$1,_xlfn.XLOOKUP($A29,'PY1 Data(H)'!$A$1:$A$288,'PY1 Data(H)'!$A$1:$BR$288))</f>
        <v>51578</v>
      </c>
      <c r="BE29" s="133" cm="1">
        <f t="array" ref="BE29">_xlfn.XLOOKUP(BE$1,'PY1 Data(H)'!$A$1:$BR$1,_xlfn.XLOOKUP($A29,'PY1 Data(H)'!$A$1:$A$288,'PY1 Data(H)'!$A$1:$BR$288))</f>
        <v>381718</v>
      </c>
      <c r="BF29" s="133" cm="1">
        <f t="array" ref="BF29">_xlfn.XLOOKUP(BF$1,'PY1 Data(H)'!$A$1:$BR$1,_xlfn.XLOOKUP($A29,'PY1 Data(H)'!$A$1:$A$288,'PY1 Data(H)'!$A$1:$BR$288))</f>
        <v>45000</v>
      </c>
      <c r="BG29" s="133" cm="1">
        <f t="array" ref="BG29">_xlfn.XLOOKUP(BG$1,'PY1 Data(H)'!$A$1:$BR$1,_xlfn.XLOOKUP($A29,'PY1 Data(H)'!$A$1:$A$288,'PY1 Data(H)'!$A$1:$BR$288))</f>
        <v>252555</v>
      </c>
      <c r="BH29" s="133" cm="1">
        <f t="array" ref="BH29">_xlfn.XLOOKUP(BH$1,'PY1 Data(H)'!$A$1:$BR$1,_xlfn.XLOOKUP($A29,'PY1 Data(H)'!$A$1:$A$288,'PY1 Data(H)'!$A$1:$BR$288))</f>
        <v>82487</v>
      </c>
      <c r="BI29" s="133" cm="1">
        <f t="array" ref="BI29">_xlfn.XLOOKUP(BI$1,'PY1 Data(H)'!$A$1:$BR$1,_xlfn.XLOOKUP($A29,'PY1 Data(H)'!$A$1:$A$288,'PY1 Data(H)'!$A$1:$BR$288))</f>
        <v>118295</v>
      </c>
      <c r="BJ29" s="133" cm="1">
        <f t="array" ref="BJ29">_xlfn.XLOOKUP(BJ$1,'PY1 Data(H)'!$A$1:$BR$1,_xlfn.XLOOKUP($A29,'PY1 Data(H)'!$A$1:$A$288,'PY1 Data(H)'!$A$1:$BR$288))</f>
        <v>47225</v>
      </c>
    </row>
    <row r="30" spans="1:62" x14ac:dyDescent="0.3">
      <c r="A30">
        <v>389</v>
      </c>
      <c r="D30" s="133" cm="1">
        <f t="array" ref="D30">_xlfn.XLOOKUP(D$1,'PY1 Data(H)'!$A$1:$BR$1,_xlfn.XLOOKUP($A30,'PY1 Data(H)'!$A$1:$A$288,'PY1 Data(H)'!$A$1:$BR$288))</f>
        <v>0</v>
      </c>
      <c r="E30" s="133" cm="1">
        <f t="array" ref="E30">_xlfn.XLOOKUP(E$1,'PY1 Data(H)'!$A$1:$BR$1,_xlfn.XLOOKUP($A30,'PY1 Data(H)'!$A$1:$A$288,'PY1 Data(H)'!$A$1:$BR$288))</f>
        <v>0</v>
      </c>
      <c r="F30" s="133" cm="1">
        <f t="array" ref="F30">_xlfn.XLOOKUP(F$1,'PY1 Data(H)'!$A$1:$BR$1,_xlfn.XLOOKUP($A30,'PY1 Data(H)'!$A$1:$A$288,'PY1 Data(H)'!$A$1:$BR$288))</f>
        <v>0</v>
      </c>
      <c r="G30" s="133" cm="1">
        <f t="array" ref="G30">_xlfn.XLOOKUP(G$1,'PY1 Data(H)'!$A$1:$BR$1,_xlfn.XLOOKUP($A30,'PY1 Data(H)'!$A$1:$A$288,'PY1 Data(H)'!$A$1:$BR$288))</f>
        <v>0</v>
      </c>
      <c r="H30" s="133" cm="1">
        <f t="array" ref="H30">_xlfn.XLOOKUP(H$1,'PY1 Data(H)'!$A$1:$BR$1,_xlfn.XLOOKUP($A30,'PY1 Data(H)'!$A$1:$A$288,'PY1 Data(H)'!$A$1:$BR$288))</f>
        <v>0</v>
      </c>
      <c r="I30" s="133" cm="1">
        <f t="array" ref="I30">_xlfn.XLOOKUP(I$1,'PY1 Data(H)'!$A$1:$BR$1,_xlfn.XLOOKUP($A30,'PY1 Data(H)'!$A$1:$A$288,'PY1 Data(H)'!$A$1:$BR$288))</f>
        <v>0</v>
      </c>
      <c r="J30" s="133" cm="1">
        <f t="array" ref="J30">_xlfn.XLOOKUP(J$1,'PY1 Data(H)'!$A$1:$BR$1,_xlfn.XLOOKUP($A30,'PY1 Data(H)'!$A$1:$A$288,'PY1 Data(H)'!$A$1:$BR$288))</f>
        <v>0</v>
      </c>
      <c r="K30" s="133" cm="1">
        <f t="array" ref="K30">_xlfn.XLOOKUP(K$1,'PY1 Data(H)'!$A$1:$BR$1,_xlfn.XLOOKUP($A30,'PY1 Data(H)'!$A$1:$A$288,'PY1 Data(H)'!$A$1:$BR$288))</f>
        <v>0</v>
      </c>
      <c r="L30" s="133" cm="1">
        <f t="array" ref="L30">_xlfn.XLOOKUP(L$1,'PY1 Data(H)'!$A$1:$BR$1,_xlfn.XLOOKUP($A30,'PY1 Data(H)'!$A$1:$A$288,'PY1 Data(H)'!$A$1:$BR$288))</f>
        <v>0</v>
      </c>
      <c r="M30" s="133" cm="1">
        <f t="array" ref="M30">_xlfn.XLOOKUP(M$1,'PY1 Data(H)'!$A$1:$BR$1,_xlfn.XLOOKUP($A30,'PY1 Data(H)'!$A$1:$A$288,'PY1 Data(H)'!$A$1:$BR$288))</f>
        <v>0</v>
      </c>
      <c r="N30" s="133" cm="1">
        <f t="array" ref="N30">_xlfn.XLOOKUP(N$1,'PY1 Data(H)'!$A$1:$BR$1,_xlfn.XLOOKUP($A30,'PY1 Data(H)'!$A$1:$A$288,'PY1 Data(H)'!$A$1:$BR$288))</f>
        <v>0</v>
      </c>
      <c r="O30" s="133" cm="1">
        <f t="array" ref="O30">_xlfn.XLOOKUP(O$1,'PY1 Data(H)'!$A$1:$BR$1,_xlfn.XLOOKUP($A30,'PY1 Data(H)'!$A$1:$A$288,'PY1 Data(H)'!$A$1:$BR$288))</f>
        <v>0</v>
      </c>
      <c r="P30" s="133" cm="1">
        <f t="array" ref="P30">_xlfn.XLOOKUP(P$1,'PY1 Data(H)'!$A$1:$BR$1,_xlfn.XLOOKUP($A30,'PY1 Data(H)'!$A$1:$A$288,'PY1 Data(H)'!$A$1:$BR$288))</f>
        <v>0</v>
      </c>
      <c r="Q30" s="133" cm="1">
        <f t="array" ref="Q30">_xlfn.XLOOKUP(Q$1,'PY1 Data(H)'!$A$1:$BR$1,_xlfn.XLOOKUP($A30,'PY1 Data(H)'!$A$1:$A$288,'PY1 Data(H)'!$A$1:$BR$288))</f>
        <v>0</v>
      </c>
      <c r="R30" s="133" cm="1">
        <f t="array" ref="R30">_xlfn.XLOOKUP(R$1,'PY1 Data(H)'!$A$1:$BR$1,_xlfn.XLOOKUP($A30,'PY1 Data(H)'!$A$1:$A$288,'PY1 Data(H)'!$A$1:$BR$288))</f>
        <v>0</v>
      </c>
      <c r="S30" s="133" cm="1">
        <f t="array" ref="S30">_xlfn.XLOOKUP(S$1,'PY1 Data(H)'!$A$1:$BR$1,_xlfn.XLOOKUP($A30,'PY1 Data(H)'!$A$1:$A$288,'PY1 Data(H)'!$A$1:$BR$288))</f>
        <v>0</v>
      </c>
      <c r="T30" s="133" cm="1">
        <f t="array" ref="T30">_xlfn.XLOOKUP(T$1,'PY1 Data(H)'!$A$1:$BR$1,_xlfn.XLOOKUP($A30,'PY1 Data(H)'!$A$1:$A$288,'PY1 Data(H)'!$A$1:$BR$288))</f>
        <v>0</v>
      </c>
      <c r="U30" s="133" cm="1">
        <f t="array" ref="U30">_xlfn.XLOOKUP(U$1,'PY1 Data(H)'!$A$1:$BR$1,_xlfn.XLOOKUP($A30,'PY1 Data(H)'!$A$1:$A$288,'PY1 Data(H)'!$A$1:$BR$288))</f>
        <v>0</v>
      </c>
      <c r="V30" s="133" cm="1">
        <f t="array" ref="V30">_xlfn.XLOOKUP(V$1,'PY1 Data(H)'!$A$1:$BR$1,_xlfn.XLOOKUP($A30,'PY1 Data(H)'!$A$1:$A$288,'PY1 Data(H)'!$A$1:$BR$288))</f>
        <v>0</v>
      </c>
      <c r="W30" s="133" cm="1">
        <f t="array" ref="W30">_xlfn.XLOOKUP(W$1,'PY1 Data(H)'!$A$1:$BR$1,_xlfn.XLOOKUP($A30,'PY1 Data(H)'!$A$1:$A$288,'PY1 Data(H)'!$A$1:$BR$288))</f>
        <v>0</v>
      </c>
      <c r="X30" s="133" cm="1">
        <f t="array" ref="X30">_xlfn.XLOOKUP(X$1,'PY1 Data(H)'!$A$1:$BR$1,_xlfn.XLOOKUP($A30,'PY1 Data(H)'!$A$1:$A$288,'PY1 Data(H)'!$A$1:$BR$288))</f>
        <v>0</v>
      </c>
      <c r="Y30" s="133" cm="1">
        <f t="array" ref="Y30">_xlfn.XLOOKUP(Y$1,'PY1 Data(H)'!$A$1:$BR$1,_xlfn.XLOOKUP($A30,'PY1 Data(H)'!$A$1:$A$288,'PY1 Data(H)'!$A$1:$BR$288))</f>
        <v>0</v>
      </c>
      <c r="Z30" s="133" cm="1">
        <f t="array" ref="Z30">_xlfn.XLOOKUP(Z$1,'PY1 Data(H)'!$A$1:$BR$1,_xlfn.XLOOKUP($A30,'PY1 Data(H)'!$A$1:$A$288,'PY1 Data(H)'!$A$1:$BR$288))</f>
        <v>0</v>
      </c>
      <c r="AA30" s="133" cm="1">
        <f t="array" ref="AA30">_xlfn.XLOOKUP(AA$1,'PY1 Data(H)'!$A$1:$BR$1,_xlfn.XLOOKUP($A30,'PY1 Data(H)'!$A$1:$A$288,'PY1 Data(H)'!$A$1:$BR$288))</f>
        <v>0</v>
      </c>
      <c r="AB30" s="133" cm="1">
        <f t="array" ref="AB30">_xlfn.XLOOKUP(AB$1,'PY1 Data(H)'!$A$1:$BR$1,_xlfn.XLOOKUP($A30,'PY1 Data(H)'!$A$1:$A$288,'PY1 Data(H)'!$A$1:$BR$288))</f>
        <v>0</v>
      </c>
      <c r="AC30" s="133" cm="1">
        <f t="array" ref="AC30">_xlfn.XLOOKUP(AC$1,'PY1 Data(H)'!$A$1:$BR$1,_xlfn.XLOOKUP($A30,'PY1 Data(H)'!$A$1:$A$288,'PY1 Data(H)'!$A$1:$BR$288))</f>
        <v>0</v>
      </c>
      <c r="AD30" s="133" cm="1">
        <f t="array" ref="AD30">_xlfn.XLOOKUP(AD$1,'PY1 Data(H)'!$A$1:$BR$1,_xlfn.XLOOKUP($A30,'PY1 Data(H)'!$A$1:$A$288,'PY1 Data(H)'!$A$1:$BR$288))</f>
        <v>0</v>
      </c>
      <c r="AE30" s="133" cm="1">
        <f t="array" ref="AE30">_xlfn.XLOOKUP(AE$1,'PY1 Data(H)'!$A$1:$BR$1,_xlfn.XLOOKUP($A30,'PY1 Data(H)'!$A$1:$A$288,'PY1 Data(H)'!$A$1:$BR$288))</f>
        <v>0</v>
      </c>
      <c r="AF30" s="133" cm="1">
        <f t="array" ref="AF30">_xlfn.XLOOKUP(AF$1,'PY1 Data(H)'!$A$1:$BR$1,_xlfn.XLOOKUP($A30,'PY1 Data(H)'!$A$1:$A$288,'PY1 Data(H)'!$A$1:$BR$288))</f>
        <v>0</v>
      </c>
      <c r="AG30" s="133" cm="1">
        <f t="array" ref="AG30">_xlfn.XLOOKUP(AG$1,'PY1 Data(H)'!$A$1:$BR$1,_xlfn.XLOOKUP($A30,'PY1 Data(H)'!$A$1:$A$288,'PY1 Data(H)'!$A$1:$BR$288))</f>
        <v>0</v>
      </c>
      <c r="AH30" s="133" cm="1">
        <f t="array" ref="AH30">_xlfn.XLOOKUP(AH$1,'PY1 Data(H)'!$A$1:$BR$1,_xlfn.XLOOKUP($A30,'PY1 Data(H)'!$A$1:$A$288,'PY1 Data(H)'!$A$1:$BR$288))</f>
        <v>0</v>
      </c>
      <c r="AI30" s="133" cm="1">
        <f t="array" ref="AI30">_xlfn.XLOOKUP(AI$1,'PY1 Data(H)'!$A$1:$BR$1,_xlfn.XLOOKUP($A30,'PY1 Data(H)'!$A$1:$A$288,'PY1 Data(H)'!$A$1:$BR$288))</f>
        <v>0</v>
      </c>
      <c r="AJ30" s="133" cm="1">
        <f t="array" ref="AJ30">_xlfn.XLOOKUP(AJ$1,'PY1 Data(H)'!$A$1:$BR$1,_xlfn.XLOOKUP($A30,'PY1 Data(H)'!$A$1:$A$288,'PY1 Data(H)'!$A$1:$BR$288))</f>
        <v>0</v>
      </c>
      <c r="AK30" s="133" cm="1">
        <f t="array" ref="AK30">_xlfn.XLOOKUP(AK$1,'PY1 Data(H)'!$A$1:$BR$1,_xlfn.XLOOKUP($A30,'PY1 Data(H)'!$A$1:$A$288,'PY1 Data(H)'!$A$1:$BR$288))</f>
        <v>0</v>
      </c>
      <c r="AL30" s="133" cm="1">
        <f t="array" ref="AL30">_xlfn.XLOOKUP(AL$1,'PY1 Data(H)'!$A$1:$BR$1,_xlfn.XLOOKUP($A30,'PY1 Data(H)'!$A$1:$A$288,'PY1 Data(H)'!$A$1:$BR$288))</f>
        <v>0</v>
      </c>
      <c r="AM30" s="133" cm="1">
        <f t="array" ref="AM30">_xlfn.XLOOKUP(AM$1,'PY1 Data(H)'!$A$1:$BR$1,_xlfn.XLOOKUP($A30,'PY1 Data(H)'!$A$1:$A$288,'PY1 Data(H)'!$A$1:$BR$288))</f>
        <v>0</v>
      </c>
      <c r="AN30" s="133" cm="1">
        <f t="array" ref="AN30">_xlfn.XLOOKUP(AN$1,'PY1 Data(H)'!$A$1:$BR$1,_xlfn.XLOOKUP($A30,'PY1 Data(H)'!$A$1:$A$288,'PY1 Data(H)'!$A$1:$BR$288))</f>
        <v>0</v>
      </c>
      <c r="AO30" s="133" cm="1">
        <f t="array" ref="AO30">_xlfn.XLOOKUP(AO$1,'PY1 Data(H)'!$A$1:$BR$1,_xlfn.XLOOKUP($A30,'PY1 Data(H)'!$A$1:$A$288,'PY1 Data(H)'!$A$1:$BR$288))</f>
        <v>0</v>
      </c>
      <c r="AP30" s="133" cm="1">
        <f t="array" ref="AP30">_xlfn.XLOOKUP(AP$1,'PY1 Data(H)'!$A$1:$BR$1,_xlfn.XLOOKUP($A30,'PY1 Data(H)'!$A$1:$A$288,'PY1 Data(H)'!$A$1:$BR$288))</f>
        <v>0</v>
      </c>
      <c r="AQ30" s="133" cm="1">
        <f t="array" ref="AQ30">_xlfn.XLOOKUP(AQ$1,'PY1 Data(H)'!$A$1:$BR$1,_xlfn.XLOOKUP($A30,'PY1 Data(H)'!$A$1:$A$288,'PY1 Data(H)'!$A$1:$BR$288))</f>
        <v>0</v>
      </c>
      <c r="AR30" s="133" cm="1">
        <f t="array" ref="AR30">_xlfn.XLOOKUP(AR$1,'PY1 Data(H)'!$A$1:$BR$1,_xlfn.XLOOKUP($A30,'PY1 Data(H)'!$A$1:$A$288,'PY1 Data(H)'!$A$1:$BR$288))</f>
        <v>0</v>
      </c>
      <c r="AS30" s="133" cm="1">
        <f t="array" ref="AS30">_xlfn.XLOOKUP(AS$1,'PY1 Data(H)'!$A$1:$BR$1,_xlfn.XLOOKUP($A30,'PY1 Data(H)'!$A$1:$A$288,'PY1 Data(H)'!$A$1:$BR$288))</f>
        <v>0</v>
      </c>
      <c r="AT30" s="133" cm="1">
        <f t="array" ref="AT30">_xlfn.XLOOKUP(AT$1,'PY1 Data(H)'!$A$1:$BR$1,_xlfn.XLOOKUP($A30,'PY1 Data(H)'!$A$1:$A$288,'PY1 Data(H)'!$A$1:$BR$288))</f>
        <v>0</v>
      </c>
      <c r="AU30" s="133" cm="1">
        <f t="array" ref="AU30">_xlfn.XLOOKUP(AU$1,'PY1 Data(H)'!$A$1:$BR$1,_xlfn.XLOOKUP($A30,'PY1 Data(H)'!$A$1:$A$288,'PY1 Data(H)'!$A$1:$BR$288))</f>
        <v>0</v>
      </c>
      <c r="AV30" s="133" cm="1">
        <f t="array" ref="AV30">_xlfn.XLOOKUP(AV$1,'PY1 Data(H)'!$A$1:$BR$1,_xlfn.XLOOKUP($A30,'PY1 Data(H)'!$A$1:$A$288,'PY1 Data(H)'!$A$1:$BR$288))</f>
        <v>0</v>
      </c>
      <c r="AW30" s="133" cm="1">
        <f t="array" ref="AW30">_xlfn.XLOOKUP(AW$1,'PY1 Data(H)'!$A$1:$BR$1,_xlfn.XLOOKUP($A30,'PY1 Data(H)'!$A$1:$A$288,'PY1 Data(H)'!$A$1:$BR$288))</f>
        <v>0</v>
      </c>
      <c r="AX30" s="133" cm="1">
        <f t="array" ref="AX30">_xlfn.XLOOKUP(AX$1,'PY1 Data(H)'!$A$1:$BR$1,_xlfn.XLOOKUP($A30,'PY1 Data(H)'!$A$1:$A$288,'PY1 Data(H)'!$A$1:$BR$288))</f>
        <v>0</v>
      </c>
      <c r="AY30" s="133" cm="1">
        <f t="array" ref="AY30">_xlfn.XLOOKUP(AY$1,'PY1 Data(H)'!$A$1:$BR$1,_xlfn.XLOOKUP($A30,'PY1 Data(H)'!$A$1:$A$288,'PY1 Data(H)'!$A$1:$BR$288))</f>
        <v>0</v>
      </c>
      <c r="AZ30" s="133" cm="1">
        <f t="array" ref="AZ30">_xlfn.XLOOKUP(AZ$1,'PY1 Data(H)'!$A$1:$BR$1,_xlfn.XLOOKUP($A30,'PY1 Data(H)'!$A$1:$A$288,'PY1 Data(H)'!$A$1:$BR$288))</f>
        <v>0</v>
      </c>
      <c r="BA30" s="133" cm="1">
        <f t="array" ref="BA30">_xlfn.XLOOKUP(BA$1,'PY1 Data(H)'!$A$1:$BR$1,_xlfn.XLOOKUP($A30,'PY1 Data(H)'!$A$1:$A$288,'PY1 Data(H)'!$A$1:$BR$288))</f>
        <v>0</v>
      </c>
      <c r="BB30" s="133" cm="1">
        <f t="array" ref="BB30">_xlfn.XLOOKUP(BB$1,'PY1 Data(H)'!$A$1:$BR$1,_xlfn.XLOOKUP($A30,'PY1 Data(H)'!$A$1:$A$288,'PY1 Data(H)'!$A$1:$BR$288))</f>
        <v>0</v>
      </c>
      <c r="BC30" s="133" cm="1">
        <f t="array" ref="BC30">_xlfn.XLOOKUP(BC$1,'PY1 Data(H)'!$A$1:$BR$1,_xlfn.XLOOKUP($A30,'PY1 Data(H)'!$A$1:$A$288,'PY1 Data(H)'!$A$1:$BR$288))</f>
        <v>0</v>
      </c>
      <c r="BD30" s="133" cm="1">
        <f t="array" ref="BD30">_xlfn.XLOOKUP(BD$1,'PY1 Data(H)'!$A$1:$BR$1,_xlfn.XLOOKUP($A30,'PY1 Data(H)'!$A$1:$A$288,'PY1 Data(H)'!$A$1:$BR$288))</f>
        <v>0</v>
      </c>
      <c r="BE30" s="133" cm="1">
        <f t="array" ref="BE30">_xlfn.XLOOKUP(BE$1,'PY1 Data(H)'!$A$1:$BR$1,_xlfn.XLOOKUP($A30,'PY1 Data(H)'!$A$1:$A$288,'PY1 Data(H)'!$A$1:$BR$288))</f>
        <v>0</v>
      </c>
      <c r="BF30" s="133" cm="1">
        <f t="array" ref="BF30">_xlfn.XLOOKUP(BF$1,'PY1 Data(H)'!$A$1:$BR$1,_xlfn.XLOOKUP($A30,'PY1 Data(H)'!$A$1:$A$288,'PY1 Data(H)'!$A$1:$BR$288))</f>
        <v>0</v>
      </c>
      <c r="BG30" s="133" cm="1">
        <f t="array" ref="BG30">_xlfn.XLOOKUP(BG$1,'PY1 Data(H)'!$A$1:$BR$1,_xlfn.XLOOKUP($A30,'PY1 Data(H)'!$A$1:$A$288,'PY1 Data(H)'!$A$1:$BR$288))</f>
        <v>0</v>
      </c>
      <c r="BH30" s="133" cm="1">
        <f t="array" ref="BH30">_xlfn.XLOOKUP(BH$1,'PY1 Data(H)'!$A$1:$BR$1,_xlfn.XLOOKUP($A30,'PY1 Data(H)'!$A$1:$A$288,'PY1 Data(H)'!$A$1:$BR$288))</f>
        <v>0</v>
      </c>
      <c r="BI30" s="133" cm="1">
        <f t="array" ref="BI30">_xlfn.XLOOKUP(BI$1,'PY1 Data(H)'!$A$1:$BR$1,_xlfn.XLOOKUP($A30,'PY1 Data(H)'!$A$1:$A$288,'PY1 Data(H)'!$A$1:$BR$288))</f>
        <v>0</v>
      </c>
      <c r="BJ30" s="133" cm="1">
        <f t="array" ref="BJ30">_xlfn.XLOOKUP(BJ$1,'PY1 Data(H)'!$A$1:$BR$1,_xlfn.XLOOKUP($A30,'PY1 Data(H)'!$A$1:$A$288,'PY1 Data(H)'!$A$1:$BR$288))</f>
        <v>0</v>
      </c>
    </row>
    <row r="31" spans="1:62" x14ac:dyDescent="0.3">
      <c r="A31">
        <v>255</v>
      </c>
      <c r="D31" s="133" cm="1">
        <f t="array" ref="D31">_xlfn.XLOOKUP(D$1,'PY1 Data(H)'!$A$1:$BR$1,_xlfn.XLOOKUP($A31,'PY1 Data(H)'!$A$1:$A$288,'PY1 Data(H)'!$A$1:$BR$288))</f>
        <v>17084776</v>
      </c>
      <c r="E31" s="133" cm="1">
        <f t="array" ref="E31">_xlfn.XLOOKUP(E$1,'PY1 Data(H)'!$A$1:$BR$1,_xlfn.XLOOKUP($A31,'PY1 Data(H)'!$A$1:$A$288,'PY1 Data(H)'!$A$1:$BR$288))</f>
        <v>2575207</v>
      </c>
      <c r="F31" s="133" cm="1">
        <f t="array" ref="F31">_xlfn.XLOOKUP(F$1,'PY1 Data(H)'!$A$1:$BR$1,_xlfn.XLOOKUP($A31,'PY1 Data(H)'!$A$1:$A$288,'PY1 Data(H)'!$A$1:$BR$288))</f>
        <v>989332</v>
      </c>
      <c r="G31" s="133" cm="1">
        <f t="array" ref="G31">_xlfn.XLOOKUP(G$1,'PY1 Data(H)'!$A$1:$BR$1,_xlfn.XLOOKUP($A31,'PY1 Data(H)'!$A$1:$A$288,'PY1 Data(H)'!$A$1:$BR$288))</f>
        <v>2653014</v>
      </c>
      <c r="H31" s="133" cm="1">
        <f t="array" ref="H31">_xlfn.XLOOKUP(H$1,'PY1 Data(H)'!$A$1:$BR$1,_xlfn.XLOOKUP($A31,'PY1 Data(H)'!$A$1:$A$288,'PY1 Data(H)'!$A$1:$BR$288))</f>
        <v>792247</v>
      </c>
      <c r="I31" s="133" cm="1">
        <f t="array" ref="I31">_xlfn.XLOOKUP(I$1,'PY1 Data(H)'!$A$1:$BR$1,_xlfn.XLOOKUP($A31,'PY1 Data(H)'!$A$1:$A$288,'PY1 Data(H)'!$A$1:$BR$288))</f>
        <v>8344284</v>
      </c>
      <c r="J31" s="133" cm="1">
        <f t="array" ref="J31">_xlfn.XLOOKUP(J$1,'PY1 Data(H)'!$A$1:$BR$1,_xlfn.XLOOKUP($A31,'PY1 Data(H)'!$A$1:$A$288,'PY1 Data(H)'!$A$1:$BR$288))</f>
        <v>450590</v>
      </c>
      <c r="K31" s="133" cm="1">
        <f t="array" ref="K31">_xlfn.XLOOKUP(K$1,'PY1 Data(H)'!$A$1:$BR$1,_xlfn.XLOOKUP($A31,'PY1 Data(H)'!$A$1:$A$288,'PY1 Data(H)'!$A$1:$BR$288))</f>
        <v>9374955</v>
      </c>
      <c r="L31" s="133" cm="1">
        <f t="array" ref="L31">_xlfn.XLOOKUP(L$1,'PY1 Data(H)'!$A$1:$BR$1,_xlfn.XLOOKUP($A31,'PY1 Data(H)'!$A$1:$A$288,'PY1 Data(H)'!$A$1:$BR$288))</f>
        <v>4191795</v>
      </c>
      <c r="M31" s="133" cm="1">
        <f t="array" ref="M31">_xlfn.XLOOKUP(M$1,'PY1 Data(H)'!$A$1:$BR$1,_xlfn.XLOOKUP($A31,'PY1 Data(H)'!$A$1:$A$288,'PY1 Data(H)'!$A$1:$BR$288))</f>
        <v>3521685</v>
      </c>
      <c r="N31" s="133" cm="1">
        <f t="array" ref="N31">_xlfn.XLOOKUP(N$1,'PY1 Data(H)'!$A$1:$BR$1,_xlfn.XLOOKUP($A31,'PY1 Data(H)'!$A$1:$A$288,'PY1 Data(H)'!$A$1:$BR$288))</f>
        <v>1535009</v>
      </c>
      <c r="O31" s="133" cm="1">
        <f t="array" ref="O31">_xlfn.XLOOKUP(O$1,'PY1 Data(H)'!$A$1:$BR$1,_xlfn.XLOOKUP($A31,'PY1 Data(H)'!$A$1:$A$288,'PY1 Data(H)'!$A$1:$BR$288))</f>
        <v>28212298</v>
      </c>
      <c r="P31" s="133" cm="1">
        <f t="array" ref="P31">_xlfn.XLOOKUP(P$1,'PY1 Data(H)'!$A$1:$BR$1,_xlfn.XLOOKUP($A31,'PY1 Data(H)'!$A$1:$A$288,'PY1 Data(H)'!$A$1:$BR$288))</f>
        <v>16957399</v>
      </c>
      <c r="Q31" s="133" cm="1">
        <f t="array" ref="Q31">_xlfn.XLOOKUP(Q$1,'PY1 Data(H)'!$A$1:$BR$1,_xlfn.XLOOKUP($A31,'PY1 Data(H)'!$A$1:$A$288,'PY1 Data(H)'!$A$1:$BR$288))</f>
        <v>6567613</v>
      </c>
      <c r="R31" s="133" cm="1">
        <f t="array" ref="R31">_xlfn.XLOOKUP(R$1,'PY1 Data(H)'!$A$1:$BR$1,_xlfn.XLOOKUP($A31,'PY1 Data(H)'!$A$1:$A$288,'PY1 Data(H)'!$A$1:$BR$288))</f>
        <v>24709787</v>
      </c>
      <c r="S31" s="133" cm="1">
        <f t="array" ref="S31">_xlfn.XLOOKUP(S$1,'PY1 Data(H)'!$A$1:$BR$1,_xlfn.XLOOKUP($A31,'PY1 Data(H)'!$A$1:$A$288,'PY1 Data(H)'!$A$1:$BR$288))</f>
        <v>15378813</v>
      </c>
      <c r="T31" s="133" cm="1">
        <f t="array" ref="T31">_xlfn.XLOOKUP(T$1,'PY1 Data(H)'!$A$1:$BR$1,_xlfn.XLOOKUP($A31,'PY1 Data(H)'!$A$1:$A$288,'PY1 Data(H)'!$A$1:$BR$288))</f>
        <v>2212794</v>
      </c>
      <c r="U31" s="133" cm="1">
        <f t="array" ref="U31">_xlfn.XLOOKUP(U$1,'PY1 Data(H)'!$A$1:$BR$1,_xlfn.XLOOKUP($A31,'PY1 Data(H)'!$A$1:$A$288,'PY1 Data(H)'!$A$1:$BR$288))</f>
        <v>1910924</v>
      </c>
      <c r="V31" s="133" cm="1">
        <f t="array" ref="V31">_xlfn.XLOOKUP(V$1,'PY1 Data(H)'!$A$1:$BR$1,_xlfn.XLOOKUP($A31,'PY1 Data(H)'!$A$1:$A$288,'PY1 Data(H)'!$A$1:$BR$288))</f>
        <v>16645429</v>
      </c>
      <c r="W31" s="133" cm="1">
        <f t="array" ref="W31">_xlfn.XLOOKUP(W$1,'PY1 Data(H)'!$A$1:$BR$1,_xlfn.XLOOKUP($A31,'PY1 Data(H)'!$A$1:$A$288,'PY1 Data(H)'!$A$1:$BR$288))</f>
        <v>15554776</v>
      </c>
      <c r="X31" s="133" cm="1">
        <f t="array" ref="X31">_xlfn.XLOOKUP(X$1,'PY1 Data(H)'!$A$1:$BR$1,_xlfn.XLOOKUP($A31,'PY1 Data(H)'!$A$1:$A$288,'PY1 Data(H)'!$A$1:$BR$288))</f>
        <v>14272418</v>
      </c>
      <c r="Y31" s="133" cm="1">
        <f t="array" ref="Y31">_xlfn.XLOOKUP(Y$1,'PY1 Data(H)'!$A$1:$BR$1,_xlfn.XLOOKUP($A31,'PY1 Data(H)'!$A$1:$A$288,'PY1 Data(H)'!$A$1:$BR$288))</f>
        <v>269055000</v>
      </c>
      <c r="Z31" s="133" cm="1">
        <f t="array" ref="Z31">_xlfn.XLOOKUP(Z$1,'PY1 Data(H)'!$A$1:$BR$1,_xlfn.XLOOKUP($A31,'PY1 Data(H)'!$A$1:$A$288,'PY1 Data(H)'!$A$1:$BR$288))</f>
        <v>18482579</v>
      </c>
      <c r="AA31" s="133" cm="1">
        <f t="array" ref="AA31">_xlfn.XLOOKUP(AA$1,'PY1 Data(H)'!$A$1:$BR$1,_xlfn.XLOOKUP($A31,'PY1 Data(H)'!$A$1:$A$288,'PY1 Data(H)'!$A$1:$BR$288))</f>
        <v>1082338</v>
      </c>
      <c r="AB31" s="133" cm="1">
        <f t="array" ref="AB31">_xlfn.XLOOKUP(AB$1,'PY1 Data(H)'!$A$1:$BR$1,_xlfn.XLOOKUP($A31,'PY1 Data(H)'!$A$1:$A$288,'PY1 Data(H)'!$A$1:$BR$288))</f>
        <v>831119</v>
      </c>
      <c r="AC31" s="133" cm="1">
        <f t="array" ref="AC31">_xlfn.XLOOKUP(AC$1,'PY1 Data(H)'!$A$1:$BR$1,_xlfn.XLOOKUP($A31,'PY1 Data(H)'!$A$1:$A$288,'PY1 Data(H)'!$A$1:$BR$288))</f>
        <v>14044285</v>
      </c>
      <c r="AD31" s="133" cm="1">
        <f t="array" ref="AD31">_xlfn.XLOOKUP(AD$1,'PY1 Data(H)'!$A$1:$BR$1,_xlfn.XLOOKUP($A31,'PY1 Data(H)'!$A$1:$A$288,'PY1 Data(H)'!$A$1:$BR$288))</f>
        <v>1897058</v>
      </c>
      <c r="AE31" s="133" cm="1">
        <f t="array" ref="AE31">_xlfn.XLOOKUP(AE$1,'PY1 Data(H)'!$A$1:$BR$1,_xlfn.XLOOKUP($A31,'PY1 Data(H)'!$A$1:$A$288,'PY1 Data(H)'!$A$1:$BR$288))</f>
        <v>8766895</v>
      </c>
      <c r="AF31" s="133" cm="1">
        <f t="array" ref="AF31">_xlfn.XLOOKUP(AF$1,'PY1 Data(H)'!$A$1:$BR$1,_xlfn.XLOOKUP($A31,'PY1 Data(H)'!$A$1:$A$288,'PY1 Data(H)'!$A$1:$BR$288))</f>
        <v>7193636</v>
      </c>
      <c r="AG31" s="133" cm="1">
        <f t="array" ref="AG31">_xlfn.XLOOKUP(AG$1,'PY1 Data(H)'!$A$1:$BR$1,_xlfn.XLOOKUP($A31,'PY1 Data(H)'!$A$1:$A$288,'PY1 Data(H)'!$A$1:$BR$288))</f>
        <v>0</v>
      </c>
      <c r="AH31" s="133" cm="1">
        <f t="array" ref="AH31">_xlfn.XLOOKUP(AH$1,'PY1 Data(H)'!$A$1:$BR$1,_xlfn.XLOOKUP($A31,'PY1 Data(H)'!$A$1:$A$288,'PY1 Data(H)'!$A$1:$BR$288))</f>
        <v>802618</v>
      </c>
      <c r="AI31" s="133" cm="1">
        <f t="array" ref="AI31">_xlfn.XLOOKUP(AI$1,'PY1 Data(H)'!$A$1:$BR$1,_xlfn.XLOOKUP($A31,'PY1 Data(H)'!$A$1:$A$288,'PY1 Data(H)'!$A$1:$BR$288))</f>
        <v>-58268</v>
      </c>
      <c r="AJ31" s="133" cm="1">
        <f t="array" ref="AJ31">_xlfn.XLOOKUP(AJ$1,'PY1 Data(H)'!$A$1:$BR$1,_xlfn.XLOOKUP($A31,'PY1 Data(H)'!$A$1:$A$288,'PY1 Data(H)'!$A$1:$BR$288))</f>
        <v>5876152</v>
      </c>
      <c r="AK31" s="133" cm="1">
        <f t="array" ref="AK31">_xlfn.XLOOKUP(AK$1,'PY1 Data(H)'!$A$1:$BR$1,_xlfn.XLOOKUP($A31,'PY1 Data(H)'!$A$1:$A$288,'PY1 Data(H)'!$A$1:$BR$288))</f>
        <v>4710005</v>
      </c>
      <c r="AL31" s="133" cm="1">
        <f t="array" ref="AL31">_xlfn.XLOOKUP(AL$1,'PY1 Data(H)'!$A$1:$BR$1,_xlfn.XLOOKUP($A31,'PY1 Data(H)'!$A$1:$A$288,'PY1 Data(H)'!$A$1:$BR$288))</f>
        <v>2659737</v>
      </c>
      <c r="AM31" s="133" cm="1">
        <f t="array" ref="AM31">_xlfn.XLOOKUP(AM$1,'PY1 Data(H)'!$A$1:$BR$1,_xlfn.XLOOKUP($A31,'PY1 Data(H)'!$A$1:$A$288,'PY1 Data(H)'!$A$1:$BR$288))</f>
        <v>16451560</v>
      </c>
      <c r="AN31" s="133" cm="1">
        <f t="array" ref="AN31">_xlfn.XLOOKUP(AN$1,'PY1 Data(H)'!$A$1:$BR$1,_xlfn.XLOOKUP($A31,'PY1 Data(H)'!$A$1:$A$288,'PY1 Data(H)'!$A$1:$BR$288))</f>
        <v>2563261</v>
      </c>
      <c r="AO31" s="133" cm="1">
        <f t="array" ref="AO31">_xlfn.XLOOKUP(AO$1,'PY1 Data(H)'!$A$1:$BR$1,_xlfn.XLOOKUP($A31,'PY1 Data(H)'!$A$1:$A$288,'PY1 Data(H)'!$A$1:$BR$288))</f>
        <v>3065355</v>
      </c>
      <c r="AP31" s="133" cm="1">
        <f t="array" ref="AP31">_xlfn.XLOOKUP(AP$1,'PY1 Data(H)'!$A$1:$BR$1,_xlfn.XLOOKUP($A31,'PY1 Data(H)'!$A$1:$A$288,'PY1 Data(H)'!$A$1:$BR$288))</f>
        <v>4974352</v>
      </c>
      <c r="AQ31" s="133" cm="1">
        <f t="array" ref="AQ31">_xlfn.XLOOKUP(AQ$1,'PY1 Data(H)'!$A$1:$BR$1,_xlfn.XLOOKUP($A31,'PY1 Data(H)'!$A$1:$A$288,'PY1 Data(H)'!$A$1:$BR$288))</f>
        <v>824258</v>
      </c>
      <c r="AR31" s="133" cm="1">
        <f t="array" ref="AR31">_xlfn.XLOOKUP(AR$1,'PY1 Data(H)'!$A$1:$BR$1,_xlfn.XLOOKUP($A31,'PY1 Data(H)'!$A$1:$A$288,'PY1 Data(H)'!$A$1:$BR$288))</f>
        <v>5343856</v>
      </c>
      <c r="AS31" s="133" cm="1">
        <f t="array" ref="AS31">_xlfn.XLOOKUP(AS$1,'PY1 Data(H)'!$A$1:$BR$1,_xlfn.XLOOKUP($A31,'PY1 Data(H)'!$A$1:$A$288,'PY1 Data(H)'!$A$1:$BR$288))</f>
        <v>25417625</v>
      </c>
      <c r="AT31" s="133" cm="1">
        <f t="array" ref="AT31">_xlfn.XLOOKUP(AT$1,'PY1 Data(H)'!$A$1:$BR$1,_xlfn.XLOOKUP($A31,'PY1 Data(H)'!$A$1:$A$288,'PY1 Data(H)'!$A$1:$BR$288))</f>
        <v>622761</v>
      </c>
      <c r="AU31" s="133" cm="1">
        <f t="array" ref="AU31">_xlfn.XLOOKUP(AU$1,'PY1 Data(H)'!$A$1:$BR$1,_xlfn.XLOOKUP($A31,'PY1 Data(H)'!$A$1:$A$288,'PY1 Data(H)'!$A$1:$BR$288))</f>
        <v>842166</v>
      </c>
      <c r="AV31" s="133" cm="1">
        <f t="array" ref="AV31">_xlfn.XLOOKUP(AV$1,'PY1 Data(H)'!$A$1:$BR$1,_xlfn.XLOOKUP($A31,'PY1 Data(H)'!$A$1:$A$288,'PY1 Data(H)'!$A$1:$BR$288))</f>
        <v>2301321</v>
      </c>
      <c r="AW31" s="133" cm="1">
        <f t="array" ref="AW31">_xlfn.XLOOKUP(AW$1,'PY1 Data(H)'!$A$1:$BR$1,_xlfn.XLOOKUP($A31,'PY1 Data(H)'!$A$1:$A$288,'PY1 Data(H)'!$A$1:$BR$288))</f>
        <v>1996049</v>
      </c>
      <c r="AX31" s="133" cm="1">
        <f t="array" ref="AX31">_xlfn.XLOOKUP(AX$1,'PY1 Data(H)'!$A$1:$BR$1,_xlfn.XLOOKUP($A31,'PY1 Data(H)'!$A$1:$A$288,'PY1 Data(H)'!$A$1:$BR$288))</f>
        <v>8549961</v>
      </c>
      <c r="AY31" s="133" cm="1">
        <f t="array" ref="AY31">_xlfn.XLOOKUP(AY$1,'PY1 Data(H)'!$A$1:$BR$1,_xlfn.XLOOKUP($A31,'PY1 Data(H)'!$A$1:$A$288,'PY1 Data(H)'!$A$1:$BR$288))</f>
        <v>4705350</v>
      </c>
      <c r="AZ31" s="133" cm="1">
        <f t="array" ref="AZ31">_xlfn.XLOOKUP(AZ$1,'PY1 Data(H)'!$A$1:$BR$1,_xlfn.XLOOKUP($A31,'PY1 Data(H)'!$A$1:$A$288,'PY1 Data(H)'!$A$1:$BR$288))</f>
        <v>18064265</v>
      </c>
      <c r="BA31" s="133" cm="1">
        <f t="array" ref="BA31">_xlfn.XLOOKUP(BA$1,'PY1 Data(H)'!$A$1:$BR$1,_xlfn.XLOOKUP($A31,'PY1 Data(H)'!$A$1:$A$288,'PY1 Data(H)'!$A$1:$BR$288))</f>
        <v>3837229</v>
      </c>
      <c r="BB31" s="133" cm="1">
        <f t="array" ref="BB31">_xlfn.XLOOKUP(BB$1,'PY1 Data(H)'!$A$1:$BR$1,_xlfn.XLOOKUP($A31,'PY1 Data(H)'!$A$1:$A$288,'PY1 Data(H)'!$A$1:$BR$288))</f>
        <v>6063335</v>
      </c>
      <c r="BC31" s="133" cm="1">
        <f t="array" ref="BC31">_xlfn.XLOOKUP(BC$1,'PY1 Data(H)'!$A$1:$BR$1,_xlfn.XLOOKUP($A31,'PY1 Data(H)'!$A$1:$A$288,'PY1 Data(H)'!$A$1:$BR$288))</f>
        <v>2303642</v>
      </c>
      <c r="BD31" s="133" cm="1">
        <f t="array" ref="BD31">_xlfn.XLOOKUP(BD$1,'PY1 Data(H)'!$A$1:$BR$1,_xlfn.XLOOKUP($A31,'PY1 Data(H)'!$A$1:$A$288,'PY1 Data(H)'!$A$1:$BR$288))</f>
        <v>1790893</v>
      </c>
      <c r="BE31" s="133" cm="1">
        <f t="array" ref="BE31">_xlfn.XLOOKUP(BE$1,'PY1 Data(H)'!$A$1:$BR$1,_xlfn.XLOOKUP($A31,'PY1 Data(H)'!$A$1:$A$288,'PY1 Data(H)'!$A$1:$BR$288))</f>
        <v>720301</v>
      </c>
      <c r="BF31" s="133" cm="1">
        <f t="array" ref="BF31">_xlfn.XLOOKUP(BF$1,'PY1 Data(H)'!$A$1:$BR$1,_xlfn.XLOOKUP($A31,'PY1 Data(H)'!$A$1:$A$288,'PY1 Data(H)'!$A$1:$BR$288))</f>
        <v>5036375</v>
      </c>
      <c r="BG31" s="133" cm="1">
        <f t="array" ref="BG31">_xlfn.XLOOKUP(BG$1,'PY1 Data(H)'!$A$1:$BR$1,_xlfn.XLOOKUP($A31,'PY1 Data(H)'!$A$1:$A$288,'PY1 Data(H)'!$A$1:$BR$288))</f>
        <v>18877192</v>
      </c>
      <c r="BH31" s="133" cm="1">
        <f t="array" ref="BH31">_xlfn.XLOOKUP(BH$1,'PY1 Data(H)'!$A$1:$BR$1,_xlfn.XLOOKUP($A31,'PY1 Data(H)'!$A$1:$A$288,'PY1 Data(H)'!$A$1:$BR$288))</f>
        <v>931252</v>
      </c>
      <c r="BI31" s="133" cm="1">
        <f t="array" ref="BI31">_xlfn.XLOOKUP(BI$1,'PY1 Data(H)'!$A$1:$BR$1,_xlfn.XLOOKUP($A31,'PY1 Data(H)'!$A$1:$A$288,'PY1 Data(H)'!$A$1:$BR$288))</f>
        <v>30541696</v>
      </c>
      <c r="BJ31" s="133" cm="1">
        <f t="array" ref="BJ31">_xlfn.XLOOKUP(BJ$1,'PY1 Data(H)'!$A$1:$BR$1,_xlfn.XLOOKUP($A31,'PY1 Data(H)'!$A$1:$A$288,'PY1 Data(H)'!$A$1:$BR$288))</f>
        <v>1029064</v>
      </c>
    </row>
    <row r="32" spans="1:62" x14ac:dyDescent="0.3">
      <c r="A32">
        <v>376</v>
      </c>
      <c r="D32" s="133" cm="1">
        <f t="array" ref="D32">_xlfn.XLOOKUP(D$1,'PY1 Data(H)'!$A$1:$BR$1,_xlfn.XLOOKUP($A32,'PY1 Data(H)'!$A$1:$A$288,'PY1 Data(H)'!$A$1:$BR$288))</f>
        <v>0</v>
      </c>
      <c r="E32" s="133" cm="1">
        <f t="array" ref="E32">_xlfn.XLOOKUP(E$1,'PY1 Data(H)'!$A$1:$BR$1,_xlfn.XLOOKUP($A32,'PY1 Data(H)'!$A$1:$A$288,'PY1 Data(H)'!$A$1:$BR$288))</f>
        <v>0</v>
      </c>
      <c r="F32" s="133" cm="1">
        <f t="array" ref="F32">_xlfn.XLOOKUP(F$1,'PY1 Data(H)'!$A$1:$BR$1,_xlfn.XLOOKUP($A32,'PY1 Data(H)'!$A$1:$A$288,'PY1 Data(H)'!$A$1:$BR$288))</f>
        <v>0</v>
      </c>
      <c r="G32" s="133" cm="1">
        <f t="array" ref="G32">_xlfn.XLOOKUP(G$1,'PY1 Data(H)'!$A$1:$BR$1,_xlfn.XLOOKUP($A32,'PY1 Data(H)'!$A$1:$A$288,'PY1 Data(H)'!$A$1:$BR$288))</f>
        <v>0</v>
      </c>
      <c r="H32" s="133" cm="1">
        <f t="array" ref="H32">_xlfn.XLOOKUP(H$1,'PY1 Data(H)'!$A$1:$BR$1,_xlfn.XLOOKUP($A32,'PY1 Data(H)'!$A$1:$A$288,'PY1 Data(H)'!$A$1:$BR$288))</f>
        <v>0</v>
      </c>
      <c r="I32" s="133" cm="1">
        <f t="array" ref="I32">_xlfn.XLOOKUP(I$1,'PY1 Data(H)'!$A$1:$BR$1,_xlfn.XLOOKUP($A32,'PY1 Data(H)'!$A$1:$A$288,'PY1 Data(H)'!$A$1:$BR$288))</f>
        <v>-280343</v>
      </c>
      <c r="J32" s="133" cm="1">
        <f t="array" ref="J32">_xlfn.XLOOKUP(J$1,'PY1 Data(H)'!$A$1:$BR$1,_xlfn.XLOOKUP($A32,'PY1 Data(H)'!$A$1:$A$288,'PY1 Data(H)'!$A$1:$BR$288))</f>
        <v>0</v>
      </c>
      <c r="K32" s="133" cm="1">
        <f t="array" ref="K32">_xlfn.XLOOKUP(K$1,'PY1 Data(H)'!$A$1:$BR$1,_xlfn.XLOOKUP($A32,'PY1 Data(H)'!$A$1:$A$288,'PY1 Data(H)'!$A$1:$BR$288))</f>
        <v>0</v>
      </c>
      <c r="L32" s="133" cm="1">
        <f t="array" ref="L32">_xlfn.XLOOKUP(L$1,'PY1 Data(H)'!$A$1:$BR$1,_xlfn.XLOOKUP($A32,'PY1 Data(H)'!$A$1:$A$288,'PY1 Data(H)'!$A$1:$BR$288))</f>
        <v>0</v>
      </c>
      <c r="M32" s="133" cm="1">
        <f t="array" ref="M32">_xlfn.XLOOKUP(M$1,'PY1 Data(H)'!$A$1:$BR$1,_xlfn.XLOOKUP($A32,'PY1 Data(H)'!$A$1:$A$288,'PY1 Data(H)'!$A$1:$BR$288))</f>
        <v>0</v>
      </c>
      <c r="N32" s="133" cm="1">
        <f t="array" ref="N32">_xlfn.XLOOKUP(N$1,'PY1 Data(H)'!$A$1:$BR$1,_xlfn.XLOOKUP($A32,'PY1 Data(H)'!$A$1:$A$288,'PY1 Data(H)'!$A$1:$BR$288))</f>
        <v>0</v>
      </c>
      <c r="O32" s="133" cm="1">
        <f t="array" ref="O32">_xlfn.XLOOKUP(O$1,'PY1 Data(H)'!$A$1:$BR$1,_xlfn.XLOOKUP($A32,'PY1 Data(H)'!$A$1:$A$288,'PY1 Data(H)'!$A$1:$BR$288))</f>
        <v>0</v>
      </c>
      <c r="P32" s="133" cm="1">
        <f t="array" ref="P32">_xlfn.XLOOKUP(P$1,'PY1 Data(H)'!$A$1:$BR$1,_xlfn.XLOOKUP($A32,'PY1 Data(H)'!$A$1:$A$288,'PY1 Data(H)'!$A$1:$BR$288))</f>
        <v>0</v>
      </c>
      <c r="Q32" s="133" cm="1">
        <f t="array" ref="Q32">_xlfn.XLOOKUP(Q$1,'PY1 Data(H)'!$A$1:$BR$1,_xlfn.XLOOKUP($A32,'PY1 Data(H)'!$A$1:$A$288,'PY1 Data(H)'!$A$1:$BR$288))</f>
        <v>0</v>
      </c>
      <c r="R32" s="133" cm="1">
        <f t="array" ref="R32">_xlfn.XLOOKUP(R$1,'PY1 Data(H)'!$A$1:$BR$1,_xlfn.XLOOKUP($A32,'PY1 Data(H)'!$A$1:$A$288,'PY1 Data(H)'!$A$1:$BR$288))</f>
        <v>0</v>
      </c>
      <c r="S32" s="133" cm="1">
        <f t="array" ref="S32">_xlfn.XLOOKUP(S$1,'PY1 Data(H)'!$A$1:$BR$1,_xlfn.XLOOKUP($A32,'PY1 Data(H)'!$A$1:$A$288,'PY1 Data(H)'!$A$1:$BR$288))</f>
        <v>0</v>
      </c>
      <c r="T32" s="133" cm="1">
        <f t="array" ref="T32">_xlfn.XLOOKUP(T$1,'PY1 Data(H)'!$A$1:$BR$1,_xlfn.XLOOKUP($A32,'PY1 Data(H)'!$A$1:$A$288,'PY1 Data(H)'!$A$1:$BR$288))</f>
        <v>0</v>
      </c>
      <c r="U32" s="133" cm="1">
        <f t="array" ref="U32">_xlfn.XLOOKUP(U$1,'PY1 Data(H)'!$A$1:$BR$1,_xlfn.XLOOKUP($A32,'PY1 Data(H)'!$A$1:$A$288,'PY1 Data(H)'!$A$1:$BR$288))</f>
        <v>0</v>
      </c>
      <c r="V32" s="133" cm="1">
        <f t="array" ref="V32">_xlfn.XLOOKUP(V$1,'PY1 Data(H)'!$A$1:$BR$1,_xlfn.XLOOKUP($A32,'PY1 Data(H)'!$A$1:$A$288,'PY1 Data(H)'!$A$1:$BR$288))</f>
        <v>0</v>
      </c>
      <c r="W32" s="133" cm="1">
        <f t="array" ref="W32">_xlfn.XLOOKUP(W$1,'PY1 Data(H)'!$A$1:$BR$1,_xlfn.XLOOKUP($A32,'PY1 Data(H)'!$A$1:$A$288,'PY1 Data(H)'!$A$1:$BR$288))</f>
        <v>0</v>
      </c>
      <c r="X32" s="133" cm="1">
        <f t="array" ref="X32">_xlfn.XLOOKUP(X$1,'PY1 Data(H)'!$A$1:$BR$1,_xlfn.XLOOKUP($A32,'PY1 Data(H)'!$A$1:$A$288,'PY1 Data(H)'!$A$1:$BR$288))</f>
        <v>0</v>
      </c>
      <c r="Y32" s="133" cm="1">
        <f t="array" ref="Y32">_xlfn.XLOOKUP(Y$1,'PY1 Data(H)'!$A$1:$BR$1,_xlfn.XLOOKUP($A32,'PY1 Data(H)'!$A$1:$A$288,'PY1 Data(H)'!$A$1:$BR$288))</f>
        <v>0</v>
      </c>
      <c r="Z32" s="133" cm="1">
        <f t="array" ref="Z32">_xlfn.XLOOKUP(Z$1,'PY1 Data(H)'!$A$1:$BR$1,_xlfn.XLOOKUP($A32,'PY1 Data(H)'!$A$1:$A$288,'PY1 Data(H)'!$A$1:$BR$288))</f>
        <v>0</v>
      </c>
      <c r="AA32" s="133" cm="1">
        <f t="array" ref="AA32">_xlfn.XLOOKUP(AA$1,'PY1 Data(H)'!$A$1:$BR$1,_xlfn.XLOOKUP($A32,'PY1 Data(H)'!$A$1:$A$288,'PY1 Data(H)'!$A$1:$BR$288))</f>
        <v>0</v>
      </c>
      <c r="AB32" s="133" cm="1">
        <f t="array" ref="AB32">_xlfn.XLOOKUP(AB$1,'PY1 Data(H)'!$A$1:$BR$1,_xlfn.XLOOKUP($A32,'PY1 Data(H)'!$A$1:$A$288,'PY1 Data(H)'!$A$1:$BR$288))</f>
        <v>0</v>
      </c>
      <c r="AC32" s="133" cm="1">
        <f t="array" ref="AC32">_xlfn.XLOOKUP(AC$1,'PY1 Data(H)'!$A$1:$BR$1,_xlfn.XLOOKUP($A32,'PY1 Data(H)'!$A$1:$A$288,'PY1 Data(H)'!$A$1:$BR$288))</f>
        <v>0</v>
      </c>
      <c r="AD32" s="133" cm="1">
        <f t="array" ref="AD32">_xlfn.XLOOKUP(AD$1,'PY1 Data(H)'!$A$1:$BR$1,_xlfn.XLOOKUP($A32,'PY1 Data(H)'!$A$1:$A$288,'PY1 Data(H)'!$A$1:$BR$288))</f>
        <v>0</v>
      </c>
      <c r="AE32" s="133" cm="1">
        <f t="array" ref="AE32">_xlfn.XLOOKUP(AE$1,'PY1 Data(H)'!$A$1:$BR$1,_xlfn.XLOOKUP($A32,'PY1 Data(H)'!$A$1:$A$288,'PY1 Data(H)'!$A$1:$BR$288))</f>
        <v>0</v>
      </c>
      <c r="AF32" s="133" cm="1">
        <f t="array" ref="AF32">_xlfn.XLOOKUP(AF$1,'PY1 Data(H)'!$A$1:$BR$1,_xlfn.XLOOKUP($A32,'PY1 Data(H)'!$A$1:$A$288,'PY1 Data(H)'!$A$1:$BR$288))</f>
        <v>0</v>
      </c>
      <c r="AG32" s="133" cm="1">
        <f t="array" ref="AG32">_xlfn.XLOOKUP(AG$1,'PY1 Data(H)'!$A$1:$BR$1,_xlfn.XLOOKUP($A32,'PY1 Data(H)'!$A$1:$A$288,'PY1 Data(H)'!$A$1:$BR$288))</f>
        <v>0</v>
      </c>
      <c r="AH32" s="133" cm="1">
        <f t="array" ref="AH32">_xlfn.XLOOKUP(AH$1,'PY1 Data(H)'!$A$1:$BR$1,_xlfn.XLOOKUP($A32,'PY1 Data(H)'!$A$1:$A$288,'PY1 Data(H)'!$A$1:$BR$288))</f>
        <v>0</v>
      </c>
      <c r="AI32" s="133" cm="1">
        <f t="array" ref="AI32">_xlfn.XLOOKUP(AI$1,'PY1 Data(H)'!$A$1:$BR$1,_xlfn.XLOOKUP($A32,'PY1 Data(H)'!$A$1:$A$288,'PY1 Data(H)'!$A$1:$BR$288))</f>
        <v>0</v>
      </c>
      <c r="AJ32" s="133" cm="1">
        <f t="array" ref="AJ32">_xlfn.XLOOKUP(AJ$1,'PY1 Data(H)'!$A$1:$BR$1,_xlfn.XLOOKUP($A32,'PY1 Data(H)'!$A$1:$A$288,'PY1 Data(H)'!$A$1:$BR$288))</f>
        <v>0</v>
      </c>
      <c r="AK32" s="133" cm="1">
        <f t="array" ref="AK32">_xlfn.XLOOKUP(AK$1,'PY1 Data(H)'!$A$1:$BR$1,_xlfn.XLOOKUP($A32,'PY1 Data(H)'!$A$1:$A$288,'PY1 Data(H)'!$A$1:$BR$288))</f>
        <v>0</v>
      </c>
      <c r="AL32" s="133" cm="1">
        <f t="array" ref="AL32">_xlfn.XLOOKUP(AL$1,'PY1 Data(H)'!$A$1:$BR$1,_xlfn.XLOOKUP($A32,'PY1 Data(H)'!$A$1:$A$288,'PY1 Data(H)'!$A$1:$BR$288))</f>
        <v>0</v>
      </c>
      <c r="AM32" s="133" cm="1">
        <f t="array" ref="AM32">_xlfn.XLOOKUP(AM$1,'PY1 Data(H)'!$A$1:$BR$1,_xlfn.XLOOKUP($A32,'PY1 Data(H)'!$A$1:$A$288,'PY1 Data(H)'!$A$1:$BR$288))</f>
        <v>0</v>
      </c>
      <c r="AN32" s="133" cm="1">
        <f t="array" ref="AN32">_xlfn.XLOOKUP(AN$1,'PY1 Data(H)'!$A$1:$BR$1,_xlfn.XLOOKUP($A32,'PY1 Data(H)'!$A$1:$A$288,'PY1 Data(H)'!$A$1:$BR$288))</f>
        <v>0</v>
      </c>
      <c r="AO32" s="133" cm="1">
        <f t="array" ref="AO32">_xlfn.XLOOKUP(AO$1,'PY1 Data(H)'!$A$1:$BR$1,_xlfn.XLOOKUP($A32,'PY1 Data(H)'!$A$1:$A$288,'PY1 Data(H)'!$A$1:$BR$288))</f>
        <v>0</v>
      </c>
      <c r="AP32" s="133" cm="1">
        <f t="array" ref="AP32">_xlfn.XLOOKUP(AP$1,'PY1 Data(H)'!$A$1:$BR$1,_xlfn.XLOOKUP($A32,'PY1 Data(H)'!$A$1:$A$288,'PY1 Data(H)'!$A$1:$BR$288))</f>
        <v>0</v>
      </c>
      <c r="AQ32" s="133" cm="1">
        <f t="array" ref="AQ32">_xlfn.XLOOKUP(AQ$1,'PY1 Data(H)'!$A$1:$BR$1,_xlfn.XLOOKUP($A32,'PY1 Data(H)'!$A$1:$A$288,'PY1 Data(H)'!$A$1:$BR$288))</f>
        <v>0</v>
      </c>
      <c r="AR32" s="133" cm="1">
        <f t="array" ref="AR32">_xlfn.XLOOKUP(AR$1,'PY1 Data(H)'!$A$1:$BR$1,_xlfn.XLOOKUP($A32,'PY1 Data(H)'!$A$1:$A$288,'PY1 Data(H)'!$A$1:$BR$288))</f>
        <v>0</v>
      </c>
      <c r="AS32" s="133" cm="1">
        <f t="array" ref="AS32">_xlfn.XLOOKUP(AS$1,'PY1 Data(H)'!$A$1:$BR$1,_xlfn.XLOOKUP($A32,'PY1 Data(H)'!$A$1:$A$288,'PY1 Data(H)'!$A$1:$BR$288))</f>
        <v>0</v>
      </c>
      <c r="AT32" s="133" cm="1">
        <f t="array" ref="AT32">_xlfn.XLOOKUP(AT$1,'PY1 Data(H)'!$A$1:$BR$1,_xlfn.XLOOKUP($A32,'PY1 Data(H)'!$A$1:$A$288,'PY1 Data(H)'!$A$1:$BR$288))</f>
        <v>-3</v>
      </c>
      <c r="AU32" s="133" cm="1">
        <f t="array" ref="AU32">_xlfn.XLOOKUP(AU$1,'PY1 Data(H)'!$A$1:$BR$1,_xlfn.XLOOKUP($A32,'PY1 Data(H)'!$A$1:$A$288,'PY1 Data(H)'!$A$1:$BR$288))</f>
        <v>0</v>
      </c>
      <c r="AV32" s="133" cm="1">
        <f t="array" ref="AV32">_xlfn.XLOOKUP(AV$1,'PY1 Data(H)'!$A$1:$BR$1,_xlfn.XLOOKUP($A32,'PY1 Data(H)'!$A$1:$A$288,'PY1 Data(H)'!$A$1:$BR$288))</f>
        <v>0</v>
      </c>
      <c r="AW32" s="133" cm="1">
        <f t="array" ref="AW32">_xlfn.XLOOKUP(AW$1,'PY1 Data(H)'!$A$1:$BR$1,_xlfn.XLOOKUP($A32,'PY1 Data(H)'!$A$1:$A$288,'PY1 Data(H)'!$A$1:$BR$288))</f>
        <v>0</v>
      </c>
      <c r="AX32" s="133" cm="1">
        <f t="array" ref="AX32">_xlfn.XLOOKUP(AX$1,'PY1 Data(H)'!$A$1:$BR$1,_xlfn.XLOOKUP($A32,'PY1 Data(H)'!$A$1:$A$288,'PY1 Data(H)'!$A$1:$BR$288))</f>
        <v>0</v>
      </c>
      <c r="AY32" s="133" cm="1">
        <f t="array" ref="AY32">_xlfn.XLOOKUP(AY$1,'PY1 Data(H)'!$A$1:$BR$1,_xlfn.XLOOKUP($A32,'PY1 Data(H)'!$A$1:$A$288,'PY1 Data(H)'!$A$1:$BR$288))</f>
        <v>0</v>
      </c>
      <c r="AZ32" s="133" cm="1">
        <f t="array" ref="AZ32">_xlfn.XLOOKUP(AZ$1,'PY1 Data(H)'!$A$1:$BR$1,_xlfn.XLOOKUP($A32,'PY1 Data(H)'!$A$1:$A$288,'PY1 Data(H)'!$A$1:$BR$288))</f>
        <v>0</v>
      </c>
      <c r="BA32" s="133" cm="1">
        <f t="array" ref="BA32">_xlfn.XLOOKUP(BA$1,'PY1 Data(H)'!$A$1:$BR$1,_xlfn.XLOOKUP($A32,'PY1 Data(H)'!$A$1:$A$288,'PY1 Data(H)'!$A$1:$BR$288))</f>
        <v>0</v>
      </c>
      <c r="BB32" s="133" cm="1">
        <f t="array" ref="BB32">_xlfn.XLOOKUP(BB$1,'PY1 Data(H)'!$A$1:$BR$1,_xlfn.XLOOKUP($A32,'PY1 Data(H)'!$A$1:$A$288,'PY1 Data(H)'!$A$1:$BR$288))</f>
        <v>0</v>
      </c>
      <c r="BC32" s="133" cm="1">
        <f t="array" ref="BC32">_xlfn.XLOOKUP(BC$1,'PY1 Data(H)'!$A$1:$BR$1,_xlfn.XLOOKUP($A32,'PY1 Data(H)'!$A$1:$A$288,'PY1 Data(H)'!$A$1:$BR$288))</f>
        <v>0</v>
      </c>
      <c r="BD32" s="133" cm="1">
        <f t="array" ref="BD32">_xlfn.XLOOKUP(BD$1,'PY1 Data(H)'!$A$1:$BR$1,_xlfn.XLOOKUP($A32,'PY1 Data(H)'!$A$1:$A$288,'PY1 Data(H)'!$A$1:$BR$288))</f>
        <v>0</v>
      </c>
      <c r="BE32" s="133" cm="1">
        <f t="array" ref="BE32">_xlfn.XLOOKUP(BE$1,'PY1 Data(H)'!$A$1:$BR$1,_xlfn.XLOOKUP($A32,'PY1 Data(H)'!$A$1:$A$288,'PY1 Data(H)'!$A$1:$BR$288))</f>
        <v>0</v>
      </c>
      <c r="BF32" s="133" cm="1">
        <f t="array" ref="BF32">_xlfn.XLOOKUP(BF$1,'PY1 Data(H)'!$A$1:$BR$1,_xlfn.XLOOKUP($A32,'PY1 Data(H)'!$A$1:$A$288,'PY1 Data(H)'!$A$1:$BR$288))</f>
        <v>0</v>
      </c>
      <c r="BG32" s="133" cm="1">
        <f t="array" ref="BG32">_xlfn.XLOOKUP(BG$1,'PY1 Data(H)'!$A$1:$BR$1,_xlfn.XLOOKUP($A32,'PY1 Data(H)'!$A$1:$A$288,'PY1 Data(H)'!$A$1:$BR$288))</f>
        <v>0</v>
      </c>
      <c r="BH32" s="133" cm="1">
        <f t="array" ref="BH32">_xlfn.XLOOKUP(BH$1,'PY1 Data(H)'!$A$1:$BR$1,_xlfn.XLOOKUP($A32,'PY1 Data(H)'!$A$1:$A$288,'PY1 Data(H)'!$A$1:$BR$288))</f>
        <v>0</v>
      </c>
      <c r="BI32" s="133" cm="1">
        <f t="array" ref="BI32">_xlfn.XLOOKUP(BI$1,'PY1 Data(H)'!$A$1:$BR$1,_xlfn.XLOOKUP($A32,'PY1 Data(H)'!$A$1:$A$288,'PY1 Data(H)'!$A$1:$BR$288))</f>
        <v>0</v>
      </c>
      <c r="BJ32" s="133" cm="1">
        <f t="array" ref="BJ32">_xlfn.XLOOKUP(BJ$1,'PY1 Data(H)'!$A$1:$BR$1,_xlfn.XLOOKUP($A32,'PY1 Data(H)'!$A$1:$A$288,'PY1 Data(H)'!$A$1:$BR$288))</f>
        <v>0</v>
      </c>
    </row>
    <row r="33" spans="1:62" x14ac:dyDescent="0.3">
      <c r="D33" s="133" t="e" cm="1">
        <f t="array" ref="D33">_xlfn.XLOOKUP(D$1,'PY1 Data(H)'!$A$1:$BR$1,_xlfn.XLOOKUP($A33,'PY1 Data(H)'!$A$1:$A$288,'PY1 Data(H)'!$A$1:$BR$288))</f>
        <v>#N/A</v>
      </c>
      <c r="E33" s="133" t="e" cm="1">
        <f t="array" ref="E33">_xlfn.XLOOKUP(E$1,'PY1 Data(H)'!$A$1:$BR$1,_xlfn.XLOOKUP($A33,'PY1 Data(H)'!$A$1:$A$288,'PY1 Data(H)'!$A$1:$BR$288))</f>
        <v>#N/A</v>
      </c>
      <c r="F33" s="133" t="e" cm="1">
        <f t="array" ref="F33">_xlfn.XLOOKUP(F$1,'PY1 Data(H)'!$A$1:$BR$1,_xlfn.XLOOKUP($A33,'PY1 Data(H)'!$A$1:$A$288,'PY1 Data(H)'!$A$1:$BR$288))</f>
        <v>#N/A</v>
      </c>
      <c r="G33" s="133" t="e" cm="1">
        <f t="array" ref="G33">_xlfn.XLOOKUP(G$1,'PY1 Data(H)'!$A$1:$BR$1,_xlfn.XLOOKUP($A33,'PY1 Data(H)'!$A$1:$A$288,'PY1 Data(H)'!$A$1:$BR$288))</f>
        <v>#N/A</v>
      </c>
      <c r="H33" s="133" t="e" cm="1">
        <f t="array" ref="H33">_xlfn.XLOOKUP(H$1,'PY1 Data(H)'!$A$1:$BR$1,_xlfn.XLOOKUP($A33,'PY1 Data(H)'!$A$1:$A$288,'PY1 Data(H)'!$A$1:$BR$288))</f>
        <v>#N/A</v>
      </c>
      <c r="I33" s="133" t="e" cm="1">
        <f t="array" ref="I33">_xlfn.XLOOKUP(I$1,'PY1 Data(H)'!$A$1:$BR$1,_xlfn.XLOOKUP($A33,'PY1 Data(H)'!$A$1:$A$288,'PY1 Data(H)'!$A$1:$BR$288))</f>
        <v>#N/A</v>
      </c>
      <c r="J33" s="133" t="e" cm="1">
        <f t="array" ref="J33">_xlfn.XLOOKUP(J$1,'PY1 Data(H)'!$A$1:$BR$1,_xlfn.XLOOKUP($A33,'PY1 Data(H)'!$A$1:$A$288,'PY1 Data(H)'!$A$1:$BR$288))</f>
        <v>#N/A</v>
      </c>
      <c r="K33" s="133" t="e" cm="1">
        <f t="array" ref="K33">_xlfn.XLOOKUP(K$1,'PY1 Data(H)'!$A$1:$BR$1,_xlfn.XLOOKUP($A33,'PY1 Data(H)'!$A$1:$A$288,'PY1 Data(H)'!$A$1:$BR$288))</f>
        <v>#N/A</v>
      </c>
      <c r="L33" s="133" t="e" cm="1">
        <f t="array" ref="L33">_xlfn.XLOOKUP(L$1,'PY1 Data(H)'!$A$1:$BR$1,_xlfn.XLOOKUP($A33,'PY1 Data(H)'!$A$1:$A$288,'PY1 Data(H)'!$A$1:$BR$288))</f>
        <v>#N/A</v>
      </c>
      <c r="M33" s="133" t="e" cm="1">
        <f t="array" ref="M33">_xlfn.XLOOKUP(M$1,'PY1 Data(H)'!$A$1:$BR$1,_xlfn.XLOOKUP($A33,'PY1 Data(H)'!$A$1:$A$288,'PY1 Data(H)'!$A$1:$BR$288))</f>
        <v>#N/A</v>
      </c>
      <c r="N33" s="133" t="e" cm="1">
        <f t="array" ref="N33">_xlfn.XLOOKUP(N$1,'PY1 Data(H)'!$A$1:$BR$1,_xlfn.XLOOKUP($A33,'PY1 Data(H)'!$A$1:$A$288,'PY1 Data(H)'!$A$1:$BR$288))</f>
        <v>#N/A</v>
      </c>
      <c r="O33" s="133" t="e" cm="1">
        <f t="array" ref="O33">_xlfn.XLOOKUP(O$1,'PY1 Data(H)'!$A$1:$BR$1,_xlfn.XLOOKUP($A33,'PY1 Data(H)'!$A$1:$A$288,'PY1 Data(H)'!$A$1:$BR$288))</f>
        <v>#N/A</v>
      </c>
      <c r="P33" s="133" t="e" cm="1">
        <f t="array" ref="P33">_xlfn.XLOOKUP(P$1,'PY1 Data(H)'!$A$1:$BR$1,_xlfn.XLOOKUP($A33,'PY1 Data(H)'!$A$1:$A$288,'PY1 Data(H)'!$A$1:$BR$288))</f>
        <v>#N/A</v>
      </c>
      <c r="Q33" s="133" t="e" cm="1">
        <f t="array" ref="Q33">_xlfn.XLOOKUP(Q$1,'PY1 Data(H)'!$A$1:$BR$1,_xlfn.XLOOKUP($A33,'PY1 Data(H)'!$A$1:$A$288,'PY1 Data(H)'!$A$1:$BR$288))</f>
        <v>#N/A</v>
      </c>
      <c r="R33" s="133" t="e" cm="1">
        <f t="array" ref="R33">_xlfn.XLOOKUP(R$1,'PY1 Data(H)'!$A$1:$BR$1,_xlfn.XLOOKUP($A33,'PY1 Data(H)'!$A$1:$A$288,'PY1 Data(H)'!$A$1:$BR$288))</f>
        <v>#N/A</v>
      </c>
      <c r="S33" s="133" t="e" cm="1">
        <f t="array" ref="S33">_xlfn.XLOOKUP(S$1,'PY1 Data(H)'!$A$1:$BR$1,_xlfn.XLOOKUP($A33,'PY1 Data(H)'!$A$1:$A$288,'PY1 Data(H)'!$A$1:$BR$288))</f>
        <v>#N/A</v>
      </c>
      <c r="T33" s="133" t="e" cm="1">
        <f t="array" ref="T33">_xlfn.XLOOKUP(T$1,'PY1 Data(H)'!$A$1:$BR$1,_xlfn.XLOOKUP($A33,'PY1 Data(H)'!$A$1:$A$288,'PY1 Data(H)'!$A$1:$BR$288))</f>
        <v>#N/A</v>
      </c>
      <c r="U33" s="133" t="e" cm="1">
        <f t="array" ref="U33">_xlfn.XLOOKUP(U$1,'PY1 Data(H)'!$A$1:$BR$1,_xlfn.XLOOKUP($A33,'PY1 Data(H)'!$A$1:$A$288,'PY1 Data(H)'!$A$1:$BR$288))</f>
        <v>#N/A</v>
      </c>
      <c r="V33" s="133" t="e" cm="1">
        <f t="array" ref="V33">_xlfn.XLOOKUP(V$1,'PY1 Data(H)'!$A$1:$BR$1,_xlfn.XLOOKUP($A33,'PY1 Data(H)'!$A$1:$A$288,'PY1 Data(H)'!$A$1:$BR$288))</f>
        <v>#N/A</v>
      </c>
      <c r="W33" s="133" t="e" cm="1">
        <f t="array" ref="W33">_xlfn.XLOOKUP(W$1,'PY1 Data(H)'!$A$1:$BR$1,_xlfn.XLOOKUP($A33,'PY1 Data(H)'!$A$1:$A$288,'PY1 Data(H)'!$A$1:$BR$288))</f>
        <v>#N/A</v>
      </c>
      <c r="X33" s="133" t="e" cm="1">
        <f t="array" ref="X33">_xlfn.XLOOKUP(X$1,'PY1 Data(H)'!$A$1:$BR$1,_xlfn.XLOOKUP($A33,'PY1 Data(H)'!$A$1:$A$288,'PY1 Data(H)'!$A$1:$BR$288))</f>
        <v>#N/A</v>
      </c>
      <c r="Y33" s="133" t="e" cm="1">
        <f t="array" ref="Y33">_xlfn.XLOOKUP(Y$1,'PY1 Data(H)'!$A$1:$BR$1,_xlfn.XLOOKUP($A33,'PY1 Data(H)'!$A$1:$A$288,'PY1 Data(H)'!$A$1:$BR$288))</f>
        <v>#N/A</v>
      </c>
      <c r="Z33" s="133" t="e" cm="1">
        <f t="array" ref="Z33">_xlfn.XLOOKUP(Z$1,'PY1 Data(H)'!$A$1:$BR$1,_xlfn.XLOOKUP($A33,'PY1 Data(H)'!$A$1:$A$288,'PY1 Data(H)'!$A$1:$BR$288))</f>
        <v>#N/A</v>
      </c>
      <c r="AA33" s="133" t="e" cm="1">
        <f t="array" ref="AA33">_xlfn.XLOOKUP(AA$1,'PY1 Data(H)'!$A$1:$BR$1,_xlfn.XLOOKUP($A33,'PY1 Data(H)'!$A$1:$A$288,'PY1 Data(H)'!$A$1:$BR$288))</f>
        <v>#N/A</v>
      </c>
      <c r="AB33" s="133" t="e" cm="1">
        <f t="array" ref="AB33">_xlfn.XLOOKUP(AB$1,'PY1 Data(H)'!$A$1:$BR$1,_xlfn.XLOOKUP($A33,'PY1 Data(H)'!$A$1:$A$288,'PY1 Data(H)'!$A$1:$BR$288))</f>
        <v>#N/A</v>
      </c>
      <c r="AC33" s="133" t="e" cm="1">
        <f t="array" ref="AC33">_xlfn.XLOOKUP(AC$1,'PY1 Data(H)'!$A$1:$BR$1,_xlfn.XLOOKUP($A33,'PY1 Data(H)'!$A$1:$A$288,'PY1 Data(H)'!$A$1:$BR$288))</f>
        <v>#N/A</v>
      </c>
      <c r="AD33" s="133" t="e" cm="1">
        <f t="array" ref="AD33">_xlfn.XLOOKUP(AD$1,'PY1 Data(H)'!$A$1:$BR$1,_xlfn.XLOOKUP($A33,'PY1 Data(H)'!$A$1:$A$288,'PY1 Data(H)'!$A$1:$BR$288))</f>
        <v>#N/A</v>
      </c>
      <c r="AE33" s="133" t="e" cm="1">
        <f t="array" ref="AE33">_xlfn.XLOOKUP(AE$1,'PY1 Data(H)'!$A$1:$BR$1,_xlfn.XLOOKUP($A33,'PY1 Data(H)'!$A$1:$A$288,'PY1 Data(H)'!$A$1:$BR$288))</f>
        <v>#N/A</v>
      </c>
      <c r="AF33" s="133" t="e" cm="1">
        <f t="array" ref="AF33">_xlfn.XLOOKUP(AF$1,'PY1 Data(H)'!$A$1:$BR$1,_xlfn.XLOOKUP($A33,'PY1 Data(H)'!$A$1:$A$288,'PY1 Data(H)'!$A$1:$BR$288))</f>
        <v>#N/A</v>
      </c>
      <c r="AG33" s="133" t="e" cm="1">
        <f t="array" ref="AG33">_xlfn.XLOOKUP(AG$1,'PY1 Data(H)'!$A$1:$BR$1,_xlfn.XLOOKUP($A33,'PY1 Data(H)'!$A$1:$A$288,'PY1 Data(H)'!$A$1:$BR$288))</f>
        <v>#N/A</v>
      </c>
      <c r="AH33" s="133" t="e" cm="1">
        <f t="array" ref="AH33">_xlfn.XLOOKUP(AH$1,'PY1 Data(H)'!$A$1:$BR$1,_xlfn.XLOOKUP($A33,'PY1 Data(H)'!$A$1:$A$288,'PY1 Data(H)'!$A$1:$BR$288))</f>
        <v>#N/A</v>
      </c>
      <c r="AI33" s="133" t="e" cm="1">
        <f t="array" ref="AI33">_xlfn.XLOOKUP(AI$1,'PY1 Data(H)'!$A$1:$BR$1,_xlfn.XLOOKUP($A33,'PY1 Data(H)'!$A$1:$A$288,'PY1 Data(H)'!$A$1:$BR$288))</f>
        <v>#N/A</v>
      </c>
      <c r="AJ33" s="133" t="e" cm="1">
        <f t="array" ref="AJ33">_xlfn.XLOOKUP(AJ$1,'PY1 Data(H)'!$A$1:$BR$1,_xlfn.XLOOKUP($A33,'PY1 Data(H)'!$A$1:$A$288,'PY1 Data(H)'!$A$1:$BR$288))</f>
        <v>#N/A</v>
      </c>
      <c r="AK33" s="133" t="e" cm="1">
        <f t="array" ref="AK33">_xlfn.XLOOKUP(AK$1,'PY1 Data(H)'!$A$1:$BR$1,_xlfn.XLOOKUP($A33,'PY1 Data(H)'!$A$1:$A$288,'PY1 Data(H)'!$A$1:$BR$288))</f>
        <v>#N/A</v>
      </c>
      <c r="AL33" s="133" t="e" cm="1">
        <f t="array" ref="AL33">_xlfn.XLOOKUP(AL$1,'PY1 Data(H)'!$A$1:$BR$1,_xlfn.XLOOKUP($A33,'PY1 Data(H)'!$A$1:$A$288,'PY1 Data(H)'!$A$1:$BR$288))</f>
        <v>#N/A</v>
      </c>
      <c r="AM33" s="133" t="e" cm="1">
        <f t="array" ref="AM33">_xlfn.XLOOKUP(AM$1,'PY1 Data(H)'!$A$1:$BR$1,_xlfn.XLOOKUP($A33,'PY1 Data(H)'!$A$1:$A$288,'PY1 Data(H)'!$A$1:$BR$288))</f>
        <v>#N/A</v>
      </c>
      <c r="AN33" s="133" t="e" cm="1">
        <f t="array" ref="AN33">_xlfn.XLOOKUP(AN$1,'PY1 Data(H)'!$A$1:$BR$1,_xlfn.XLOOKUP($A33,'PY1 Data(H)'!$A$1:$A$288,'PY1 Data(H)'!$A$1:$BR$288))</f>
        <v>#N/A</v>
      </c>
      <c r="AO33" s="133" t="e" cm="1">
        <f t="array" ref="AO33">_xlfn.XLOOKUP(AO$1,'PY1 Data(H)'!$A$1:$BR$1,_xlfn.XLOOKUP($A33,'PY1 Data(H)'!$A$1:$A$288,'PY1 Data(H)'!$A$1:$BR$288))</f>
        <v>#N/A</v>
      </c>
      <c r="AP33" s="133" t="e" cm="1">
        <f t="array" ref="AP33">_xlfn.XLOOKUP(AP$1,'PY1 Data(H)'!$A$1:$BR$1,_xlfn.XLOOKUP($A33,'PY1 Data(H)'!$A$1:$A$288,'PY1 Data(H)'!$A$1:$BR$288))</f>
        <v>#N/A</v>
      </c>
      <c r="AQ33" s="133" t="e" cm="1">
        <f t="array" ref="AQ33">_xlfn.XLOOKUP(AQ$1,'PY1 Data(H)'!$A$1:$BR$1,_xlfn.XLOOKUP($A33,'PY1 Data(H)'!$A$1:$A$288,'PY1 Data(H)'!$A$1:$BR$288))</f>
        <v>#N/A</v>
      </c>
      <c r="AR33" s="133" t="e" cm="1">
        <f t="array" ref="AR33">_xlfn.XLOOKUP(AR$1,'PY1 Data(H)'!$A$1:$BR$1,_xlfn.XLOOKUP($A33,'PY1 Data(H)'!$A$1:$A$288,'PY1 Data(H)'!$A$1:$BR$288))</f>
        <v>#N/A</v>
      </c>
      <c r="AS33" s="133" t="e" cm="1">
        <f t="array" ref="AS33">_xlfn.XLOOKUP(AS$1,'PY1 Data(H)'!$A$1:$BR$1,_xlfn.XLOOKUP($A33,'PY1 Data(H)'!$A$1:$A$288,'PY1 Data(H)'!$A$1:$BR$288))</f>
        <v>#N/A</v>
      </c>
      <c r="AT33" s="133" t="e" cm="1">
        <f t="array" ref="AT33">_xlfn.XLOOKUP(AT$1,'PY1 Data(H)'!$A$1:$BR$1,_xlfn.XLOOKUP($A33,'PY1 Data(H)'!$A$1:$A$288,'PY1 Data(H)'!$A$1:$BR$288))</f>
        <v>#N/A</v>
      </c>
      <c r="AU33" s="133" t="e" cm="1">
        <f t="array" ref="AU33">_xlfn.XLOOKUP(AU$1,'PY1 Data(H)'!$A$1:$BR$1,_xlfn.XLOOKUP($A33,'PY1 Data(H)'!$A$1:$A$288,'PY1 Data(H)'!$A$1:$BR$288))</f>
        <v>#N/A</v>
      </c>
      <c r="AV33" s="133" t="e" cm="1">
        <f t="array" ref="AV33">_xlfn.XLOOKUP(AV$1,'PY1 Data(H)'!$A$1:$BR$1,_xlfn.XLOOKUP($A33,'PY1 Data(H)'!$A$1:$A$288,'PY1 Data(H)'!$A$1:$BR$288))</f>
        <v>#N/A</v>
      </c>
      <c r="AW33" s="133" t="e" cm="1">
        <f t="array" ref="AW33">_xlfn.XLOOKUP(AW$1,'PY1 Data(H)'!$A$1:$BR$1,_xlfn.XLOOKUP($A33,'PY1 Data(H)'!$A$1:$A$288,'PY1 Data(H)'!$A$1:$BR$288))</f>
        <v>#N/A</v>
      </c>
      <c r="AX33" s="133" t="e" cm="1">
        <f t="array" ref="AX33">_xlfn.XLOOKUP(AX$1,'PY1 Data(H)'!$A$1:$BR$1,_xlfn.XLOOKUP($A33,'PY1 Data(H)'!$A$1:$A$288,'PY1 Data(H)'!$A$1:$BR$288))</f>
        <v>#N/A</v>
      </c>
      <c r="AY33" s="133" t="e" cm="1">
        <f t="array" ref="AY33">_xlfn.XLOOKUP(AY$1,'PY1 Data(H)'!$A$1:$BR$1,_xlfn.XLOOKUP($A33,'PY1 Data(H)'!$A$1:$A$288,'PY1 Data(H)'!$A$1:$BR$288))</f>
        <v>#N/A</v>
      </c>
      <c r="AZ33" s="133" t="e" cm="1">
        <f t="array" ref="AZ33">_xlfn.XLOOKUP(AZ$1,'PY1 Data(H)'!$A$1:$BR$1,_xlfn.XLOOKUP($A33,'PY1 Data(H)'!$A$1:$A$288,'PY1 Data(H)'!$A$1:$BR$288))</f>
        <v>#N/A</v>
      </c>
      <c r="BA33" s="133" t="e" cm="1">
        <f t="array" ref="BA33">_xlfn.XLOOKUP(BA$1,'PY1 Data(H)'!$A$1:$BR$1,_xlfn.XLOOKUP($A33,'PY1 Data(H)'!$A$1:$A$288,'PY1 Data(H)'!$A$1:$BR$288))</f>
        <v>#N/A</v>
      </c>
      <c r="BB33" s="133" t="e" cm="1">
        <f t="array" ref="BB33">_xlfn.XLOOKUP(BB$1,'PY1 Data(H)'!$A$1:$BR$1,_xlfn.XLOOKUP($A33,'PY1 Data(H)'!$A$1:$A$288,'PY1 Data(H)'!$A$1:$BR$288))</f>
        <v>#N/A</v>
      </c>
      <c r="BC33" s="133" t="e" cm="1">
        <f t="array" ref="BC33">_xlfn.XLOOKUP(BC$1,'PY1 Data(H)'!$A$1:$BR$1,_xlfn.XLOOKUP($A33,'PY1 Data(H)'!$A$1:$A$288,'PY1 Data(H)'!$A$1:$BR$288))</f>
        <v>#N/A</v>
      </c>
      <c r="BD33" s="133" t="e" cm="1">
        <f t="array" ref="BD33">_xlfn.XLOOKUP(BD$1,'PY1 Data(H)'!$A$1:$BR$1,_xlfn.XLOOKUP($A33,'PY1 Data(H)'!$A$1:$A$288,'PY1 Data(H)'!$A$1:$BR$288))</f>
        <v>#N/A</v>
      </c>
      <c r="BE33" s="133" t="e" cm="1">
        <f t="array" ref="BE33">_xlfn.XLOOKUP(BE$1,'PY1 Data(H)'!$A$1:$BR$1,_xlfn.XLOOKUP($A33,'PY1 Data(H)'!$A$1:$A$288,'PY1 Data(H)'!$A$1:$BR$288))</f>
        <v>#N/A</v>
      </c>
      <c r="BF33" s="133" t="e" cm="1">
        <f t="array" ref="BF33">_xlfn.XLOOKUP(BF$1,'PY1 Data(H)'!$A$1:$BR$1,_xlfn.XLOOKUP($A33,'PY1 Data(H)'!$A$1:$A$288,'PY1 Data(H)'!$A$1:$BR$288))</f>
        <v>#N/A</v>
      </c>
      <c r="BG33" s="133" t="e" cm="1">
        <f t="array" ref="BG33">_xlfn.XLOOKUP(BG$1,'PY1 Data(H)'!$A$1:$BR$1,_xlfn.XLOOKUP($A33,'PY1 Data(H)'!$A$1:$A$288,'PY1 Data(H)'!$A$1:$BR$288))</f>
        <v>#N/A</v>
      </c>
      <c r="BH33" s="133" t="e" cm="1">
        <f t="array" ref="BH33">_xlfn.XLOOKUP(BH$1,'PY1 Data(H)'!$A$1:$BR$1,_xlfn.XLOOKUP($A33,'PY1 Data(H)'!$A$1:$A$288,'PY1 Data(H)'!$A$1:$BR$288))</f>
        <v>#N/A</v>
      </c>
      <c r="BI33" s="133" t="e" cm="1">
        <f t="array" ref="BI33">_xlfn.XLOOKUP(BI$1,'PY1 Data(H)'!$A$1:$BR$1,_xlfn.XLOOKUP($A33,'PY1 Data(H)'!$A$1:$A$288,'PY1 Data(H)'!$A$1:$BR$288))</f>
        <v>#N/A</v>
      </c>
      <c r="BJ33" s="133" t="e" cm="1">
        <f t="array" ref="BJ33">_xlfn.XLOOKUP(BJ$1,'PY1 Data(H)'!$A$1:$BR$1,_xlfn.XLOOKUP($A33,'PY1 Data(H)'!$A$1:$A$288,'PY1 Data(H)'!$A$1:$BR$288))</f>
        <v>#N/A</v>
      </c>
    </row>
    <row r="34" spans="1:62" x14ac:dyDescent="0.3">
      <c r="A34">
        <v>592</v>
      </c>
      <c r="D34" s="133" cm="1">
        <f t="array" ref="D34">_xlfn.XLOOKUP(D$1,'PY1 Data(H)'!$A$1:$BR$1,_xlfn.XLOOKUP($A34,'PY1 Data(H)'!$A$1:$A$288,'PY1 Data(H)'!$A$1:$BR$288))</f>
        <v>1828896</v>
      </c>
      <c r="E34" s="133" cm="1">
        <f t="array" ref="E34">_xlfn.XLOOKUP(E$1,'PY1 Data(H)'!$A$1:$BR$1,_xlfn.XLOOKUP($A34,'PY1 Data(H)'!$A$1:$A$288,'PY1 Data(H)'!$A$1:$BR$288))</f>
        <v>84843</v>
      </c>
      <c r="F34" s="133" cm="1">
        <f t="array" ref="F34">_xlfn.XLOOKUP(F$1,'PY1 Data(H)'!$A$1:$BR$1,_xlfn.XLOOKUP($A34,'PY1 Data(H)'!$A$1:$A$288,'PY1 Data(H)'!$A$1:$BR$288))</f>
        <v>-66088</v>
      </c>
      <c r="G34" s="133" cm="1">
        <f t="array" ref="G34">_xlfn.XLOOKUP(G$1,'PY1 Data(H)'!$A$1:$BR$1,_xlfn.XLOOKUP($A34,'PY1 Data(H)'!$A$1:$A$288,'PY1 Data(H)'!$A$1:$BR$288))</f>
        <v>-932016</v>
      </c>
      <c r="H34" s="133" cm="1">
        <f t="array" ref="H34">_xlfn.XLOOKUP(H$1,'PY1 Data(H)'!$A$1:$BR$1,_xlfn.XLOOKUP($A34,'PY1 Data(H)'!$A$1:$A$288,'PY1 Data(H)'!$A$1:$BR$288))</f>
        <v>314666</v>
      </c>
      <c r="I34" s="133" cm="1">
        <f t="array" ref="I34">_xlfn.XLOOKUP(I$1,'PY1 Data(H)'!$A$1:$BR$1,_xlfn.XLOOKUP($A34,'PY1 Data(H)'!$A$1:$A$288,'PY1 Data(H)'!$A$1:$BR$288))</f>
        <v>441850</v>
      </c>
      <c r="J34" s="133" cm="1">
        <f t="array" ref="J34">_xlfn.XLOOKUP(J$1,'PY1 Data(H)'!$A$1:$BR$1,_xlfn.XLOOKUP($A34,'PY1 Data(H)'!$A$1:$A$288,'PY1 Data(H)'!$A$1:$BR$288))</f>
        <v>-441066</v>
      </c>
      <c r="K34" s="133" cm="1">
        <f t="array" ref="K34">_xlfn.XLOOKUP(K$1,'PY1 Data(H)'!$A$1:$BR$1,_xlfn.XLOOKUP($A34,'PY1 Data(H)'!$A$1:$A$288,'PY1 Data(H)'!$A$1:$BR$288))</f>
        <v>203531</v>
      </c>
      <c r="L34" s="133" cm="1">
        <f t="array" ref="L34">_xlfn.XLOOKUP(L$1,'PY1 Data(H)'!$A$1:$BR$1,_xlfn.XLOOKUP($A34,'PY1 Data(H)'!$A$1:$A$288,'PY1 Data(H)'!$A$1:$BR$288))</f>
        <v>39334</v>
      </c>
      <c r="M34" s="133" cm="1">
        <f t="array" ref="M34">_xlfn.XLOOKUP(M$1,'PY1 Data(H)'!$A$1:$BR$1,_xlfn.XLOOKUP($A34,'PY1 Data(H)'!$A$1:$A$288,'PY1 Data(H)'!$A$1:$BR$288))</f>
        <v>82594</v>
      </c>
      <c r="N34" s="133" cm="1">
        <f t="array" ref="N34">_xlfn.XLOOKUP(N$1,'PY1 Data(H)'!$A$1:$BR$1,_xlfn.XLOOKUP($A34,'PY1 Data(H)'!$A$1:$A$288,'PY1 Data(H)'!$A$1:$BR$288))</f>
        <v>531520</v>
      </c>
      <c r="O34" s="133" cm="1">
        <f t="array" ref="O34">_xlfn.XLOOKUP(O$1,'PY1 Data(H)'!$A$1:$BR$1,_xlfn.XLOOKUP($A34,'PY1 Data(H)'!$A$1:$A$288,'PY1 Data(H)'!$A$1:$BR$288))</f>
        <v>1051595</v>
      </c>
      <c r="P34" s="133" cm="1">
        <f t="array" ref="P34">_xlfn.XLOOKUP(P$1,'PY1 Data(H)'!$A$1:$BR$1,_xlfn.XLOOKUP($A34,'PY1 Data(H)'!$A$1:$A$288,'PY1 Data(H)'!$A$1:$BR$288))</f>
        <v>3261429</v>
      </c>
      <c r="Q34" s="133" cm="1">
        <f t="array" ref="Q34">_xlfn.XLOOKUP(Q$1,'PY1 Data(H)'!$A$1:$BR$1,_xlfn.XLOOKUP($A34,'PY1 Data(H)'!$A$1:$A$288,'PY1 Data(H)'!$A$1:$BR$288))</f>
        <v>807152</v>
      </c>
      <c r="R34" s="133" cm="1">
        <f t="array" ref="R34">_xlfn.XLOOKUP(R$1,'PY1 Data(H)'!$A$1:$BR$1,_xlfn.XLOOKUP($A34,'PY1 Data(H)'!$A$1:$A$288,'PY1 Data(H)'!$A$1:$BR$288))</f>
        <v>-646753</v>
      </c>
      <c r="S34" s="133" cm="1">
        <f t="array" ref="S34">_xlfn.XLOOKUP(S$1,'PY1 Data(H)'!$A$1:$BR$1,_xlfn.XLOOKUP($A34,'PY1 Data(H)'!$A$1:$A$288,'PY1 Data(H)'!$A$1:$BR$288))</f>
        <v>1157189</v>
      </c>
      <c r="T34" s="133" cm="1">
        <f t="array" ref="T34">_xlfn.XLOOKUP(T$1,'PY1 Data(H)'!$A$1:$BR$1,_xlfn.XLOOKUP($A34,'PY1 Data(H)'!$A$1:$A$288,'PY1 Data(H)'!$A$1:$BR$288))</f>
        <v>96888</v>
      </c>
      <c r="U34" s="133" cm="1">
        <f t="array" ref="U34">_xlfn.XLOOKUP(U$1,'PY1 Data(H)'!$A$1:$BR$1,_xlfn.XLOOKUP($A34,'PY1 Data(H)'!$A$1:$A$288,'PY1 Data(H)'!$A$1:$BR$288))</f>
        <v>-86679</v>
      </c>
      <c r="V34" s="133" cm="1">
        <f t="array" ref="V34">_xlfn.XLOOKUP(V$1,'PY1 Data(H)'!$A$1:$BR$1,_xlfn.XLOOKUP($A34,'PY1 Data(H)'!$A$1:$A$288,'PY1 Data(H)'!$A$1:$BR$288))</f>
        <v>-221283</v>
      </c>
      <c r="W34" s="133" cm="1">
        <f t="array" ref="W34">_xlfn.XLOOKUP(W$1,'PY1 Data(H)'!$A$1:$BR$1,_xlfn.XLOOKUP($A34,'PY1 Data(H)'!$A$1:$A$288,'PY1 Data(H)'!$A$1:$BR$288))</f>
        <v>664358</v>
      </c>
      <c r="X34" s="133" cm="1">
        <f t="array" ref="X34">_xlfn.XLOOKUP(X$1,'PY1 Data(H)'!$A$1:$BR$1,_xlfn.XLOOKUP($A34,'PY1 Data(H)'!$A$1:$A$288,'PY1 Data(H)'!$A$1:$BR$288))</f>
        <v>-412326</v>
      </c>
      <c r="Y34" s="133" cm="1">
        <f t="array" ref="Y34">_xlfn.XLOOKUP(Y$1,'PY1 Data(H)'!$A$1:$BR$1,_xlfn.XLOOKUP($A34,'PY1 Data(H)'!$A$1:$A$288,'PY1 Data(H)'!$A$1:$BR$288))</f>
        <v>-13529000</v>
      </c>
      <c r="Z34" s="133" cm="1">
        <f t="array" ref="Z34">_xlfn.XLOOKUP(Z$1,'PY1 Data(H)'!$A$1:$BR$1,_xlfn.XLOOKUP($A34,'PY1 Data(H)'!$A$1:$A$288,'PY1 Data(H)'!$A$1:$BR$288))</f>
        <v>800219</v>
      </c>
      <c r="AA34" s="133" cm="1">
        <f t="array" ref="AA34">_xlfn.XLOOKUP(AA$1,'PY1 Data(H)'!$A$1:$BR$1,_xlfn.XLOOKUP($A34,'PY1 Data(H)'!$A$1:$A$288,'PY1 Data(H)'!$A$1:$BR$288))</f>
        <v>507342</v>
      </c>
      <c r="AB34" s="133" cm="1">
        <f t="array" ref="AB34">_xlfn.XLOOKUP(AB$1,'PY1 Data(H)'!$A$1:$BR$1,_xlfn.XLOOKUP($A34,'PY1 Data(H)'!$A$1:$A$288,'PY1 Data(H)'!$A$1:$BR$288))</f>
        <v>73968</v>
      </c>
      <c r="AC34" s="133" cm="1">
        <f t="array" ref="AC34">_xlfn.XLOOKUP(AC$1,'PY1 Data(H)'!$A$1:$BR$1,_xlfn.XLOOKUP($A34,'PY1 Data(H)'!$A$1:$A$288,'PY1 Data(H)'!$A$1:$BR$288))</f>
        <v>-3071247</v>
      </c>
      <c r="AD34" s="133" cm="1">
        <f t="array" ref="AD34">_xlfn.XLOOKUP(AD$1,'PY1 Data(H)'!$A$1:$BR$1,_xlfn.XLOOKUP($A34,'PY1 Data(H)'!$A$1:$A$288,'PY1 Data(H)'!$A$1:$BR$288))</f>
        <v>718711</v>
      </c>
      <c r="AE34" s="133" cm="1">
        <f t="array" ref="AE34">_xlfn.XLOOKUP(AE$1,'PY1 Data(H)'!$A$1:$BR$1,_xlfn.XLOOKUP($A34,'PY1 Data(H)'!$A$1:$A$288,'PY1 Data(H)'!$A$1:$BR$288))</f>
        <v>196993</v>
      </c>
      <c r="AF34" s="133" cm="1">
        <f t="array" ref="AF34">_xlfn.XLOOKUP(AF$1,'PY1 Data(H)'!$A$1:$BR$1,_xlfn.XLOOKUP($A34,'PY1 Data(H)'!$A$1:$A$288,'PY1 Data(H)'!$A$1:$BR$288))</f>
        <v>162638</v>
      </c>
      <c r="AG34" s="133" cm="1">
        <f t="array" ref="AG34">_xlfn.XLOOKUP(AG$1,'PY1 Data(H)'!$A$1:$BR$1,_xlfn.XLOOKUP($A34,'PY1 Data(H)'!$A$1:$A$288,'PY1 Data(H)'!$A$1:$BR$288))</f>
        <v>0</v>
      </c>
      <c r="AH34" s="133" cm="1">
        <f t="array" ref="AH34">_xlfn.XLOOKUP(AH$1,'PY1 Data(H)'!$A$1:$BR$1,_xlfn.XLOOKUP($A34,'PY1 Data(H)'!$A$1:$A$288,'PY1 Data(H)'!$A$1:$BR$288))</f>
        <v>190661</v>
      </c>
      <c r="AI34" s="133" cm="1">
        <f t="array" ref="AI34">_xlfn.XLOOKUP(AI$1,'PY1 Data(H)'!$A$1:$BR$1,_xlfn.XLOOKUP($A34,'PY1 Data(H)'!$A$1:$A$288,'PY1 Data(H)'!$A$1:$BR$288))</f>
        <v>788199</v>
      </c>
      <c r="AJ34" s="133" cm="1">
        <f t="array" ref="AJ34">_xlfn.XLOOKUP(AJ$1,'PY1 Data(H)'!$A$1:$BR$1,_xlfn.XLOOKUP($A34,'PY1 Data(H)'!$A$1:$A$288,'PY1 Data(H)'!$A$1:$BR$288))</f>
        <v>2225360</v>
      </c>
      <c r="AK34" s="133" cm="1">
        <f t="array" ref="AK34">_xlfn.XLOOKUP(AK$1,'PY1 Data(H)'!$A$1:$BR$1,_xlfn.XLOOKUP($A34,'PY1 Data(H)'!$A$1:$A$288,'PY1 Data(H)'!$A$1:$BR$288))</f>
        <v>895074</v>
      </c>
      <c r="AL34" s="133" cm="1">
        <f t="array" ref="AL34">_xlfn.XLOOKUP(AL$1,'PY1 Data(H)'!$A$1:$BR$1,_xlfn.XLOOKUP($A34,'PY1 Data(H)'!$A$1:$A$288,'PY1 Data(H)'!$A$1:$BR$288))</f>
        <v>2081392</v>
      </c>
      <c r="AM34" s="133" cm="1">
        <f t="array" ref="AM34">_xlfn.XLOOKUP(AM$1,'PY1 Data(H)'!$A$1:$BR$1,_xlfn.XLOOKUP($A34,'PY1 Data(H)'!$A$1:$A$288,'PY1 Data(H)'!$A$1:$BR$288))</f>
        <v>1698124</v>
      </c>
      <c r="AN34" s="133" cm="1">
        <f t="array" ref="AN34">_xlfn.XLOOKUP(AN$1,'PY1 Data(H)'!$A$1:$BR$1,_xlfn.XLOOKUP($A34,'PY1 Data(H)'!$A$1:$A$288,'PY1 Data(H)'!$A$1:$BR$288))</f>
        <v>47599</v>
      </c>
      <c r="AO34" s="133" cm="1">
        <f t="array" ref="AO34">_xlfn.XLOOKUP(AO$1,'PY1 Data(H)'!$A$1:$BR$1,_xlfn.XLOOKUP($A34,'PY1 Data(H)'!$A$1:$A$288,'PY1 Data(H)'!$A$1:$BR$288))</f>
        <v>1275732</v>
      </c>
      <c r="AP34" s="133" cm="1">
        <f t="array" ref="AP34">_xlfn.XLOOKUP(AP$1,'PY1 Data(H)'!$A$1:$BR$1,_xlfn.XLOOKUP($A34,'PY1 Data(H)'!$A$1:$A$288,'PY1 Data(H)'!$A$1:$BR$288))</f>
        <v>1555370</v>
      </c>
      <c r="AQ34" s="133" cm="1">
        <f t="array" ref="AQ34">_xlfn.XLOOKUP(AQ$1,'PY1 Data(H)'!$A$1:$BR$1,_xlfn.XLOOKUP($A34,'PY1 Data(H)'!$A$1:$A$288,'PY1 Data(H)'!$A$1:$BR$288))</f>
        <v>118553</v>
      </c>
      <c r="AR34" s="133" cm="1">
        <f t="array" ref="AR34">_xlfn.XLOOKUP(AR$1,'PY1 Data(H)'!$A$1:$BR$1,_xlfn.XLOOKUP($A34,'PY1 Data(H)'!$A$1:$A$288,'PY1 Data(H)'!$A$1:$BR$288))</f>
        <v>353233</v>
      </c>
      <c r="AS34" s="133" cm="1">
        <f t="array" ref="AS34">_xlfn.XLOOKUP(AS$1,'PY1 Data(H)'!$A$1:$BR$1,_xlfn.XLOOKUP($A34,'PY1 Data(H)'!$A$1:$A$288,'PY1 Data(H)'!$A$1:$BR$288))</f>
        <v>1928763</v>
      </c>
      <c r="AT34" s="133" cm="1">
        <f t="array" ref="AT34">_xlfn.XLOOKUP(AT$1,'PY1 Data(H)'!$A$1:$BR$1,_xlfn.XLOOKUP($A34,'PY1 Data(H)'!$A$1:$A$288,'PY1 Data(H)'!$A$1:$BR$288))</f>
        <v>130486</v>
      </c>
      <c r="AU34" s="133" cm="1">
        <f t="array" ref="AU34">_xlfn.XLOOKUP(AU$1,'PY1 Data(H)'!$A$1:$BR$1,_xlfn.XLOOKUP($A34,'PY1 Data(H)'!$A$1:$A$288,'PY1 Data(H)'!$A$1:$BR$288))</f>
        <v>120001</v>
      </c>
      <c r="AV34" s="133" cm="1">
        <f t="array" ref="AV34">_xlfn.XLOOKUP(AV$1,'PY1 Data(H)'!$A$1:$BR$1,_xlfn.XLOOKUP($A34,'PY1 Data(H)'!$A$1:$A$288,'PY1 Data(H)'!$A$1:$BR$288))</f>
        <v>493136</v>
      </c>
      <c r="AW34" s="133" cm="1">
        <f t="array" ref="AW34">_xlfn.XLOOKUP(AW$1,'PY1 Data(H)'!$A$1:$BR$1,_xlfn.XLOOKUP($A34,'PY1 Data(H)'!$A$1:$A$288,'PY1 Data(H)'!$A$1:$BR$288))</f>
        <v>-59312</v>
      </c>
      <c r="AX34" s="133" cm="1">
        <f t="array" ref="AX34">_xlfn.XLOOKUP(AX$1,'PY1 Data(H)'!$A$1:$BR$1,_xlfn.XLOOKUP($A34,'PY1 Data(H)'!$A$1:$A$288,'PY1 Data(H)'!$A$1:$BR$288))</f>
        <v>-808892</v>
      </c>
      <c r="AY34" s="133" cm="1">
        <f t="array" ref="AY34">_xlfn.XLOOKUP(AY$1,'PY1 Data(H)'!$A$1:$BR$1,_xlfn.XLOOKUP($A34,'PY1 Data(H)'!$A$1:$A$288,'PY1 Data(H)'!$A$1:$BR$288))</f>
        <v>453934</v>
      </c>
      <c r="AZ34" s="133" cm="1">
        <f t="array" ref="AZ34">_xlfn.XLOOKUP(AZ$1,'PY1 Data(H)'!$A$1:$BR$1,_xlfn.XLOOKUP($A34,'PY1 Data(H)'!$A$1:$A$288,'PY1 Data(H)'!$A$1:$BR$288))</f>
        <v>762519</v>
      </c>
      <c r="BA34" s="133" cm="1">
        <f t="array" ref="BA34">_xlfn.XLOOKUP(BA$1,'PY1 Data(H)'!$A$1:$BR$1,_xlfn.XLOOKUP($A34,'PY1 Data(H)'!$A$1:$A$288,'PY1 Data(H)'!$A$1:$BR$288))</f>
        <v>67934</v>
      </c>
      <c r="BB34" s="133" cm="1">
        <f t="array" ref="BB34">_xlfn.XLOOKUP(BB$1,'PY1 Data(H)'!$A$1:$BR$1,_xlfn.XLOOKUP($A34,'PY1 Data(H)'!$A$1:$A$288,'PY1 Data(H)'!$A$1:$BR$288))</f>
        <v>307582</v>
      </c>
      <c r="BC34" s="133" cm="1">
        <f t="array" ref="BC34">_xlfn.XLOOKUP(BC$1,'PY1 Data(H)'!$A$1:$BR$1,_xlfn.XLOOKUP($A34,'PY1 Data(H)'!$A$1:$A$288,'PY1 Data(H)'!$A$1:$BR$288))</f>
        <v>-234223</v>
      </c>
      <c r="BD34" s="133" cm="1">
        <f t="array" ref="BD34">_xlfn.XLOOKUP(BD$1,'PY1 Data(H)'!$A$1:$BR$1,_xlfn.XLOOKUP($A34,'PY1 Data(H)'!$A$1:$A$288,'PY1 Data(H)'!$A$1:$BR$288))</f>
        <v>142065</v>
      </c>
      <c r="BE34" s="133" cm="1">
        <f t="array" ref="BE34">_xlfn.XLOOKUP(BE$1,'PY1 Data(H)'!$A$1:$BR$1,_xlfn.XLOOKUP($A34,'PY1 Data(H)'!$A$1:$A$288,'PY1 Data(H)'!$A$1:$BR$288))</f>
        <v>-408622</v>
      </c>
      <c r="BF34" s="133" cm="1">
        <f t="array" ref="BF34">_xlfn.XLOOKUP(BF$1,'PY1 Data(H)'!$A$1:$BR$1,_xlfn.XLOOKUP($A34,'PY1 Data(H)'!$A$1:$A$288,'PY1 Data(H)'!$A$1:$BR$288))</f>
        <v>-31381</v>
      </c>
      <c r="BG34" s="133" cm="1">
        <f t="array" ref="BG34">_xlfn.XLOOKUP(BG$1,'PY1 Data(H)'!$A$1:$BR$1,_xlfn.XLOOKUP($A34,'PY1 Data(H)'!$A$1:$A$288,'PY1 Data(H)'!$A$1:$BR$288))</f>
        <v>2011145</v>
      </c>
      <c r="BH34" s="133" cm="1">
        <f t="array" ref="BH34">_xlfn.XLOOKUP(BH$1,'PY1 Data(H)'!$A$1:$BR$1,_xlfn.XLOOKUP($A34,'PY1 Data(H)'!$A$1:$A$288,'PY1 Data(H)'!$A$1:$BR$288))</f>
        <v>162862</v>
      </c>
      <c r="BI34" s="133" cm="1">
        <f t="array" ref="BI34">_xlfn.XLOOKUP(BI$1,'PY1 Data(H)'!$A$1:$BR$1,_xlfn.XLOOKUP($A34,'PY1 Data(H)'!$A$1:$A$288,'PY1 Data(H)'!$A$1:$BR$288))</f>
        <v>568618</v>
      </c>
      <c r="BJ34" s="133" cm="1">
        <f t="array" ref="BJ34">_xlfn.XLOOKUP(BJ$1,'PY1 Data(H)'!$A$1:$BR$1,_xlfn.XLOOKUP($A34,'PY1 Data(H)'!$A$1:$A$288,'PY1 Data(H)'!$A$1:$BR$288))</f>
        <v>183103</v>
      </c>
    </row>
    <row r="35" spans="1:62" x14ac:dyDescent="0.3">
      <c r="A35">
        <v>591</v>
      </c>
      <c r="D35" s="133" cm="1">
        <f t="array" ref="D35">_xlfn.XLOOKUP(D$1,'PY1 Data(H)'!$A$1:$BR$1,_xlfn.XLOOKUP($A35,'PY1 Data(H)'!$A$1:$A$288,'PY1 Data(H)'!$A$1:$BR$288))</f>
        <v>7512927</v>
      </c>
      <c r="E35" s="133" cm="1">
        <f t="array" ref="E35">_xlfn.XLOOKUP(E$1,'PY1 Data(H)'!$A$1:$BR$1,_xlfn.XLOOKUP($A35,'PY1 Data(H)'!$A$1:$A$288,'PY1 Data(H)'!$A$1:$BR$288))</f>
        <v>0</v>
      </c>
      <c r="F35" s="133" cm="1">
        <f t="array" ref="F35">_xlfn.XLOOKUP(F$1,'PY1 Data(H)'!$A$1:$BR$1,_xlfn.XLOOKUP($A35,'PY1 Data(H)'!$A$1:$A$288,'PY1 Data(H)'!$A$1:$BR$288))</f>
        <v>717321</v>
      </c>
      <c r="G35" s="133" cm="1">
        <f t="array" ref="G35">_xlfn.XLOOKUP(G$1,'PY1 Data(H)'!$A$1:$BR$1,_xlfn.XLOOKUP($A35,'PY1 Data(H)'!$A$1:$A$288,'PY1 Data(H)'!$A$1:$BR$288))</f>
        <v>2165628</v>
      </c>
      <c r="H35" s="133" cm="1">
        <f t="array" ref="H35">_xlfn.XLOOKUP(H$1,'PY1 Data(H)'!$A$1:$BR$1,_xlfn.XLOOKUP($A35,'PY1 Data(H)'!$A$1:$A$288,'PY1 Data(H)'!$A$1:$BR$288))</f>
        <v>1448996</v>
      </c>
      <c r="I35" s="133" cm="1">
        <f t="array" ref="I35">_xlfn.XLOOKUP(I$1,'PY1 Data(H)'!$A$1:$BR$1,_xlfn.XLOOKUP($A35,'PY1 Data(H)'!$A$1:$A$288,'PY1 Data(H)'!$A$1:$BR$288))</f>
        <v>2324401</v>
      </c>
      <c r="J35" s="133" cm="1">
        <f t="array" ref="J35">_xlfn.XLOOKUP(J$1,'PY1 Data(H)'!$A$1:$BR$1,_xlfn.XLOOKUP($A35,'PY1 Data(H)'!$A$1:$A$288,'PY1 Data(H)'!$A$1:$BR$288))</f>
        <v>1972621</v>
      </c>
      <c r="K35" s="133" cm="1">
        <f t="array" ref="K35">_xlfn.XLOOKUP(K$1,'PY1 Data(H)'!$A$1:$BR$1,_xlfn.XLOOKUP($A35,'PY1 Data(H)'!$A$1:$A$288,'PY1 Data(H)'!$A$1:$BR$288))</f>
        <v>1158048</v>
      </c>
      <c r="L35" s="133" cm="1">
        <f t="array" ref="L35">_xlfn.XLOOKUP(L$1,'PY1 Data(H)'!$A$1:$BR$1,_xlfn.XLOOKUP($A35,'PY1 Data(H)'!$A$1:$A$288,'PY1 Data(H)'!$A$1:$BR$288))</f>
        <v>3759687</v>
      </c>
      <c r="M35" s="133" cm="1">
        <f t="array" ref="M35">_xlfn.XLOOKUP(M$1,'PY1 Data(H)'!$A$1:$BR$1,_xlfn.XLOOKUP($A35,'PY1 Data(H)'!$A$1:$A$288,'PY1 Data(H)'!$A$1:$BR$288))</f>
        <v>1833444</v>
      </c>
      <c r="N35" s="133" cm="1">
        <f t="array" ref="N35">_xlfn.XLOOKUP(N$1,'PY1 Data(H)'!$A$1:$BR$1,_xlfn.XLOOKUP($A35,'PY1 Data(H)'!$A$1:$A$288,'PY1 Data(H)'!$A$1:$BR$288))</f>
        <v>3862265</v>
      </c>
      <c r="O35" s="133" cm="1">
        <f t="array" ref="O35">_xlfn.XLOOKUP(O$1,'PY1 Data(H)'!$A$1:$BR$1,_xlfn.XLOOKUP($A35,'PY1 Data(H)'!$A$1:$A$288,'PY1 Data(H)'!$A$1:$BR$288))</f>
        <v>4558633</v>
      </c>
      <c r="P35" s="133" cm="1">
        <f t="array" ref="P35">_xlfn.XLOOKUP(P$1,'PY1 Data(H)'!$A$1:$BR$1,_xlfn.XLOOKUP($A35,'PY1 Data(H)'!$A$1:$A$288,'PY1 Data(H)'!$A$1:$BR$288))</f>
        <v>7416206</v>
      </c>
      <c r="Q35" s="133" cm="1">
        <f t="array" ref="Q35">_xlfn.XLOOKUP(Q$1,'PY1 Data(H)'!$A$1:$BR$1,_xlfn.XLOOKUP($A35,'PY1 Data(H)'!$A$1:$A$288,'PY1 Data(H)'!$A$1:$BR$288))</f>
        <v>4068575</v>
      </c>
      <c r="R35" s="133" cm="1">
        <f t="array" ref="R35">_xlfn.XLOOKUP(R$1,'PY1 Data(H)'!$A$1:$BR$1,_xlfn.XLOOKUP($A35,'PY1 Data(H)'!$A$1:$A$288,'PY1 Data(H)'!$A$1:$BR$288))</f>
        <v>13422060</v>
      </c>
      <c r="S35" s="133" cm="1">
        <f t="array" ref="S35">_xlfn.XLOOKUP(S$1,'PY1 Data(H)'!$A$1:$BR$1,_xlfn.XLOOKUP($A35,'PY1 Data(H)'!$A$1:$A$288,'PY1 Data(H)'!$A$1:$BR$288))</f>
        <v>6883228</v>
      </c>
      <c r="T35" s="133" cm="1">
        <f t="array" ref="T35">_xlfn.XLOOKUP(T$1,'PY1 Data(H)'!$A$1:$BR$1,_xlfn.XLOOKUP($A35,'PY1 Data(H)'!$A$1:$A$288,'PY1 Data(H)'!$A$1:$BR$288))</f>
        <v>595885</v>
      </c>
      <c r="U35" s="133" cm="1">
        <f t="array" ref="U35">_xlfn.XLOOKUP(U$1,'PY1 Data(H)'!$A$1:$BR$1,_xlfn.XLOOKUP($A35,'PY1 Data(H)'!$A$1:$A$288,'PY1 Data(H)'!$A$1:$BR$288))</f>
        <v>3690784</v>
      </c>
      <c r="V35" s="133" cm="1">
        <f t="array" ref="V35">_xlfn.XLOOKUP(V$1,'PY1 Data(H)'!$A$1:$BR$1,_xlfn.XLOOKUP($A35,'PY1 Data(H)'!$A$1:$A$288,'PY1 Data(H)'!$A$1:$BR$288))</f>
        <v>1059655</v>
      </c>
      <c r="W35" s="133" cm="1">
        <f t="array" ref="W35">_xlfn.XLOOKUP(W$1,'PY1 Data(H)'!$A$1:$BR$1,_xlfn.XLOOKUP($A35,'PY1 Data(H)'!$A$1:$A$288,'PY1 Data(H)'!$A$1:$BR$288))</f>
        <v>7666119</v>
      </c>
      <c r="X35" s="133" cm="1">
        <f t="array" ref="X35">_xlfn.XLOOKUP(X$1,'PY1 Data(H)'!$A$1:$BR$1,_xlfn.XLOOKUP($A35,'PY1 Data(H)'!$A$1:$A$288,'PY1 Data(H)'!$A$1:$BR$288))</f>
        <v>4176535</v>
      </c>
      <c r="Y35" s="133" cm="1">
        <f t="array" ref="Y35">_xlfn.XLOOKUP(Y$1,'PY1 Data(H)'!$A$1:$BR$1,_xlfn.XLOOKUP($A35,'PY1 Data(H)'!$A$1:$A$288,'PY1 Data(H)'!$A$1:$BR$288))</f>
        <v>46691000</v>
      </c>
      <c r="Z35" s="133" cm="1">
        <f t="array" ref="Z35">_xlfn.XLOOKUP(Z$1,'PY1 Data(H)'!$A$1:$BR$1,_xlfn.XLOOKUP($A35,'PY1 Data(H)'!$A$1:$A$288,'PY1 Data(H)'!$A$1:$BR$288))</f>
        <v>2890490</v>
      </c>
      <c r="AA35" s="133" cm="1">
        <f t="array" ref="AA35">_xlfn.XLOOKUP(AA$1,'PY1 Data(H)'!$A$1:$BR$1,_xlfn.XLOOKUP($A35,'PY1 Data(H)'!$A$1:$A$288,'PY1 Data(H)'!$A$1:$BR$288))</f>
        <v>2384460</v>
      </c>
      <c r="AB35" s="133" cm="1">
        <f t="array" ref="AB35">_xlfn.XLOOKUP(AB$1,'PY1 Data(H)'!$A$1:$BR$1,_xlfn.XLOOKUP($A35,'PY1 Data(H)'!$A$1:$A$288,'PY1 Data(H)'!$A$1:$BR$288))</f>
        <v>603012</v>
      </c>
      <c r="AC35" s="133" cm="1">
        <f t="array" ref="AC35">_xlfn.XLOOKUP(AC$1,'PY1 Data(H)'!$A$1:$BR$1,_xlfn.XLOOKUP($A35,'PY1 Data(H)'!$A$1:$A$288,'PY1 Data(H)'!$A$1:$BR$288))</f>
        <v>8035885</v>
      </c>
      <c r="AD35" s="133" cm="1">
        <f t="array" ref="AD35">_xlfn.XLOOKUP(AD$1,'PY1 Data(H)'!$A$1:$BR$1,_xlfn.XLOOKUP($A35,'PY1 Data(H)'!$A$1:$A$288,'PY1 Data(H)'!$A$1:$BR$288))</f>
        <v>1321020</v>
      </c>
      <c r="AE35" s="133" cm="1">
        <f t="array" ref="AE35">_xlfn.XLOOKUP(AE$1,'PY1 Data(H)'!$A$1:$BR$1,_xlfn.XLOOKUP($A35,'PY1 Data(H)'!$A$1:$A$288,'PY1 Data(H)'!$A$1:$BR$288))</f>
        <v>3519489</v>
      </c>
      <c r="AF35" s="133" cm="1">
        <f t="array" ref="AF35">_xlfn.XLOOKUP(AF$1,'PY1 Data(H)'!$A$1:$BR$1,_xlfn.XLOOKUP($A35,'PY1 Data(H)'!$A$1:$A$288,'PY1 Data(H)'!$A$1:$BR$288))</f>
        <v>6972235</v>
      </c>
      <c r="AG35" s="133" cm="1">
        <f t="array" ref="AG35">_xlfn.XLOOKUP(AG$1,'PY1 Data(H)'!$A$1:$BR$1,_xlfn.XLOOKUP($A35,'PY1 Data(H)'!$A$1:$A$288,'PY1 Data(H)'!$A$1:$BR$288))</f>
        <v>0</v>
      </c>
      <c r="AH35" s="133" cm="1">
        <f t="array" ref="AH35">_xlfn.XLOOKUP(AH$1,'PY1 Data(H)'!$A$1:$BR$1,_xlfn.XLOOKUP($A35,'PY1 Data(H)'!$A$1:$A$288,'PY1 Data(H)'!$A$1:$BR$288))</f>
        <v>1037008</v>
      </c>
      <c r="AI35" s="133" cm="1">
        <f t="array" ref="AI35">_xlfn.XLOOKUP(AI$1,'PY1 Data(H)'!$A$1:$BR$1,_xlfn.XLOOKUP($A35,'PY1 Data(H)'!$A$1:$A$288,'PY1 Data(H)'!$A$1:$BR$288))</f>
        <v>1784377</v>
      </c>
      <c r="AJ35" s="133" cm="1">
        <f t="array" ref="AJ35">_xlfn.XLOOKUP(AJ$1,'PY1 Data(H)'!$A$1:$BR$1,_xlfn.XLOOKUP($A35,'PY1 Data(H)'!$A$1:$A$288,'PY1 Data(H)'!$A$1:$BR$288))</f>
        <v>5932125</v>
      </c>
      <c r="AK35" s="133" cm="1">
        <f t="array" ref="AK35">_xlfn.XLOOKUP(AK$1,'PY1 Data(H)'!$A$1:$BR$1,_xlfn.XLOOKUP($A35,'PY1 Data(H)'!$A$1:$A$288,'PY1 Data(H)'!$A$1:$BR$288))</f>
        <v>2702362</v>
      </c>
      <c r="AL35" s="133" cm="1">
        <f t="array" ref="AL35">_xlfn.XLOOKUP(AL$1,'PY1 Data(H)'!$A$1:$BR$1,_xlfn.XLOOKUP($A35,'PY1 Data(H)'!$A$1:$A$288,'PY1 Data(H)'!$A$1:$BR$288))</f>
        <v>4149874</v>
      </c>
      <c r="AM35" s="133" cm="1">
        <f t="array" ref="AM35">_xlfn.XLOOKUP(AM$1,'PY1 Data(H)'!$A$1:$BR$1,_xlfn.XLOOKUP($A35,'PY1 Data(H)'!$A$1:$A$288,'PY1 Data(H)'!$A$1:$BR$288))</f>
        <v>11501559</v>
      </c>
      <c r="AN35" s="133" cm="1">
        <f t="array" ref="AN35">_xlfn.XLOOKUP(AN$1,'PY1 Data(H)'!$A$1:$BR$1,_xlfn.XLOOKUP($A35,'PY1 Data(H)'!$A$1:$A$288,'PY1 Data(H)'!$A$1:$BR$288))</f>
        <v>23608949</v>
      </c>
      <c r="AO35" s="133" cm="1">
        <f t="array" ref="AO35">_xlfn.XLOOKUP(AO$1,'PY1 Data(H)'!$A$1:$BR$1,_xlfn.XLOOKUP($A35,'PY1 Data(H)'!$A$1:$A$288,'PY1 Data(H)'!$A$1:$BR$288))</f>
        <v>3501148</v>
      </c>
      <c r="AP35" s="133" cm="1">
        <f t="array" ref="AP35">_xlfn.XLOOKUP(AP$1,'PY1 Data(H)'!$A$1:$BR$1,_xlfn.XLOOKUP($A35,'PY1 Data(H)'!$A$1:$A$288,'PY1 Data(H)'!$A$1:$BR$288))</f>
        <v>3046983</v>
      </c>
      <c r="AQ35" s="133" cm="1">
        <f t="array" ref="AQ35">_xlfn.XLOOKUP(AQ$1,'PY1 Data(H)'!$A$1:$BR$1,_xlfn.XLOOKUP($A35,'PY1 Data(H)'!$A$1:$A$288,'PY1 Data(H)'!$A$1:$BR$288))</f>
        <v>420833</v>
      </c>
      <c r="AR35" s="133" cm="1">
        <f t="array" ref="AR35">_xlfn.XLOOKUP(AR$1,'PY1 Data(H)'!$A$1:$BR$1,_xlfn.XLOOKUP($A35,'PY1 Data(H)'!$A$1:$A$288,'PY1 Data(H)'!$A$1:$BR$288))</f>
        <v>4243620</v>
      </c>
      <c r="AS35" s="133" cm="1">
        <f t="array" ref="AS35">_xlfn.XLOOKUP(AS$1,'PY1 Data(H)'!$A$1:$BR$1,_xlfn.XLOOKUP($A35,'PY1 Data(H)'!$A$1:$A$288,'PY1 Data(H)'!$A$1:$BR$288))</f>
        <v>13353190</v>
      </c>
      <c r="AT35" s="133" cm="1">
        <f t="array" ref="AT35">_xlfn.XLOOKUP(AT$1,'PY1 Data(H)'!$A$1:$BR$1,_xlfn.XLOOKUP($A35,'PY1 Data(H)'!$A$1:$A$288,'PY1 Data(H)'!$A$1:$BR$288))</f>
        <v>1038133</v>
      </c>
      <c r="AU35" s="133" cm="1">
        <f t="array" ref="AU35">_xlfn.XLOOKUP(AU$1,'PY1 Data(H)'!$A$1:$BR$1,_xlfn.XLOOKUP($A35,'PY1 Data(H)'!$A$1:$A$288,'PY1 Data(H)'!$A$1:$BR$288))</f>
        <v>659825</v>
      </c>
      <c r="AV35" s="133" cm="1">
        <f t="array" ref="AV35">_xlfn.XLOOKUP(AV$1,'PY1 Data(H)'!$A$1:$BR$1,_xlfn.XLOOKUP($A35,'PY1 Data(H)'!$A$1:$A$288,'PY1 Data(H)'!$A$1:$BR$288))</f>
        <v>3119316</v>
      </c>
      <c r="AW35" s="133" cm="1">
        <f t="array" ref="AW35">_xlfn.XLOOKUP(AW$1,'PY1 Data(H)'!$A$1:$BR$1,_xlfn.XLOOKUP($A35,'PY1 Data(H)'!$A$1:$A$288,'PY1 Data(H)'!$A$1:$BR$288))</f>
        <v>1919056</v>
      </c>
      <c r="AX35" s="133" cm="1">
        <f t="array" ref="AX35">_xlfn.XLOOKUP(AX$1,'PY1 Data(H)'!$A$1:$BR$1,_xlfn.XLOOKUP($A35,'PY1 Data(H)'!$A$1:$A$288,'PY1 Data(H)'!$A$1:$BR$288))</f>
        <v>35339696</v>
      </c>
      <c r="AY35" s="133" cm="1">
        <f t="array" ref="AY35">_xlfn.XLOOKUP(AY$1,'PY1 Data(H)'!$A$1:$BR$1,_xlfn.XLOOKUP($A35,'PY1 Data(H)'!$A$1:$A$288,'PY1 Data(H)'!$A$1:$BR$288))</f>
        <v>1701867</v>
      </c>
      <c r="AZ35" s="133" cm="1">
        <f t="array" ref="AZ35">_xlfn.XLOOKUP(AZ$1,'PY1 Data(H)'!$A$1:$BR$1,_xlfn.XLOOKUP($A35,'PY1 Data(H)'!$A$1:$A$288,'PY1 Data(H)'!$A$1:$BR$288))</f>
        <v>6645171</v>
      </c>
      <c r="BA35" s="133" cm="1">
        <f t="array" ref="BA35">_xlfn.XLOOKUP(BA$1,'PY1 Data(H)'!$A$1:$BR$1,_xlfn.XLOOKUP($A35,'PY1 Data(H)'!$A$1:$A$288,'PY1 Data(H)'!$A$1:$BR$288))</f>
        <v>4677373</v>
      </c>
      <c r="BB35" s="133" cm="1">
        <f t="array" ref="BB35">_xlfn.XLOOKUP(BB$1,'PY1 Data(H)'!$A$1:$BR$1,_xlfn.XLOOKUP($A35,'PY1 Data(H)'!$A$1:$A$288,'PY1 Data(H)'!$A$1:$BR$288))</f>
        <v>6803611</v>
      </c>
      <c r="BC35" s="133" cm="1">
        <f t="array" ref="BC35">_xlfn.XLOOKUP(BC$1,'PY1 Data(H)'!$A$1:$BR$1,_xlfn.XLOOKUP($A35,'PY1 Data(H)'!$A$1:$A$288,'PY1 Data(H)'!$A$1:$BR$288))</f>
        <v>718313</v>
      </c>
      <c r="BD35" s="133" cm="1">
        <f t="array" ref="BD35">_xlfn.XLOOKUP(BD$1,'PY1 Data(H)'!$A$1:$BR$1,_xlfn.XLOOKUP($A35,'PY1 Data(H)'!$A$1:$A$288,'PY1 Data(H)'!$A$1:$BR$288))</f>
        <v>1785350</v>
      </c>
      <c r="BE35" s="133" cm="1">
        <f t="array" ref="BE35">_xlfn.XLOOKUP(BE$1,'PY1 Data(H)'!$A$1:$BR$1,_xlfn.XLOOKUP($A35,'PY1 Data(H)'!$A$1:$A$288,'PY1 Data(H)'!$A$1:$BR$288))</f>
        <v>4063594</v>
      </c>
      <c r="BF35" s="133" cm="1">
        <f t="array" ref="BF35">_xlfn.XLOOKUP(BF$1,'PY1 Data(H)'!$A$1:$BR$1,_xlfn.XLOOKUP($A35,'PY1 Data(H)'!$A$1:$A$288,'PY1 Data(H)'!$A$1:$BR$288))</f>
        <v>387963</v>
      </c>
      <c r="BG35" s="133" cm="1">
        <f t="array" ref="BG35">_xlfn.XLOOKUP(BG$1,'PY1 Data(H)'!$A$1:$BR$1,_xlfn.XLOOKUP($A35,'PY1 Data(H)'!$A$1:$A$288,'PY1 Data(H)'!$A$1:$BR$288))</f>
        <v>6990810</v>
      </c>
      <c r="BH35" s="133" cm="1">
        <f t="array" ref="BH35">_xlfn.XLOOKUP(BH$1,'PY1 Data(H)'!$A$1:$BR$1,_xlfn.XLOOKUP($A35,'PY1 Data(H)'!$A$1:$A$288,'PY1 Data(H)'!$A$1:$BR$288))</f>
        <v>1644987</v>
      </c>
      <c r="BI35" s="133" cm="1">
        <f t="array" ref="BI35">_xlfn.XLOOKUP(BI$1,'PY1 Data(H)'!$A$1:$BR$1,_xlfn.XLOOKUP($A35,'PY1 Data(H)'!$A$1:$A$288,'PY1 Data(H)'!$A$1:$BR$288))</f>
        <v>8897538</v>
      </c>
      <c r="BJ35" s="133" cm="1">
        <f t="array" ref="BJ35">_xlfn.XLOOKUP(BJ$1,'PY1 Data(H)'!$A$1:$BR$1,_xlfn.XLOOKUP($A35,'PY1 Data(H)'!$A$1:$A$288,'PY1 Data(H)'!$A$1:$BR$288))</f>
        <v>531563</v>
      </c>
    </row>
    <row r="36" spans="1:62" x14ac:dyDescent="0.3">
      <c r="D36" s="133" t="e" cm="1">
        <f t="array" ref="D36">_xlfn.XLOOKUP(D$1,'PY1 Data(H)'!$A$1:$BR$1,_xlfn.XLOOKUP($A36,'PY1 Data(H)'!$A$1:$A$288,'PY1 Data(H)'!$A$1:$BR$288))</f>
        <v>#N/A</v>
      </c>
      <c r="E36" s="133" t="e" cm="1">
        <f t="array" ref="E36">_xlfn.XLOOKUP(E$1,'PY1 Data(H)'!$A$1:$BR$1,_xlfn.XLOOKUP($A36,'PY1 Data(H)'!$A$1:$A$288,'PY1 Data(H)'!$A$1:$BR$288))</f>
        <v>#N/A</v>
      </c>
      <c r="F36" s="133" t="e" cm="1">
        <f t="array" ref="F36">_xlfn.XLOOKUP(F$1,'PY1 Data(H)'!$A$1:$BR$1,_xlfn.XLOOKUP($A36,'PY1 Data(H)'!$A$1:$A$288,'PY1 Data(H)'!$A$1:$BR$288))</f>
        <v>#N/A</v>
      </c>
      <c r="G36" s="133" t="e" cm="1">
        <f t="array" ref="G36">_xlfn.XLOOKUP(G$1,'PY1 Data(H)'!$A$1:$BR$1,_xlfn.XLOOKUP($A36,'PY1 Data(H)'!$A$1:$A$288,'PY1 Data(H)'!$A$1:$BR$288))</f>
        <v>#N/A</v>
      </c>
      <c r="H36" s="133" t="e" cm="1">
        <f t="array" ref="H36">_xlfn.XLOOKUP(H$1,'PY1 Data(H)'!$A$1:$BR$1,_xlfn.XLOOKUP($A36,'PY1 Data(H)'!$A$1:$A$288,'PY1 Data(H)'!$A$1:$BR$288))</f>
        <v>#N/A</v>
      </c>
      <c r="I36" s="133" t="e" cm="1">
        <f t="array" ref="I36">_xlfn.XLOOKUP(I$1,'PY1 Data(H)'!$A$1:$BR$1,_xlfn.XLOOKUP($A36,'PY1 Data(H)'!$A$1:$A$288,'PY1 Data(H)'!$A$1:$BR$288))</f>
        <v>#N/A</v>
      </c>
      <c r="J36" s="133" t="e" cm="1">
        <f t="array" ref="J36">_xlfn.XLOOKUP(J$1,'PY1 Data(H)'!$A$1:$BR$1,_xlfn.XLOOKUP($A36,'PY1 Data(H)'!$A$1:$A$288,'PY1 Data(H)'!$A$1:$BR$288))</f>
        <v>#N/A</v>
      </c>
      <c r="K36" s="133" t="e" cm="1">
        <f t="array" ref="K36">_xlfn.XLOOKUP(K$1,'PY1 Data(H)'!$A$1:$BR$1,_xlfn.XLOOKUP($A36,'PY1 Data(H)'!$A$1:$A$288,'PY1 Data(H)'!$A$1:$BR$288))</f>
        <v>#N/A</v>
      </c>
      <c r="L36" s="133" t="e" cm="1">
        <f t="array" ref="L36">_xlfn.XLOOKUP(L$1,'PY1 Data(H)'!$A$1:$BR$1,_xlfn.XLOOKUP($A36,'PY1 Data(H)'!$A$1:$A$288,'PY1 Data(H)'!$A$1:$BR$288))</f>
        <v>#N/A</v>
      </c>
      <c r="M36" s="133" t="e" cm="1">
        <f t="array" ref="M36">_xlfn.XLOOKUP(M$1,'PY1 Data(H)'!$A$1:$BR$1,_xlfn.XLOOKUP($A36,'PY1 Data(H)'!$A$1:$A$288,'PY1 Data(H)'!$A$1:$BR$288))</f>
        <v>#N/A</v>
      </c>
      <c r="N36" s="133" t="e" cm="1">
        <f t="array" ref="N36">_xlfn.XLOOKUP(N$1,'PY1 Data(H)'!$A$1:$BR$1,_xlfn.XLOOKUP($A36,'PY1 Data(H)'!$A$1:$A$288,'PY1 Data(H)'!$A$1:$BR$288))</f>
        <v>#N/A</v>
      </c>
      <c r="O36" s="133" t="e" cm="1">
        <f t="array" ref="O36">_xlfn.XLOOKUP(O$1,'PY1 Data(H)'!$A$1:$BR$1,_xlfn.XLOOKUP($A36,'PY1 Data(H)'!$A$1:$A$288,'PY1 Data(H)'!$A$1:$BR$288))</f>
        <v>#N/A</v>
      </c>
      <c r="P36" s="133" t="e" cm="1">
        <f t="array" ref="P36">_xlfn.XLOOKUP(P$1,'PY1 Data(H)'!$A$1:$BR$1,_xlfn.XLOOKUP($A36,'PY1 Data(H)'!$A$1:$A$288,'PY1 Data(H)'!$A$1:$BR$288))</f>
        <v>#N/A</v>
      </c>
      <c r="Q36" s="133" t="e" cm="1">
        <f t="array" ref="Q36">_xlfn.XLOOKUP(Q$1,'PY1 Data(H)'!$A$1:$BR$1,_xlfn.XLOOKUP($A36,'PY1 Data(H)'!$A$1:$A$288,'PY1 Data(H)'!$A$1:$BR$288))</f>
        <v>#N/A</v>
      </c>
      <c r="R36" s="133" t="e" cm="1">
        <f t="array" ref="R36">_xlfn.XLOOKUP(R$1,'PY1 Data(H)'!$A$1:$BR$1,_xlfn.XLOOKUP($A36,'PY1 Data(H)'!$A$1:$A$288,'PY1 Data(H)'!$A$1:$BR$288))</f>
        <v>#N/A</v>
      </c>
      <c r="S36" s="133" t="e" cm="1">
        <f t="array" ref="S36">_xlfn.XLOOKUP(S$1,'PY1 Data(H)'!$A$1:$BR$1,_xlfn.XLOOKUP($A36,'PY1 Data(H)'!$A$1:$A$288,'PY1 Data(H)'!$A$1:$BR$288))</f>
        <v>#N/A</v>
      </c>
      <c r="T36" s="133" t="e" cm="1">
        <f t="array" ref="T36">_xlfn.XLOOKUP(T$1,'PY1 Data(H)'!$A$1:$BR$1,_xlfn.XLOOKUP($A36,'PY1 Data(H)'!$A$1:$A$288,'PY1 Data(H)'!$A$1:$BR$288))</f>
        <v>#N/A</v>
      </c>
      <c r="U36" s="133" t="e" cm="1">
        <f t="array" ref="U36">_xlfn.XLOOKUP(U$1,'PY1 Data(H)'!$A$1:$BR$1,_xlfn.XLOOKUP($A36,'PY1 Data(H)'!$A$1:$A$288,'PY1 Data(H)'!$A$1:$BR$288))</f>
        <v>#N/A</v>
      </c>
      <c r="V36" s="133" t="e" cm="1">
        <f t="array" ref="V36">_xlfn.XLOOKUP(V$1,'PY1 Data(H)'!$A$1:$BR$1,_xlfn.XLOOKUP($A36,'PY1 Data(H)'!$A$1:$A$288,'PY1 Data(H)'!$A$1:$BR$288))</f>
        <v>#N/A</v>
      </c>
      <c r="W36" s="133" t="e" cm="1">
        <f t="array" ref="W36">_xlfn.XLOOKUP(W$1,'PY1 Data(H)'!$A$1:$BR$1,_xlfn.XLOOKUP($A36,'PY1 Data(H)'!$A$1:$A$288,'PY1 Data(H)'!$A$1:$BR$288))</f>
        <v>#N/A</v>
      </c>
      <c r="X36" s="133" t="e" cm="1">
        <f t="array" ref="X36">_xlfn.XLOOKUP(X$1,'PY1 Data(H)'!$A$1:$BR$1,_xlfn.XLOOKUP($A36,'PY1 Data(H)'!$A$1:$A$288,'PY1 Data(H)'!$A$1:$BR$288))</f>
        <v>#N/A</v>
      </c>
      <c r="Y36" s="133" t="e" cm="1">
        <f t="array" ref="Y36">_xlfn.XLOOKUP(Y$1,'PY1 Data(H)'!$A$1:$BR$1,_xlfn.XLOOKUP($A36,'PY1 Data(H)'!$A$1:$A$288,'PY1 Data(H)'!$A$1:$BR$288))</f>
        <v>#N/A</v>
      </c>
      <c r="Z36" s="133" t="e" cm="1">
        <f t="array" ref="Z36">_xlfn.XLOOKUP(Z$1,'PY1 Data(H)'!$A$1:$BR$1,_xlfn.XLOOKUP($A36,'PY1 Data(H)'!$A$1:$A$288,'PY1 Data(H)'!$A$1:$BR$288))</f>
        <v>#N/A</v>
      </c>
      <c r="AA36" s="133" t="e" cm="1">
        <f t="array" ref="AA36">_xlfn.XLOOKUP(AA$1,'PY1 Data(H)'!$A$1:$BR$1,_xlfn.XLOOKUP($A36,'PY1 Data(H)'!$A$1:$A$288,'PY1 Data(H)'!$A$1:$BR$288))</f>
        <v>#N/A</v>
      </c>
      <c r="AB36" s="133" t="e" cm="1">
        <f t="array" ref="AB36">_xlfn.XLOOKUP(AB$1,'PY1 Data(H)'!$A$1:$BR$1,_xlfn.XLOOKUP($A36,'PY1 Data(H)'!$A$1:$A$288,'PY1 Data(H)'!$A$1:$BR$288))</f>
        <v>#N/A</v>
      </c>
      <c r="AC36" s="133" t="e" cm="1">
        <f t="array" ref="AC36">_xlfn.XLOOKUP(AC$1,'PY1 Data(H)'!$A$1:$BR$1,_xlfn.XLOOKUP($A36,'PY1 Data(H)'!$A$1:$A$288,'PY1 Data(H)'!$A$1:$BR$288))</f>
        <v>#N/A</v>
      </c>
      <c r="AD36" s="133" t="e" cm="1">
        <f t="array" ref="AD36">_xlfn.XLOOKUP(AD$1,'PY1 Data(H)'!$A$1:$BR$1,_xlfn.XLOOKUP($A36,'PY1 Data(H)'!$A$1:$A$288,'PY1 Data(H)'!$A$1:$BR$288))</f>
        <v>#N/A</v>
      </c>
      <c r="AE36" s="133" t="e" cm="1">
        <f t="array" ref="AE36">_xlfn.XLOOKUP(AE$1,'PY1 Data(H)'!$A$1:$BR$1,_xlfn.XLOOKUP($A36,'PY1 Data(H)'!$A$1:$A$288,'PY1 Data(H)'!$A$1:$BR$288))</f>
        <v>#N/A</v>
      </c>
      <c r="AF36" s="133" t="e" cm="1">
        <f t="array" ref="AF36">_xlfn.XLOOKUP(AF$1,'PY1 Data(H)'!$A$1:$BR$1,_xlfn.XLOOKUP($A36,'PY1 Data(H)'!$A$1:$A$288,'PY1 Data(H)'!$A$1:$BR$288))</f>
        <v>#N/A</v>
      </c>
      <c r="AG36" s="133" t="e" cm="1">
        <f t="array" ref="AG36">_xlfn.XLOOKUP(AG$1,'PY1 Data(H)'!$A$1:$BR$1,_xlfn.XLOOKUP($A36,'PY1 Data(H)'!$A$1:$A$288,'PY1 Data(H)'!$A$1:$BR$288))</f>
        <v>#N/A</v>
      </c>
      <c r="AH36" s="133" t="e" cm="1">
        <f t="array" ref="AH36">_xlfn.XLOOKUP(AH$1,'PY1 Data(H)'!$A$1:$BR$1,_xlfn.XLOOKUP($A36,'PY1 Data(H)'!$A$1:$A$288,'PY1 Data(H)'!$A$1:$BR$288))</f>
        <v>#N/A</v>
      </c>
      <c r="AI36" s="133" t="e" cm="1">
        <f t="array" ref="AI36">_xlfn.XLOOKUP(AI$1,'PY1 Data(H)'!$A$1:$BR$1,_xlfn.XLOOKUP($A36,'PY1 Data(H)'!$A$1:$A$288,'PY1 Data(H)'!$A$1:$BR$288))</f>
        <v>#N/A</v>
      </c>
      <c r="AJ36" s="133" t="e" cm="1">
        <f t="array" ref="AJ36">_xlfn.XLOOKUP(AJ$1,'PY1 Data(H)'!$A$1:$BR$1,_xlfn.XLOOKUP($A36,'PY1 Data(H)'!$A$1:$A$288,'PY1 Data(H)'!$A$1:$BR$288))</f>
        <v>#N/A</v>
      </c>
      <c r="AK36" s="133" t="e" cm="1">
        <f t="array" ref="AK36">_xlfn.XLOOKUP(AK$1,'PY1 Data(H)'!$A$1:$BR$1,_xlfn.XLOOKUP($A36,'PY1 Data(H)'!$A$1:$A$288,'PY1 Data(H)'!$A$1:$BR$288))</f>
        <v>#N/A</v>
      </c>
      <c r="AL36" s="133" t="e" cm="1">
        <f t="array" ref="AL36">_xlfn.XLOOKUP(AL$1,'PY1 Data(H)'!$A$1:$BR$1,_xlfn.XLOOKUP($A36,'PY1 Data(H)'!$A$1:$A$288,'PY1 Data(H)'!$A$1:$BR$288))</f>
        <v>#N/A</v>
      </c>
      <c r="AM36" s="133" t="e" cm="1">
        <f t="array" ref="AM36">_xlfn.XLOOKUP(AM$1,'PY1 Data(H)'!$A$1:$BR$1,_xlfn.XLOOKUP($A36,'PY1 Data(H)'!$A$1:$A$288,'PY1 Data(H)'!$A$1:$BR$288))</f>
        <v>#N/A</v>
      </c>
      <c r="AN36" s="133" t="e" cm="1">
        <f t="array" ref="AN36">_xlfn.XLOOKUP(AN$1,'PY1 Data(H)'!$A$1:$BR$1,_xlfn.XLOOKUP($A36,'PY1 Data(H)'!$A$1:$A$288,'PY1 Data(H)'!$A$1:$BR$288))</f>
        <v>#N/A</v>
      </c>
      <c r="AO36" s="133" t="e" cm="1">
        <f t="array" ref="AO36">_xlfn.XLOOKUP(AO$1,'PY1 Data(H)'!$A$1:$BR$1,_xlfn.XLOOKUP($A36,'PY1 Data(H)'!$A$1:$A$288,'PY1 Data(H)'!$A$1:$BR$288))</f>
        <v>#N/A</v>
      </c>
      <c r="AP36" s="133" t="e" cm="1">
        <f t="array" ref="AP36">_xlfn.XLOOKUP(AP$1,'PY1 Data(H)'!$A$1:$BR$1,_xlfn.XLOOKUP($A36,'PY1 Data(H)'!$A$1:$A$288,'PY1 Data(H)'!$A$1:$BR$288))</f>
        <v>#N/A</v>
      </c>
      <c r="AQ36" s="133" t="e" cm="1">
        <f t="array" ref="AQ36">_xlfn.XLOOKUP(AQ$1,'PY1 Data(H)'!$A$1:$BR$1,_xlfn.XLOOKUP($A36,'PY1 Data(H)'!$A$1:$A$288,'PY1 Data(H)'!$A$1:$BR$288))</f>
        <v>#N/A</v>
      </c>
      <c r="AR36" s="133" t="e" cm="1">
        <f t="array" ref="AR36">_xlfn.XLOOKUP(AR$1,'PY1 Data(H)'!$A$1:$BR$1,_xlfn.XLOOKUP($A36,'PY1 Data(H)'!$A$1:$A$288,'PY1 Data(H)'!$A$1:$BR$288))</f>
        <v>#N/A</v>
      </c>
      <c r="AS36" s="133" t="e" cm="1">
        <f t="array" ref="AS36">_xlfn.XLOOKUP(AS$1,'PY1 Data(H)'!$A$1:$BR$1,_xlfn.XLOOKUP($A36,'PY1 Data(H)'!$A$1:$A$288,'PY1 Data(H)'!$A$1:$BR$288))</f>
        <v>#N/A</v>
      </c>
      <c r="AT36" s="133" t="e" cm="1">
        <f t="array" ref="AT36">_xlfn.XLOOKUP(AT$1,'PY1 Data(H)'!$A$1:$BR$1,_xlfn.XLOOKUP($A36,'PY1 Data(H)'!$A$1:$A$288,'PY1 Data(H)'!$A$1:$BR$288))</f>
        <v>#N/A</v>
      </c>
      <c r="AU36" s="133" t="e" cm="1">
        <f t="array" ref="AU36">_xlfn.XLOOKUP(AU$1,'PY1 Data(H)'!$A$1:$BR$1,_xlfn.XLOOKUP($A36,'PY1 Data(H)'!$A$1:$A$288,'PY1 Data(H)'!$A$1:$BR$288))</f>
        <v>#N/A</v>
      </c>
      <c r="AV36" s="133" t="e" cm="1">
        <f t="array" ref="AV36">_xlfn.XLOOKUP(AV$1,'PY1 Data(H)'!$A$1:$BR$1,_xlfn.XLOOKUP($A36,'PY1 Data(H)'!$A$1:$A$288,'PY1 Data(H)'!$A$1:$BR$288))</f>
        <v>#N/A</v>
      </c>
      <c r="AW36" s="133" t="e" cm="1">
        <f t="array" ref="AW36">_xlfn.XLOOKUP(AW$1,'PY1 Data(H)'!$A$1:$BR$1,_xlfn.XLOOKUP($A36,'PY1 Data(H)'!$A$1:$A$288,'PY1 Data(H)'!$A$1:$BR$288))</f>
        <v>#N/A</v>
      </c>
      <c r="AX36" s="133" t="e" cm="1">
        <f t="array" ref="AX36">_xlfn.XLOOKUP(AX$1,'PY1 Data(H)'!$A$1:$BR$1,_xlfn.XLOOKUP($A36,'PY1 Data(H)'!$A$1:$A$288,'PY1 Data(H)'!$A$1:$BR$288))</f>
        <v>#N/A</v>
      </c>
      <c r="AY36" s="133" t="e" cm="1">
        <f t="array" ref="AY36">_xlfn.XLOOKUP(AY$1,'PY1 Data(H)'!$A$1:$BR$1,_xlfn.XLOOKUP($A36,'PY1 Data(H)'!$A$1:$A$288,'PY1 Data(H)'!$A$1:$BR$288))</f>
        <v>#N/A</v>
      </c>
      <c r="AZ36" s="133" t="e" cm="1">
        <f t="array" ref="AZ36">_xlfn.XLOOKUP(AZ$1,'PY1 Data(H)'!$A$1:$BR$1,_xlfn.XLOOKUP($A36,'PY1 Data(H)'!$A$1:$A$288,'PY1 Data(H)'!$A$1:$BR$288))</f>
        <v>#N/A</v>
      </c>
      <c r="BA36" s="133" t="e" cm="1">
        <f t="array" ref="BA36">_xlfn.XLOOKUP(BA$1,'PY1 Data(H)'!$A$1:$BR$1,_xlfn.XLOOKUP($A36,'PY1 Data(H)'!$A$1:$A$288,'PY1 Data(H)'!$A$1:$BR$288))</f>
        <v>#N/A</v>
      </c>
      <c r="BB36" s="133" t="e" cm="1">
        <f t="array" ref="BB36">_xlfn.XLOOKUP(BB$1,'PY1 Data(H)'!$A$1:$BR$1,_xlfn.XLOOKUP($A36,'PY1 Data(H)'!$A$1:$A$288,'PY1 Data(H)'!$A$1:$BR$288))</f>
        <v>#N/A</v>
      </c>
      <c r="BC36" s="133" t="e" cm="1">
        <f t="array" ref="BC36">_xlfn.XLOOKUP(BC$1,'PY1 Data(H)'!$A$1:$BR$1,_xlfn.XLOOKUP($A36,'PY1 Data(H)'!$A$1:$A$288,'PY1 Data(H)'!$A$1:$BR$288))</f>
        <v>#N/A</v>
      </c>
      <c r="BD36" s="133" t="e" cm="1">
        <f t="array" ref="BD36">_xlfn.XLOOKUP(BD$1,'PY1 Data(H)'!$A$1:$BR$1,_xlfn.XLOOKUP($A36,'PY1 Data(H)'!$A$1:$A$288,'PY1 Data(H)'!$A$1:$BR$288))</f>
        <v>#N/A</v>
      </c>
      <c r="BE36" s="133" t="e" cm="1">
        <f t="array" ref="BE36">_xlfn.XLOOKUP(BE$1,'PY1 Data(H)'!$A$1:$BR$1,_xlfn.XLOOKUP($A36,'PY1 Data(H)'!$A$1:$A$288,'PY1 Data(H)'!$A$1:$BR$288))</f>
        <v>#N/A</v>
      </c>
      <c r="BF36" s="133" t="e" cm="1">
        <f t="array" ref="BF36">_xlfn.XLOOKUP(BF$1,'PY1 Data(H)'!$A$1:$BR$1,_xlfn.XLOOKUP($A36,'PY1 Data(H)'!$A$1:$A$288,'PY1 Data(H)'!$A$1:$BR$288))</f>
        <v>#N/A</v>
      </c>
      <c r="BG36" s="133" t="e" cm="1">
        <f t="array" ref="BG36">_xlfn.XLOOKUP(BG$1,'PY1 Data(H)'!$A$1:$BR$1,_xlfn.XLOOKUP($A36,'PY1 Data(H)'!$A$1:$A$288,'PY1 Data(H)'!$A$1:$BR$288))</f>
        <v>#N/A</v>
      </c>
      <c r="BH36" s="133" t="e" cm="1">
        <f t="array" ref="BH36">_xlfn.XLOOKUP(BH$1,'PY1 Data(H)'!$A$1:$BR$1,_xlfn.XLOOKUP($A36,'PY1 Data(H)'!$A$1:$A$288,'PY1 Data(H)'!$A$1:$BR$288))</f>
        <v>#N/A</v>
      </c>
      <c r="BI36" s="133" t="e" cm="1">
        <f t="array" ref="BI36">_xlfn.XLOOKUP(BI$1,'PY1 Data(H)'!$A$1:$BR$1,_xlfn.XLOOKUP($A36,'PY1 Data(H)'!$A$1:$A$288,'PY1 Data(H)'!$A$1:$BR$288))</f>
        <v>#N/A</v>
      </c>
      <c r="BJ36" s="133" t="e" cm="1">
        <f t="array" ref="BJ36">_xlfn.XLOOKUP(BJ$1,'PY1 Data(H)'!$A$1:$BR$1,_xlfn.XLOOKUP($A36,'PY1 Data(H)'!$A$1:$A$288,'PY1 Data(H)'!$A$1:$BR$288))</f>
        <v>#N/A</v>
      </c>
    </row>
    <row r="37" spans="1:62" x14ac:dyDescent="0.3">
      <c r="A37">
        <v>506</v>
      </c>
      <c r="D37" s="133" cm="1">
        <f t="array" ref="D37">_xlfn.XLOOKUP(D$1,'PY1 Data(H)'!$A$1:$BR$1,_xlfn.XLOOKUP($A37,'PY1 Data(H)'!$A$1:$A$288,'PY1 Data(H)'!$A$1:$BR$288))</f>
        <v>11148695</v>
      </c>
      <c r="E37" s="133" cm="1">
        <f t="array" ref="E37">_xlfn.XLOOKUP(E$1,'PY1 Data(H)'!$A$1:$BR$1,_xlfn.XLOOKUP($A37,'PY1 Data(H)'!$A$1:$A$288,'PY1 Data(H)'!$A$1:$BR$288))</f>
        <v>4214030</v>
      </c>
      <c r="F37" s="133" cm="1">
        <f t="array" ref="F37">_xlfn.XLOOKUP(F$1,'PY1 Data(H)'!$A$1:$BR$1,_xlfn.XLOOKUP($A37,'PY1 Data(H)'!$A$1:$A$288,'PY1 Data(H)'!$A$1:$BR$288))</f>
        <v>3158214</v>
      </c>
      <c r="G37" s="133" cm="1">
        <f t="array" ref="G37">_xlfn.XLOOKUP(G$1,'PY1 Data(H)'!$A$1:$BR$1,_xlfn.XLOOKUP($A37,'PY1 Data(H)'!$A$1:$A$288,'PY1 Data(H)'!$A$1:$BR$288))</f>
        <v>4591010</v>
      </c>
      <c r="H37" s="133" cm="1">
        <f t="array" ref="H37">_xlfn.XLOOKUP(H$1,'PY1 Data(H)'!$A$1:$BR$1,_xlfn.XLOOKUP($A37,'PY1 Data(H)'!$A$1:$A$288,'PY1 Data(H)'!$A$1:$BR$288))</f>
        <v>3057007</v>
      </c>
      <c r="I37" s="133" cm="1">
        <f t="array" ref="I37">_xlfn.XLOOKUP(I$1,'PY1 Data(H)'!$A$1:$BR$1,_xlfn.XLOOKUP($A37,'PY1 Data(H)'!$A$1:$A$288,'PY1 Data(H)'!$A$1:$BR$288))</f>
        <v>4296587</v>
      </c>
      <c r="J37" s="133" cm="1">
        <f t="array" ref="J37">_xlfn.XLOOKUP(J$1,'PY1 Data(H)'!$A$1:$BR$1,_xlfn.XLOOKUP($A37,'PY1 Data(H)'!$A$1:$A$288,'PY1 Data(H)'!$A$1:$BR$288))</f>
        <v>5763056</v>
      </c>
      <c r="K37" s="133" cm="1">
        <f t="array" ref="K37">_xlfn.XLOOKUP(K$1,'PY1 Data(H)'!$A$1:$BR$1,_xlfn.XLOOKUP($A37,'PY1 Data(H)'!$A$1:$A$288,'PY1 Data(H)'!$A$1:$BR$288))</f>
        <v>2070539</v>
      </c>
      <c r="L37" s="133" cm="1">
        <f t="array" ref="L37">_xlfn.XLOOKUP(L$1,'PY1 Data(H)'!$A$1:$BR$1,_xlfn.XLOOKUP($A37,'PY1 Data(H)'!$A$1:$A$288,'PY1 Data(H)'!$A$1:$BR$288))</f>
        <v>1880903</v>
      </c>
      <c r="M37" s="133" cm="1">
        <f t="array" ref="M37">_xlfn.XLOOKUP(M$1,'PY1 Data(H)'!$A$1:$BR$1,_xlfn.XLOOKUP($A37,'PY1 Data(H)'!$A$1:$A$288,'PY1 Data(H)'!$A$1:$BR$288))</f>
        <v>2200287</v>
      </c>
      <c r="N37" s="133" cm="1">
        <f t="array" ref="N37">_xlfn.XLOOKUP(N$1,'PY1 Data(H)'!$A$1:$BR$1,_xlfn.XLOOKUP($A37,'PY1 Data(H)'!$A$1:$A$288,'PY1 Data(H)'!$A$1:$BR$288))</f>
        <v>1158806</v>
      </c>
      <c r="O37" s="133" cm="1">
        <f t="array" ref="O37">_xlfn.XLOOKUP(O$1,'PY1 Data(H)'!$A$1:$BR$1,_xlfn.XLOOKUP($A37,'PY1 Data(H)'!$A$1:$A$288,'PY1 Data(H)'!$A$1:$BR$288))</f>
        <v>22487569</v>
      </c>
      <c r="P37" s="133" cm="1">
        <f t="array" ref="P37">_xlfn.XLOOKUP(P$1,'PY1 Data(H)'!$A$1:$BR$1,_xlfn.XLOOKUP($A37,'PY1 Data(H)'!$A$1:$A$288,'PY1 Data(H)'!$A$1:$BR$288))</f>
        <v>8879030</v>
      </c>
      <c r="Q37" s="133" cm="1">
        <f t="array" ref="Q37">_xlfn.XLOOKUP(Q$1,'PY1 Data(H)'!$A$1:$BR$1,_xlfn.XLOOKUP($A37,'PY1 Data(H)'!$A$1:$A$288,'PY1 Data(H)'!$A$1:$BR$288))</f>
        <v>3809482</v>
      </c>
      <c r="R37" s="133" cm="1">
        <f t="array" ref="R37">_xlfn.XLOOKUP(R$1,'PY1 Data(H)'!$A$1:$BR$1,_xlfn.XLOOKUP($A37,'PY1 Data(H)'!$A$1:$A$288,'PY1 Data(H)'!$A$1:$BR$288))</f>
        <v>21709505</v>
      </c>
      <c r="S37" s="133" cm="1">
        <f t="array" ref="S37">_xlfn.XLOOKUP(S$1,'PY1 Data(H)'!$A$1:$BR$1,_xlfn.XLOOKUP($A37,'PY1 Data(H)'!$A$1:$A$288,'PY1 Data(H)'!$A$1:$BR$288))</f>
        <v>14870217</v>
      </c>
      <c r="T37" s="133" cm="1">
        <f t="array" ref="T37">_xlfn.XLOOKUP(T$1,'PY1 Data(H)'!$A$1:$BR$1,_xlfn.XLOOKUP($A37,'PY1 Data(H)'!$A$1:$A$288,'PY1 Data(H)'!$A$1:$BR$288))</f>
        <v>695890</v>
      </c>
      <c r="U37" s="133" cm="1">
        <f t="array" ref="U37">_xlfn.XLOOKUP(U$1,'PY1 Data(H)'!$A$1:$BR$1,_xlfn.XLOOKUP($A37,'PY1 Data(H)'!$A$1:$A$288,'PY1 Data(H)'!$A$1:$BR$288))</f>
        <v>5139078</v>
      </c>
      <c r="V37" s="133" cm="1">
        <f t="array" ref="V37">_xlfn.XLOOKUP(V$1,'PY1 Data(H)'!$A$1:$BR$1,_xlfn.XLOOKUP($A37,'PY1 Data(H)'!$A$1:$A$288,'PY1 Data(H)'!$A$1:$BR$288))</f>
        <v>2743257</v>
      </c>
      <c r="W37" s="133" cm="1">
        <f t="array" ref="W37">_xlfn.XLOOKUP(W$1,'PY1 Data(H)'!$A$1:$BR$1,_xlfn.XLOOKUP($A37,'PY1 Data(H)'!$A$1:$A$288,'PY1 Data(H)'!$A$1:$BR$288))</f>
        <v>6316833</v>
      </c>
      <c r="X37" s="133" cm="1">
        <f t="array" ref="X37">_xlfn.XLOOKUP(X$1,'PY1 Data(H)'!$A$1:$BR$1,_xlfn.XLOOKUP($A37,'PY1 Data(H)'!$A$1:$A$288,'PY1 Data(H)'!$A$1:$BR$288))</f>
        <v>17730956</v>
      </c>
      <c r="Y37" s="133" cm="1">
        <f t="array" ref="Y37">_xlfn.XLOOKUP(Y$1,'PY1 Data(H)'!$A$1:$BR$1,_xlfn.XLOOKUP($A37,'PY1 Data(H)'!$A$1:$A$288,'PY1 Data(H)'!$A$1:$BR$288))</f>
        <v>175781000</v>
      </c>
      <c r="Z37" s="133" cm="1">
        <f t="array" ref="Z37">_xlfn.XLOOKUP(Z$1,'PY1 Data(H)'!$A$1:$BR$1,_xlfn.XLOOKUP($A37,'PY1 Data(H)'!$A$1:$A$288,'PY1 Data(H)'!$A$1:$BR$288))</f>
        <v>8494344</v>
      </c>
      <c r="AA37" s="133" cm="1">
        <f t="array" ref="AA37">_xlfn.XLOOKUP(AA$1,'PY1 Data(H)'!$A$1:$BR$1,_xlfn.XLOOKUP($A37,'PY1 Data(H)'!$A$1:$A$288,'PY1 Data(H)'!$A$1:$BR$288))</f>
        <v>1137675</v>
      </c>
      <c r="AB37" s="133" cm="1">
        <f t="array" ref="AB37">_xlfn.XLOOKUP(AB$1,'PY1 Data(H)'!$A$1:$BR$1,_xlfn.XLOOKUP($A37,'PY1 Data(H)'!$A$1:$A$288,'PY1 Data(H)'!$A$1:$BR$288))</f>
        <v>265388</v>
      </c>
      <c r="AC37" s="133" cm="1">
        <f t="array" ref="AC37">_xlfn.XLOOKUP(AC$1,'PY1 Data(H)'!$A$1:$BR$1,_xlfn.XLOOKUP($A37,'PY1 Data(H)'!$A$1:$A$288,'PY1 Data(H)'!$A$1:$BR$288))</f>
        <v>7403562</v>
      </c>
      <c r="AD37" s="133" cm="1">
        <f t="array" ref="AD37">_xlfn.XLOOKUP(AD$1,'PY1 Data(H)'!$A$1:$BR$1,_xlfn.XLOOKUP($A37,'PY1 Data(H)'!$A$1:$A$288,'PY1 Data(H)'!$A$1:$BR$288))</f>
        <v>3433630</v>
      </c>
      <c r="AE37" s="133" cm="1">
        <f t="array" ref="AE37">_xlfn.XLOOKUP(AE$1,'PY1 Data(H)'!$A$1:$BR$1,_xlfn.XLOOKUP($A37,'PY1 Data(H)'!$A$1:$A$288,'PY1 Data(H)'!$A$1:$BR$288))</f>
        <v>2138359</v>
      </c>
      <c r="AF37" s="133" cm="1">
        <f t="array" ref="AF37">_xlfn.XLOOKUP(AF$1,'PY1 Data(H)'!$A$1:$BR$1,_xlfn.XLOOKUP($A37,'PY1 Data(H)'!$A$1:$A$288,'PY1 Data(H)'!$A$1:$BR$288))</f>
        <v>15744317</v>
      </c>
      <c r="AG37" s="133" cm="1">
        <f t="array" ref="AG37">_xlfn.XLOOKUP(AG$1,'PY1 Data(H)'!$A$1:$BR$1,_xlfn.XLOOKUP($A37,'PY1 Data(H)'!$A$1:$A$288,'PY1 Data(H)'!$A$1:$BR$288))</f>
        <v>0</v>
      </c>
      <c r="AH37" s="133" cm="1">
        <f t="array" ref="AH37">_xlfn.XLOOKUP(AH$1,'PY1 Data(H)'!$A$1:$BR$1,_xlfn.XLOOKUP($A37,'PY1 Data(H)'!$A$1:$A$288,'PY1 Data(H)'!$A$1:$BR$288))</f>
        <v>1597972</v>
      </c>
      <c r="AI37" s="133" cm="1">
        <f t="array" ref="AI37">_xlfn.XLOOKUP(AI$1,'PY1 Data(H)'!$A$1:$BR$1,_xlfn.XLOOKUP($A37,'PY1 Data(H)'!$A$1:$A$288,'PY1 Data(H)'!$A$1:$BR$288))</f>
        <v>3998469</v>
      </c>
      <c r="AJ37" s="133" cm="1">
        <f t="array" ref="AJ37">_xlfn.XLOOKUP(AJ$1,'PY1 Data(H)'!$A$1:$BR$1,_xlfn.XLOOKUP($A37,'PY1 Data(H)'!$A$1:$A$288,'PY1 Data(H)'!$A$1:$BR$288))</f>
        <v>10278414</v>
      </c>
      <c r="AK37" s="133" cm="1">
        <f t="array" ref="AK37">_xlfn.XLOOKUP(AK$1,'PY1 Data(H)'!$A$1:$BR$1,_xlfn.XLOOKUP($A37,'PY1 Data(H)'!$A$1:$A$288,'PY1 Data(H)'!$A$1:$BR$288))</f>
        <v>4521760</v>
      </c>
      <c r="AL37" s="133" cm="1">
        <f t="array" ref="AL37">_xlfn.XLOOKUP(AL$1,'PY1 Data(H)'!$A$1:$BR$1,_xlfn.XLOOKUP($A37,'PY1 Data(H)'!$A$1:$A$288,'PY1 Data(H)'!$A$1:$BR$288))</f>
        <v>3994142</v>
      </c>
      <c r="AM37" s="133" cm="1">
        <f t="array" ref="AM37">_xlfn.XLOOKUP(AM$1,'PY1 Data(H)'!$A$1:$BR$1,_xlfn.XLOOKUP($A37,'PY1 Data(H)'!$A$1:$A$288,'PY1 Data(H)'!$A$1:$BR$288))</f>
        <v>28032965</v>
      </c>
      <c r="AN37" s="133" cm="1">
        <f t="array" ref="AN37">_xlfn.XLOOKUP(AN$1,'PY1 Data(H)'!$A$1:$BR$1,_xlfn.XLOOKUP($A37,'PY1 Data(H)'!$A$1:$A$288,'PY1 Data(H)'!$A$1:$BR$288))</f>
        <v>3172545</v>
      </c>
      <c r="AO37" s="133" cm="1">
        <f t="array" ref="AO37">_xlfn.XLOOKUP(AO$1,'PY1 Data(H)'!$A$1:$BR$1,_xlfn.XLOOKUP($A37,'PY1 Data(H)'!$A$1:$A$288,'PY1 Data(H)'!$A$1:$BR$288))</f>
        <v>2866264</v>
      </c>
      <c r="AP37" s="133" cm="1">
        <f t="array" ref="AP37">_xlfn.XLOOKUP(AP$1,'PY1 Data(H)'!$A$1:$BR$1,_xlfn.XLOOKUP($A37,'PY1 Data(H)'!$A$1:$A$288,'PY1 Data(H)'!$A$1:$BR$288))</f>
        <v>6044056</v>
      </c>
      <c r="AQ37" s="133" cm="1">
        <f t="array" ref="AQ37">_xlfn.XLOOKUP(AQ$1,'PY1 Data(H)'!$A$1:$BR$1,_xlfn.XLOOKUP($A37,'PY1 Data(H)'!$A$1:$A$288,'PY1 Data(H)'!$A$1:$BR$288))</f>
        <v>2073662</v>
      </c>
      <c r="AR37" s="133" cm="1">
        <f t="array" ref="AR37">_xlfn.XLOOKUP(AR$1,'PY1 Data(H)'!$A$1:$BR$1,_xlfn.XLOOKUP($A37,'PY1 Data(H)'!$A$1:$A$288,'PY1 Data(H)'!$A$1:$BR$288))</f>
        <v>7130860</v>
      </c>
      <c r="AS37" s="133" cm="1">
        <f t="array" ref="AS37">_xlfn.XLOOKUP(AS$1,'PY1 Data(H)'!$A$1:$BR$1,_xlfn.XLOOKUP($A37,'PY1 Data(H)'!$A$1:$A$288,'PY1 Data(H)'!$A$1:$BR$288))</f>
        <v>8242243</v>
      </c>
      <c r="AT37" s="133" cm="1">
        <f t="array" ref="AT37">_xlfn.XLOOKUP(AT$1,'PY1 Data(H)'!$A$1:$BR$1,_xlfn.XLOOKUP($A37,'PY1 Data(H)'!$A$1:$A$288,'PY1 Data(H)'!$A$1:$BR$288))</f>
        <v>1324991</v>
      </c>
      <c r="AU37" s="133" cm="1">
        <f t="array" ref="AU37">_xlfn.XLOOKUP(AU$1,'PY1 Data(H)'!$A$1:$BR$1,_xlfn.XLOOKUP($A37,'PY1 Data(H)'!$A$1:$A$288,'PY1 Data(H)'!$A$1:$BR$288))</f>
        <v>346599</v>
      </c>
      <c r="AV37" s="133" cm="1">
        <f t="array" ref="AV37">_xlfn.XLOOKUP(AV$1,'PY1 Data(H)'!$A$1:$BR$1,_xlfn.XLOOKUP($A37,'PY1 Data(H)'!$A$1:$A$288,'PY1 Data(H)'!$A$1:$BR$288))</f>
        <v>8288344</v>
      </c>
      <c r="AW37" s="133" cm="1">
        <f t="array" ref="AW37">_xlfn.XLOOKUP(AW$1,'PY1 Data(H)'!$A$1:$BR$1,_xlfn.XLOOKUP($A37,'PY1 Data(H)'!$A$1:$A$288,'PY1 Data(H)'!$A$1:$BR$288))</f>
        <v>1234693</v>
      </c>
      <c r="AX37" s="133" cm="1">
        <f t="array" ref="AX37">_xlfn.XLOOKUP(AX$1,'PY1 Data(H)'!$A$1:$BR$1,_xlfn.XLOOKUP($A37,'PY1 Data(H)'!$A$1:$A$288,'PY1 Data(H)'!$A$1:$BR$288))</f>
        <v>43193790</v>
      </c>
      <c r="AY37" s="133" cm="1">
        <f t="array" ref="AY37">_xlfn.XLOOKUP(AY$1,'PY1 Data(H)'!$A$1:$BR$1,_xlfn.XLOOKUP($A37,'PY1 Data(H)'!$A$1:$A$288,'PY1 Data(H)'!$A$1:$BR$288))</f>
        <v>3360108</v>
      </c>
      <c r="AZ37" s="133" cm="1">
        <f t="array" ref="AZ37">_xlfn.XLOOKUP(AZ$1,'PY1 Data(H)'!$A$1:$BR$1,_xlfn.XLOOKUP($A37,'PY1 Data(H)'!$A$1:$A$288,'PY1 Data(H)'!$A$1:$BR$288))</f>
        <v>7347225</v>
      </c>
      <c r="BA37" s="133" cm="1">
        <f t="array" ref="BA37">_xlfn.XLOOKUP(BA$1,'PY1 Data(H)'!$A$1:$BR$1,_xlfn.XLOOKUP($A37,'PY1 Data(H)'!$A$1:$A$288,'PY1 Data(H)'!$A$1:$BR$288))</f>
        <v>2898704</v>
      </c>
      <c r="BB37" s="133" cm="1">
        <f t="array" ref="BB37">_xlfn.XLOOKUP(BB$1,'PY1 Data(H)'!$A$1:$BR$1,_xlfn.XLOOKUP($A37,'PY1 Data(H)'!$A$1:$A$288,'PY1 Data(H)'!$A$1:$BR$288))</f>
        <v>7951614</v>
      </c>
      <c r="BC37" s="133" cm="1">
        <f t="array" ref="BC37">_xlfn.XLOOKUP(BC$1,'PY1 Data(H)'!$A$1:$BR$1,_xlfn.XLOOKUP($A37,'PY1 Data(H)'!$A$1:$A$288,'PY1 Data(H)'!$A$1:$BR$288))</f>
        <v>3179938</v>
      </c>
      <c r="BD37" s="133" cm="1">
        <f t="array" ref="BD37">_xlfn.XLOOKUP(BD$1,'PY1 Data(H)'!$A$1:$BR$1,_xlfn.XLOOKUP($A37,'PY1 Data(H)'!$A$1:$A$288,'PY1 Data(H)'!$A$1:$BR$288))</f>
        <v>3919065</v>
      </c>
      <c r="BE37" s="133" cm="1">
        <f t="array" ref="BE37">_xlfn.XLOOKUP(BE$1,'PY1 Data(H)'!$A$1:$BR$1,_xlfn.XLOOKUP($A37,'PY1 Data(H)'!$A$1:$A$288,'PY1 Data(H)'!$A$1:$BR$288))</f>
        <v>2637932</v>
      </c>
      <c r="BF37" s="133" cm="1">
        <f t="array" ref="BF37">_xlfn.XLOOKUP(BF$1,'PY1 Data(H)'!$A$1:$BR$1,_xlfn.XLOOKUP($A37,'PY1 Data(H)'!$A$1:$A$288,'PY1 Data(H)'!$A$1:$BR$288))</f>
        <v>1769824</v>
      </c>
      <c r="BG37" s="133" cm="1">
        <f t="array" ref="BG37">_xlfn.XLOOKUP(BG$1,'PY1 Data(H)'!$A$1:$BR$1,_xlfn.XLOOKUP($A37,'PY1 Data(H)'!$A$1:$A$288,'PY1 Data(H)'!$A$1:$BR$288))</f>
        <v>13816933</v>
      </c>
      <c r="BH37" s="133" cm="1">
        <f t="array" ref="BH37">_xlfn.XLOOKUP(BH$1,'PY1 Data(H)'!$A$1:$BR$1,_xlfn.XLOOKUP($A37,'PY1 Data(H)'!$A$1:$A$288,'PY1 Data(H)'!$A$1:$BR$288))</f>
        <v>3573623</v>
      </c>
      <c r="BI37" s="133" cm="1">
        <f t="array" ref="BI37">_xlfn.XLOOKUP(BI$1,'PY1 Data(H)'!$A$1:$BR$1,_xlfn.XLOOKUP($A37,'PY1 Data(H)'!$A$1:$A$288,'PY1 Data(H)'!$A$1:$BR$288))</f>
        <v>34138685</v>
      </c>
      <c r="BJ37" s="133" cm="1">
        <f t="array" ref="BJ37">_xlfn.XLOOKUP(BJ$1,'PY1 Data(H)'!$A$1:$BR$1,_xlfn.XLOOKUP($A37,'PY1 Data(H)'!$A$1:$A$288,'PY1 Data(H)'!$A$1:$BR$288))</f>
        <v>531563</v>
      </c>
    </row>
    <row r="38" spans="1:62" x14ac:dyDescent="0.3">
      <c r="A38">
        <v>536</v>
      </c>
      <c r="D38" s="133" cm="1">
        <f t="array" ref="D38">_xlfn.XLOOKUP(D$1,'PY1 Data(H)'!$A$1:$BR$1,_xlfn.XLOOKUP($A38,'PY1 Data(H)'!$A$1:$A$288,'PY1 Data(H)'!$A$1:$BR$288))</f>
        <v>0</v>
      </c>
      <c r="E38" s="133" cm="1">
        <f t="array" ref="E38">_xlfn.XLOOKUP(E$1,'PY1 Data(H)'!$A$1:$BR$1,_xlfn.XLOOKUP($A38,'PY1 Data(H)'!$A$1:$A$288,'PY1 Data(H)'!$A$1:$BR$288))</f>
        <v>0</v>
      </c>
      <c r="F38" s="133" cm="1">
        <f t="array" ref="F38">_xlfn.XLOOKUP(F$1,'PY1 Data(H)'!$A$1:$BR$1,_xlfn.XLOOKUP($A38,'PY1 Data(H)'!$A$1:$A$288,'PY1 Data(H)'!$A$1:$BR$288))</f>
        <v>0</v>
      </c>
      <c r="G38" s="133" cm="1">
        <f t="array" ref="G38">_xlfn.XLOOKUP(G$1,'PY1 Data(H)'!$A$1:$BR$1,_xlfn.XLOOKUP($A38,'PY1 Data(H)'!$A$1:$A$288,'PY1 Data(H)'!$A$1:$BR$288))</f>
        <v>0</v>
      </c>
      <c r="H38" s="133" cm="1">
        <f t="array" ref="H38">_xlfn.XLOOKUP(H$1,'PY1 Data(H)'!$A$1:$BR$1,_xlfn.XLOOKUP($A38,'PY1 Data(H)'!$A$1:$A$288,'PY1 Data(H)'!$A$1:$BR$288))</f>
        <v>0</v>
      </c>
      <c r="I38" s="133" cm="1">
        <f t="array" ref="I38">_xlfn.XLOOKUP(I$1,'PY1 Data(H)'!$A$1:$BR$1,_xlfn.XLOOKUP($A38,'PY1 Data(H)'!$A$1:$A$288,'PY1 Data(H)'!$A$1:$BR$288))</f>
        <v>0</v>
      </c>
      <c r="J38" s="133" cm="1">
        <f t="array" ref="J38">_xlfn.XLOOKUP(J$1,'PY1 Data(H)'!$A$1:$BR$1,_xlfn.XLOOKUP($A38,'PY1 Data(H)'!$A$1:$A$288,'PY1 Data(H)'!$A$1:$BR$288))</f>
        <v>0</v>
      </c>
      <c r="K38" s="133" cm="1">
        <f t="array" ref="K38">_xlfn.XLOOKUP(K$1,'PY1 Data(H)'!$A$1:$BR$1,_xlfn.XLOOKUP($A38,'PY1 Data(H)'!$A$1:$A$288,'PY1 Data(H)'!$A$1:$BR$288))</f>
        <v>0</v>
      </c>
      <c r="L38" s="133" cm="1">
        <f t="array" ref="L38">_xlfn.XLOOKUP(L$1,'PY1 Data(H)'!$A$1:$BR$1,_xlfn.XLOOKUP($A38,'PY1 Data(H)'!$A$1:$A$288,'PY1 Data(H)'!$A$1:$BR$288))</f>
        <v>0</v>
      </c>
      <c r="M38" s="133" cm="1">
        <f t="array" ref="M38">_xlfn.XLOOKUP(M$1,'PY1 Data(H)'!$A$1:$BR$1,_xlfn.XLOOKUP($A38,'PY1 Data(H)'!$A$1:$A$288,'PY1 Data(H)'!$A$1:$BR$288))</f>
        <v>0</v>
      </c>
      <c r="N38" s="133" cm="1">
        <f t="array" ref="N38">_xlfn.XLOOKUP(N$1,'PY1 Data(H)'!$A$1:$BR$1,_xlfn.XLOOKUP($A38,'PY1 Data(H)'!$A$1:$A$288,'PY1 Data(H)'!$A$1:$BR$288))</f>
        <v>0</v>
      </c>
      <c r="O38" s="133" cm="1">
        <f t="array" ref="O38">_xlfn.XLOOKUP(O$1,'PY1 Data(H)'!$A$1:$BR$1,_xlfn.XLOOKUP($A38,'PY1 Data(H)'!$A$1:$A$288,'PY1 Data(H)'!$A$1:$BR$288))</f>
        <v>0</v>
      </c>
      <c r="P38" s="133" cm="1">
        <f t="array" ref="P38">_xlfn.XLOOKUP(P$1,'PY1 Data(H)'!$A$1:$BR$1,_xlfn.XLOOKUP($A38,'PY1 Data(H)'!$A$1:$A$288,'PY1 Data(H)'!$A$1:$BR$288))</f>
        <v>0</v>
      </c>
      <c r="Q38" s="133" cm="1">
        <f t="array" ref="Q38">_xlfn.XLOOKUP(Q$1,'PY1 Data(H)'!$A$1:$BR$1,_xlfn.XLOOKUP($A38,'PY1 Data(H)'!$A$1:$A$288,'PY1 Data(H)'!$A$1:$BR$288))</f>
        <v>0</v>
      </c>
      <c r="R38" s="133" cm="1">
        <f t="array" ref="R38">_xlfn.XLOOKUP(R$1,'PY1 Data(H)'!$A$1:$BR$1,_xlfn.XLOOKUP($A38,'PY1 Data(H)'!$A$1:$A$288,'PY1 Data(H)'!$A$1:$BR$288))</f>
        <v>0</v>
      </c>
      <c r="S38" s="133" cm="1">
        <f t="array" ref="S38">_xlfn.XLOOKUP(S$1,'PY1 Data(H)'!$A$1:$BR$1,_xlfn.XLOOKUP($A38,'PY1 Data(H)'!$A$1:$A$288,'PY1 Data(H)'!$A$1:$BR$288))</f>
        <v>0</v>
      </c>
      <c r="T38" s="133" cm="1">
        <f t="array" ref="T38">_xlfn.XLOOKUP(T$1,'PY1 Data(H)'!$A$1:$BR$1,_xlfn.XLOOKUP($A38,'PY1 Data(H)'!$A$1:$A$288,'PY1 Data(H)'!$A$1:$BR$288))</f>
        <v>0</v>
      </c>
      <c r="U38" s="133" cm="1">
        <f t="array" ref="U38">_xlfn.XLOOKUP(U$1,'PY1 Data(H)'!$A$1:$BR$1,_xlfn.XLOOKUP($A38,'PY1 Data(H)'!$A$1:$A$288,'PY1 Data(H)'!$A$1:$BR$288))</f>
        <v>0</v>
      </c>
      <c r="V38" s="133" cm="1">
        <f t="array" ref="V38">_xlfn.XLOOKUP(V$1,'PY1 Data(H)'!$A$1:$BR$1,_xlfn.XLOOKUP($A38,'PY1 Data(H)'!$A$1:$A$288,'PY1 Data(H)'!$A$1:$BR$288))</f>
        <v>0</v>
      </c>
      <c r="W38" s="133" cm="1">
        <f t="array" ref="W38">_xlfn.XLOOKUP(W$1,'PY1 Data(H)'!$A$1:$BR$1,_xlfn.XLOOKUP($A38,'PY1 Data(H)'!$A$1:$A$288,'PY1 Data(H)'!$A$1:$BR$288))</f>
        <v>0</v>
      </c>
      <c r="X38" s="133" cm="1">
        <f t="array" ref="X38">_xlfn.XLOOKUP(X$1,'PY1 Data(H)'!$A$1:$BR$1,_xlfn.XLOOKUP($A38,'PY1 Data(H)'!$A$1:$A$288,'PY1 Data(H)'!$A$1:$BR$288))</f>
        <v>0</v>
      </c>
      <c r="Y38" s="133" cm="1">
        <f t="array" ref="Y38">_xlfn.XLOOKUP(Y$1,'PY1 Data(H)'!$A$1:$BR$1,_xlfn.XLOOKUP($A38,'PY1 Data(H)'!$A$1:$A$288,'PY1 Data(H)'!$A$1:$BR$288))</f>
        <v>0</v>
      </c>
      <c r="Z38" s="133" cm="1">
        <f t="array" ref="Z38">_xlfn.XLOOKUP(Z$1,'PY1 Data(H)'!$A$1:$BR$1,_xlfn.XLOOKUP($A38,'PY1 Data(H)'!$A$1:$A$288,'PY1 Data(H)'!$A$1:$BR$288))</f>
        <v>0</v>
      </c>
      <c r="AA38" s="133" cm="1">
        <f t="array" ref="AA38">_xlfn.XLOOKUP(AA$1,'PY1 Data(H)'!$A$1:$BR$1,_xlfn.XLOOKUP($A38,'PY1 Data(H)'!$A$1:$A$288,'PY1 Data(H)'!$A$1:$BR$288))</f>
        <v>0</v>
      </c>
      <c r="AB38" s="133" cm="1">
        <f t="array" ref="AB38">_xlfn.XLOOKUP(AB$1,'PY1 Data(H)'!$A$1:$BR$1,_xlfn.XLOOKUP($A38,'PY1 Data(H)'!$A$1:$A$288,'PY1 Data(H)'!$A$1:$BR$288))</f>
        <v>0</v>
      </c>
      <c r="AC38" s="133" cm="1">
        <f t="array" ref="AC38">_xlfn.XLOOKUP(AC$1,'PY1 Data(H)'!$A$1:$BR$1,_xlfn.XLOOKUP($A38,'PY1 Data(H)'!$A$1:$A$288,'PY1 Data(H)'!$A$1:$BR$288))</f>
        <v>0</v>
      </c>
      <c r="AD38" s="133" cm="1">
        <f t="array" ref="AD38">_xlfn.XLOOKUP(AD$1,'PY1 Data(H)'!$A$1:$BR$1,_xlfn.XLOOKUP($A38,'PY1 Data(H)'!$A$1:$A$288,'PY1 Data(H)'!$A$1:$BR$288))</f>
        <v>0</v>
      </c>
      <c r="AE38" s="133" cm="1">
        <f t="array" ref="AE38">_xlfn.XLOOKUP(AE$1,'PY1 Data(H)'!$A$1:$BR$1,_xlfn.XLOOKUP($A38,'PY1 Data(H)'!$A$1:$A$288,'PY1 Data(H)'!$A$1:$BR$288))</f>
        <v>0</v>
      </c>
      <c r="AF38" s="133" cm="1">
        <f t="array" ref="AF38">_xlfn.XLOOKUP(AF$1,'PY1 Data(H)'!$A$1:$BR$1,_xlfn.XLOOKUP($A38,'PY1 Data(H)'!$A$1:$A$288,'PY1 Data(H)'!$A$1:$BR$288))</f>
        <v>0</v>
      </c>
      <c r="AG38" s="133" cm="1">
        <f t="array" ref="AG38">_xlfn.XLOOKUP(AG$1,'PY1 Data(H)'!$A$1:$BR$1,_xlfn.XLOOKUP($A38,'PY1 Data(H)'!$A$1:$A$288,'PY1 Data(H)'!$A$1:$BR$288))</f>
        <v>0</v>
      </c>
      <c r="AH38" s="133" cm="1">
        <f t="array" ref="AH38">_xlfn.XLOOKUP(AH$1,'PY1 Data(H)'!$A$1:$BR$1,_xlfn.XLOOKUP($A38,'PY1 Data(H)'!$A$1:$A$288,'PY1 Data(H)'!$A$1:$BR$288))</f>
        <v>0</v>
      </c>
      <c r="AI38" s="133" cm="1">
        <f t="array" ref="AI38">_xlfn.XLOOKUP(AI$1,'PY1 Data(H)'!$A$1:$BR$1,_xlfn.XLOOKUP($A38,'PY1 Data(H)'!$A$1:$A$288,'PY1 Data(H)'!$A$1:$BR$288))</f>
        <v>0</v>
      </c>
      <c r="AJ38" s="133" cm="1">
        <f t="array" ref="AJ38">_xlfn.XLOOKUP(AJ$1,'PY1 Data(H)'!$A$1:$BR$1,_xlfn.XLOOKUP($A38,'PY1 Data(H)'!$A$1:$A$288,'PY1 Data(H)'!$A$1:$BR$288))</f>
        <v>0</v>
      </c>
      <c r="AK38" s="133" cm="1">
        <f t="array" ref="AK38">_xlfn.XLOOKUP(AK$1,'PY1 Data(H)'!$A$1:$BR$1,_xlfn.XLOOKUP($A38,'PY1 Data(H)'!$A$1:$A$288,'PY1 Data(H)'!$A$1:$BR$288))</f>
        <v>0</v>
      </c>
      <c r="AL38" s="133" cm="1">
        <f t="array" ref="AL38">_xlfn.XLOOKUP(AL$1,'PY1 Data(H)'!$A$1:$BR$1,_xlfn.XLOOKUP($A38,'PY1 Data(H)'!$A$1:$A$288,'PY1 Data(H)'!$A$1:$BR$288))</f>
        <v>0</v>
      </c>
      <c r="AM38" s="133" cm="1">
        <f t="array" ref="AM38">_xlfn.XLOOKUP(AM$1,'PY1 Data(H)'!$A$1:$BR$1,_xlfn.XLOOKUP($A38,'PY1 Data(H)'!$A$1:$A$288,'PY1 Data(H)'!$A$1:$BR$288))</f>
        <v>0</v>
      </c>
      <c r="AN38" s="133" cm="1">
        <f t="array" ref="AN38">_xlfn.XLOOKUP(AN$1,'PY1 Data(H)'!$A$1:$BR$1,_xlfn.XLOOKUP($A38,'PY1 Data(H)'!$A$1:$A$288,'PY1 Data(H)'!$A$1:$BR$288))</f>
        <v>68856</v>
      </c>
      <c r="AO38" s="133" cm="1">
        <f t="array" ref="AO38">_xlfn.XLOOKUP(AO$1,'PY1 Data(H)'!$A$1:$BR$1,_xlfn.XLOOKUP($A38,'PY1 Data(H)'!$A$1:$A$288,'PY1 Data(H)'!$A$1:$BR$288))</f>
        <v>0</v>
      </c>
      <c r="AP38" s="133" cm="1">
        <f t="array" ref="AP38">_xlfn.XLOOKUP(AP$1,'PY1 Data(H)'!$A$1:$BR$1,_xlfn.XLOOKUP($A38,'PY1 Data(H)'!$A$1:$A$288,'PY1 Data(H)'!$A$1:$BR$288))</f>
        <v>0</v>
      </c>
      <c r="AQ38" s="133" cm="1">
        <f t="array" ref="AQ38">_xlfn.XLOOKUP(AQ$1,'PY1 Data(H)'!$A$1:$BR$1,_xlfn.XLOOKUP($A38,'PY1 Data(H)'!$A$1:$A$288,'PY1 Data(H)'!$A$1:$BR$288))</f>
        <v>0</v>
      </c>
      <c r="AR38" s="133" cm="1">
        <f t="array" ref="AR38">_xlfn.XLOOKUP(AR$1,'PY1 Data(H)'!$A$1:$BR$1,_xlfn.XLOOKUP($A38,'PY1 Data(H)'!$A$1:$A$288,'PY1 Data(H)'!$A$1:$BR$288))</f>
        <v>0</v>
      </c>
      <c r="AS38" s="133" cm="1">
        <f t="array" ref="AS38">_xlfn.XLOOKUP(AS$1,'PY1 Data(H)'!$A$1:$BR$1,_xlfn.XLOOKUP($A38,'PY1 Data(H)'!$A$1:$A$288,'PY1 Data(H)'!$A$1:$BR$288))</f>
        <v>0</v>
      </c>
      <c r="AT38" s="133" cm="1">
        <f t="array" ref="AT38">_xlfn.XLOOKUP(AT$1,'PY1 Data(H)'!$A$1:$BR$1,_xlfn.XLOOKUP($A38,'PY1 Data(H)'!$A$1:$A$288,'PY1 Data(H)'!$A$1:$BR$288))</f>
        <v>0</v>
      </c>
      <c r="AU38" s="133" cm="1">
        <f t="array" ref="AU38">_xlfn.XLOOKUP(AU$1,'PY1 Data(H)'!$A$1:$BR$1,_xlfn.XLOOKUP($A38,'PY1 Data(H)'!$A$1:$A$288,'PY1 Data(H)'!$A$1:$BR$288))</f>
        <v>0</v>
      </c>
      <c r="AV38" s="133" cm="1">
        <f t="array" ref="AV38">_xlfn.XLOOKUP(AV$1,'PY1 Data(H)'!$A$1:$BR$1,_xlfn.XLOOKUP($A38,'PY1 Data(H)'!$A$1:$A$288,'PY1 Data(H)'!$A$1:$BR$288))</f>
        <v>0</v>
      </c>
      <c r="AW38" s="133" cm="1">
        <f t="array" ref="AW38">_xlfn.XLOOKUP(AW$1,'PY1 Data(H)'!$A$1:$BR$1,_xlfn.XLOOKUP($A38,'PY1 Data(H)'!$A$1:$A$288,'PY1 Data(H)'!$A$1:$BR$288))</f>
        <v>0</v>
      </c>
      <c r="AX38" s="133" cm="1">
        <f t="array" ref="AX38">_xlfn.XLOOKUP(AX$1,'PY1 Data(H)'!$A$1:$BR$1,_xlfn.XLOOKUP($A38,'PY1 Data(H)'!$A$1:$A$288,'PY1 Data(H)'!$A$1:$BR$288))</f>
        <v>0</v>
      </c>
      <c r="AY38" s="133" cm="1">
        <f t="array" ref="AY38">_xlfn.XLOOKUP(AY$1,'PY1 Data(H)'!$A$1:$BR$1,_xlfn.XLOOKUP($A38,'PY1 Data(H)'!$A$1:$A$288,'PY1 Data(H)'!$A$1:$BR$288))</f>
        <v>0</v>
      </c>
      <c r="AZ38" s="133" cm="1">
        <f t="array" ref="AZ38">_xlfn.XLOOKUP(AZ$1,'PY1 Data(H)'!$A$1:$BR$1,_xlfn.XLOOKUP($A38,'PY1 Data(H)'!$A$1:$A$288,'PY1 Data(H)'!$A$1:$BR$288))</f>
        <v>0</v>
      </c>
      <c r="BA38" s="133" cm="1">
        <f t="array" ref="BA38">_xlfn.XLOOKUP(BA$1,'PY1 Data(H)'!$A$1:$BR$1,_xlfn.XLOOKUP($A38,'PY1 Data(H)'!$A$1:$A$288,'PY1 Data(H)'!$A$1:$BR$288))</f>
        <v>0</v>
      </c>
      <c r="BB38" s="133" cm="1">
        <f t="array" ref="BB38">_xlfn.XLOOKUP(BB$1,'PY1 Data(H)'!$A$1:$BR$1,_xlfn.XLOOKUP($A38,'PY1 Data(H)'!$A$1:$A$288,'PY1 Data(H)'!$A$1:$BR$288))</f>
        <v>0</v>
      </c>
      <c r="BC38" s="133" cm="1">
        <f t="array" ref="BC38">_xlfn.XLOOKUP(BC$1,'PY1 Data(H)'!$A$1:$BR$1,_xlfn.XLOOKUP($A38,'PY1 Data(H)'!$A$1:$A$288,'PY1 Data(H)'!$A$1:$BR$288))</f>
        <v>0</v>
      </c>
      <c r="BD38" s="133" cm="1">
        <f t="array" ref="BD38">_xlfn.XLOOKUP(BD$1,'PY1 Data(H)'!$A$1:$BR$1,_xlfn.XLOOKUP($A38,'PY1 Data(H)'!$A$1:$A$288,'PY1 Data(H)'!$A$1:$BR$288))</f>
        <v>0</v>
      </c>
      <c r="BE38" s="133" cm="1">
        <f t="array" ref="BE38">_xlfn.XLOOKUP(BE$1,'PY1 Data(H)'!$A$1:$BR$1,_xlfn.XLOOKUP($A38,'PY1 Data(H)'!$A$1:$A$288,'PY1 Data(H)'!$A$1:$BR$288))</f>
        <v>0</v>
      </c>
      <c r="BF38" s="133" cm="1">
        <f t="array" ref="BF38">_xlfn.XLOOKUP(BF$1,'PY1 Data(H)'!$A$1:$BR$1,_xlfn.XLOOKUP($A38,'PY1 Data(H)'!$A$1:$A$288,'PY1 Data(H)'!$A$1:$BR$288))</f>
        <v>0</v>
      </c>
      <c r="BG38" s="133" cm="1">
        <f t="array" ref="BG38">_xlfn.XLOOKUP(BG$1,'PY1 Data(H)'!$A$1:$BR$1,_xlfn.XLOOKUP($A38,'PY1 Data(H)'!$A$1:$A$288,'PY1 Data(H)'!$A$1:$BR$288))</f>
        <v>0</v>
      </c>
      <c r="BH38" s="133" cm="1">
        <f t="array" ref="BH38">_xlfn.XLOOKUP(BH$1,'PY1 Data(H)'!$A$1:$BR$1,_xlfn.XLOOKUP($A38,'PY1 Data(H)'!$A$1:$A$288,'PY1 Data(H)'!$A$1:$BR$288))</f>
        <v>0</v>
      </c>
      <c r="BI38" s="133" cm="1">
        <f t="array" ref="BI38">_xlfn.XLOOKUP(BI$1,'PY1 Data(H)'!$A$1:$BR$1,_xlfn.XLOOKUP($A38,'PY1 Data(H)'!$A$1:$A$288,'PY1 Data(H)'!$A$1:$BR$288))</f>
        <v>0</v>
      </c>
      <c r="BJ38" s="133" cm="1">
        <f t="array" ref="BJ38">_xlfn.XLOOKUP(BJ$1,'PY1 Data(H)'!$A$1:$BR$1,_xlfn.XLOOKUP($A38,'PY1 Data(H)'!$A$1:$A$288,'PY1 Data(H)'!$A$1:$BR$288))</f>
        <v>0</v>
      </c>
    </row>
    <row r="39" spans="1:62" x14ac:dyDescent="0.3">
      <c r="A39">
        <v>586</v>
      </c>
      <c r="D39" s="133" cm="1">
        <f t="array" ref="D39">_xlfn.XLOOKUP(D$1,'PY1 Data(H)'!$A$1:$BR$1,_xlfn.XLOOKUP($A39,'PY1 Data(H)'!$A$1:$A$288,'PY1 Data(H)'!$A$1:$BR$288))</f>
        <v>0</v>
      </c>
      <c r="E39" s="133" cm="1">
        <f t="array" ref="E39">_xlfn.XLOOKUP(E$1,'PY1 Data(H)'!$A$1:$BR$1,_xlfn.XLOOKUP($A39,'PY1 Data(H)'!$A$1:$A$288,'PY1 Data(H)'!$A$1:$BR$288))</f>
        <v>0</v>
      </c>
      <c r="F39" s="133" cm="1">
        <f t="array" ref="F39">_xlfn.XLOOKUP(F$1,'PY1 Data(H)'!$A$1:$BR$1,_xlfn.XLOOKUP($A39,'PY1 Data(H)'!$A$1:$A$288,'PY1 Data(H)'!$A$1:$BR$288))</f>
        <v>0</v>
      </c>
      <c r="G39" s="133" cm="1">
        <f t="array" ref="G39">_xlfn.XLOOKUP(G$1,'PY1 Data(H)'!$A$1:$BR$1,_xlfn.XLOOKUP($A39,'PY1 Data(H)'!$A$1:$A$288,'PY1 Data(H)'!$A$1:$BR$288))</f>
        <v>0</v>
      </c>
      <c r="H39" s="133" cm="1">
        <f t="array" ref="H39">_xlfn.XLOOKUP(H$1,'PY1 Data(H)'!$A$1:$BR$1,_xlfn.XLOOKUP($A39,'PY1 Data(H)'!$A$1:$A$288,'PY1 Data(H)'!$A$1:$BR$288))</f>
        <v>0</v>
      </c>
      <c r="I39" s="133" cm="1">
        <f t="array" ref="I39">_xlfn.XLOOKUP(I$1,'PY1 Data(H)'!$A$1:$BR$1,_xlfn.XLOOKUP($A39,'PY1 Data(H)'!$A$1:$A$288,'PY1 Data(H)'!$A$1:$BR$288))</f>
        <v>0</v>
      </c>
      <c r="J39" s="133" cm="1">
        <f t="array" ref="J39">_xlfn.XLOOKUP(J$1,'PY1 Data(H)'!$A$1:$BR$1,_xlfn.XLOOKUP($A39,'PY1 Data(H)'!$A$1:$A$288,'PY1 Data(H)'!$A$1:$BR$288))</f>
        <v>0</v>
      </c>
      <c r="K39" s="133" cm="1">
        <f t="array" ref="K39">_xlfn.XLOOKUP(K$1,'PY1 Data(H)'!$A$1:$BR$1,_xlfn.XLOOKUP($A39,'PY1 Data(H)'!$A$1:$A$288,'PY1 Data(H)'!$A$1:$BR$288))</f>
        <v>0</v>
      </c>
      <c r="L39" s="133" cm="1">
        <f t="array" ref="L39">_xlfn.XLOOKUP(L$1,'PY1 Data(H)'!$A$1:$BR$1,_xlfn.XLOOKUP($A39,'PY1 Data(H)'!$A$1:$A$288,'PY1 Data(H)'!$A$1:$BR$288))</f>
        <v>0</v>
      </c>
      <c r="M39" s="133" cm="1">
        <f t="array" ref="M39">_xlfn.XLOOKUP(M$1,'PY1 Data(H)'!$A$1:$BR$1,_xlfn.XLOOKUP($A39,'PY1 Data(H)'!$A$1:$A$288,'PY1 Data(H)'!$A$1:$BR$288))</f>
        <v>0</v>
      </c>
      <c r="N39" s="133" cm="1">
        <f t="array" ref="N39">_xlfn.XLOOKUP(N$1,'PY1 Data(H)'!$A$1:$BR$1,_xlfn.XLOOKUP($A39,'PY1 Data(H)'!$A$1:$A$288,'PY1 Data(H)'!$A$1:$BR$288))</f>
        <v>0</v>
      </c>
      <c r="O39" s="133" cm="1">
        <f t="array" ref="O39">_xlfn.XLOOKUP(O$1,'PY1 Data(H)'!$A$1:$BR$1,_xlfn.XLOOKUP($A39,'PY1 Data(H)'!$A$1:$A$288,'PY1 Data(H)'!$A$1:$BR$288))</f>
        <v>0</v>
      </c>
      <c r="P39" s="133" cm="1">
        <f t="array" ref="P39">_xlfn.XLOOKUP(P$1,'PY1 Data(H)'!$A$1:$BR$1,_xlfn.XLOOKUP($A39,'PY1 Data(H)'!$A$1:$A$288,'PY1 Data(H)'!$A$1:$BR$288))</f>
        <v>0</v>
      </c>
      <c r="Q39" s="133" cm="1">
        <f t="array" ref="Q39">_xlfn.XLOOKUP(Q$1,'PY1 Data(H)'!$A$1:$BR$1,_xlfn.XLOOKUP($A39,'PY1 Data(H)'!$A$1:$A$288,'PY1 Data(H)'!$A$1:$BR$288))</f>
        <v>0</v>
      </c>
      <c r="R39" s="133" cm="1">
        <f t="array" ref="R39">_xlfn.XLOOKUP(R$1,'PY1 Data(H)'!$A$1:$BR$1,_xlfn.XLOOKUP($A39,'PY1 Data(H)'!$A$1:$A$288,'PY1 Data(H)'!$A$1:$BR$288))</f>
        <v>0</v>
      </c>
      <c r="S39" s="133" cm="1">
        <f t="array" ref="S39">_xlfn.XLOOKUP(S$1,'PY1 Data(H)'!$A$1:$BR$1,_xlfn.XLOOKUP($A39,'PY1 Data(H)'!$A$1:$A$288,'PY1 Data(H)'!$A$1:$BR$288))</f>
        <v>0</v>
      </c>
      <c r="T39" s="133" cm="1">
        <f t="array" ref="T39">_xlfn.XLOOKUP(T$1,'PY1 Data(H)'!$A$1:$BR$1,_xlfn.XLOOKUP($A39,'PY1 Data(H)'!$A$1:$A$288,'PY1 Data(H)'!$A$1:$BR$288))</f>
        <v>0</v>
      </c>
      <c r="U39" s="133" cm="1">
        <f t="array" ref="U39">_xlfn.XLOOKUP(U$1,'PY1 Data(H)'!$A$1:$BR$1,_xlfn.XLOOKUP($A39,'PY1 Data(H)'!$A$1:$A$288,'PY1 Data(H)'!$A$1:$BR$288))</f>
        <v>0</v>
      </c>
      <c r="V39" s="133" cm="1">
        <f t="array" ref="V39">_xlfn.XLOOKUP(V$1,'PY1 Data(H)'!$A$1:$BR$1,_xlfn.XLOOKUP($A39,'PY1 Data(H)'!$A$1:$A$288,'PY1 Data(H)'!$A$1:$BR$288))</f>
        <v>0</v>
      </c>
      <c r="W39" s="133" cm="1">
        <f t="array" ref="W39">_xlfn.XLOOKUP(W$1,'PY1 Data(H)'!$A$1:$BR$1,_xlfn.XLOOKUP($A39,'PY1 Data(H)'!$A$1:$A$288,'PY1 Data(H)'!$A$1:$BR$288))</f>
        <v>0</v>
      </c>
      <c r="X39" s="133" cm="1">
        <f t="array" ref="X39">_xlfn.XLOOKUP(X$1,'PY1 Data(H)'!$A$1:$BR$1,_xlfn.XLOOKUP($A39,'PY1 Data(H)'!$A$1:$A$288,'PY1 Data(H)'!$A$1:$BR$288))</f>
        <v>0</v>
      </c>
      <c r="Y39" s="133" cm="1">
        <f t="array" ref="Y39">_xlfn.XLOOKUP(Y$1,'PY1 Data(H)'!$A$1:$BR$1,_xlfn.XLOOKUP($A39,'PY1 Data(H)'!$A$1:$A$288,'PY1 Data(H)'!$A$1:$BR$288))</f>
        <v>0</v>
      </c>
      <c r="Z39" s="133" cm="1">
        <f t="array" ref="Z39">_xlfn.XLOOKUP(Z$1,'PY1 Data(H)'!$A$1:$BR$1,_xlfn.XLOOKUP($A39,'PY1 Data(H)'!$A$1:$A$288,'PY1 Data(H)'!$A$1:$BR$288))</f>
        <v>0</v>
      </c>
      <c r="AA39" s="133" cm="1">
        <f t="array" ref="AA39">_xlfn.XLOOKUP(AA$1,'PY1 Data(H)'!$A$1:$BR$1,_xlfn.XLOOKUP($A39,'PY1 Data(H)'!$A$1:$A$288,'PY1 Data(H)'!$A$1:$BR$288))</f>
        <v>0</v>
      </c>
      <c r="AB39" s="133" cm="1">
        <f t="array" ref="AB39">_xlfn.XLOOKUP(AB$1,'PY1 Data(H)'!$A$1:$BR$1,_xlfn.XLOOKUP($A39,'PY1 Data(H)'!$A$1:$A$288,'PY1 Data(H)'!$A$1:$BR$288))</f>
        <v>0</v>
      </c>
      <c r="AC39" s="133" cm="1">
        <f t="array" ref="AC39">_xlfn.XLOOKUP(AC$1,'PY1 Data(H)'!$A$1:$BR$1,_xlfn.XLOOKUP($A39,'PY1 Data(H)'!$A$1:$A$288,'PY1 Data(H)'!$A$1:$BR$288))</f>
        <v>0</v>
      </c>
      <c r="AD39" s="133" cm="1">
        <f t="array" ref="AD39">_xlfn.XLOOKUP(AD$1,'PY1 Data(H)'!$A$1:$BR$1,_xlfn.XLOOKUP($A39,'PY1 Data(H)'!$A$1:$A$288,'PY1 Data(H)'!$A$1:$BR$288))</f>
        <v>0</v>
      </c>
      <c r="AE39" s="133" cm="1">
        <f t="array" ref="AE39">_xlfn.XLOOKUP(AE$1,'PY1 Data(H)'!$A$1:$BR$1,_xlfn.XLOOKUP($A39,'PY1 Data(H)'!$A$1:$A$288,'PY1 Data(H)'!$A$1:$BR$288))</f>
        <v>0</v>
      </c>
      <c r="AF39" s="133" cm="1">
        <f t="array" ref="AF39">_xlfn.XLOOKUP(AF$1,'PY1 Data(H)'!$A$1:$BR$1,_xlfn.XLOOKUP($A39,'PY1 Data(H)'!$A$1:$A$288,'PY1 Data(H)'!$A$1:$BR$288))</f>
        <v>0</v>
      </c>
      <c r="AG39" s="133" cm="1">
        <f t="array" ref="AG39">_xlfn.XLOOKUP(AG$1,'PY1 Data(H)'!$A$1:$BR$1,_xlfn.XLOOKUP($A39,'PY1 Data(H)'!$A$1:$A$288,'PY1 Data(H)'!$A$1:$BR$288))</f>
        <v>0</v>
      </c>
      <c r="AH39" s="133" cm="1">
        <f t="array" ref="AH39">_xlfn.XLOOKUP(AH$1,'PY1 Data(H)'!$A$1:$BR$1,_xlfn.XLOOKUP($A39,'PY1 Data(H)'!$A$1:$A$288,'PY1 Data(H)'!$A$1:$BR$288))</f>
        <v>0</v>
      </c>
      <c r="AI39" s="133" cm="1">
        <f t="array" ref="AI39">_xlfn.XLOOKUP(AI$1,'PY1 Data(H)'!$A$1:$BR$1,_xlfn.XLOOKUP($A39,'PY1 Data(H)'!$A$1:$A$288,'PY1 Data(H)'!$A$1:$BR$288))</f>
        <v>0</v>
      </c>
      <c r="AJ39" s="133" cm="1">
        <f t="array" ref="AJ39">_xlfn.XLOOKUP(AJ$1,'PY1 Data(H)'!$A$1:$BR$1,_xlfn.XLOOKUP($A39,'PY1 Data(H)'!$A$1:$A$288,'PY1 Data(H)'!$A$1:$BR$288))</f>
        <v>0</v>
      </c>
      <c r="AK39" s="133" cm="1">
        <f t="array" ref="AK39">_xlfn.XLOOKUP(AK$1,'PY1 Data(H)'!$A$1:$BR$1,_xlfn.XLOOKUP($A39,'PY1 Data(H)'!$A$1:$A$288,'PY1 Data(H)'!$A$1:$BR$288))</f>
        <v>0</v>
      </c>
      <c r="AL39" s="133" cm="1">
        <f t="array" ref="AL39">_xlfn.XLOOKUP(AL$1,'PY1 Data(H)'!$A$1:$BR$1,_xlfn.XLOOKUP($A39,'PY1 Data(H)'!$A$1:$A$288,'PY1 Data(H)'!$A$1:$BR$288))</f>
        <v>0</v>
      </c>
      <c r="AM39" s="133" cm="1">
        <f t="array" ref="AM39">_xlfn.XLOOKUP(AM$1,'PY1 Data(H)'!$A$1:$BR$1,_xlfn.XLOOKUP($A39,'PY1 Data(H)'!$A$1:$A$288,'PY1 Data(H)'!$A$1:$BR$288))</f>
        <v>0</v>
      </c>
      <c r="AN39" s="133" cm="1">
        <f t="array" ref="AN39">_xlfn.XLOOKUP(AN$1,'PY1 Data(H)'!$A$1:$BR$1,_xlfn.XLOOKUP($A39,'PY1 Data(H)'!$A$1:$A$288,'PY1 Data(H)'!$A$1:$BR$288))</f>
        <v>0</v>
      </c>
      <c r="AO39" s="133" cm="1">
        <f t="array" ref="AO39">_xlfn.XLOOKUP(AO$1,'PY1 Data(H)'!$A$1:$BR$1,_xlfn.XLOOKUP($A39,'PY1 Data(H)'!$A$1:$A$288,'PY1 Data(H)'!$A$1:$BR$288))</f>
        <v>0</v>
      </c>
      <c r="AP39" s="133" cm="1">
        <f t="array" ref="AP39">_xlfn.XLOOKUP(AP$1,'PY1 Data(H)'!$A$1:$BR$1,_xlfn.XLOOKUP($A39,'PY1 Data(H)'!$A$1:$A$288,'PY1 Data(H)'!$A$1:$BR$288))</f>
        <v>0</v>
      </c>
      <c r="AQ39" s="133" cm="1">
        <f t="array" ref="AQ39">_xlfn.XLOOKUP(AQ$1,'PY1 Data(H)'!$A$1:$BR$1,_xlfn.XLOOKUP($A39,'PY1 Data(H)'!$A$1:$A$288,'PY1 Data(H)'!$A$1:$BR$288))</f>
        <v>0</v>
      </c>
      <c r="AR39" s="133" cm="1">
        <f t="array" ref="AR39">_xlfn.XLOOKUP(AR$1,'PY1 Data(H)'!$A$1:$BR$1,_xlfn.XLOOKUP($A39,'PY1 Data(H)'!$A$1:$A$288,'PY1 Data(H)'!$A$1:$BR$288))</f>
        <v>0</v>
      </c>
      <c r="AS39" s="133" cm="1">
        <f t="array" ref="AS39">_xlfn.XLOOKUP(AS$1,'PY1 Data(H)'!$A$1:$BR$1,_xlfn.XLOOKUP($A39,'PY1 Data(H)'!$A$1:$A$288,'PY1 Data(H)'!$A$1:$BR$288))</f>
        <v>0</v>
      </c>
      <c r="AT39" s="133" cm="1">
        <f t="array" ref="AT39">_xlfn.XLOOKUP(AT$1,'PY1 Data(H)'!$A$1:$BR$1,_xlfn.XLOOKUP($A39,'PY1 Data(H)'!$A$1:$A$288,'PY1 Data(H)'!$A$1:$BR$288))</f>
        <v>0</v>
      </c>
      <c r="AU39" s="133" cm="1">
        <f t="array" ref="AU39">_xlfn.XLOOKUP(AU$1,'PY1 Data(H)'!$A$1:$BR$1,_xlfn.XLOOKUP($A39,'PY1 Data(H)'!$A$1:$A$288,'PY1 Data(H)'!$A$1:$BR$288))</f>
        <v>0</v>
      </c>
      <c r="AV39" s="133" cm="1">
        <f t="array" ref="AV39">_xlfn.XLOOKUP(AV$1,'PY1 Data(H)'!$A$1:$BR$1,_xlfn.XLOOKUP($A39,'PY1 Data(H)'!$A$1:$A$288,'PY1 Data(H)'!$A$1:$BR$288))</f>
        <v>0</v>
      </c>
      <c r="AW39" s="133" cm="1">
        <f t="array" ref="AW39">_xlfn.XLOOKUP(AW$1,'PY1 Data(H)'!$A$1:$BR$1,_xlfn.XLOOKUP($A39,'PY1 Data(H)'!$A$1:$A$288,'PY1 Data(H)'!$A$1:$BR$288))</f>
        <v>0</v>
      </c>
      <c r="AX39" s="133" cm="1">
        <f t="array" ref="AX39">_xlfn.XLOOKUP(AX$1,'PY1 Data(H)'!$A$1:$BR$1,_xlfn.XLOOKUP($A39,'PY1 Data(H)'!$A$1:$A$288,'PY1 Data(H)'!$A$1:$BR$288))</f>
        <v>0</v>
      </c>
      <c r="AY39" s="133" cm="1">
        <f t="array" ref="AY39">_xlfn.XLOOKUP(AY$1,'PY1 Data(H)'!$A$1:$BR$1,_xlfn.XLOOKUP($A39,'PY1 Data(H)'!$A$1:$A$288,'PY1 Data(H)'!$A$1:$BR$288))</f>
        <v>0</v>
      </c>
      <c r="AZ39" s="133" cm="1">
        <f t="array" ref="AZ39">_xlfn.XLOOKUP(AZ$1,'PY1 Data(H)'!$A$1:$BR$1,_xlfn.XLOOKUP($A39,'PY1 Data(H)'!$A$1:$A$288,'PY1 Data(H)'!$A$1:$BR$288))</f>
        <v>0</v>
      </c>
      <c r="BA39" s="133" cm="1">
        <f t="array" ref="BA39">_xlfn.XLOOKUP(BA$1,'PY1 Data(H)'!$A$1:$BR$1,_xlfn.XLOOKUP($A39,'PY1 Data(H)'!$A$1:$A$288,'PY1 Data(H)'!$A$1:$BR$288))</f>
        <v>0</v>
      </c>
      <c r="BB39" s="133" cm="1">
        <f t="array" ref="BB39">_xlfn.XLOOKUP(BB$1,'PY1 Data(H)'!$A$1:$BR$1,_xlfn.XLOOKUP($A39,'PY1 Data(H)'!$A$1:$A$288,'PY1 Data(H)'!$A$1:$BR$288))</f>
        <v>0</v>
      </c>
      <c r="BC39" s="133" cm="1">
        <f t="array" ref="BC39">_xlfn.XLOOKUP(BC$1,'PY1 Data(H)'!$A$1:$BR$1,_xlfn.XLOOKUP($A39,'PY1 Data(H)'!$A$1:$A$288,'PY1 Data(H)'!$A$1:$BR$288))</f>
        <v>0</v>
      </c>
      <c r="BD39" s="133" cm="1">
        <f t="array" ref="BD39">_xlfn.XLOOKUP(BD$1,'PY1 Data(H)'!$A$1:$BR$1,_xlfn.XLOOKUP($A39,'PY1 Data(H)'!$A$1:$A$288,'PY1 Data(H)'!$A$1:$BR$288))</f>
        <v>0</v>
      </c>
      <c r="BE39" s="133" cm="1">
        <f t="array" ref="BE39">_xlfn.XLOOKUP(BE$1,'PY1 Data(H)'!$A$1:$BR$1,_xlfn.XLOOKUP($A39,'PY1 Data(H)'!$A$1:$A$288,'PY1 Data(H)'!$A$1:$BR$288))</f>
        <v>0</v>
      </c>
      <c r="BF39" s="133" cm="1">
        <f t="array" ref="BF39">_xlfn.XLOOKUP(BF$1,'PY1 Data(H)'!$A$1:$BR$1,_xlfn.XLOOKUP($A39,'PY1 Data(H)'!$A$1:$A$288,'PY1 Data(H)'!$A$1:$BR$288))</f>
        <v>0</v>
      </c>
      <c r="BG39" s="133" cm="1">
        <f t="array" ref="BG39">_xlfn.XLOOKUP(BG$1,'PY1 Data(H)'!$A$1:$BR$1,_xlfn.XLOOKUP($A39,'PY1 Data(H)'!$A$1:$A$288,'PY1 Data(H)'!$A$1:$BR$288))</f>
        <v>0</v>
      </c>
      <c r="BH39" s="133" cm="1">
        <f t="array" ref="BH39">_xlfn.XLOOKUP(BH$1,'PY1 Data(H)'!$A$1:$BR$1,_xlfn.XLOOKUP($A39,'PY1 Data(H)'!$A$1:$A$288,'PY1 Data(H)'!$A$1:$BR$288))</f>
        <v>0</v>
      </c>
      <c r="BI39" s="133" cm="1">
        <f t="array" ref="BI39">_xlfn.XLOOKUP(BI$1,'PY1 Data(H)'!$A$1:$BR$1,_xlfn.XLOOKUP($A39,'PY1 Data(H)'!$A$1:$A$288,'PY1 Data(H)'!$A$1:$BR$288))</f>
        <v>0</v>
      </c>
      <c r="BJ39" s="133" cm="1">
        <f t="array" ref="BJ39">_xlfn.XLOOKUP(BJ$1,'PY1 Data(H)'!$A$1:$BR$1,_xlfn.XLOOKUP($A39,'PY1 Data(H)'!$A$1:$A$288,'PY1 Data(H)'!$A$1:$BR$288))</f>
        <v>0</v>
      </c>
    </row>
    <row r="40" spans="1:62" x14ac:dyDescent="0.3">
      <c r="A40">
        <v>379</v>
      </c>
      <c r="D40" s="133" cm="1">
        <f t="array" ref="D40">_xlfn.XLOOKUP(D$1,'PY1 Data(H)'!$A$1:$BR$1,_xlfn.XLOOKUP($A40,'PY1 Data(H)'!$A$1:$A$288,'PY1 Data(H)'!$A$1:$BR$288))</f>
        <v>11517737</v>
      </c>
      <c r="E40" s="133" cm="1">
        <f t="array" ref="E40">_xlfn.XLOOKUP(E$1,'PY1 Data(H)'!$A$1:$BR$1,_xlfn.XLOOKUP($A40,'PY1 Data(H)'!$A$1:$A$288,'PY1 Data(H)'!$A$1:$BR$288))</f>
        <v>4214030</v>
      </c>
      <c r="F40" s="133" cm="1">
        <f t="array" ref="F40">_xlfn.XLOOKUP(F$1,'PY1 Data(H)'!$A$1:$BR$1,_xlfn.XLOOKUP($A40,'PY1 Data(H)'!$A$1:$A$288,'PY1 Data(H)'!$A$1:$BR$288))</f>
        <v>4167282</v>
      </c>
      <c r="G40" s="133" cm="1">
        <f t="array" ref="G40">_xlfn.XLOOKUP(G$1,'PY1 Data(H)'!$A$1:$BR$1,_xlfn.XLOOKUP($A40,'PY1 Data(H)'!$A$1:$A$288,'PY1 Data(H)'!$A$1:$BR$288))</f>
        <v>4619149</v>
      </c>
      <c r="H40" s="133" cm="1">
        <f t="array" ref="H40">_xlfn.XLOOKUP(H$1,'PY1 Data(H)'!$A$1:$BR$1,_xlfn.XLOOKUP($A40,'PY1 Data(H)'!$A$1:$A$288,'PY1 Data(H)'!$A$1:$BR$288))</f>
        <v>3060142</v>
      </c>
      <c r="I40" s="133" cm="1">
        <f t="array" ref="I40">_xlfn.XLOOKUP(I$1,'PY1 Data(H)'!$A$1:$BR$1,_xlfn.XLOOKUP($A40,'PY1 Data(H)'!$A$1:$A$288,'PY1 Data(H)'!$A$1:$BR$288))</f>
        <v>4406821</v>
      </c>
      <c r="J40" s="133" cm="1">
        <f t="array" ref="J40">_xlfn.XLOOKUP(J$1,'PY1 Data(H)'!$A$1:$BR$1,_xlfn.XLOOKUP($A40,'PY1 Data(H)'!$A$1:$A$288,'PY1 Data(H)'!$A$1:$BR$288))</f>
        <v>6036798</v>
      </c>
      <c r="K40" s="133" cm="1">
        <f t="array" ref="K40">_xlfn.XLOOKUP(K$1,'PY1 Data(H)'!$A$1:$BR$1,_xlfn.XLOOKUP($A40,'PY1 Data(H)'!$A$1:$A$288,'PY1 Data(H)'!$A$1:$BR$288))</f>
        <v>2271871</v>
      </c>
      <c r="L40" s="133" cm="1">
        <f t="array" ref="L40">_xlfn.XLOOKUP(L$1,'PY1 Data(H)'!$A$1:$BR$1,_xlfn.XLOOKUP($A40,'PY1 Data(H)'!$A$1:$A$288,'PY1 Data(H)'!$A$1:$BR$288))</f>
        <v>2001897</v>
      </c>
      <c r="M40" s="133" cm="1">
        <f t="array" ref="M40">_xlfn.XLOOKUP(M$1,'PY1 Data(H)'!$A$1:$BR$1,_xlfn.XLOOKUP($A40,'PY1 Data(H)'!$A$1:$A$288,'PY1 Data(H)'!$A$1:$BR$288))</f>
        <v>2264752</v>
      </c>
      <c r="N40" s="133" cm="1">
        <f t="array" ref="N40">_xlfn.XLOOKUP(N$1,'PY1 Data(H)'!$A$1:$BR$1,_xlfn.XLOOKUP($A40,'PY1 Data(H)'!$A$1:$A$288,'PY1 Data(H)'!$A$1:$BR$288))</f>
        <v>1222742</v>
      </c>
      <c r="O40" s="133" cm="1">
        <f t="array" ref="O40">_xlfn.XLOOKUP(O$1,'PY1 Data(H)'!$A$1:$BR$1,_xlfn.XLOOKUP($A40,'PY1 Data(H)'!$A$1:$A$288,'PY1 Data(H)'!$A$1:$BR$288))</f>
        <v>23163541</v>
      </c>
      <c r="P40" s="133" cm="1">
        <f t="array" ref="P40">_xlfn.XLOOKUP(P$1,'PY1 Data(H)'!$A$1:$BR$1,_xlfn.XLOOKUP($A40,'PY1 Data(H)'!$A$1:$A$288,'PY1 Data(H)'!$A$1:$BR$288))</f>
        <v>9406836</v>
      </c>
      <c r="Q40" s="133" cm="1">
        <f t="array" ref="Q40">_xlfn.XLOOKUP(Q$1,'PY1 Data(H)'!$A$1:$BR$1,_xlfn.XLOOKUP($A40,'PY1 Data(H)'!$A$1:$A$288,'PY1 Data(H)'!$A$1:$BR$288))</f>
        <v>3820041</v>
      </c>
      <c r="R40" s="133" cm="1">
        <f t="array" ref="R40">_xlfn.XLOOKUP(R$1,'PY1 Data(H)'!$A$1:$BR$1,_xlfn.XLOOKUP($A40,'PY1 Data(H)'!$A$1:$A$288,'PY1 Data(H)'!$A$1:$BR$288))</f>
        <v>22951646</v>
      </c>
      <c r="S40" s="133" cm="1">
        <f t="array" ref="S40">_xlfn.XLOOKUP(S$1,'PY1 Data(H)'!$A$1:$BR$1,_xlfn.XLOOKUP($A40,'PY1 Data(H)'!$A$1:$A$288,'PY1 Data(H)'!$A$1:$BR$288))</f>
        <v>15879462</v>
      </c>
      <c r="T40" s="133" cm="1">
        <f t="array" ref="T40">_xlfn.XLOOKUP(T$1,'PY1 Data(H)'!$A$1:$BR$1,_xlfn.XLOOKUP($A40,'PY1 Data(H)'!$A$1:$A$288,'PY1 Data(H)'!$A$1:$BR$288))</f>
        <v>800915</v>
      </c>
      <c r="U40" s="133" cm="1">
        <f t="array" ref="U40">_xlfn.XLOOKUP(U$1,'PY1 Data(H)'!$A$1:$BR$1,_xlfn.XLOOKUP($A40,'PY1 Data(H)'!$A$1:$A$288,'PY1 Data(H)'!$A$1:$BR$288))</f>
        <v>5782013</v>
      </c>
      <c r="V40" s="133" cm="1">
        <f t="array" ref="V40">_xlfn.XLOOKUP(V$1,'PY1 Data(H)'!$A$1:$BR$1,_xlfn.XLOOKUP($A40,'PY1 Data(H)'!$A$1:$A$288,'PY1 Data(H)'!$A$1:$BR$288))</f>
        <v>2787184</v>
      </c>
      <c r="W40" s="133" cm="1">
        <f t="array" ref="W40">_xlfn.XLOOKUP(W$1,'PY1 Data(H)'!$A$1:$BR$1,_xlfn.XLOOKUP($A40,'PY1 Data(H)'!$A$1:$A$288,'PY1 Data(H)'!$A$1:$BR$288))</f>
        <v>7226291</v>
      </c>
      <c r="X40" s="133" cm="1">
        <f t="array" ref="X40">_xlfn.XLOOKUP(X$1,'PY1 Data(H)'!$A$1:$BR$1,_xlfn.XLOOKUP($A40,'PY1 Data(H)'!$A$1:$A$288,'PY1 Data(H)'!$A$1:$BR$288))</f>
        <v>19143546</v>
      </c>
      <c r="Y40" s="133" cm="1">
        <f t="array" ref="Y40">_xlfn.XLOOKUP(Y$1,'PY1 Data(H)'!$A$1:$BR$1,_xlfn.XLOOKUP($A40,'PY1 Data(H)'!$A$1:$A$288,'PY1 Data(H)'!$A$1:$BR$288))</f>
        <v>180378000</v>
      </c>
      <c r="Z40" s="133" cm="1">
        <f t="array" ref="Z40">_xlfn.XLOOKUP(Z$1,'PY1 Data(H)'!$A$1:$BR$1,_xlfn.XLOOKUP($A40,'PY1 Data(H)'!$A$1:$A$288,'PY1 Data(H)'!$A$1:$BR$288))</f>
        <v>8526817</v>
      </c>
      <c r="AA40" s="133" cm="1">
        <f t="array" ref="AA40">_xlfn.XLOOKUP(AA$1,'PY1 Data(H)'!$A$1:$BR$1,_xlfn.XLOOKUP($A40,'PY1 Data(H)'!$A$1:$A$288,'PY1 Data(H)'!$A$1:$BR$288))</f>
        <v>1347490</v>
      </c>
      <c r="AB40" s="133" cm="1">
        <f t="array" ref="AB40">_xlfn.XLOOKUP(AB$1,'PY1 Data(H)'!$A$1:$BR$1,_xlfn.XLOOKUP($A40,'PY1 Data(H)'!$A$1:$A$288,'PY1 Data(H)'!$A$1:$BR$288))</f>
        <v>356416</v>
      </c>
      <c r="AC40" s="133" cm="1">
        <f t="array" ref="AC40">_xlfn.XLOOKUP(AC$1,'PY1 Data(H)'!$A$1:$BR$1,_xlfn.XLOOKUP($A40,'PY1 Data(H)'!$A$1:$A$288,'PY1 Data(H)'!$A$1:$BR$288))</f>
        <v>8580188</v>
      </c>
      <c r="AD40" s="133" cm="1">
        <f t="array" ref="AD40">_xlfn.XLOOKUP(AD$1,'PY1 Data(H)'!$A$1:$BR$1,_xlfn.XLOOKUP($A40,'PY1 Data(H)'!$A$1:$A$288,'PY1 Data(H)'!$A$1:$BR$288))</f>
        <v>3451881</v>
      </c>
      <c r="AE40" s="133" cm="1">
        <f t="array" ref="AE40">_xlfn.XLOOKUP(AE$1,'PY1 Data(H)'!$A$1:$BR$1,_xlfn.XLOOKUP($A40,'PY1 Data(H)'!$A$1:$A$288,'PY1 Data(H)'!$A$1:$BR$288))</f>
        <v>2147891</v>
      </c>
      <c r="AF40" s="133" cm="1">
        <f t="array" ref="AF40">_xlfn.XLOOKUP(AF$1,'PY1 Data(H)'!$A$1:$BR$1,_xlfn.XLOOKUP($A40,'PY1 Data(H)'!$A$1:$A$288,'PY1 Data(H)'!$A$1:$BR$288))</f>
        <v>16739688</v>
      </c>
      <c r="AG40" s="133" cm="1">
        <f t="array" ref="AG40">_xlfn.XLOOKUP(AG$1,'PY1 Data(H)'!$A$1:$BR$1,_xlfn.XLOOKUP($A40,'PY1 Data(H)'!$A$1:$A$288,'PY1 Data(H)'!$A$1:$BR$288))</f>
        <v>0</v>
      </c>
      <c r="AH40" s="133" cm="1">
        <f t="array" ref="AH40">_xlfn.XLOOKUP(AH$1,'PY1 Data(H)'!$A$1:$BR$1,_xlfn.XLOOKUP($A40,'PY1 Data(H)'!$A$1:$A$288,'PY1 Data(H)'!$A$1:$BR$288))</f>
        <v>1640575</v>
      </c>
      <c r="AI40" s="133" cm="1">
        <f t="array" ref="AI40">_xlfn.XLOOKUP(AI$1,'PY1 Data(H)'!$A$1:$BR$1,_xlfn.XLOOKUP($A40,'PY1 Data(H)'!$A$1:$A$288,'PY1 Data(H)'!$A$1:$BR$288))</f>
        <v>4299486</v>
      </c>
      <c r="AJ40" s="133" cm="1">
        <f t="array" ref="AJ40">_xlfn.XLOOKUP(AJ$1,'PY1 Data(H)'!$A$1:$BR$1,_xlfn.XLOOKUP($A40,'PY1 Data(H)'!$A$1:$A$288,'PY1 Data(H)'!$A$1:$BR$288))</f>
        <v>10411223</v>
      </c>
      <c r="AK40" s="133" cm="1">
        <f t="array" ref="AK40">_xlfn.XLOOKUP(AK$1,'PY1 Data(H)'!$A$1:$BR$1,_xlfn.XLOOKUP($A40,'PY1 Data(H)'!$A$1:$A$288,'PY1 Data(H)'!$A$1:$BR$288))</f>
        <v>4540710</v>
      </c>
      <c r="AL40" s="133" cm="1">
        <f t="array" ref="AL40">_xlfn.XLOOKUP(AL$1,'PY1 Data(H)'!$A$1:$BR$1,_xlfn.XLOOKUP($A40,'PY1 Data(H)'!$A$1:$A$288,'PY1 Data(H)'!$A$1:$BR$288))</f>
        <v>4336014</v>
      </c>
      <c r="AM40" s="133" cm="1">
        <f t="array" ref="AM40">_xlfn.XLOOKUP(AM$1,'PY1 Data(H)'!$A$1:$BR$1,_xlfn.XLOOKUP($A40,'PY1 Data(H)'!$A$1:$A$288,'PY1 Data(H)'!$A$1:$BR$288))</f>
        <v>29982957</v>
      </c>
      <c r="AN40" s="133" cm="1">
        <f t="array" ref="AN40">_xlfn.XLOOKUP(AN$1,'PY1 Data(H)'!$A$1:$BR$1,_xlfn.XLOOKUP($A40,'PY1 Data(H)'!$A$1:$A$288,'PY1 Data(H)'!$A$1:$BR$288))</f>
        <v>3241401</v>
      </c>
      <c r="AO40" s="133" cm="1">
        <f t="array" ref="AO40">_xlfn.XLOOKUP(AO$1,'PY1 Data(H)'!$A$1:$BR$1,_xlfn.XLOOKUP($A40,'PY1 Data(H)'!$A$1:$A$288,'PY1 Data(H)'!$A$1:$BR$288))</f>
        <v>3491896</v>
      </c>
      <c r="AP40" s="133" cm="1">
        <f t="array" ref="AP40">_xlfn.XLOOKUP(AP$1,'PY1 Data(H)'!$A$1:$BR$1,_xlfn.XLOOKUP($A40,'PY1 Data(H)'!$A$1:$A$288,'PY1 Data(H)'!$A$1:$BR$288))</f>
        <v>6072515</v>
      </c>
      <c r="AQ40" s="133" cm="1">
        <f t="array" ref="AQ40">_xlfn.XLOOKUP(AQ$1,'PY1 Data(H)'!$A$1:$BR$1,_xlfn.XLOOKUP($A40,'PY1 Data(H)'!$A$1:$A$288,'PY1 Data(H)'!$A$1:$BR$288))</f>
        <v>2094052</v>
      </c>
      <c r="AR40" s="133" cm="1">
        <f t="array" ref="AR40">_xlfn.XLOOKUP(AR$1,'PY1 Data(H)'!$A$1:$BR$1,_xlfn.XLOOKUP($A40,'PY1 Data(H)'!$A$1:$A$288,'PY1 Data(H)'!$A$1:$BR$288))</f>
        <v>7548037</v>
      </c>
      <c r="AS40" s="133" cm="1">
        <f t="array" ref="AS40">_xlfn.XLOOKUP(AS$1,'PY1 Data(H)'!$A$1:$BR$1,_xlfn.XLOOKUP($A40,'PY1 Data(H)'!$A$1:$A$288,'PY1 Data(H)'!$A$1:$BR$288))</f>
        <v>8485178</v>
      </c>
      <c r="AT40" s="133" cm="1">
        <f t="array" ref="AT40">_xlfn.XLOOKUP(AT$1,'PY1 Data(H)'!$A$1:$BR$1,_xlfn.XLOOKUP($A40,'PY1 Data(H)'!$A$1:$A$288,'PY1 Data(H)'!$A$1:$BR$288))</f>
        <v>1325633</v>
      </c>
      <c r="AU40" s="133" cm="1">
        <f t="array" ref="AU40">_xlfn.XLOOKUP(AU$1,'PY1 Data(H)'!$A$1:$BR$1,_xlfn.XLOOKUP($A40,'PY1 Data(H)'!$A$1:$A$288,'PY1 Data(H)'!$A$1:$BR$288))</f>
        <v>346599</v>
      </c>
      <c r="AV40" s="133" cm="1">
        <f t="array" ref="AV40">_xlfn.XLOOKUP(AV$1,'PY1 Data(H)'!$A$1:$BR$1,_xlfn.XLOOKUP($A40,'PY1 Data(H)'!$A$1:$A$288,'PY1 Data(H)'!$A$1:$BR$288))</f>
        <v>8308625</v>
      </c>
      <c r="AW40" s="133" cm="1">
        <f t="array" ref="AW40">_xlfn.XLOOKUP(AW$1,'PY1 Data(H)'!$A$1:$BR$1,_xlfn.XLOOKUP($A40,'PY1 Data(H)'!$A$1:$A$288,'PY1 Data(H)'!$A$1:$BR$288))</f>
        <v>1487220</v>
      </c>
      <c r="AX40" s="133" cm="1">
        <f t="array" ref="AX40">_xlfn.XLOOKUP(AX$1,'PY1 Data(H)'!$A$1:$BR$1,_xlfn.XLOOKUP($A40,'PY1 Data(H)'!$A$1:$A$288,'PY1 Data(H)'!$A$1:$BR$288))</f>
        <v>46344774</v>
      </c>
      <c r="AY40" s="133" cm="1">
        <f t="array" ref="AY40">_xlfn.XLOOKUP(AY$1,'PY1 Data(H)'!$A$1:$BR$1,_xlfn.XLOOKUP($A40,'PY1 Data(H)'!$A$1:$A$288,'PY1 Data(H)'!$A$1:$BR$288))</f>
        <v>3526991</v>
      </c>
      <c r="AZ40" s="133" cm="1">
        <f t="array" ref="AZ40">_xlfn.XLOOKUP(AZ$1,'PY1 Data(H)'!$A$1:$BR$1,_xlfn.XLOOKUP($A40,'PY1 Data(H)'!$A$1:$A$288,'PY1 Data(H)'!$A$1:$BR$288))</f>
        <v>9262667</v>
      </c>
      <c r="BA40" s="133" cm="1">
        <f t="array" ref="BA40">_xlfn.XLOOKUP(BA$1,'PY1 Data(H)'!$A$1:$BR$1,_xlfn.XLOOKUP($A40,'PY1 Data(H)'!$A$1:$A$288,'PY1 Data(H)'!$A$1:$BR$288))</f>
        <v>3049788</v>
      </c>
      <c r="BB40" s="133" cm="1">
        <f t="array" ref="BB40">_xlfn.XLOOKUP(BB$1,'PY1 Data(H)'!$A$1:$BR$1,_xlfn.XLOOKUP($A40,'PY1 Data(H)'!$A$1:$A$288,'PY1 Data(H)'!$A$1:$BR$288))</f>
        <v>8099907</v>
      </c>
      <c r="BC40" s="133" cm="1">
        <f t="array" ref="BC40">_xlfn.XLOOKUP(BC$1,'PY1 Data(H)'!$A$1:$BR$1,_xlfn.XLOOKUP($A40,'PY1 Data(H)'!$A$1:$A$288,'PY1 Data(H)'!$A$1:$BR$288))</f>
        <v>3352506</v>
      </c>
      <c r="BD40" s="133" cm="1">
        <f t="array" ref="BD40">_xlfn.XLOOKUP(BD$1,'PY1 Data(H)'!$A$1:$BR$1,_xlfn.XLOOKUP($A40,'PY1 Data(H)'!$A$1:$A$288,'PY1 Data(H)'!$A$1:$BR$288))</f>
        <v>3935202</v>
      </c>
      <c r="BE40" s="133" cm="1">
        <f t="array" ref="BE40">_xlfn.XLOOKUP(BE$1,'PY1 Data(H)'!$A$1:$BR$1,_xlfn.XLOOKUP($A40,'PY1 Data(H)'!$A$1:$A$288,'PY1 Data(H)'!$A$1:$BR$288))</f>
        <v>2673683</v>
      </c>
      <c r="BF40" s="133" cm="1">
        <f t="array" ref="BF40">_xlfn.XLOOKUP(BF$1,'PY1 Data(H)'!$A$1:$BR$1,_xlfn.XLOOKUP($A40,'PY1 Data(H)'!$A$1:$A$288,'PY1 Data(H)'!$A$1:$BR$288))</f>
        <v>1884228</v>
      </c>
      <c r="BG40" s="133" cm="1">
        <f t="array" ref="BG40">_xlfn.XLOOKUP(BG$1,'PY1 Data(H)'!$A$1:$BR$1,_xlfn.XLOOKUP($A40,'PY1 Data(H)'!$A$1:$A$288,'PY1 Data(H)'!$A$1:$BR$288))</f>
        <v>13964268</v>
      </c>
      <c r="BH40" s="133" cm="1">
        <f t="array" ref="BH40">_xlfn.XLOOKUP(BH$1,'PY1 Data(H)'!$A$1:$BR$1,_xlfn.XLOOKUP($A40,'PY1 Data(H)'!$A$1:$A$288,'PY1 Data(H)'!$A$1:$BR$288))</f>
        <v>3587487</v>
      </c>
      <c r="BI40" s="133" cm="1">
        <f t="array" ref="BI40">_xlfn.XLOOKUP(BI$1,'PY1 Data(H)'!$A$1:$BR$1,_xlfn.XLOOKUP($A40,'PY1 Data(H)'!$A$1:$A$288,'PY1 Data(H)'!$A$1:$BR$288))</f>
        <v>34182655</v>
      </c>
      <c r="BJ40" s="133" cm="1">
        <f t="array" ref="BJ40">_xlfn.XLOOKUP(BJ$1,'PY1 Data(H)'!$A$1:$BR$1,_xlfn.XLOOKUP($A40,'PY1 Data(H)'!$A$1:$A$288,'PY1 Data(H)'!$A$1:$BR$288))</f>
        <v>922301</v>
      </c>
    </row>
    <row r="41" spans="1:62" x14ac:dyDescent="0.3">
      <c r="A41">
        <v>4</v>
      </c>
      <c r="D41" s="133" cm="1">
        <f t="array" ref="D41">_xlfn.XLOOKUP(D$1,'PY1 Data(H)'!$A$1:$BR$1,_xlfn.XLOOKUP($A41,'PY1 Data(H)'!$A$1:$A$288,'PY1 Data(H)'!$A$1:$BR$288))</f>
        <v>4767211</v>
      </c>
      <c r="E41" s="133" cm="1">
        <f t="array" ref="E41">_xlfn.XLOOKUP(E$1,'PY1 Data(H)'!$A$1:$BR$1,_xlfn.XLOOKUP($A41,'PY1 Data(H)'!$A$1:$A$288,'PY1 Data(H)'!$A$1:$BR$288))</f>
        <v>1623617</v>
      </c>
      <c r="F41" s="133" cm="1">
        <f t="array" ref="F41">_xlfn.XLOOKUP(F$1,'PY1 Data(H)'!$A$1:$BR$1,_xlfn.XLOOKUP($A41,'PY1 Data(H)'!$A$1:$A$288,'PY1 Data(H)'!$A$1:$BR$288))</f>
        <v>1486001</v>
      </c>
      <c r="G41" s="133" cm="1">
        <f t="array" ref="G41">_xlfn.XLOOKUP(G$1,'PY1 Data(H)'!$A$1:$BR$1,_xlfn.XLOOKUP($A41,'PY1 Data(H)'!$A$1:$A$288,'PY1 Data(H)'!$A$1:$BR$288))</f>
        <v>180156</v>
      </c>
      <c r="H41" s="133" cm="1">
        <f t="array" ref="H41">_xlfn.XLOOKUP(H$1,'PY1 Data(H)'!$A$1:$BR$1,_xlfn.XLOOKUP($A41,'PY1 Data(H)'!$A$1:$A$288,'PY1 Data(H)'!$A$1:$BR$288))</f>
        <v>283154</v>
      </c>
      <c r="I41" s="133" cm="1">
        <f t="array" ref="I41">_xlfn.XLOOKUP(I$1,'PY1 Data(H)'!$A$1:$BR$1,_xlfn.XLOOKUP($A41,'PY1 Data(H)'!$A$1:$A$288,'PY1 Data(H)'!$A$1:$BR$288))</f>
        <v>392914</v>
      </c>
      <c r="J41" s="133" cm="1">
        <f t="array" ref="J41">_xlfn.XLOOKUP(J$1,'PY1 Data(H)'!$A$1:$BR$1,_xlfn.XLOOKUP($A41,'PY1 Data(H)'!$A$1:$A$288,'PY1 Data(H)'!$A$1:$BR$288))</f>
        <v>372432</v>
      </c>
      <c r="K41" s="133" cm="1">
        <f t="array" ref="K41">_xlfn.XLOOKUP(K$1,'PY1 Data(H)'!$A$1:$BR$1,_xlfn.XLOOKUP($A41,'PY1 Data(H)'!$A$1:$A$288,'PY1 Data(H)'!$A$1:$BR$288))</f>
        <v>169280</v>
      </c>
      <c r="L41" s="133" cm="1">
        <f t="array" ref="L41">_xlfn.XLOOKUP(L$1,'PY1 Data(H)'!$A$1:$BR$1,_xlfn.XLOOKUP($A41,'PY1 Data(H)'!$A$1:$A$288,'PY1 Data(H)'!$A$1:$BR$288))</f>
        <v>164868</v>
      </c>
      <c r="M41" s="133" cm="1">
        <f t="array" ref="M41">_xlfn.XLOOKUP(M$1,'PY1 Data(H)'!$A$1:$BR$1,_xlfn.XLOOKUP($A41,'PY1 Data(H)'!$A$1:$A$288,'PY1 Data(H)'!$A$1:$BR$288))</f>
        <v>190578</v>
      </c>
      <c r="N41" s="133" cm="1">
        <f t="array" ref="N41">_xlfn.XLOOKUP(N$1,'PY1 Data(H)'!$A$1:$BR$1,_xlfn.XLOOKUP($A41,'PY1 Data(H)'!$A$1:$A$288,'PY1 Data(H)'!$A$1:$BR$288))</f>
        <v>203182</v>
      </c>
      <c r="O41" s="133" cm="1">
        <f t="array" ref="O41">_xlfn.XLOOKUP(O$1,'PY1 Data(H)'!$A$1:$BR$1,_xlfn.XLOOKUP($A41,'PY1 Data(H)'!$A$1:$A$288,'PY1 Data(H)'!$A$1:$BR$288))</f>
        <v>1766993</v>
      </c>
      <c r="P41" s="133" cm="1">
        <f t="array" ref="P41">_xlfn.XLOOKUP(P$1,'PY1 Data(H)'!$A$1:$BR$1,_xlfn.XLOOKUP($A41,'PY1 Data(H)'!$A$1:$A$288,'PY1 Data(H)'!$A$1:$BR$288))</f>
        <v>1959980</v>
      </c>
      <c r="Q41" s="133" cm="1">
        <f t="array" ref="Q41">_xlfn.XLOOKUP(Q$1,'PY1 Data(H)'!$A$1:$BR$1,_xlfn.XLOOKUP($A41,'PY1 Data(H)'!$A$1:$A$288,'PY1 Data(H)'!$A$1:$BR$288))</f>
        <v>382079</v>
      </c>
      <c r="R41" s="133" cm="1">
        <f t="array" ref="R41">_xlfn.XLOOKUP(R$1,'PY1 Data(H)'!$A$1:$BR$1,_xlfn.XLOOKUP($A41,'PY1 Data(H)'!$A$1:$A$288,'PY1 Data(H)'!$A$1:$BR$288))</f>
        <v>6964722</v>
      </c>
      <c r="S41" s="133" cm="1">
        <f t="array" ref="S41">_xlfn.XLOOKUP(S$1,'PY1 Data(H)'!$A$1:$BR$1,_xlfn.XLOOKUP($A41,'PY1 Data(H)'!$A$1:$A$288,'PY1 Data(H)'!$A$1:$BR$288))</f>
        <v>3531029</v>
      </c>
      <c r="T41" s="133" cm="1">
        <f t="array" ref="T41">_xlfn.XLOOKUP(T$1,'PY1 Data(H)'!$A$1:$BR$1,_xlfn.XLOOKUP($A41,'PY1 Data(H)'!$A$1:$A$288,'PY1 Data(H)'!$A$1:$BR$288))</f>
        <v>42025</v>
      </c>
      <c r="U41" s="133" cm="1">
        <f t="array" ref="U41">_xlfn.XLOOKUP(U$1,'PY1 Data(H)'!$A$1:$BR$1,_xlfn.XLOOKUP($A41,'PY1 Data(H)'!$A$1:$A$288,'PY1 Data(H)'!$A$1:$BR$288))</f>
        <v>482771</v>
      </c>
      <c r="V41" s="133" cm="1">
        <f t="array" ref="V41">_xlfn.XLOOKUP(V$1,'PY1 Data(H)'!$A$1:$BR$1,_xlfn.XLOOKUP($A41,'PY1 Data(H)'!$A$1:$A$288,'PY1 Data(H)'!$A$1:$BR$288))</f>
        <v>159320</v>
      </c>
      <c r="W41" s="133" cm="1">
        <f t="array" ref="W41">_xlfn.XLOOKUP(W$1,'PY1 Data(H)'!$A$1:$BR$1,_xlfn.XLOOKUP($A41,'PY1 Data(H)'!$A$1:$A$288,'PY1 Data(H)'!$A$1:$BR$288))</f>
        <v>760965</v>
      </c>
      <c r="X41" s="133" cm="1">
        <f t="array" ref="X41">_xlfn.XLOOKUP(X$1,'PY1 Data(H)'!$A$1:$BR$1,_xlfn.XLOOKUP($A41,'PY1 Data(H)'!$A$1:$A$288,'PY1 Data(H)'!$A$1:$BR$288))</f>
        <v>3612252</v>
      </c>
      <c r="Y41" s="133" cm="1">
        <f t="array" ref="Y41">_xlfn.XLOOKUP(Y$1,'PY1 Data(H)'!$A$1:$BR$1,_xlfn.XLOOKUP($A41,'PY1 Data(H)'!$A$1:$A$288,'PY1 Data(H)'!$A$1:$BR$288))</f>
        <v>84263000</v>
      </c>
      <c r="Z41" s="133" cm="1">
        <f t="array" ref="Z41">_xlfn.XLOOKUP(Z$1,'PY1 Data(H)'!$A$1:$BR$1,_xlfn.XLOOKUP($A41,'PY1 Data(H)'!$A$1:$A$288,'PY1 Data(H)'!$A$1:$BR$288))</f>
        <v>891744</v>
      </c>
      <c r="AA41" s="133" cm="1">
        <f t="array" ref="AA41">_xlfn.XLOOKUP(AA$1,'PY1 Data(H)'!$A$1:$BR$1,_xlfn.XLOOKUP($A41,'PY1 Data(H)'!$A$1:$A$288,'PY1 Data(H)'!$A$1:$BR$288))</f>
        <v>984080</v>
      </c>
      <c r="AB41" s="133" cm="1">
        <f t="array" ref="AB41">_xlfn.XLOOKUP(AB$1,'PY1 Data(H)'!$A$1:$BR$1,_xlfn.XLOOKUP($A41,'PY1 Data(H)'!$A$1:$A$288,'PY1 Data(H)'!$A$1:$BR$288))</f>
        <v>134523</v>
      </c>
      <c r="AC41" s="133" cm="1">
        <f t="array" ref="AC41">_xlfn.XLOOKUP(AC$1,'PY1 Data(H)'!$A$1:$BR$1,_xlfn.XLOOKUP($A41,'PY1 Data(H)'!$A$1:$A$288,'PY1 Data(H)'!$A$1:$BR$288))</f>
        <v>1284488</v>
      </c>
      <c r="AD41" s="133" cm="1">
        <f t="array" ref="AD41">_xlfn.XLOOKUP(AD$1,'PY1 Data(H)'!$A$1:$BR$1,_xlfn.XLOOKUP($A41,'PY1 Data(H)'!$A$1:$A$288,'PY1 Data(H)'!$A$1:$BR$288))</f>
        <v>80111</v>
      </c>
      <c r="AE41" s="133" cm="1">
        <f t="array" ref="AE41">_xlfn.XLOOKUP(AE$1,'PY1 Data(H)'!$A$1:$BR$1,_xlfn.XLOOKUP($A41,'PY1 Data(H)'!$A$1:$A$288,'PY1 Data(H)'!$A$1:$BR$288))</f>
        <v>877972</v>
      </c>
      <c r="AF41" s="133" cm="1">
        <f t="array" ref="AF41">_xlfn.XLOOKUP(AF$1,'PY1 Data(H)'!$A$1:$BR$1,_xlfn.XLOOKUP($A41,'PY1 Data(H)'!$A$1:$A$288,'PY1 Data(H)'!$A$1:$BR$288))</f>
        <v>890362</v>
      </c>
      <c r="AG41" s="133" cm="1">
        <f t="array" ref="AG41">_xlfn.XLOOKUP(AG$1,'PY1 Data(H)'!$A$1:$BR$1,_xlfn.XLOOKUP($A41,'PY1 Data(H)'!$A$1:$A$288,'PY1 Data(H)'!$A$1:$BR$288))</f>
        <v>0</v>
      </c>
      <c r="AH41" s="133" cm="1">
        <f t="array" ref="AH41">_xlfn.XLOOKUP(AH$1,'PY1 Data(H)'!$A$1:$BR$1,_xlfn.XLOOKUP($A41,'PY1 Data(H)'!$A$1:$A$288,'PY1 Data(H)'!$A$1:$BR$288))</f>
        <v>305841</v>
      </c>
      <c r="AI41" s="133" cm="1">
        <f t="array" ref="AI41">_xlfn.XLOOKUP(AI$1,'PY1 Data(H)'!$A$1:$BR$1,_xlfn.XLOOKUP($A41,'PY1 Data(H)'!$A$1:$A$288,'PY1 Data(H)'!$A$1:$BR$288))</f>
        <v>631369</v>
      </c>
      <c r="AJ41" s="133" cm="1">
        <f t="array" ref="AJ41">_xlfn.XLOOKUP(AJ$1,'PY1 Data(H)'!$A$1:$BR$1,_xlfn.XLOOKUP($A41,'PY1 Data(H)'!$A$1:$A$288,'PY1 Data(H)'!$A$1:$BR$288))</f>
        <v>1666762</v>
      </c>
      <c r="AK41" s="133" cm="1">
        <f t="array" ref="AK41">_xlfn.XLOOKUP(AK$1,'PY1 Data(H)'!$A$1:$BR$1,_xlfn.XLOOKUP($A41,'PY1 Data(H)'!$A$1:$A$288,'PY1 Data(H)'!$A$1:$BR$288))</f>
        <v>476119</v>
      </c>
      <c r="AL41" s="133" cm="1">
        <f t="array" ref="AL41">_xlfn.XLOOKUP(AL$1,'PY1 Data(H)'!$A$1:$BR$1,_xlfn.XLOOKUP($A41,'PY1 Data(H)'!$A$1:$A$288,'PY1 Data(H)'!$A$1:$BR$288))</f>
        <v>361097</v>
      </c>
      <c r="AM41" s="133" cm="1">
        <f t="array" ref="AM41">_xlfn.XLOOKUP(AM$1,'PY1 Data(H)'!$A$1:$BR$1,_xlfn.XLOOKUP($A41,'PY1 Data(H)'!$A$1:$A$288,'PY1 Data(H)'!$A$1:$BR$288))</f>
        <v>13395918</v>
      </c>
      <c r="AN41" s="133" cm="1">
        <f t="array" ref="AN41">_xlfn.XLOOKUP(AN$1,'PY1 Data(H)'!$A$1:$BR$1,_xlfn.XLOOKUP($A41,'PY1 Data(H)'!$A$1:$A$288,'PY1 Data(H)'!$A$1:$BR$288))</f>
        <v>411278</v>
      </c>
      <c r="AO41" s="133" cm="1">
        <f t="array" ref="AO41">_xlfn.XLOOKUP(AO$1,'PY1 Data(H)'!$A$1:$BR$1,_xlfn.XLOOKUP($A41,'PY1 Data(H)'!$A$1:$A$288,'PY1 Data(H)'!$A$1:$BR$288))</f>
        <v>441132</v>
      </c>
      <c r="AP41" s="133" cm="1">
        <f t="array" ref="AP41">_xlfn.XLOOKUP(AP$1,'PY1 Data(H)'!$A$1:$BR$1,_xlfn.XLOOKUP($A41,'PY1 Data(H)'!$A$1:$A$288,'PY1 Data(H)'!$A$1:$BR$288))</f>
        <v>240436</v>
      </c>
      <c r="AQ41" s="133" cm="1">
        <f t="array" ref="AQ41">_xlfn.XLOOKUP(AQ$1,'PY1 Data(H)'!$A$1:$BR$1,_xlfn.XLOOKUP($A41,'PY1 Data(H)'!$A$1:$A$288,'PY1 Data(H)'!$A$1:$BR$288))</f>
        <v>706735</v>
      </c>
      <c r="AR41" s="133" cm="1">
        <f t="array" ref="AR41">_xlfn.XLOOKUP(AR$1,'PY1 Data(H)'!$A$1:$BR$1,_xlfn.XLOOKUP($A41,'PY1 Data(H)'!$A$1:$A$288,'PY1 Data(H)'!$A$1:$BR$288))</f>
        <v>634844</v>
      </c>
      <c r="AS41" s="133" cm="1">
        <f t="array" ref="AS41">_xlfn.XLOOKUP(AS$1,'PY1 Data(H)'!$A$1:$BR$1,_xlfn.XLOOKUP($A41,'PY1 Data(H)'!$A$1:$A$288,'PY1 Data(H)'!$A$1:$BR$288))</f>
        <v>3369271</v>
      </c>
      <c r="AT41" s="133" cm="1">
        <f t="array" ref="AT41">_xlfn.XLOOKUP(AT$1,'PY1 Data(H)'!$A$1:$BR$1,_xlfn.XLOOKUP($A41,'PY1 Data(H)'!$A$1:$A$288,'PY1 Data(H)'!$A$1:$BR$288))</f>
        <v>78208</v>
      </c>
      <c r="AU41" s="133" cm="1">
        <f t="array" ref="AU41">_xlfn.XLOOKUP(AU$1,'PY1 Data(H)'!$A$1:$BR$1,_xlfn.XLOOKUP($A41,'PY1 Data(H)'!$A$1:$A$288,'PY1 Data(H)'!$A$1:$BR$288))</f>
        <v>332910</v>
      </c>
      <c r="AV41" s="133" cm="1">
        <f t="array" ref="AV41">_xlfn.XLOOKUP(AV$1,'PY1 Data(H)'!$A$1:$BR$1,_xlfn.XLOOKUP($A41,'PY1 Data(H)'!$A$1:$A$288,'PY1 Data(H)'!$A$1:$BR$288))</f>
        <v>311110</v>
      </c>
      <c r="AW41" s="133" cm="1">
        <f t="array" ref="AW41">_xlfn.XLOOKUP(AW$1,'PY1 Data(H)'!$A$1:$BR$1,_xlfn.XLOOKUP($A41,'PY1 Data(H)'!$A$1:$A$288,'PY1 Data(H)'!$A$1:$BR$288))</f>
        <v>132824</v>
      </c>
      <c r="AX41" s="133" cm="1">
        <f t="array" ref="AX41">_xlfn.XLOOKUP(AX$1,'PY1 Data(H)'!$A$1:$BR$1,_xlfn.XLOOKUP($A41,'PY1 Data(H)'!$A$1:$A$288,'PY1 Data(H)'!$A$1:$BR$288))</f>
        <v>24045920</v>
      </c>
      <c r="AY41" s="133" cm="1">
        <f t="array" ref="AY41">_xlfn.XLOOKUP(AY$1,'PY1 Data(H)'!$A$1:$BR$1,_xlfn.XLOOKUP($A41,'PY1 Data(H)'!$A$1:$A$288,'PY1 Data(H)'!$A$1:$BR$288))</f>
        <v>90461</v>
      </c>
      <c r="AZ41" s="133" cm="1">
        <f t="array" ref="AZ41">_xlfn.XLOOKUP(AZ$1,'PY1 Data(H)'!$A$1:$BR$1,_xlfn.XLOOKUP($A41,'PY1 Data(H)'!$A$1:$A$288,'PY1 Data(H)'!$A$1:$BR$288))</f>
        <v>608611</v>
      </c>
      <c r="BA41" s="133" cm="1">
        <f t="array" ref="BA41">_xlfn.XLOOKUP(BA$1,'PY1 Data(H)'!$A$1:$BR$1,_xlfn.XLOOKUP($A41,'PY1 Data(H)'!$A$1:$A$288,'PY1 Data(H)'!$A$1:$BR$288))</f>
        <v>399607</v>
      </c>
      <c r="BB41" s="133" cm="1">
        <f t="array" ref="BB41">_xlfn.XLOOKUP(BB$1,'PY1 Data(H)'!$A$1:$BR$1,_xlfn.XLOOKUP($A41,'PY1 Data(H)'!$A$1:$A$288,'PY1 Data(H)'!$A$1:$BR$288))</f>
        <v>2716529</v>
      </c>
      <c r="BC41" s="133" cm="1">
        <f t="array" ref="BC41">_xlfn.XLOOKUP(BC$1,'PY1 Data(H)'!$A$1:$BR$1,_xlfn.XLOOKUP($A41,'PY1 Data(H)'!$A$1:$A$288,'PY1 Data(H)'!$A$1:$BR$288))</f>
        <v>219100</v>
      </c>
      <c r="BD41" s="133" cm="1">
        <f t="array" ref="BD41">_xlfn.XLOOKUP(BD$1,'PY1 Data(H)'!$A$1:$BR$1,_xlfn.XLOOKUP($A41,'PY1 Data(H)'!$A$1:$A$288,'PY1 Data(H)'!$A$1:$BR$288))</f>
        <v>801834</v>
      </c>
      <c r="BE41" s="133" cm="1">
        <f t="array" ref="BE41">_xlfn.XLOOKUP(BE$1,'PY1 Data(H)'!$A$1:$BR$1,_xlfn.XLOOKUP($A41,'PY1 Data(H)'!$A$1:$A$288,'PY1 Data(H)'!$A$1:$BR$288))</f>
        <v>1571613</v>
      </c>
      <c r="BF41" s="133" cm="1">
        <f t="array" ref="BF41">_xlfn.XLOOKUP(BF$1,'PY1 Data(H)'!$A$1:$BR$1,_xlfn.XLOOKUP($A41,'PY1 Data(H)'!$A$1:$A$288,'PY1 Data(H)'!$A$1:$BR$288))</f>
        <v>311609</v>
      </c>
      <c r="BG41" s="133" cm="1">
        <f t="array" ref="BG41">_xlfn.XLOOKUP(BG$1,'PY1 Data(H)'!$A$1:$BR$1,_xlfn.XLOOKUP($A41,'PY1 Data(H)'!$A$1:$A$288,'PY1 Data(H)'!$A$1:$BR$288))</f>
        <v>1523301</v>
      </c>
      <c r="BH41" s="133" cm="1">
        <f t="array" ref="BH41">_xlfn.XLOOKUP(BH$1,'PY1 Data(H)'!$A$1:$BR$1,_xlfn.XLOOKUP($A41,'PY1 Data(H)'!$A$1:$A$288,'PY1 Data(H)'!$A$1:$BR$288))</f>
        <v>780591</v>
      </c>
      <c r="BI41" s="133" cm="1">
        <f t="array" ref="BI41">_xlfn.XLOOKUP(BI$1,'PY1 Data(H)'!$A$1:$BR$1,_xlfn.XLOOKUP($A41,'PY1 Data(H)'!$A$1:$A$288,'PY1 Data(H)'!$A$1:$BR$288))</f>
        <v>10749262</v>
      </c>
      <c r="BJ41" s="133" cm="1">
        <f t="array" ref="BJ41">_xlfn.XLOOKUP(BJ$1,'PY1 Data(H)'!$A$1:$BR$1,_xlfn.XLOOKUP($A41,'PY1 Data(H)'!$A$1:$A$288,'PY1 Data(H)'!$A$1:$BR$288))</f>
        <v>32440</v>
      </c>
    </row>
    <row r="42" spans="1:62" x14ac:dyDescent="0.3">
      <c r="A42">
        <v>5</v>
      </c>
      <c r="D42" s="133" cm="1">
        <f t="array" ref="D42">_xlfn.XLOOKUP(D$1,'PY1 Data(H)'!$A$1:$BR$1,_xlfn.XLOOKUP($A42,'PY1 Data(H)'!$A$1:$A$288,'PY1 Data(H)'!$A$1:$BR$288))</f>
        <v>0</v>
      </c>
      <c r="E42" s="133" cm="1">
        <f t="array" ref="E42">_xlfn.XLOOKUP(E$1,'PY1 Data(H)'!$A$1:$BR$1,_xlfn.XLOOKUP($A42,'PY1 Data(H)'!$A$1:$A$288,'PY1 Data(H)'!$A$1:$BR$288))</f>
        <v>0</v>
      </c>
      <c r="F42" s="133" cm="1">
        <f t="array" ref="F42">_xlfn.XLOOKUP(F$1,'PY1 Data(H)'!$A$1:$BR$1,_xlfn.XLOOKUP($A42,'PY1 Data(H)'!$A$1:$A$288,'PY1 Data(H)'!$A$1:$BR$288))</f>
        <v>0</v>
      </c>
      <c r="G42" s="133" cm="1">
        <f t="array" ref="G42">_xlfn.XLOOKUP(G$1,'PY1 Data(H)'!$A$1:$BR$1,_xlfn.XLOOKUP($A42,'PY1 Data(H)'!$A$1:$A$288,'PY1 Data(H)'!$A$1:$BR$288))</f>
        <v>0</v>
      </c>
      <c r="H42" s="133" cm="1">
        <f t="array" ref="H42">_xlfn.XLOOKUP(H$1,'PY1 Data(H)'!$A$1:$BR$1,_xlfn.XLOOKUP($A42,'PY1 Data(H)'!$A$1:$A$288,'PY1 Data(H)'!$A$1:$BR$288))</f>
        <v>0</v>
      </c>
      <c r="I42" s="133" cm="1">
        <f t="array" ref="I42">_xlfn.XLOOKUP(I$1,'PY1 Data(H)'!$A$1:$BR$1,_xlfn.XLOOKUP($A42,'PY1 Data(H)'!$A$1:$A$288,'PY1 Data(H)'!$A$1:$BR$288))</f>
        <v>0</v>
      </c>
      <c r="J42" s="133" cm="1">
        <f t="array" ref="J42">_xlfn.XLOOKUP(J$1,'PY1 Data(H)'!$A$1:$BR$1,_xlfn.XLOOKUP($A42,'PY1 Data(H)'!$A$1:$A$288,'PY1 Data(H)'!$A$1:$BR$288))</f>
        <v>0</v>
      </c>
      <c r="K42" s="133" cm="1">
        <f t="array" ref="K42">_xlfn.XLOOKUP(K$1,'PY1 Data(H)'!$A$1:$BR$1,_xlfn.XLOOKUP($A42,'PY1 Data(H)'!$A$1:$A$288,'PY1 Data(H)'!$A$1:$BR$288))</f>
        <v>0</v>
      </c>
      <c r="L42" s="133" cm="1">
        <f t="array" ref="L42">_xlfn.XLOOKUP(L$1,'PY1 Data(H)'!$A$1:$BR$1,_xlfn.XLOOKUP($A42,'PY1 Data(H)'!$A$1:$A$288,'PY1 Data(H)'!$A$1:$BR$288))</f>
        <v>0</v>
      </c>
      <c r="M42" s="133" cm="1">
        <f t="array" ref="M42">_xlfn.XLOOKUP(M$1,'PY1 Data(H)'!$A$1:$BR$1,_xlfn.XLOOKUP($A42,'PY1 Data(H)'!$A$1:$A$288,'PY1 Data(H)'!$A$1:$BR$288))</f>
        <v>0</v>
      </c>
      <c r="N42" s="133" cm="1">
        <f t="array" ref="N42">_xlfn.XLOOKUP(N$1,'PY1 Data(H)'!$A$1:$BR$1,_xlfn.XLOOKUP($A42,'PY1 Data(H)'!$A$1:$A$288,'PY1 Data(H)'!$A$1:$BR$288))</f>
        <v>0</v>
      </c>
      <c r="O42" s="133" cm="1">
        <f t="array" ref="O42">_xlfn.XLOOKUP(O$1,'PY1 Data(H)'!$A$1:$BR$1,_xlfn.XLOOKUP($A42,'PY1 Data(H)'!$A$1:$A$288,'PY1 Data(H)'!$A$1:$BR$288))</f>
        <v>0</v>
      </c>
      <c r="P42" s="133" cm="1">
        <f t="array" ref="P42">_xlfn.XLOOKUP(P$1,'PY1 Data(H)'!$A$1:$BR$1,_xlfn.XLOOKUP($A42,'PY1 Data(H)'!$A$1:$A$288,'PY1 Data(H)'!$A$1:$BR$288))</f>
        <v>0</v>
      </c>
      <c r="Q42" s="133" cm="1">
        <f t="array" ref="Q42">_xlfn.XLOOKUP(Q$1,'PY1 Data(H)'!$A$1:$BR$1,_xlfn.XLOOKUP($A42,'PY1 Data(H)'!$A$1:$A$288,'PY1 Data(H)'!$A$1:$BR$288))</f>
        <v>0</v>
      </c>
      <c r="R42" s="133" cm="1">
        <f t="array" ref="R42">_xlfn.XLOOKUP(R$1,'PY1 Data(H)'!$A$1:$BR$1,_xlfn.XLOOKUP($A42,'PY1 Data(H)'!$A$1:$A$288,'PY1 Data(H)'!$A$1:$BR$288))</f>
        <v>0</v>
      </c>
      <c r="S42" s="133" cm="1">
        <f t="array" ref="S42">_xlfn.XLOOKUP(S$1,'PY1 Data(H)'!$A$1:$BR$1,_xlfn.XLOOKUP($A42,'PY1 Data(H)'!$A$1:$A$288,'PY1 Data(H)'!$A$1:$BR$288))</f>
        <v>0</v>
      </c>
      <c r="T42" s="133" cm="1">
        <f t="array" ref="T42">_xlfn.XLOOKUP(T$1,'PY1 Data(H)'!$A$1:$BR$1,_xlfn.XLOOKUP($A42,'PY1 Data(H)'!$A$1:$A$288,'PY1 Data(H)'!$A$1:$BR$288))</f>
        <v>0</v>
      </c>
      <c r="U42" s="133" cm="1">
        <f t="array" ref="U42">_xlfn.XLOOKUP(U$1,'PY1 Data(H)'!$A$1:$BR$1,_xlfn.XLOOKUP($A42,'PY1 Data(H)'!$A$1:$A$288,'PY1 Data(H)'!$A$1:$BR$288))</f>
        <v>0</v>
      </c>
      <c r="V42" s="133" cm="1">
        <f t="array" ref="V42">_xlfn.XLOOKUP(V$1,'PY1 Data(H)'!$A$1:$BR$1,_xlfn.XLOOKUP($A42,'PY1 Data(H)'!$A$1:$A$288,'PY1 Data(H)'!$A$1:$BR$288))</f>
        <v>0</v>
      </c>
      <c r="W42" s="133" cm="1">
        <f t="array" ref="W42">_xlfn.XLOOKUP(W$1,'PY1 Data(H)'!$A$1:$BR$1,_xlfn.XLOOKUP($A42,'PY1 Data(H)'!$A$1:$A$288,'PY1 Data(H)'!$A$1:$BR$288))</f>
        <v>0</v>
      </c>
      <c r="X42" s="133" cm="1">
        <f t="array" ref="X42">_xlfn.XLOOKUP(X$1,'PY1 Data(H)'!$A$1:$BR$1,_xlfn.XLOOKUP($A42,'PY1 Data(H)'!$A$1:$A$288,'PY1 Data(H)'!$A$1:$BR$288))</f>
        <v>0</v>
      </c>
      <c r="Y42" s="133" cm="1">
        <f t="array" ref="Y42">_xlfn.XLOOKUP(Y$1,'PY1 Data(H)'!$A$1:$BR$1,_xlfn.XLOOKUP($A42,'PY1 Data(H)'!$A$1:$A$288,'PY1 Data(H)'!$A$1:$BR$288))</f>
        <v>0</v>
      </c>
      <c r="Z42" s="133" cm="1">
        <f t="array" ref="Z42">_xlfn.XLOOKUP(Z$1,'PY1 Data(H)'!$A$1:$BR$1,_xlfn.XLOOKUP($A42,'PY1 Data(H)'!$A$1:$A$288,'PY1 Data(H)'!$A$1:$BR$288))</f>
        <v>0</v>
      </c>
      <c r="AA42" s="133" cm="1">
        <f t="array" ref="AA42">_xlfn.XLOOKUP(AA$1,'PY1 Data(H)'!$A$1:$BR$1,_xlfn.XLOOKUP($A42,'PY1 Data(H)'!$A$1:$A$288,'PY1 Data(H)'!$A$1:$BR$288))</f>
        <v>0</v>
      </c>
      <c r="AB42" s="133" cm="1">
        <f t="array" ref="AB42">_xlfn.XLOOKUP(AB$1,'PY1 Data(H)'!$A$1:$BR$1,_xlfn.XLOOKUP($A42,'PY1 Data(H)'!$A$1:$A$288,'PY1 Data(H)'!$A$1:$BR$288))</f>
        <v>0</v>
      </c>
      <c r="AC42" s="133" cm="1">
        <f t="array" ref="AC42">_xlfn.XLOOKUP(AC$1,'PY1 Data(H)'!$A$1:$BR$1,_xlfn.XLOOKUP($A42,'PY1 Data(H)'!$A$1:$A$288,'PY1 Data(H)'!$A$1:$BR$288))</f>
        <v>0</v>
      </c>
      <c r="AD42" s="133" cm="1">
        <f t="array" ref="AD42">_xlfn.XLOOKUP(AD$1,'PY1 Data(H)'!$A$1:$BR$1,_xlfn.XLOOKUP($A42,'PY1 Data(H)'!$A$1:$A$288,'PY1 Data(H)'!$A$1:$BR$288))</f>
        <v>0</v>
      </c>
      <c r="AE42" s="133" cm="1">
        <f t="array" ref="AE42">_xlfn.XLOOKUP(AE$1,'PY1 Data(H)'!$A$1:$BR$1,_xlfn.XLOOKUP($A42,'PY1 Data(H)'!$A$1:$A$288,'PY1 Data(H)'!$A$1:$BR$288))</f>
        <v>0</v>
      </c>
      <c r="AF42" s="133" cm="1">
        <f t="array" ref="AF42">_xlfn.XLOOKUP(AF$1,'PY1 Data(H)'!$A$1:$BR$1,_xlfn.XLOOKUP($A42,'PY1 Data(H)'!$A$1:$A$288,'PY1 Data(H)'!$A$1:$BR$288))</f>
        <v>3832819</v>
      </c>
      <c r="AG42" s="133" cm="1">
        <f t="array" ref="AG42">_xlfn.XLOOKUP(AG$1,'PY1 Data(H)'!$A$1:$BR$1,_xlfn.XLOOKUP($A42,'PY1 Data(H)'!$A$1:$A$288,'PY1 Data(H)'!$A$1:$BR$288))</f>
        <v>0</v>
      </c>
      <c r="AH42" s="133" cm="1">
        <f t="array" ref="AH42">_xlfn.XLOOKUP(AH$1,'PY1 Data(H)'!$A$1:$BR$1,_xlfn.XLOOKUP($A42,'PY1 Data(H)'!$A$1:$A$288,'PY1 Data(H)'!$A$1:$BR$288))</f>
        <v>0</v>
      </c>
      <c r="AI42" s="133" cm="1">
        <f t="array" ref="AI42">_xlfn.XLOOKUP(AI$1,'PY1 Data(H)'!$A$1:$BR$1,_xlfn.XLOOKUP($A42,'PY1 Data(H)'!$A$1:$A$288,'PY1 Data(H)'!$A$1:$BR$288))</f>
        <v>0</v>
      </c>
      <c r="AJ42" s="133" cm="1">
        <f t="array" ref="AJ42">_xlfn.XLOOKUP(AJ$1,'PY1 Data(H)'!$A$1:$BR$1,_xlfn.XLOOKUP($A42,'PY1 Data(H)'!$A$1:$A$288,'PY1 Data(H)'!$A$1:$BR$288))</f>
        <v>0</v>
      </c>
      <c r="AK42" s="133" cm="1">
        <f t="array" ref="AK42">_xlfn.XLOOKUP(AK$1,'PY1 Data(H)'!$A$1:$BR$1,_xlfn.XLOOKUP($A42,'PY1 Data(H)'!$A$1:$A$288,'PY1 Data(H)'!$A$1:$BR$288))</f>
        <v>0</v>
      </c>
      <c r="AL42" s="133" cm="1">
        <f t="array" ref="AL42">_xlfn.XLOOKUP(AL$1,'PY1 Data(H)'!$A$1:$BR$1,_xlfn.XLOOKUP($A42,'PY1 Data(H)'!$A$1:$A$288,'PY1 Data(H)'!$A$1:$BR$288))</f>
        <v>0</v>
      </c>
      <c r="AM42" s="133" cm="1">
        <f t="array" ref="AM42">_xlfn.XLOOKUP(AM$1,'PY1 Data(H)'!$A$1:$BR$1,_xlfn.XLOOKUP($A42,'PY1 Data(H)'!$A$1:$A$288,'PY1 Data(H)'!$A$1:$BR$288))</f>
        <v>0</v>
      </c>
      <c r="AN42" s="133" cm="1">
        <f t="array" ref="AN42">_xlfn.XLOOKUP(AN$1,'PY1 Data(H)'!$A$1:$BR$1,_xlfn.XLOOKUP($A42,'PY1 Data(H)'!$A$1:$A$288,'PY1 Data(H)'!$A$1:$BR$288))</f>
        <v>0</v>
      </c>
      <c r="AO42" s="133" cm="1">
        <f t="array" ref="AO42">_xlfn.XLOOKUP(AO$1,'PY1 Data(H)'!$A$1:$BR$1,_xlfn.XLOOKUP($A42,'PY1 Data(H)'!$A$1:$A$288,'PY1 Data(H)'!$A$1:$BR$288))</f>
        <v>4947</v>
      </c>
      <c r="AP42" s="133" cm="1">
        <f t="array" ref="AP42">_xlfn.XLOOKUP(AP$1,'PY1 Data(H)'!$A$1:$BR$1,_xlfn.XLOOKUP($A42,'PY1 Data(H)'!$A$1:$A$288,'PY1 Data(H)'!$A$1:$BR$288))</f>
        <v>0</v>
      </c>
      <c r="AQ42" s="133" cm="1">
        <f t="array" ref="AQ42">_xlfn.XLOOKUP(AQ$1,'PY1 Data(H)'!$A$1:$BR$1,_xlfn.XLOOKUP($A42,'PY1 Data(H)'!$A$1:$A$288,'PY1 Data(H)'!$A$1:$BR$288))</f>
        <v>0</v>
      </c>
      <c r="AR42" s="133" cm="1">
        <f t="array" ref="AR42">_xlfn.XLOOKUP(AR$1,'PY1 Data(H)'!$A$1:$BR$1,_xlfn.XLOOKUP($A42,'PY1 Data(H)'!$A$1:$A$288,'PY1 Data(H)'!$A$1:$BR$288))</f>
        <v>0</v>
      </c>
      <c r="AS42" s="133" cm="1">
        <f t="array" ref="AS42">_xlfn.XLOOKUP(AS$1,'PY1 Data(H)'!$A$1:$BR$1,_xlfn.XLOOKUP($A42,'PY1 Data(H)'!$A$1:$A$288,'PY1 Data(H)'!$A$1:$BR$288))</f>
        <v>0</v>
      </c>
      <c r="AT42" s="133" cm="1">
        <f t="array" ref="AT42">_xlfn.XLOOKUP(AT$1,'PY1 Data(H)'!$A$1:$BR$1,_xlfn.XLOOKUP($A42,'PY1 Data(H)'!$A$1:$A$288,'PY1 Data(H)'!$A$1:$BR$288))</f>
        <v>0</v>
      </c>
      <c r="AU42" s="133" cm="1">
        <f t="array" ref="AU42">_xlfn.XLOOKUP(AU$1,'PY1 Data(H)'!$A$1:$BR$1,_xlfn.XLOOKUP($A42,'PY1 Data(H)'!$A$1:$A$288,'PY1 Data(H)'!$A$1:$BR$288))</f>
        <v>0</v>
      </c>
      <c r="AV42" s="133" cm="1">
        <f t="array" ref="AV42">_xlfn.XLOOKUP(AV$1,'PY1 Data(H)'!$A$1:$BR$1,_xlfn.XLOOKUP($A42,'PY1 Data(H)'!$A$1:$A$288,'PY1 Data(H)'!$A$1:$BR$288))</f>
        <v>0</v>
      </c>
      <c r="AW42" s="133" cm="1">
        <f t="array" ref="AW42">_xlfn.XLOOKUP(AW$1,'PY1 Data(H)'!$A$1:$BR$1,_xlfn.XLOOKUP($A42,'PY1 Data(H)'!$A$1:$A$288,'PY1 Data(H)'!$A$1:$BR$288))</f>
        <v>0</v>
      </c>
      <c r="AX42" s="133" cm="1">
        <f t="array" ref="AX42">_xlfn.XLOOKUP(AX$1,'PY1 Data(H)'!$A$1:$BR$1,_xlfn.XLOOKUP($A42,'PY1 Data(H)'!$A$1:$A$288,'PY1 Data(H)'!$A$1:$BR$288))</f>
        <v>0</v>
      </c>
      <c r="AY42" s="133" cm="1">
        <f t="array" ref="AY42">_xlfn.XLOOKUP(AY$1,'PY1 Data(H)'!$A$1:$BR$1,_xlfn.XLOOKUP($A42,'PY1 Data(H)'!$A$1:$A$288,'PY1 Data(H)'!$A$1:$BR$288))</f>
        <v>0</v>
      </c>
      <c r="AZ42" s="133" cm="1">
        <f t="array" ref="AZ42">_xlfn.XLOOKUP(AZ$1,'PY1 Data(H)'!$A$1:$BR$1,_xlfn.XLOOKUP($A42,'PY1 Data(H)'!$A$1:$A$288,'PY1 Data(H)'!$A$1:$BR$288))</f>
        <v>0</v>
      </c>
      <c r="BA42" s="133" cm="1">
        <f t="array" ref="BA42">_xlfn.XLOOKUP(BA$1,'PY1 Data(H)'!$A$1:$BR$1,_xlfn.XLOOKUP($A42,'PY1 Data(H)'!$A$1:$A$288,'PY1 Data(H)'!$A$1:$BR$288))</f>
        <v>0</v>
      </c>
      <c r="BB42" s="133" cm="1">
        <f t="array" ref="BB42">_xlfn.XLOOKUP(BB$1,'PY1 Data(H)'!$A$1:$BR$1,_xlfn.XLOOKUP($A42,'PY1 Data(H)'!$A$1:$A$288,'PY1 Data(H)'!$A$1:$BR$288))</f>
        <v>0</v>
      </c>
      <c r="BC42" s="133" cm="1">
        <f t="array" ref="BC42">_xlfn.XLOOKUP(BC$1,'PY1 Data(H)'!$A$1:$BR$1,_xlfn.XLOOKUP($A42,'PY1 Data(H)'!$A$1:$A$288,'PY1 Data(H)'!$A$1:$BR$288))</f>
        <v>0</v>
      </c>
      <c r="BD42" s="133" cm="1">
        <f t="array" ref="BD42">_xlfn.XLOOKUP(BD$1,'PY1 Data(H)'!$A$1:$BR$1,_xlfn.XLOOKUP($A42,'PY1 Data(H)'!$A$1:$A$288,'PY1 Data(H)'!$A$1:$BR$288))</f>
        <v>0</v>
      </c>
      <c r="BE42" s="133" cm="1">
        <f t="array" ref="BE42">_xlfn.XLOOKUP(BE$1,'PY1 Data(H)'!$A$1:$BR$1,_xlfn.XLOOKUP($A42,'PY1 Data(H)'!$A$1:$A$288,'PY1 Data(H)'!$A$1:$BR$288))</f>
        <v>0</v>
      </c>
      <c r="BF42" s="133" cm="1">
        <f t="array" ref="BF42">_xlfn.XLOOKUP(BF$1,'PY1 Data(H)'!$A$1:$BR$1,_xlfn.XLOOKUP($A42,'PY1 Data(H)'!$A$1:$A$288,'PY1 Data(H)'!$A$1:$BR$288))</f>
        <v>0</v>
      </c>
      <c r="BG42" s="133" cm="1">
        <f t="array" ref="BG42">_xlfn.XLOOKUP(BG$1,'PY1 Data(H)'!$A$1:$BR$1,_xlfn.XLOOKUP($A42,'PY1 Data(H)'!$A$1:$A$288,'PY1 Data(H)'!$A$1:$BR$288))</f>
        <v>0</v>
      </c>
      <c r="BH42" s="133" cm="1">
        <f t="array" ref="BH42">_xlfn.XLOOKUP(BH$1,'PY1 Data(H)'!$A$1:$BR$1,_xlfn.XLOOKUP($A42,'PY1 Data(H)'!$A$1:$A$288,'PY1 Data(H)'!$A$1:$BR$288))</f>
        <v>0</v>
      </c>
      <c r="BI42" s="133" cm="1">
        <f t="array" ref="BI42">_xlfn.XLOOKUP(BI$1,'PY1 Data(H)'!$A$1:$BR$1,_xlfn.XLOOKUP($A42,'PY1 Data(H)'!$A$1:$A$288,'PY1 Data(H)'!$A$1:$BR$288))</f>
        <v>0</v>
      </c>
      <c r="BJ42" s="133" cm="1">
        <f t="array" ref="BJ42">_xlfn.XLOOKUP(BJ$1,'PY1 Data(H)'!$A$1:$BR$1,_xlfn.XLOOKUP($A42,'PY1 Data(H)'!$A$1:$A$288,'PY1 Data(H)'!$A$1:$BR$288))</f>
        <v>0</v>
      </c>
    </row>
    <row r="43" spans="1:62" x14ac:dyDescent="0.3">
      <c r="A43">
        <v>380</v>
      </c>
      <c r="D43" s="133" cm="1">
        <f t="array" ref="D43">_xlfn.XLOOKUP(D$1,'PY1 Data(H)'!$A$1:$BR$1,_xlfn.XLOOKUP($A43,'PY1 Data(H)'!$A$1:$A$288,'PY1 Data(H)'!$A$1:$BR$288))</f>
        <v>0</v>
      </c>
      <c r="E43" s="133" cm="1">
        <f t="array" ref="E43">_xlfn.XLOOKUP(E$1,'PY1 Data(H)'!$A$1:$BR$1,_xlfn.XLOOKUP($A43,'PY1 Data(H)'!$A$1:$A$288,'PY1 Data(H)'!$A$1:$BR$288))</f>
        <v>0</v>
      </c>
      <c r="F43" s="133" cm="1">
        <f t="array" ref="F43">_xlfn.XLOOKUP(F$1,'PY1 Data(H)'!$A$1:$BR$1,_xlfn.XLOOKUP($A43,'PY1 Data(H)'!$A$1:$A$288,'PY1 Data(H)'!$A$1:$BR$288))</f>
        <v>0</v>
      </c>
      <c r="G43" s="133" cm="1">
        <f t="array" ref="G43">_xlfn.XLOOKUP(G$1,'PY1 Data(H)'!$A$1:$BR$1,_xlfn.XLOOKUP($A43,'PY1 Data(H)'!$A$1:$A$288,'PY1 Data(H)'!$A$1:$BR$288))</f>
        <v>0</v>
      </c>
      <c r="H43" s="133" cm="1">
        <f t="array" ref="H43">_xlfn.XLOOKUP(H$1,'PY1 Data(H)'!$A$1:$BR$1,_xlfn.XLOOKUP($A43,'PY1 Data(H)'!$A$1:$A$288,'PY1 Data(H)'!$A$1:$BR$288))</f>
        <v>0</v>
      </c>
      <c r="I43" s="133" cm="1">
        <f t="array" ref="I43">_xlfn.XLOOKUP(I$1,'PY1 Data(H)'!$A$1:$BR$1,_xlfn.XLOOKUP($A43,'PY1 Data(H)'!$A$1:$A$288,'PY1 Data(H)'!$A$1:$BR$288))</f>
        <v>41985</v>
      </c>
      <c r="J43" s="133" cm="1">
        <f t="array" ref="J43">_xlfn.XLOOKUP(J$1,'PY1 Data(H)'!$A$1:$BR$1,_xlfn.XLOOKUP($A43,'PY1 Data(H)'!$A$1:$A$288,'PY1 Data(H)'!$A$1:$BR$288))</f>
        <v>0</v>
      </c>
      <c r="K43" s="133" cm="1">
        <f t="array" ref="K43">_xlfn.XLOOKUP(K$1,'PY1 Data(H)'!$A$1:$BR$1,_xlfn.XLOOKUP($A43,'PY1 Data(H)'!$A$1:$A$288,'PY1 Data(H)'!$A$1:$BR$288))</f>
        <v>0</v>
      </c>
      <c r="L43" s="133" cm="1">
        <f t="array" ref="L43">_xlfn.XLOOKUP(L$1,'PY1 Data(H)'!$A$1:$BR$1,_xlfn.XLOOKUP($A43,'PY1 Data(H)'!$A$1:$A$288,'PY1 Data(H)'!$A$1:$BR$288))</f>
        <v>0</v>
      </c>
      <c r="M43" s="133" cm="1">
        <f t="array" ref="M43">_xlfn.XLOOKUP(M$1,'PY1 Data(H)'!$A$1:$BR$1,_xlfn.XLOOKUP($A43,'PY1 Data(H)'!$A$1:$A$288,'PY1 Data(H)'!$A$1:$BR$288))</f>
        <v>0</v>
      </c>
      <c r="N43" s="133" cm="1">
        <f t="array" ref="N43">_xlfn.XLOOKUP(N$1,'PY1 Data(H)'!$A$1:$BR$1,_xlfn.XLOOKUP($A43,'PY1 Data(H)'!$A$1:$A$288,'PY1 Data(H)'!$A$1:$BR$288))</f>
        <v>0</v>
      </c>
      <c r="O43" s="133" cm="1">
        <f t="array" ref="O43">_xlfn.XLOOKUP(O$1,'PY1 Data(H)'!$A$1:$BR$1,_xlfn.XLOOKUP($A43,'PY1 Data(H)'!$A$1:$A$288,'PY1 Data(H)'!$A$1:$BR$288))</f>
        <v>0</v>
      </c>
      <c r="P43" s="133" cm="1">
        <f t="array" ref="P43">_xlfn.XLOOKUP(P$1,'PY1 Data(H)'!$A$1:$BR$1,_xlfn.XLOOKUP($A43,'PY1 Data(H)'!$A$1:$A$288,'PY1 Data(H)'!$A$1:$BR$288))</f>
        <v>0</v>
      </c>
      <c r="Q43" s="133" cm="1">
        <f t="array" ref="Q43">_xlfn.XLOOKUP(Q$1,'PY1 Data(H)'!$A$1:$BR$1,_xlfn.XLOOKUP($A43,'PY1 Data(H)'!$A$1:$A$288,'PY1 Data(H)'!$A$1:$BR$288))</f>
        <v>0</v>
      </c>
      <c r="R43" s="133" cm="1">
        <f t="array" ref="R43">_xlfn.XLOOKUP(R$1,'PY1 Data(H)'!$A$1:$BR$1,_xlfn.XLOOKUP($A43,'PY1 Data(H)'!$A$1:$A$288,'PY1 Data(H)'!$A$1:$BR$288))</f>
        <v>0</v>
      </c>
      <c r="S43" s="133" cm="1">
        <f t="array" ref="S43">_xlfn.XLOOKUP(S$1,'PY1 Data(H)'!$A$1:$BR$1,_xlfn.XLOOKUP($A43,'PY1 Data(H)'!$A$1:$A$288,'PY1 Data(H)'!$A$1:$BR$288))</f>
        <v>0</v>
      </c>
      <c r="T43" s="133" cm="1">
        <f t="array" ref="T43">_xlfn.XLOOKUP(T$1,'PY1 Data(H)'!$A$1:$BR$1,_xlfn.XLOOKUP($A43,'PY1 Data(H)'!$A$1:$A$288,'PY1 Data(H)'!$A$1:$BR$288))</f>
        <v>0</v>
      </c>
      <c r="U43" s="133" cm="1">
        <f t="array" ref="U43">_xlfn.XLOOKUP(U$1,'PY1 Data(H)'!$A$1:$BR$1,_xlfn.XLOOKUP($A43,'PY1 Data(H)'!$A$1:$A$288,'PY1 Data(H)'!$A$1:$BR$288))</f>
        <v>0</v>
      </c>
      <c r="V43" s="133" cm="1">
        <f t="array" ref="V43">_xlfn.XLOOKUP(V$1,'PY1 Data(H)'!$A$1:$BR$1,_xlfn.XLOOKUP($A43,'PY1 Data(H)'!$A$1:$A$288,'PY1 Data(H)'!$A$1:$BR$288))</f>
        <v>0</v>
      </c>
      <c r="W43" s="133" cm="1">
        <f t="array" ref="W43">_xlfn.XLOOKUP(W$1,'PY1 Data(H)'!$A$1:$BR$1,_xlfn.XLOOKUP($A43,'PY1 Data(H)'!$A$1:$A$288,'PY1 Data(H)'!$A$1:$BR$288))</f>
        <v>0</v>
      </c>
      <c r="X43" s="133" cm="1">
        <f t="array" ref="X43">_xlfn.XLOOKUP(X$1,'PY1 Data(H)'!$A$1:$BR$1,_xlfn.XLOOKUP($A43,'PY1 Data(H)'!$A$1:$A$288,'PY1 Data(H)'!$A$1:$BR$288))</f>
        <v>0</v>
      </c>
      <c r="Y43" s="133" cm="1">
        <f t="array" ref="Y43">_xlfn.XLOOKUP(Y$1,'PY1 Data(H)'!$A$1:$BR$1,_xlfn.XLOOKUP($A43,'PY1 Data(H)'!$A$1:$A$288,'PY1 Data(H)'!$A$1:$BR$288))</f>
        <v>0</v>
      </c>
      <c r="Z43" s="133" cm="1">
        <f t="array" ref="Z43">_xlfn.XLOOKUP(Z$1,'PY1 Data(H)'!$A$1:$BR$1,_xlfn.XLOOKUP($A43,'PY1 Data(H)'!$A$1:$A$288,'PY1 Data(H)'!$A$1:$BR$288))</f>
        <v>0</v>
      </c>
      <c r="AA43" s="133" cm="1">
        <f t="array" ref="AA43">_xlfn.XLOOKUP(AA$1,'PY1 Data(H)'!$A$1:$BR$1,_xlfn.XLOOKUP($A43,'PY1 Data(H)'!$A$1:$A$288,'PY1 Data(H)'!$A$1:$BR$288))</f>
        <v>0</v>
      </c>
      <c r="AB43" s="133" cm="1">
        <f t="array" ref="AB43">_xlfn.XLOOKUP(AB$1,'PY1 Data(H)'!$A$1:$BR$1,_xlfn.XLOOKUP($A43,'PY1 Data(H)'!$A$1:$A$288,'PY1 Data(H)'!$A$1:$BR$288))</f>
        <v>0</v>
      </c>
      <c r="AC43" s="133" cm="1">
        <f t="array" ref="AC43">_xlfn.XLOOKUP(AC$1,'PY1 Data(H)'!$A$1:$BR$1,_xlfn.XLOOKUP($A43,'PY1 Data(H)'!$A$1:$A$288,'PY1 Data(H)'!$A$1:$BR$288))</f>
        <v>0</v>
      </c>
      <c r="AD43" s="133" cm="1">
        <f t="array" ref="AD43">_xlfn.XLOOKUP(AD$1,'PY1 Data(H)'!$A$1:$BR$1,_xlfn.XLOOKUP($A43,'PY1 Data(H)'!$A$1:$A$288,'PY1 Data(H)'!$A$1:$BR$288))</f>
        <v>0</v>
      </c>
      <c r="AE43" s="133" cm="1">
        <f t="array" ref="AE43">_xlfn.XLOOKUP(AE$1,'PY1 Data(H)'!$A$1:$BR$1,_xlfn.XLOOKUP($A43,'PY1 Data(H)'!$A$1:$A$288,'PY1 Data(H)'!$A$1:$BR$288))</f>
        <v>0</v>
      </c>
      <c r="AF43" s="133" cm="1">
        <f t="array" ref="AF43">_xlfn.XLOOKUP(AF$1,'PY1 Data(H)'!$A$1:$BR$1,_xlfn.XLOOKUP($A43,'PY1 Data(H)'!$A$1:$A$288,'PY1 Data(H)'!$A$1:$BR$288))</f>
        <v>0</v>
      </c>
      <c r="AG43" s="133" cm="1">
        <f t="array" ref="AG43">_xlfn.XLOOKUP(AG$1,'PY1 Data(H)'!$A$1:$BR$1,_xlfn.XLOOKUP($A43,'PY1 Data(H)'!$A$1:$A$288,'PY1 Data(H)'!$A$1:$BR$288))</f>
        <v>0</v>
      </c>
      <c r="AH43" s="133" cm="1">
        <f t="array" ref="AH43">_xlfn.XLOOKUP(AH$1,'PY1 Data(H)'!$A$1:$BR$1,_xlfn.XLOOKUP($A43,'PY1 Data(H)'!$A$1:$A$288,'PY1 Data(H)'!$A$1:$BR$288))</f>
        <v>0</v>
      </c>
      <c r="AI43" s="133" cm="1">
        <f t="array" ref="AI43">_xlfn.XLOOKUP(AI$1,'PY1 Data(H)'!$A$1:$BR$1,_xlfn.XLOOKUP($A43,'PY1 Data(H)'!$A$1:$A$288,'PY1 Data(H)'!$A$1:$BR$288))</f>
        <v>0</v>
      </c>
      <c r="AJ43" s="133" cm="1">
        <f t="array" ref="AJ43">_xlfn.XLOOKUP(AJ$1,'PY1 Data(H)'!$A$1:$BR$1,_xlfn.XLOOKUP($A43,'PY1 Data(H)'!$A$1:$A$288,'PY1 Data(H)'!$A$1:$BR$288))</f>
        <v>0</v>
      </c>
      <c r="AK43" s="133" cm="1">
        <f t="array" ref="AK43">_xlfn.XLOOKUP(AK$1,'PY1 Data(H)'!$A$1:$BR$1,_xlfn.XLOOKUP($A43,'PY1 Data(H)'!$A$1:$A$288,'PY1 Data(H)'!$A$1:$BR$288))</f>
        <v>0</v>
      </c>
      <c r="AL43" s="133" cm="1">
        <f t="array" ref="AL43">_xlfn.XLOOKUP(AL$1,'PY1 Data(H)'!$A$1:$BR$1,_xlfn.XLOOKUP($A43,'PY1 Data(H)'!$A$1:$A$288,'PY1 Data(H)'!$A$1:$BR$288))</f>
        <v>0</v>
      </c>
      <c r="AM43" s="133" cm="1">
        <f t="array" ref="AM43">_xlfn.XLOOKUP(AM$1,'PY1 Data(H)'!$A$1:$BR$1,_xlfn.XLOOKUP($A43,'PY1 Data(H)'!$A$1:$A$288,'PY1 Data(H)'!$A$1:$BR$288))</f>
        <v>0</v>
      </c>
      <c r="AN43" s="133" cm="1">
        <f t="array" ref="AN43">_xlfn.XLOOKUP(AN$1,'PY1 Data(H)'!$A$1:$BR$1,_xlfn.XLOOKUP($A43,'PY1 Data(H)'!$A$1:$A$288,'PY1 Data(H)'!$A$1:$BR$288))</f>
        <v>0</v>
      </c>
      <c r="AO43" s="133" cm="1">
        <f t="array" ref="AO43">_xlfn.XLOOKUP(AO$1,'PY1 Data(H)'!$A$1:$BR$1,_xlfn.XLOOKUP($A43,'PY1 Data(H)'!$A$1:$A$288,'PY1 Data(H)'!$A$1:$BR$288))</f>
        <v>0</v>
      </c>
      <c r="AP43" s="133" cm="1">
        <f t="array" ref="AP43">_xlfn.XLOOKUP(AP$1,'PY1 Data(H)'!$A$1:$BR$1,_xlfn.XLOOKUP($A43,'PY1 Data(H)'!$A$1:$A$288,'PY1 Data(H)'!$A$1:$BR$288))</f>
        <v>0</v>
      </c>
      <c r="AQ43" s="133" cm="1">
        <f t="array" ref="AQ43">_xlfn.XLOOKUP(AQ$1,'PY1 Data(H)'!$A$1:$BR$1,_xlfn.XLOOKUP($A43,'PY1 Data(H)'!$A$1:$A$288,'PY1 Data(H)'!$A$1:$BR$288))</f>
        <v>0</v>
      </c>
      <c r="AR43" s="133" cm="1">
        <f t="array" ref="AR43">_xlfn.XLOOKUP(AR$1,'PY1 Data(H)'!$A$1:$BR$1,_xlfn.XLOOKUP($A43,'PY1 Data(H)'!$A$1:$A$288,'PY1 Data(H)'!$A$1:$BR$288))</f>
        <v>0</v>
      </c>
      <c r="AS43" s="133" cm="1">
        <f t="array" ref="AS43">_xlfn.XLOOKUP(AS$1,'PY1 Data(H)'!$A$1:$BR$1,_xlfn.XLOOKUP($A43,'PY1 Data(H)'!$A$1:$A$288,'PY1 Data(H)'!$A$1:$BR$288))</f>
        <v>0</v>
      </c>
      <c r="AT43" s="133" cm="1">
        <f t="array" ref="AT43">_xlfn.XLOOKUP(AT$1,'PY1 Data(H)'!$A$1:$BR$1,_xlfn.XLOOKUP($A43,'PY1 Data(H)'!$A$1:$A$288,'PY1 Data(H)'!$A$1:$BR$288))</f>
        <v>0</v>
      </c>
      <c r="AU43" s="133" cm="1">
        <f t="array" ref="AU43">_xlfn.XLOOKUP(AU$1,'PY1 Data(H)'!$A$1:$BR$1,_xlfn.XLOOKUP($A43,'PY1 Data(H)'!$A$1:$A$288,'PY1 Data(H)'!$A$1:$BR$288))</f>
        <v>0</v>
      </c>
      <c r="AV43" s="133" cm="1">
        <f t="array" ref="AV43">_xlfn.XLOOKUP(AV$1,'PY1 Data(H)'!$A$1:$BR$1,_xlfn.XLOOKUP($A43,'PY1 Data(H)'!$A$1:$A$288,'PY1 Data(H)'!$A$1:$BR$288))</f>
        <v>0</v>
      </c>
      <c r="AW43" s="133" cm="1">
        <f t="array" ref="AW43">_xlfn.XLOOKUP(AW$1,'PY1 Data(H)'!$A$1:$BR$1,_xlfn.XLOOKUP($A43,'PY1 Data(H)'!$A$1:$A$288,'PY1 Data(H)'!$A$1:$BR$288))</f>
        <v>0</v>
      </c>
      <c r="AX43" s="133" cm="1">
        <f t="array" ref="AX43">_xlfn.XLOOKUP(AX$1,'PY1 Data(H)'!$A$1:$BR$1,_xlfn.XLOOKUP($A43,'PY1 Data(H)'!$A$1:$A$288,'PY1 Data(H)'!$A$1:$BR$288))</f>
        <v>0</v>
      </c>
      <c r="AY43" s="133" cm="1">
        <f t="array" ref="AY43">_xlfn.XLOOKUP(AY$1,'PY1 Data(H)'!$A$1:$BR$1,_xlfn.XLOOKUP($A43,'PY1 Data(H)'!$A$1:$A$288,'PY1 Data(H)'!$A$1:$BR$288))</f>
        <v>0</v>
      </c>
      <c r="AZ43" s="133" cm="1">
        <f t="array" ref="AZ43">_xlfn.XLOOKUP(AZ$1,'PY1 Data(H)'!$A$1:$BR$1,_xlfn.XLOOKUP($A43,'PY1 Data(H)'!$A$1:$A$288,'PY1 Data(H)'!$A$1:$BR$288))</f>
        <v>0</v>
      </c>
      <c r="BA43" s="133" cm="1">
        <f t="array" ref="BA43">_xlfn.XLOOKUP(BA$1,'PY1 Data(H)'!$A$1:$BR$1,_xlfn.XLOOKUP($A43,'PY1 Data(H)'!$A$1:$A$288,'PY1 Data(H)'!$A$1:$BR$288))</f>
        <v>0</v>
      </c>
      <c r="BB43" s="133" cm="1">
        <f t="array" ref="BB43">_xlfn.XLOOKUP(BB$1,'PY1 Data(H)'!$A$1:$BR$1,_xlfn.XLOOKUP($A43,'PY1 Data(H)'!$A$1:$A$288,'PY1 Data(H)'!$A$1:$BR$288))</f>
        <v>0</v>
      </c>
      <c r="BC43" s="133" cm="1">
        <f t="array" ref="BC43">_xlfn.XLOOKUP(BC$1,'PY1 Data(H)'!$A$1:$BR$1,_xlfn.XLOOKUP($A43,'PY1 Data(H)'!$A$1:$A$288,'PY1 Data(H)'!$A$1:$BR$288))</f>
        <v>0</v>
      </c>
      <c r="BD43" s="133" cm="1">
        <f t="array" ref="BD43">_xlfn.XLOOKUP(BD$1,'PY1 Data(H)'!$A$1:$BR$1,_xlfn.XLOOKUP($A43,'PY1 Data(H)'!$A$1:$A$288,'PY1 Data(H)'!$A$1:$BR$288))</f>
        <v>0</v>
      </c>
      <c r="BE43" s="133" cm="1">
        <f t="array" ref="BE43">_xlfn.XLOOKUP(BE$1,'PY1 Data(H)'!$A$1:$BR$1,_xlfn.XLOOKUP($A43,'PY1 Data(H)'!$A$1:$A$288,'PY1 Data(H)'!$A$1:$BR$288))</f>
        <v>0</v>
      </c>
      <c r="BF43" s="133" cm="1">
        <f t="array" ref="BF43">_xlfn.XLOOKUP(BF$1,'PY1 Data(H)'!$A$1:$BR$1,_xlfn.XLOOKUP($A43,'PY1 Data(H)'!$A$1:$A$288,'PY1 Data(H)'!$A$1:$BR$288))</f>
        <v>0</v>
      </c>
      <c r="BG43" s="133" cm="1">
        <f t="array" ref="BG43">_xlfn.XLOOKUP(BG$1,'PY1 Data(H)'!$A$1:$BR$1,_xlfn.XLOOKUP($A43,'PY1 Data(H)'!$A$1:$A$288,'PY1 Data(H)'!$A$1:$BR$288))</f>
        <v>0</v>
      </c>
      <c r="BH43" s="133" cm="1">
        <f t="array" ref="BH43">_xlfn.XLOOKUP(BH$1,'PY1 Data(H)'!$A$1:$BR$1,_xlfn.XLOOKUP($A43,'PY1 Data(H)'!$A$1:$A$288,'PY1 Data(H)'!$A$1:$BR$288))</f>
        <v>0</v>
      </c>
      <c r="BI43" s="133" cm="1">
        <f t="array" ref="BI43">_xlfn.XLOOKUP(BI$1,'PY1 Data(H)'!$A$1:$BR$1,_xlfn.XLOOKUP($A43,'PY1 Data(H)'!$A$1:$A$288,'PY1 Data(H)'!$A$1:$BR$288))</f>
        <v>0</v>
      </c>
      <c r="BJ43" s="133" cm="1">
        <f t="array" ref="BJ43">_xlfn.XLOOKUP(BJ$1,'PY1 Data(H)'!$A$1:$BR$1,_xlfn.XLOOKUP($A43,'PY1 Data(H)'!$A$1:$A$288,'PY1 Data(H)'!$A$1:$BR$288))</f>
        <v>0</v>
      </c>
    </row>
    <row r="44" spans="1:62" x14ac:dyDescent="0.3">
      <c r="A44">
        <v>391</v>
      </c>
      <c r="D44" s="133" cm="1">
        <f t="array" ref="D44">_xlfn.XLOOKUP(D$1,'PY1 Data(H)'!$A$1:$BR$1,_xlfn.XLOOKUP($A44,'PY1 Data(H)'!$A$1:$A$288,'PY1 Data(H)'!$A$1:$BR$288))</f>
        <v>440961</v>
      </c>
      <c r="E44" s="133" cm="1">
        <f t="array" ref="E44">_xlfn.XLOOKUP(E$1,'PY1 Data(H)'!$A$1:$BR$1,_xlfn.XLOOKUP($A44,'PY1 Data(H)'!$A$1:$A$288,'PY1 Data(H)'!$A$1:$BR$288))</f>
        <v>0</v>
      </c>
      <c r="F44" s="133" cm="1">
        <f t="array" ref="F44">_xlfn.XLOOKUP(F$1,'PY1 Data(H)'!$A$1:$BR$1,_xlfn.XLOOKUP($A44,'PY1 Data(H)'!$A$1:$A$288,'PY1 Data(H)'!$A$1:$BR$288))</f>
        <v>951315</v>
      </c>
      <c r="G44" s="133" cm="1">
        <f t="array" ref="G44">_xlfn.XLOOKUP(G$1,'PY1 Data(H)'!$A$1:$BR$1,_xlfn.XLOOKUP($A44,'PY1 Data(H)'!$A$1:$A$288,'PY1 Data(H)'!$A$1:$BR$288))</f>
        <v>28139</v>
      </c>
      <c r="H44" s="133" cm="1">
        <f t="array" ref="H44">_xlfn.XLOOKUP(H$1,'PY1 Data(H)'!$A$1:$BR$1,_xlfn.XLOOKUP($A44,'PY1 Data(H)'!$A$1:$A$288,'PY1 Data(H)'!$A$1:$BR$288))</f>
        <v>3135</v>
      </c>
      <c r="I44" s="133" cm="1">
        <f t="array" ref="I44">_xlfn.XLOOKUP(I$1,'PY1 Data(H)'!$A$1:$BR$1,_xlfn.XLOOKUP($A44,'PY1 Data(H)'!$A$1:$A$288,'PY1 Data(H)'!$A$1:$BR$288))</f>
        <v>68249</v>
      </c>
      <c r="J44" s="133" cm="1">
        <f t="array" ref="J44">_xlfn.XLOOKUP(J$1,'PY1 Data(H)'!$A$1:$BR$1,_xlfn.XLOOKUP($A44,'PY1 Data(H)'!$A$1:$A$288,'PY1 Data(H)'!$A$1:$BR$288))</f>
        <v>273742</v>
      </c>
      <c r="K44" s="133" cm="1">
        <f t="array" ref="K44">_xlfn.XLOOKUP(K$1,'PY1 Data(H)'!$A$1:$BR$1,_xlfn.XLOOKUP($A44,'PY1 Data(H)'!$A$1:$A$288,'PY1 Data(H)'!$A$1:$BR$288))</f>
        <v>54528</v>
      </c>
      <c r="L44" s="133" cm="1">
        <f t="array" ref="L44">_xlfn.XLOOKUP(L$1,'PY1 Data(H)'!$A$1:$BR$1,_xlfn.XLOOKUP($A44,'PY1 Data(H)'!$A$1:$A$288,'PY1 Data(H)'!$A$1:$BR$288))</f>
        <v>120994</v>
      </c>
      <c r="M44" s="133" cm="1">
        <f t="array" ref="M44">_xlfn.XLOOKUP(M$1,'PY1 Data(H)'!$A$1:$BR$1,_xlfn.XLOOKUP($A44,'PY1 Data(H)'!$A$1:$A$288,'PY1 Data(H)'!$A$1:$BR$288))</f>
        <v>64465</v>
      </c>
      <c r="N44" s="133" cm="1">
        <f t="array" ref="N44">_xlfn.XLOOKUP(N$1,'PY1 Data(H)'!$A$1:$BR$1,_xlfn.XLOOKUP($A44,'PY1 Data(H)'!$A$1:$A$288,'PY1 Data(H)'!$A$1:$BR$288))</f>
        <v>12397</v>
      </c>
      <c r="O44" s="133" cm="1">
        <f t="array" ref="O44">_xlfn.XLOOKUP(O$1,'PY1 Data(H)'!$A$1:$BR$1,_xlfn.XLOOKUP($A44,'PY1 Data(H)'!$A$1:$A$288,'PY1 Data(H)'!$A$1:$BR$288))</f>
        <v>153905</v>
      </c>
      <c r="P44" s="133" cm="1">
        <f t="array" ref="P44">_xlfn.XLOOKUP(P$1,'PY1 Data(H)'!$A$1:$BR$1,_xlfn.XLOOKUP($A44,'PY1 Data(H)'!$A$1:$A$288,'PY1 Data(H)'!$A$1:$BR$288))</f>
        <v>130008</v>
      </c>
      <c r="Q44" s="133" cm="1">
        <f t="array" ref="Q44">_xlfn.XLOOKUP(Q$1,'PY1 Data(H)'!$A$1:$BR$1,_xlfn.XLOOKUP($A44,'PY1 Data(H)'!$A$1:$A$288,'PY1 Data(H)'!$A$1:$BR$288))</f>
        <v>10559</v>
      </c>
      <c r="R44" s="133" cm="1">
        <f t="array" ref="R44">_xlfn.XLOOKUP(R$1,'PY1 Data(H)'!$A$1:$BR$1,_xlfn.XLOOKUP($A44,'PY1 Data(H)'!$A$1:$A$288,'PY1 Data(H)'!$A$1:$BR$288))</f>
        <v>138754</v>
      </c>
      <c r="S44" s="133" cm="1">
        <f t="array" ref="S44">_xlfn.XLOOKUP(S$1,'PY1 Data(H)'!$A$1:$BR$1,_xlfn.XLOOKUP($A44,'PY1 Data(H)'!$A$1:$A$288,'PY1 Data(H)'!$A$1:$BR$288))</f>
        <v>16469</v>
      </c>
      <c r="T44" s="133" cm="1">
        <f t="array" ref="T44">_xlfn.XLOOKUP(T$1,'PY1 Data(H)'!$A$1:$BR$1,_xlfn.XLOOKUP($A44,'PY1 Data(H)'!$A$1:$A$288,'PY1 Data(H)'!$A$1:$BR$288))</f>
        <v>105025</v>
      </c>
      <c r="U44" s="133" cm="1">
        <f t="array" ref="U44">_xlfn.XLOOKUP(U$1,'PY1 Data(H)'!$A$1:$BR$1,_xlfn.XLOOKUP($A44,'PY1 Data(H)'!$A$1:$A$288,'PY1 Data(H)'!$A$1:$BR$288))</f>
        <v>199351</v>
      </c>
      <c r="V44" s="133" cm="1">
        <f t="array" ref="V44">_xlfn.XLOOKUP(V$1,'PY1 Data(H)'!$A$1:$BR$1,_xlfn.XLOOKUP($A44,'PY1 Data(H)'!$A$1:$A$288,'PY1 Data(H)'!$A$1:$BR$288))</f>
        <v>2953</v>
      </c>
      <c r="W44" s="133" cm="1">
        <f t="array" ref="W44">_xlfn.XLOOKUP(W$1,'PY1 Data(H)'!$A$1:$BR$1,_xlfn.XLOOKUP($A44,'PY1 Data(H)'!$A$1:$A$288,'PY1 Data(H)'!$A$1:$BR$288))</f>
        <v>140963</v>
      </c>
      <c r="X44" s="133" cm="1">
        <f t="array" ref="X44">_xlfn.XLOOKUP(X$1,'PY1 Data(H)'!$A$1:$BR$1,_xlfn.XLOOKUP($A44,'PY1 Data(H)'!$A$1:$A$288,'PY1 Data(H)'!$A$1:$BR$288))</f>
        <v>573216</v>
      </c>
      <c r="Y44" s="133" cm="1">
        <f t="array" ref="Y44">_xlfn.XLOOKUP(Y$1,'PY1 Data(H)'!$A$1:$BR$1,_xlfn.XLOOKUP($A44,'PY1 Data(H)'!$A$1:$A$288,'PY1 Data(H)'!$A$1:$BR$288))</f>
        <v>63587000</v>
      </c>
      <c r="Z44" s="133" cm="1">
        <f t="array" ref="Z44">_xlfn.XLOOKUP(Z$1,'PY1 Data(H)'!$A$1:$BR$1,_xlfn.XLOOKUP($A44,'PY1 Data(H)'!$A$1:$A$288,'PY1 Data(H)'!$A$1:$BR$288))</f>
        <v>32473</v>
      </c>
      <c r="AA44" s="133" cm="1">
        <f t="array" ref="AA44">_xlfn.XLOOKUP(AA$1,'PY1 Data(H)'!$A$1:$BR$1,_xlfn.XLOOKUP($A44,'PY1 Data(H)'!$A$1:$A$288,'PY1 Data(H)'!$A$1:$BR$288))</f>
        <v>70197</v>
      </c>
      <c r="AB44" s="133" cm="1">
        <f t="array" ref="AB44">_xlfn.XLOOKUP(AB$1,'PY1 Data(H)'!$A$1:$BR$1,_xlfn.XLOOKUP($A44,'PY1 Data(H)'!$A$1:$A$288,'PY1 Data(H)'!$A$1:$BR$288))</f>
        <v>16777</v>
      </c>
      <c r="AC44" s="133" cm="1">
        <f t="array" ref="AC44">_xlfn.XLOOKUP(AC$1,'PY1 Data(H)'!$A$1:$BR$1,_xlfn.XLOOKUP($A44,'PY1 Data(H)'!$A$1:$A$288,'PY1 Data(H)'!$A$1:$BR$288))</f>
        <v>1176626</v>
      </c>
      <c r="AD44" s="133" cm="1">
        <f t="array" ref="AD44">_xlfn.XLOOKUP(AD$1,'PY1 Data(H)'!$A$1:$BR$1,_xlfn.XLOOKUP($A44,'PY1 Data(H)'!$A$1:$A$288,'PY1 Data(H)'!$A$1:$BR$288))</f>
        <v>18251</v>
      </c>
      <c r="AE44" s="133" cm="1">
        <f t="array" ref="AE44">_xlfn.XLOOKUP(AE$1,'PY1 Data(H)'!$A$1:$BR$1,_xlfn.XLOOKUP($A44,'PY1 Data(H)'!$A$1:$A$288,'PY1 Data(H)'!$A$1:$BR$288))</f>
        <v>9532</v>
      </c>
      <c r="AF44" s="133" cm="1">
        <f t="array" ref="AF44">_xlfn.XLOOKUP(AF$1,'PY1 Data(H)'!$A$1:$BR$1,_xlfn.XLOOKUP($A44,'PY1 Data(H)'!$A$1:$A$288,'PY1 Data(H)'!$A$1:$BR$288))</f>
        <v>829872</v>
      </c>
      <c r="AG44" s="133" cm="1">
        <f t="array" ref="AG44">_xlfn.XLOOKUP(AG$1,'PY1 Data(H)'!$A$1:$BR$1,_xlfn.XLOOKUP($A44,'PY1 Data(H)'!$A$1:$A$288,'PY1 Data(H)'!$A$1:$BR$288))</f>
        <v>0</v>
      </c>
      <c r="AH44" s="133" cm="1">
        <f t="array" ref="AH44">_xlfn.XLOOKUP(AH$1,'PY1 Data(H)'!$A$1:$BR$1,_xlfn.XLOOKUP($A44,'PY1 Data(H)'!$A$1:$A$288,'PY1 Data(H)'!$A$1:$BR$288))</f>
        <v>42603</v>
      </c>
      <c r="AI44" s="133" cm="1">
        <f t="array" ref="AI44">_xlfn.XLOOKUP(AI$1,'PY1 Data(H)'!$A$1:$BR$1,_xlfn.XLOOKUP($A44,'PY1 Data(H)'!$A$1:$A$288,'PY1 Data(H)'!$A$1:$BR$288))</f>
        <v>239247</v>
      </c>
      <c r="AJ44" s="133" cm="1">
        <f t="array" ref="AJ44">_xlfn.XLOOKUP(AJ$1,'PY1 Data(H)'!$A$1:$BR$1,_xlfn.XLOOKUP($A44,'PY1 Data(H)'!$A$1:$A$288,'PY1 Data(H)'!$A$1:$BR$288))</f>
        <v>132809</v>
      </c>
      <c r="AK44" s="133" cm="1">
        <f t="array" ref="AK44">_xlfn.XLOOKUP(AK$1,'PY1 Data(H)'!$A$1:$BR$1,_xlfn.XLOOKUP($A44,'PY1 Data(H)'!$A$1:$A$288,'PY1 Data(H)'!$A$1:$BR$288))</f>
        <v>18950</v>
      </c>
      <c r="AL44" s="133" cm="1">
        <f t="array" ref="AL44">_xlfn.XLOOKUP(AL$1,'PY1 Data(H)'!$A$1:$BR$1,_xlfn.XLOOKUP($A44,'PY1 Data(H)'!$A$1:$A$288,'PY1 Data(H)'!$A$1:$BR$288))</f>
        <v>8233</v>
      </c>
      <c r="AM44" s="133" cm="1">
        <f t="array" ref="AM44">_xlfn.XLOOKUP(AM$1,'PY1 Data(H)'!$A$1:$BR$1,_xlfn.XLOOKUP($A44,'PY1 Data(H)'!$A$1:$A$288,'PY1 Data(H)'!$A$1:$BR$288))</f>
        <v>1626098</v>
      </c>
      <c r="AN44" s="133" cm="1">
        <f t="array" ref="AN44">_xlfn.XLOOKUP(AN$1,'PY1 Data(H)'!$A$1:$BR$1,_xlfn.XLOOKUP($A44,'PY1 Data(H)'!$A$1:$A$288,'PY1 Data(H)'!$A$1:$BR$288))</f>
        <v>0</v>
      </c>
      <c r="AO44" s="133" cm="1">
        <f t="array" ref="AO44">_xlfn.XLOOKUP(AO$1,'PY1 Data(H)'!$A$1:$BR$1,_xlfn.XLOOKUP($A44,'PY1 Data(H)'!$A$1:$A$288,'PY1 Data(H)'!$A$1:$BR$288))</f>
        <v>549344</v>
      </c>
      <c r="AP44" s="133" cm="1">
        <f t="array" ref="AP44">_xlfn.XLOOKUP(AP$1,'PY1 Data(H)'!$A$1:$BR$1,_xlfn.XLOOKUP($A44,'PY1 Data(H)'!$A$1:$A$288,'PY1 Data(H)'!$A$1:$BR$288))</f>
        <v>2546</v>
      </c>
      <c r="AQ44" s="133" cm="1">
        <f t="array" ref="AQ44">_xlfn.XLOOKUP(AQ$1,'PY1 Data(H)'!$A$1:$BR$1,_xlfn.XLOOKUP($A44,'PY1 Data(H)'!$A$1:$A$288,'PY1 Data(H)'!$A$1:$BR$288))</f>
        <v>20390</v>
      </c>
      <c r="AR44" s="133" cm="1">
        <f t="array" ref="AR44">_xlfn.XLOOKUP(AR$1,'PY1 Data(H)'!$A$1:$BR$1,_xlfn.XLOOKUP($A44,'PY1 Data(H)'!$A$1:$A$288,'PY1 Data(H)'!$A$1:$BR$288))</f>
        <v>78278</v>
      </c>
      <c r="AS44" s="133" cm="1">
        <f t="array" ref="AS44">_xlfn.XLOOKUP(AS$1,'PY1 Data(H)'!$A$1:$BR$1,_xlfn.XLOOKUP($A44,'PY1 Data(H)'!$A$1:$A$288,'PY1 Data(H)'!$A$1:$BR$288))</f>
        <v>242935</v>
      </c>
      <c r="AT44" s="133" cm="1">
        <f t="array" ref="AT44">_xlfn.XLOOKUP(AT$1,'PY1 Data(H)'!$A$1:$BR$1,_xlfn.XLOOKUP($A44,'PY1 Data(H)'!$A$1:$A$288,'PY1 Data(H)'!$A$1:$BR$288))</f>
        <v>642</v>
      </c>
      <c r="AU44" s="133" cm="1">
        <f t="array" ref="AU44">_xlfn.XLOOKUP(AU$1,'PY1 Data(H)'!$A$1:$BR$1,_xlfn.XLOOKUP($A44,'PY1 Data(H)'!$A$1:$A$288,'PY1 Data(H)'!$A$1:$BR$288))</f>
        <v>0</v>
      </c>
      <c r="AV44" s="133" cm="1">
        <f t="array" ref="AV44">_xlfn.XLOOKUP(AV$1,'PY1 Data(H)'!$A$1:$BR$1,_xlfn.XLOOKUP($A44,'PY1 Data(H)'!$A$1:$A$288,'PY1 Data(H)'!$A$1:$BR$288))</f>
        <v>20281</v>
      </c>
      <c r="AW44" s="133" cm="1">
        <f t="array" ref="AW44">_xlfn.XLOOKUP(AW$1,'PY1 Data(H)'!$A$1:$BR$1,_xlfn.XLOOKUP($A44,'PY1 Data(H)'!$A$1:$A$288,'PY1 Data(H)'!$A$1:$BR$288))</f>
        <v>252527</v>
      </c>
      <c r="AX44" s="133" cm="1">
        <f t="array" ref="AX44">_xlfn.XLOOKUP(AX$1,'PY1 Data(H)'!$A$1:$BR$1,_xlfn.XLOOKUP($A44,'PY1 Data(H)'!$A$1:$A$288,'PY1 Data(H)'!$A$1:$BR$288))</f>
        <v>11655920</v>
      </c>
      <c r="AY44" s="133" cm="1">
        <f t="array" ref="AY44">_xlfn.XLOOKUP(AY$1,'PY1 Data(H)'!$A$1:$BR$1,_xlfn.XLOOKUP($A44,'PY1 Data(H)'!$A$1:$A$288,'PY1 Data(H)'!$A$1:$BR$288))</f>
        <v>93190</v>
      </c>
      <c r="AZ44" s="133" cm="1">
        <f t="array" ref="AZ44">_xlfn.XLOOKUP(AZ$1,'PY1 Data(H)'!$A$1:$BR$1,_xlfn.XLOOKUP($A44,'PY1 Data(H)'!$A$1:$A$288,'PY1 Data(H)'!$A$1:$BR$288))</f>
        <v>15498</v>
      </c>
      <c r="BA44" s="133" cm="1">
        <f t="array" ref="BA44">_xlfn.XLOOKUP(BA$1,'PY1 Data(H)'!$A$1:$BR$1,_xlfn.XLOOKUP($A44,'PY1 Data(H)'!$A$1:$A$288,'PY1 Data(H)'!$A$1:$BR$288))</f>
        <v>151084</v>
      </c>
      <c r="BB44" s="133" cm="1">
        <f t="array" ref="BB44">_xlfn.XLOOKUP(BB$1,'PY1 Data(H)'!$A$1:$BR$1,_xlfn.XLOOKUP($A44,'PY1 Data(H)'!$A$1:$A$288,'PY1 Data(H)'!$A$1:$BR$288))</f>
        <v>148293</v>
      </c>
      <c r="BC44" s="133" cm="1">
        <f t="array" ref="BC44">_xlfn.XLOOKUP(BC$1,'PY1 Data(H)'!$A$1:$BR$1,_xlfn.XLOOKUP($A44,'PY1 Data(H)'!$A$1:$A$288,'PY1 Data(H)'!$A$1:$BR$288))</f>
        <v>46320</v>
      </c>
      <c r="BD44" s="133" cm="1">
        <f t="array" ref="BD44">_xlfn.XLOOKUP(BD$1,'PY1 Data(H)'!$A$1:$BR$1,_xlfn.XLOOKUP($A44,'PY1 Data(H)'!$A$1:$A$288,'PY1 Data(H)'!$A$1:$BR$288))</f>
        <v>16137</v>
      </c>
      <c r="BE44" s="133" cm="1">
        <f t="array" ref="BE44">_xlfn.XLOOKUP(BE$1,'PY1 Data(H)'!$A$1:$BR$1,_xlfn.XLOOKUP($A44,'PY1 Data(H)'!$A$1:$A$288,'PY1 Data(H)'!$A$1:$BR$288))</f>
        <v>35751</v>
      </c>
      <c r="BF44" s="133" cm="1">
        <f t="array" ref="BF44">_xlfn.XLOOKUP(BF$1,'PY1 Data(H)'!$A$1:$BR$1,_xlfn.XLOOKUP($A44,'PY1 Data(H)'!$A$1:$A$288,'PY1 Data(H)'!$A$1:$BR$288))</f>
        <v>114404</v>
      </c>
      <c r="BG44" s="133" cm="1">
        <f t="array" ref="BG44">_xlfn.XLOOKUP(BG$1,'PY1 Data(H)'!$A$1:$BR$1,_xlfn.XLOOKUP($A44,'PY1 Data(H)'!$A$1:$A$288,'PY1 Data(H)'!$A$1:$BR$288))</f>
        <v>147335</v>
      </c>
      <c r="BH44" s="133" cm="1">
        <f t="array" ref="BH44">_xlfn.XLOOKUP(BH$1,'PY1 Data(H)'!$A$1:$BR$1,_xlfn.XLOOKUP($A44,'PY1 Data(H)'!$A$1:$A$288,'PY1 Data(H)'!$A$1:$BR$288))</f>
        <v>13864</v>
      </c>
      <c r="BI44" s="133" cm="1">
        <f t="array" ref="BI44">_xlfn.XLOOKUP(BI$1,'PY1 Data(H)'!$A$1:$BR$1,_xlfn.XLOOKUP($A44,'PY1 Data(H)'!$A$1:$A$288,'PY1 Data(H)'!$A$1:$BR$288))</f>
        <v>20695</v>
      </c>
      <c r="BJ44" s="133" cm="1">
        <f t="array" ref="BJ44">_xlfn.XLOOKUP(BJ$1,'PY1 Data(H)'!$A$1:$BR$1,_xlfn.XLOOKUP($A44,'PY1 Data(H)'!$A$1:$A$288,'PY1 Data(H)'!$A$1:$BR$288))</f>
        <v>16643</v>
      </c>
    </row>
    <row r="45" spans="1:62" x14ac:dyDescent="0.3">
      <c r="A45">
        <v>7</v>
      </c>
      <c r="D45" s="133" cm="1">
        <f t="array" ref="D45">_xlfn.XLOOKUP(D$1,'PY1 Data(H)'!$A$1:$BR$1,_xlfn.XLOOKUP($A45,'PY1 Data(H)'!$A$1:$A$288,'PY1 Data(H)'!$A$1:$BR$288))</f>
        <v>28853</v>
      </c>
      <c r="E45" s="133" cm="1">
        <f t="array" ref="E45">_xlfn.XLOOKUP(E$1,'PY1 Data(H)'!$A$1:$BR$1,_xlfn.XLOOKUP($A45,'PY1 Data(H)'!$A$1:$A$288,'PY1 Data(H)'!$A$1:$BR$288))</f>
        <v>0</v>
      </c>
      <c r="F45" s="133" cm="1">
        <f t="array" ref="F45">_xlfn.XLOOKUP(F$1,'PY1 Data(H)'!$A$1:$BR$1,_xlfn.XLOOKUP($A45,'PY1 Data(H)'!$A$1:$A$288,'PY1 Data(H)'!$A$1:$BR$288))</f>
        <v>57753</v>
      </c>
      <c r="G45" s="133" cm="1">
        <f t="array" ref="G45">_xlfn.XLOOKUP(G$1,'PY1 Data(H)'!$A$1:$BR$1,_xlfn.XLOOKUP($A45,'PY1 Data(H)'!$A$1:$A$288,'PY1 Data(H)'!$A$1:$BR$288))</f>
        <v>0</v>
      </c>
      <c r="H45" s="133" cm="1">
        <f t="array" ref="H45">_xlfn.XLOOKUP(H$1,'PY1 Data(H)'!$A$1:$BR$1,_xlfn.XLOOKUP($A45,'PY1 Data(H)'!$A$1:$A$288,'PY1 Data(H)'!$A$1:$BR$288))</f>
        <v>0</v>
      </c>
      <c r="I45" s="133" cm="1">
        <f t="array" ref="I45">_xlfn.XLOOKUP(I$1,'PY1 Data(H)'!$A$1:$BR$1,_xlfn.XLOOKUP($A45,'PY1 Data(H)'!$A$1:$A$288,'PY1 Data(H)'!$A$1:$BR$288))</f>
        <v>0</v>
      </c>
      <c r="J45" s="133" cm="1">
        <f t="array" ref="J45">_xlfn.XLOOKUP(J$1,'PY1 Data(H)'!$A$1:$BR$1,_xlfn.XLOOKUP($A45,'PY1 Data(H)'!$A$1:$A$288,'PY1 Data(H)'!$A$1:$BR$288))</f>
        <v>0</v>
      </c>
      <c r="K45" s="133" cm="1">
        <f t="array" ref="K45">_xlfn.XLOOKUP(K$1,'PY1 Data(H)'!$A$1:$BR$1,_xlfn.XLOOKUP($A45,'PY1 Data(H)'!$A$1:$A$288,'PY1 Data(H)'!$A$1:$BR$288))</f>
        <v>146804</v>
      </c>
      <c r="L45" s="133" cm="1">
        <f t="array" ref="L45">_xlfn.XLOOKUP(L$1,'PY1 Data(H)'!$A$1:$BR$1,_xlfn.XLOOKUP($A45,'PY1 Data(H)'!$A$1:$A$288,'PY1 Data(H)'!$A$1:$BR$288))</f>
        <v>0</v>
      </c>
      <c r="M45" s="133" cm="1">
        <f t="array" ref="M45">_xlfn.XLOOKUP(M$1,'PY1 Data(H)'!$A$1:$BR$1,_xlfn.XLOOKUP($A45,'PY1 Data(H)'!$A$1:$A$288,'PY1 Data(H)'!$A$1:$BR$288))</f>
        <v>0</v>
      </c>
      <c r="N45" s="133" cm="1">
        <f t="array" ref="N45">_xlfn.XLOOKUP(N$1,'PY1 Data(H)'!$A$1:$BR$1,_xlfn.XLOOKUP($A45,'PY1 Data(H)'!$A$1:$A$288,'PY1 Data(H)'!$A$1:$BR$288))</f>
        <v>51539</v>
      </c>
      <c r="O45" s="133" cm="1">
        <f t="array" ref="O45">_xlfn.XLOOKUP(O$1,'PY1 Data(H)'!$A$1:$BR$1,_xlfn.XLOOKUP($A45,'PY1 Data(H)'!$A$1:$A$288,'PY1 Data(H)'!$A$1:$BR$288))</f>
        <v>539547</v>
      </c>
      <c r="P45" s="133" cm="1">
        <f t="array" ref="P45">_xlfn.XLOOKUP(P$1,'PY1 Data(H)'!$A$1:$BR$1,_xlfn.XLOOKUP($A45,'PY1 Data(H)'!$A$1:$A$288,'PY1 Data(H)'!$A$1:$BR$288))</f>
        <v>397798</v>
      </c>
      <c r="Q45" s="133" cm="1">
        <f t="array" ref="Q45">_xlfn.XLOOKUP(Q$1,'PY1 Data(H)'!$A$1:$BR$1,_xlfn.XLOOKUP($A45,'PY1 Data(H)'!$A$1:$A$288,'PY1 Data(H)'!$A$1:$BR$288))</f>
        <v>0</v>
      </c>
      <c r="R45" s="133" cm="1">
        <f t="array" ref="R45">_xlfn.XLOOKUP(R$1,'PY1 Data(H)'!$A$1:$BR$1,_xlfn.XLOOKUP($A45,'PY1 Data(H)'!$A$1:$A$288,'PY1 Data(H)'!$A$1:$BR$288))</f>
        <v>1103387</v>
      </c>
      <c r="S45" s="133" cm="1">
        <f t="array" ref="S45">_xlfn.XLOOKUP(S$1,'PY1 Data(H)'!$A$1:$BR$1,_xlfn.XLOOKUP($A45,'PY1 Data(H)'!$A$1:$A$288,'PY1 Data(H)'!$A$1:$BR$288))</f>
        <v>748549</v>
      </c>
      <c r="T45" s="133" cm="1">
        <f t="array" ref="T45">_xlfn.XLOOKUP(T$1,'PY1 Data(H)'!$A$1:$BR$1,_xlfn.XLOOKUP($A45,'PY1 Data(H)'!$A$1:$A$288,'PY1 Data(H)'!$A$1:$BR$288))</f>
        <v>0</v>
      </c>
      <c r="U45" s="133" cm="1">
        <f t="array" ref="U45">_xlfn.XLOOKUP(U$1,'PY1 Data(H)'!$A$1:$BR$1,_xlfn.XLOOKUP($A45,'PY1 Data(H)'!$A$1:$A$288,'PY1 Data(H)'!$A$1:$BR$288))</f>
        <v>620042</v>
      </c>
      <c r="V45" s="133" cm="1">
        <f t="array" ref="V45">_xlfn.XLOOKUP(V$1,'PY1 Data(H)'!$A$1:$BR$1,_xlfn.XLOOKUP($A45,'PY1 Data(H)'!$A$1:$A$288,'PY1 Data(H)'!$A$1:$BR$288))</f>
        <v>40974</v>
      </c>
      <c r="W45" s="133" cm="1">
        <f t="array" ref="W45">_xlfn.XLOOKUP(W$1,'PY1 Data(H)'!$A$1:$BR$1,_xlfn.XLOOKUP($A45,'PY1 Data(H)'!$A$1:$A$288,'PY1 Data(H)'!$A$1:$BR$288))</f>
        <v>768495</v>
      </c>
      <c r="X45" s="133" cm="1">
        <f t="array" ref="X45">_xlfn.XLOOKUP(X$1,'PY1 Data(H)'!$A$1:$BR$1,_xlfn.XLOOKUP($A45,'PY1 Data(H)'!$A$1:$A$288,'PY1 Data(H)'!$A$1:$BR$288))</f>
        <v>1080050</v>
      </c>
      <c r="Y45" s="133" cm="1">
        <f t="array" ref="Y45">_xlfn.XLOOKUP(Y$1,'PY1 Data(H)'!$A$1:$BR$1,_xlfn.XLOOKUP($A45,'PY1 Data(H)'!$A$1:$A$288,'PY1 Data(H)'!$A$1:$BR$288))</f>
        <v>1326000</v>
      </c>
      <c r="Z45" s="133" cm="1">
        <f t="array" ref="Z45">_xlfn.XLOOKUP(Z$1,'PY1 Data(H)'!$A$1:$BR$1,_xlfn.XLOOKUP($A45,'PY1 Data(H)'!$A$1:$A$288,'PY1 Data(H)'!$A$1:$BR$288))</f>
        <v>0</v>
      </c>
      <c r="AA45" s="133" cm="1">
        <f t="array" ref="AA45">_xlfn.XLOOKUP(AA$1,'PY1 Data(H)'!$A$1:$BR$1,_xlfn.XLOOKUP($A45,'PY1 Data(H)'!$A$1:$A$288,'PY1 Data(H)'!$A$1:$BR$288))</f>
        <v>139618</v>
      </c>
      <c r="AB45" s="133" cm="1">
        <f t="array" ref="AB45">_xlfn.XLOOKUP(AB$1,'PY1 Data(H)'!$A$1:$BR$1,_xlfn.XLOOKUP($A45,'PY1 Data(H)'!$A$1:$A$288,'PY1 Data(H)'!$A$1:$BR$288))</f>
        <v>74251</v>
      </c>
      <c r="AC45" s="133" cm="1">
        <f t="array" ref="AC45">_xlfn.XLOOKUP(AC$1,'PY1 Data(H)'!$A$1:$BR$1,_xlfn.XLOOKUP($A45,'PY1 Data(H)'!$A$1:$A$288,'PY1 Data(H)'!$A$1:$BR$288))</f>
        <v>0</v>
      </c>
      <c r="AD45" s="133" cm="1">
        <f t="array" ref="AD45">_xlfn.XLOOKUP(AD$1,'PY1 Data(H)'!$A$1:$BR$1,_xlfn.XLOOKUP($A45,'PY1 Data(H)'!$A$1:$A$288,'PY1 Data(H)'!$A$1:$BR$288))</f>
        <v>0</v>
      </c>
      <c r="AE45" s="133" cm="1">
        <f t="array" ref="AE45">_xlfn.XLOOKUP(AE$1,'PY1 Data(H)'!$A$1:$BR$1,_xlfn.XLOOKUP($A45,'PY1 Data(H)'!$A$1:$A$288,'PY1 Data(H)'!$A$1:$BR$288))</f>
        <v>0</v>
      </c>
      <c r="AF45" s="133" cm="1">
        <f t="array" ref="AF45">_xlfn.XLOOKUP(AF$1,'PY1 Data(H)'!$A$1:$BR$1,_xlfn.XLOOKUP($A45,'PY1 Data(H)'!$A$1:$A$288,'PY1 Data(H)'!$A$1:$BR$288))</f>
        <v>510659</v>
      </c>
      <c r="AG45" s="133" cm="1">
        <f t="array" ref="AG45">_xlfn.XLOOKUP(AG$1,'PY1 Data(H)'!$A$1:$BR$1,_xlfn.XLOOKUP($A45,'PY1 Data(H)'!$A$1:$A$288,'PY1 Data(H)'!$A$1:$BR$288))</f>
        <v>0</v>
      </c>
      <c r="AH45" s="133" cm="1">
        <f t="array" ref="AH45">_xlfn.XLOOKUP(AH$1,'PY1 Data(H)'!$A$1:$BR$1,_xlfn.XLOOKUP($A45,'PY1 Data(H)'!$A$1:$A$288,'PY1 Data(H)'!$A$1:$BR$288))</f>
        <v>0</v>
      </c>
      <c r="AI45" s="133" cm="1">
        <f t="array" ref="AI45">_xlfn.XLOOKUP(AI$1,'PY1 Data(H)'!$A$1:$BR$1,_xlfn.XLOOKUP($A45,'PY1 Data(H)'!$A$1:$A$288,'PY1 Data(H)'!$A$1:$BR$288))</f>
        <v>193928</v>
      </c>
      <c r="AJ45" s="133" cm="1">
        <f t="array" ref="AJ45">_xlfn.XLOOKUP(AJ$1,'PY1 Data(H)'!$A$1:$BR$1,_xlfn.XLOOKUP($A45,'PY1 Data(H)'!$A$1:$A$288,'PY1 Data(H)'!$A$1:$BR$288))</f>
        <v>0</v>
      </c>
      <c r="AK45" s="133" cm="1">
        <f t="array" ref="AK45">_xlfn.XLOOKUP(AK$1,'PY1 Data(H)'!$A$1:$BR$1,_xlfn.XLOOKUP($A45,'PY1 Data(H)'!$A$1:$A$288,'PY1 Data(H)'!$A$1:$BR$288))</f>
        <v>0</v>
      </c>
      <c r="AL45" s="133" cm="1">
        <f t="array" ref="AL45">_xlfn.XLOOKUP(AL$1,'PY1 Data(H)'!$A$1:$BR$1,_xlfn.XLOOKUP($A45,'PY1 Data(H)'!$A$1:$A$288,'PY1 Data(H)'!$A$1:$BR$288))</f>
        <v>333639</v>
      </c>
      <c r="AM45" s="133" cm="1">
        <f t="array" ref="AM45">_xlfn.XLOOKUP(AM$1,'PY1 Data(H)'!$A$1:$BR$1,_xlfn.XLOOKUP($A45,'PY1 Data(H)'!$A$1:$A$288,'PY1 Data(H)'!$A$1:$BR$288))</f>
        <v>323894</v>
      </c>
      <c r="AN45" s="133" cm="1">
        <f t="array" ref="AN45">_xlfn.XLOOKUP(AN$1,'PY1 Data(H)'!$A$1:$BR$1,_xlfn.XLOOKUP($A45,'PY1 Data(H)'!$A$1:$A$288,'PY1 Data(H)'!$A$1:$BR$288))</f>
        <v>0</v>
      </c>
      <c r="AO45" s="133" cm="1">
        <f t="array" ref="AO45">_xlfn.XLOOKUP(AO$1,'PY1 Data(H)'!$A$1:$BR$1,_xlfn.XLOOKUP($A45,'PY1 Data(H)'!$A$1:$A$288,'PY1 Data(H)'!$A$1:$BR$288))</f>
        <v>76288</v>
      </c>
      <c r="AP45" s="133" cm="1">
        <f t="array" ref="AP45">_xlfn.XLOOKUP(AP$1,'PY1 Data(H)'!$A$1:$BR$1,_xlfn.XLOOKUP($A45,'PY1 Data(H)'!$A$1:$A$288,'PY1 Data(H)'!$A$1:$BR$288))</f>
        <v>0</v>
      </c>
      <c r="AQ45" s="133" cm="1">
        <f t="array" ref="AQ45">_xlfn.XLOOKUP(AQ$1,'PY1 Data(H)'!$A$1:$BR$1,_xlfn.XLOOKUP($A45,'PY1 Data(H)'!$A$1:$A$288,'PY1 Data(H)'!$A$1:$BR$288))</f>
        <v>0</v>
      </c>
      <c r="AR45" s="133" cm="1">
        <f t="array" ref="AR45">_xlfn.XLOOKUP(AR$1,'PY1 Data(H)'!$A$1:$BR$1,_xlfn.XLOOKUP($A45,'PY1 Data(H)'!$A$1:$A$288,'PY1 Data(H)'!$A$1:$BR$288))</f>
        <v>338899</v>
      </c>
      <c r="AS45" s="133" cm="1">
        <f t="array" ref="AS45">_xlfn.XLOOKUP(AS$1,'PY1 Data(H)'!$A$1:$BR$1,_xlfn.XLOOKUP($A45,'PY1 Data(H)'!$A$1:$A$288,'PY1 Data(H)'!$A$1:$BR$288))</f>
        <v>150000</v>
      </c>
      <c r="AT45" s="133" cm="1">
        <f t="array" ref="AT45">_xlfn.XLOOKUP(AT$1,'PY1 Data(H)'!$A$1:$BR$1,_xlfn.XLOOKUP($A45,'PY1 Data(H)'!$A$1:$A$288,'PY1 Data(H)'!$A$1:$BR$288))</f>
        <v>0</v>
      </c>
      <c r="AU45" s="133" cm="1">
        <f t="array" ref="AU45">_xlfn.XLOOKUP(AU$1,'PY1 Data(H)'!$A$1:$BR$1,_xlfn.XLOOKUP($A45,'PY1 Data(H)'!$A$1:$A$288,'PY1 Data(H)'!$A$1:$BR$288))</f>
        <v>0</v>
      </c>
      <c r="AV45" s="133" cm="1">
        <f t="array" ref="AV45">_xlfn.XLOOKUP(AV$1,'PY1 Data(H)'!$A$1:$BR$1,_xlfn.XLOOKUP($A45,'PY1 Data(H)'!$A$1:$A$288,'PY1 Data(H)'!$A$1:$BR$288))</f>
        <v>0</v>
      </c>
      <c r="AW45" s="133" cm="1">
        <f t="array" ref="AW45">_xlfn.XLOOKUP(AW$1,'PY1 Data(H)'!$A$1:$BR$1,_xlfn.XLOOKUP($A45,'PY1 Data(H)'!$A$1:$A$288,'PY1 Data(H)'!$A$1:$BR$288))</f>
        <v>0</v>
      </c>
      <c r="AX45" s="133" cm="1">
        <f t="array" ref="AX45">_xlfn.XLOOKUP(AX$1,'PY1 Data(H)'!$A$1:$BR$1,_xlfn.XLOOKUP($A45,'PY1 Data(H)'!$A$1:$A$288,'PY1 Data(H)'!$A$1:$BR$288))</f>
        <v>1711843</v>
      </c>
      <c r="AY45" s="133" cm="1">
        <f t="array" ref="AY45">_xlfn.XLOOKUP(AY$1,'PY1 Data(H)'!$A$1:$BR$1,_xlfn.XLOOKUP($A45,'PY1 Data(H)'!$A$1:$A$288,'PY1 Data(H)'!$A$1:$BR$288))</f>
        <v>73693</v>
      </c>
      <c r="AZ45" s="133" cm="1">
        <f t="array" ref="AZ45">_xlfn.XLOOKUP(AZ$1,'PY1 Data(H)'!$A$1:$BR$1,_xlfn.XLOOKUP($A45,'PY1 Data(H)'!$A$1:$A$288,'PY1 Data(H)'!$A$1:$BR$288))</f>
        <v>1899944</v>
      </c>
      <c r="BA45" s="133" cm="1">
        <f t="array" ref="BA45">_xlfn.XLOOKUP(BA$1,'PY1 Data(H)'!$A$1:$BR$1,_xlfn.XLOOKUP($A45,'PY1 Data(H)'!$A$1:$A$288,'PY1 Data(H)'!$A$1:$BR$288))</f>
        <v>0</v>
      </c>
      <c r="BB45" s="133" cm="1">
        <f t="array" ref="BB45">_xlfn.XLOOKUP(BB$1,'PY1 Data(H)'!$A$1:$BR$1,_xlfn.XLOOKUP($A45,'PY1 Data(H)'!$A$1:$A$288,'PY1 Data(H)'!$A$1:$BR$288))</f>
        <v>0</v>
      </c>
      <c r="BC45" s="133" cm="1">
        <f t="array" ref="BC45">_xlfn.XLOOKUP(BC$1,'PY1 Data(H)'!$A$1:$BR$1,_xlfn.XLOOKUP($A45,'PY1 Data(H)'!$A$1:$A$288,'PY1 Data(H)'!$A$1:$BR$288))</f>
        <v>126248</v>
      </c>
      <c r="BD45" s="133" cm="1">
        <f t="array" ref="BD45">_xlfn.XLOOKUP(BD$1,'PY1 Data(H)'!$A$1:$BR$1,_xlfn.XLOOKUP($A45,'PY1 Data(H)'!$A$1:$A$288,'PY1 Data(H)'!$A$1:$BR$288))</f>
        <v>0</v>
      </c>
      <c r="BE45" s="133" cm="1">
        <f t="array" ref="BE45">_xlfn.XLOOKUP(BE$1,'PY1 Data(H)'!$A$1:$BR$1,_xlfn.XLOOKUP($A45,'PY1 Data(H)'!$A$1:$A$288,'PY1 Data(H)'!$A$1:$BR$288))</f>
        <v>0</v>
      </c>
      <c r="BF45" s="133" cm="1">
        <f t="array" ref="BF45">_xlfn.XLOOKUP(BF$1,'PY1 Data(H)'!$A$1:$BR$1,_xlfn.XLOOKUP($A45,'PY1 Data(H)'!$A$1:$A$288,'PY1 Data(H)'!$A$1:$BR$288))</f>
        <v>0</v>
      </c>
      <c r="BG45" s="133" cm="1">
        <f t="array" ref="BG45">_xlfn.XLOOKUP(BG$1,'PY1 Data(H)'!$A$1:$BR$1,_xlfn.XLOOKUP($A45,'PY1 Data(H)'!$A$1:$A$288,'PY1 Data(H)'!$A$1:$BR$288))</f>
        <v>0</v>
      </c>
      <c r="BH45" s="133" cm="1">
        <f t="array" ref="BH45">_xlfn.XLOOKUP(BH$1,'PY1 Data(H)'!$A$1:$BR$1,_xlfn.XLOOKUP($A45,'PY1 Data(H)'!$A$1:$A$288,'PY1 Data(H)'!$A$1:$BR$288))</f>
        <v>0</v>
      </c>
      <c r="BI45" s="133" cm="1">
        <f t="array" ref="BI45">_xlfn.XLOOKUP(BI$1,'PY1 Data(H)'!$A$1:$BR$1,_xlfn.XLOOKUP($A45,'PY1 Data(H)'!$A$1:$A$288,'PY1 Data(H)'!$A$1:$BR$288))</f>
        <v>23275</v>
      </c>
      <c r="BJ45" s="133" cm="1">
        <f t="array" ref="BJ45">_xlfn.XLOOKUP(BJ$1,'PY1 Data(H)'!$A$1:$BR$1,_xlfn.XLOOKUP($A45,'PY1 Data(H)'!$A$1:$A$288,'PY1 Data(H)'!$A$1:$BR$288))</f>
        <v>0</v>
      </c>
    </row>
    <row r="46" spans="1:62" x14ac:dyDescent="0.3">
      <c r="A46">
        <v>645</v>
      </c>
      <c r="D46" s="133" cm="1">
        <f t="array" ref="D46">_xlfn.XLOOKUP(D$1,'PY1 Data(H)'!$A$1:$BR$1,_xlfn.XLOOKUP($A46,'PY1 Data(H)'!$A$1:$A$288,'PY1 Data(H)'!$A$1:$BR$288))</f>
        <v>2400000</v>
      </c>
      <c r="E46" s="133" cm="1">
        <f t="array" ref="E46">_xlfn.XLOOKUP(E$1,'PY1 Data(H)'!$A$1:$BR$1,_xlfn.XLOOKUP($A46,'PY1 Data(H)'!$A$1:$A$288,'PY1 Data(H)'!$A$1:$BR$288))</f>
        <v>338279</v>
      </c>
      <c r="F46" s="133" cm="1">
        <f t="array" ref="F46">_xlfn.XLOOKUP(F$1,'PY1 Data(H)'!$A$1:$BR$1,_xlfn.XLOOKUP($A46,'PY1 Data(H)'!$A$1:$A$288,'PY1 Data(H)'!$A$1:$BR$288))</f>
        <v>500000</v>
      </c>
      <c r="G46" s="133" cm="1">
        <f t="array" ref="G46">_xlfn.XLOOKUP(G$1,'PY1 Data(H)'!$A$1:$BR$1,_xlfn.XLOOKUP($A46,'PY1 Data(H)'!$A$1:$A$288,'PY1 Data(H)'!$A$1:$BR$288))</f>
        <v>994991</v>
      </c>
      <c r="H46" s="133" cm="1">
        <f t="array" ref="H46">_xlfn.XLOOKUP(H$1,'PY1 Data(H)'!$A$1:$BR$1,_xlfn.XLOOKUP($A46,'PY1 Data(H)'!$A$1:$A$288,'PY1 Data(H)'!$A$1:$BR$288))</f>
        <v>1053087</v>
      </c>
      <c r="I46" s="133" cm="1">
        <f t="array" ref="I46">_xlfn.XLOOKUP(I$1,'PY1 Data(H)'!$A$1:$BR$1,_xlfn.XLOOKUP($A46,'PY1 Data(H)'!$A$1:$A$288,'PY1 Data(H)'!$A$1:$BR$288))</f>
        <v>527712</v>
      </c>
      <c r="J46" s="133" cm="1">
        <f t="array" ref="J46">_xlfn.XLOOKUP(J$1,'PY1 Data(H)'!$A$1:$BR$1,_xlfn.XLOOKUP($A46,'PY1 Data(H)'!$A$1:$A$288,'PY1 Data(H)'!$A$1:$BR$288))</f>
        <v>3500000</v>
      </c>
      <c r="K46" s="133" cm="1">
        <f t="array" ref="K46">_xlfn.XLOOKUP(K$1,'PY1 Data(H)'!$A$1:$BR$1,_xlfn.XLOOKUP($A46,'PY1 Data(H)'!$A$1:$A$288,'PY1 Data(H)'!$A$1:$BR$288))</f>
        <v>348919</v>
      </c>
      <c r="L46" s="133" cm="1">
        <f t="array" ref="L46">_xlfn.XLOOKUP(L$1,'PY1 Data(H)'!$A$1:$BR$1,_xlfn.XLOOKUP($A46,'PY1 Data(H)'!$A$1:$A$288,'PY1 Data(H)'!$A$1:$BR$288))</f>
        <v>180860</v>
      </c>
      <c r="M46" s="133" cm="1">
        <f t="array" ref="M46">_xlfn.XLOOKUP(M$1,'PY1 Data(H)'!$A$1:$BR$1,_xlfn.XLOOKUP($A46,'PY1 Data(H)'!$A$1:$A$288,'PY1 Data(H)'!$A$1:$BR$288))</f>
        <v>650000</v>
      </c>
      <c r="N46" s="133" cm="1">
        <f t="array" ref="N46">_xlfn.XLOOKUP(N$1,'PY1 Data(H)'!$A$1:$BR$1,_xlfn.XLOOKUP($A46,'PY1 Data(H)'!$A$1:$A$288,'PY1 Data(H)'!$A$1:$BR$288))</f>
        <v>287438</v>
      </c>
      <c r="O46" s="133" cm="1">
        <f t="array" ref="O46">_xlfn.XLOOKUP(O$1,'PY1 Data(H)'!$A$1:$BR$1,_xlfn.XLOOKUP($A46,'PY1 Data(H)'!$A$1:$A$288,'PY1 Data(H)'!$A$1:$BR$288))</f>
        <v>1000000</v>
      </c>
      <c r="P46" s="133" cm="1">
        <f t="array" ref="P46">_xlfn.XLOOKUP(P$1,'PY1 Data(H)'!$A$1:$BR$1,_xlfn.XLOOKUP($A46,'PY1 Data(H)'!$A$1:$A$288,'PY1 Data(H)'!$A$1:$BR$288))</f>
        <v>4900000</v>
      </c>
      <c r="Q46" s="133" cm="1">
        <f t="array" ref="Q46">_xlfn.XLOOKUP(Q$1,'PY1 Data(H)'!$A$1:$BR$1,_xlfn.XLOOKUP($A46,'PY1 Data(H)'!$A$1:$A$288,'PY1 Data(H)'!$A$1:$BR$288))</f>
        <v>137745</v>
      </c>
      <c r="R46" s="133" cm="1">
        <f t="array" ref="R46">_xlfn.XLOOKUP(R$1,'PY1 Data(H)'!$A$1:$BR$1,_xlfn.XLOOKUP($A46,'PY1 Data(H)'!$A$1:$A$288,'PY1 Data(H)'!$A$1:$BR$288))</f>
        <v>5757516</v>
      </c>
      <c r="S46" s="133" cm="1">
        <f t="array" ref="S46">_xlfn.XLOOKUP(S$1,'PY1 Data(H)'!$A$1:$BR$1,_xlfn.XLOOKUP($A46,'PY1 Data(H)'!$A$1:$A$288,'PY1 Data(H)'!$A$1:$BR$288))</f>
        <v>3224902</v>
      </c>
      <c r="T46" s="133" cm="1">
        <f t="array" ref="T46">_xlfn.XLOOKUP(T$1,'PY1 Data(H)'!$A$1:$BR$1,_xlfn.XLOOKUP($A46,'PY1 Data(H)'!$A$1:$A$288,'PY1 Data(H)'!$A$1:$BR$288))</f>
        <v>0</v>
      </c>
      <c r="U46" s="133" cm="1">
        <f t="array" ref="U46">_xlfn.XLOOKUP(U$1,'PY1 Data(H)'!$A$1:$BR$1,_xlfn.XLOOKUP($A46,'PY1 Data(H)'!$A$1:$A$288,'PY1 Data(H)'!$A$1:$BR$288))</f>
        <v>1438142</v>
      </c>
      <c r="V46" s="133" cm="1">
        <f t="array" ref="V46">_xlfn.XLOOKUP(V$1,'PY1 Data(H)'!$A$1:$BR$1,_xlfn.XLOOKUP($A46,'PY1 Data(H)'!$A$1:$A$288,'PY1 Data(H)'!$A$1:$BR$288))</f>
        <v>150000</v>
      </c>
      <c r="W46" s="133" cm="1">
        <f t="array" ref="W46">_xlfn.XLOOKUP(W$1,'PY1 Data(H)'!$A$1:$BR$1,_xlfn.XLOOKUP($A46,'PY1 Data(H)'!$A$1:$A$288,'PY1 Data(H)'!$A$1:$BR$288))</f>
        <v>1075000</v>
      </c>
      <c r="X46" s="133" cm="1">
        <f t="array" ref="X46">_xlfn.XLOOKUP(X$1,'PY1 Data(H)'!$A$1:$BR$1,_xlfn.XLOOKUP($A46,'PY1 Data(H)'!$A$1:$A$288,'PY1 Data(H)'!$A$1:$BR$288))</f>
        <v>2532092</v>
      </c>
      <c r="Y46" s="133" cm="1">
        <f t="array" ref="Y46">_xlfn.XLOOKUP(Y$1,'PY1 Data(H)'!$A$1:$BR$1,_xlfn.XLOOKUP($A46,'PY1 Data(H)'!$A$1:$A$288,'PY1 Data(H)'!$A$1:$BR$288))</f>
        <v>6450000</v>
      </c>
      <c r="Z46" s="133" cm="1">
        <f t="array" ref="Z46">_xlfn.XLOOKUP(Z$1,'PY1 Data(H)'!$A$1:$BR$1,_xlfn.XLOOKUP($A46,'PY1 Data(H)'!$A$1:$A$288,'PY1 Data(H)'!$A$1:$BR$288))</f>
        <v>1939000</v>
      </c>
      <c r="AA46" s="133" cm="1">
        <f t="array" ref="AA46">_xlfn.XLOOKUP(AA$1,'PY1 Data(H)'!$A$1:$BR$1,_xlfn.XLOOKUP($A46,'PY1 Data(H)'!$A$1:$A$288,'PY1 Data(H)'!$A$1:$BR$288))</f>
        <v>0</v>
      </c>
      <c r="AB46" s="133" cm="1">
        <f t="array" ref="AB46">_xlfn.XLOOKUP(AB$1,'PY1 Data(H)'!$A$1:$BR$1,_xlfn.XLOOKUP($A46,'PY1 Data(H)'!$A$1:$A$288,'PY1 Data(H)'!$A$1:$BR$288))</f>
        <v>0</v>
      </c>
      <c r="AC46" s="133" cm="1">
        <f t="array" ref="AC46">_xlfn.XLOOKUP(AC$1,'PY1 Data(H)'!$A$1:$BR$1,_xlfn.XLOOKUP($A46,'PY1 Data(H)'!$A$1:$A$288,'PY1 Data(H)'!$A$1:$BR$288))</f>
        <v>482898</v>
      </c>
      <c r="AD46" s="133" cm="1">
        <f t="array" ref="AD46">_xlfn.XLOOKUP(AD$1,'PY1 Data(H)'!$A$1:$BR$1,_xlfn.XLOOKUP($A46,'PY1 Data(H)'!$A$1:$A$288,'PY1 Data(H)'!$A$1:$BR$288))</f>
        <v>0</v>
      </c>
      <c r="AE46" s="133" cm="1">
        <f t="array" ref="AE46">_xlfn.XLOOKUP(AE$1,'PY1 Data(H)'!$A$1:$BR$1,_xlfn.XLOOKUP($A46,'PY1 Data(H)'!$A$1:$A$288,'PY1 Data(H)'!$A$1:$BR$288))</f>
        <v>0</v>
      </c>
      <c r="AF46" s="133" cm="1">
        <f t="array" ref="AF46">_xlfn.XLOOKUP(AF$1,'PY1 Data(H)'!$A$1:$BR$1,_xlfn.XLOOKUP($A46,'PY1 Data(H)'!$A$1:$A$288,'PY1 Data(H)'!$A$1:$BR$288))</f>
        <v>1458770</v>
      </c>
      <c r="AG46" s="133" cm="1">
        <f t="array" ref="AG46">_xlfn.XLOOKUP(AG$1,'PY1 Data(H)'!$A$1:$BR$1,_xlfn.XLOOKUP($A46,'PY1 Data(H)'!$A$1:$A$288,'PY1 Data(H)'!$A$1:$BR$288))</f>
        <v>0</v>
      </c>
      <c r="AH46" s="133" cm="1">
        <f t="array" ref="AH46">_xlfn.XLOOKUP(AH$1,'PY1 Data(H)'!$A$1:$BR$1,_xlfn.XLOOKUP($A46,'PY1 Data(H)'!$A$1:$A$288,'PY1 Data(H)'!$A$1:$BR$288))</f>
        <v>0</v>
      </c>
      <c r="AI46" s="133" cm="1">
        <f t="array" ref="AI46">_xlfn.XLOOKUP(AI$1,'PY1 Data(H)'!$A$1:$BR$1,_xlfn.XLOOKUP($A46,'PY1 Data(H)'!$A$1:$A$288,'PY1 Data(H)'!$A$1:$BR$288))</f>
        <v>0</v>
      </c>
      <c r="AJ46" s="133" cm="1">
        <f t="array" ref="AJ46">_xlfn.XLOOKUP(AJ$1,'PY1 Data(H)'!$A$1:$BR$1,_xlfn.XLOOKUP($A46,'PY1 Data(H)'!$A$1:$A$288,'PY1 Data(H)'!$A$1:$BR$288))</f>
        <v>1307702</v>
      </c>
      <c r="AK46" s="133" cm="1">
        <f t="array" ref="AK46">_xlfn.XLOOKUP(AK$1,'PY1 Data(H)'!$A$1:$BR$1,_xlfn.XLOOKUP($A46,'PY1 Data(H)'!$A$1:$A$288,'PY1 Data(H)'!$A$1:$BR$288))</f>
        <v>0</v>
      </c>
      <c r="AL46" s="133" cm="1">
        <f t="array" ref="AL46">_xlfn.XLOOKUP(AL$1,'PY1 Data(H)'!$A$1:$BR$1,_xlfn.XLOOKUP($A46,'PY1 Data(H)'!$A$1:$A$288,'PY1 Data(H)'!$A$1:$BR$288))</f>
        <v>0</v>
      </c>
      <c r="AM46" s="133" cm="1">
        <f t="array" ref="AM46">_xlfn.XLOOKUP(AM$1,'PY1 Data(H)'!$A$1:$BR$1,_xlfn.XLOOKUP($A46,'PY1 Data(H)'!$A$1:$A$288,'PY1 Data(H)'!$A$1:$BR$288))</f>
        <v>6956908</v>
      </c>
      <c r="AN46" s="133" cm="1">
        <f t="array" ref="AN46">_xlfn.XLOOKUP(AN$1,'PY1 Data(H)'!$A$1:$BR$1,_xlfn.XLOOKUP($A46,'PY1 Data(H)'!$A$1:$A$288,'PY1 Data(H)'!$A$1:$BR$288))</f>
        <v>870593</v>
      </c>
      <c r="AO46" s="133" cm="1">
        <f t="array" ref="AO46">_xlfn.XLOOKUP(AO$1,'PY1 Data(H)'!$A$1:$BR$1,_xlfn.XLOOKUP($A46,'PY1 Data(H)'!$A$1:$A$288,'PY1 Data(H)'!$A$1:$BR$288))</f>
        <v>350000</v>
      </c>
      <c r="AP46" s="133" cm="1">
        <f t="array" ref="AP46">_xlfn.XLOOKUP(AP$1,'PY1 Data(H)'!$A$1:$BR$1,_xlfn.XLOOKUP($A46,'PY1 Data(H)'!$A$1:$A$288,'PY1 Data(H)'!$A$1:$BR$288))</f>
        <v>0</v>
      </c>
      <c r="AQ46" s="133" cm="1">
        <f t="array" ref="AQ46">_xlfn.XLOOKUP(AQ$1,'PY1 Data(H)'!$A$1:$BR$1,_xlfn.XLOOKUP($A46,'PY1 Data(H)'!$A$1:$A$288,'PY1 Data(H)'!$A$1:$BR$288))</f>
        <v>0</v>
      </c>
      <c r="AR46" s="133" cm="1">
        <f t="array" ref="AR46">_xlfn.XLOOKUP(AR$1,'PY1 Data(H)'!$A$1:$BR$1,_xlfn.XLOOKUP($A46,'PY1 Data(H)'!$A$1:$A$288,'PY1 Data(H)'!$A$1:$BR$288))</f>
        <v>0</v>
      </c>
      <c r="AS46" s="133" cm="1">
        <f t="array" ref="AS46">_xlfn.XLOOKUP(AS$1,'PY1 Data(H)'!$A$1:$BR$1,_xlfn.XLOOKUP($A46,'PY1 Data(H)'!$A$1:$A$288,'PY1 Data(H)'!$A$1:$BR$288))</f>
        <v>0</v>
      </c>
      <c r="AT46" s="133" cm="1">
        <f t="array" ref="AT46">_xlfn.XLOOKUP(AT$1,'PY1 Data(H)'!$A$1:$BR$1,_xlfn.XLOOKUP($A46,'PY1 Data(H)'!$A$1:$A$288,'PY1 Data(H)'!$A$1:$BR$288))</f>
        <v>424100</v>
      </c>
      <c r="AU46" s="133" cm="1">
        <f t="array" ref="AU46">_xlfn.XLOOKUP(AU$1,'PY1 Data(H)'!$A$1:$BR$1,_xlfn.XLOOKUP($A46,'PY1 Data(H)'!$A$1:$A$288,'PY1 Data(H)'!$A$1:$BR$288))</f>
        <v>0</v>
      </c>
      <c r="AV46" s="133" cm="1">
        <f t="array" ref="AV46">_xlfn.XLOOKUP(AV$1,'PY1 Data(H)'!$A$1:$BR$1,_xlfn.XLOOKUP($A46,'PY1 Data(H)'!$A$1:$A$288,'PY1 Data(H)'!$A$1:$BR$288))</f>
        <v>860518</v>
      </c>
      <c r="AW46" s="133" cm="1">
        <f t="array" ref="AW46">_xlfn.XLOOKUP(AW$1,'PY1 Data(H)'!$A$1:$BR$1,_xlfn.XLOOKUP($A46,'PY1 Data(H)'!$A$1:$A$288,'PY1 Data(H)'!$A$1:$BR$288))</f>
        <v>0</v>
      </c>
      <c r="AX46" s="133" cm="1">
        <f t="array" ref="AX46">_xlfn.XLOOKUP(AX$1,'PY1 Data(H)'!$A$1:$BR$1,_xlfn.XLOOKUP($A46,'PY1 Data(H)'!$A$1:$A$288,'PY1 Data(H)'!$A$1:$BR$288))</f>
        <v>4527359</v>
      </c>
      <c r="AY46" s="133" cm="1">
        <f t="array" ref="AY46">_xlfn.XLOOKUP(AY$1,'PY1 Data(H)'!$A$1:$BR$1,_xlfn.XLOOKUP($A46,'PY1 Data(H)'!$A$1:$A$288,'PY1 Data(H)'!$A$1:$BR$288))</f>
        <v>0</v>
      </c>
      <c r="AZ46" s="133" cm="1">
        <f t="array" ref="AZ46">_xlfn.XLOOKUP(AZ$1,'PY1 Data(H)'!$A$1:$BR$1,_xlfn.XLOOKUP($A46,'PY1 Data(H)'!$A$1:$A$288,'PY1 Data(H)'!$A$1:$BR$288))</f>
        <v>2900000</v>
      </c>
      <c r="BA46" s="133" cm="1">
        <f t="array" ref="BA46">_xlfn.XLOOKUP(BA$1,'PY1 Data(H)'!$A$1:$BR$1,_xlfn.XLOOKUP($A46,'PY1 Data(H)'!$A$1:$A$288,'PY1 Data(H)'!$A$1:$BR$288))</f>
        <v>0</v>
      </c>
      <c r="BB46" s="133" cm="1">
        <f t="array" ref="BB46">_xlfn.XLOOKUP(BB$1,'PY1 Data(H)'!$A$1:$BR$1,_xlfn.XLOOKUP($A46,'PY1 Data(H)'!$A$1:$A$288,'PY1 Data(H)'!$A$1:$BR$288))</f>
        <v>110000</v>
      </c>
      <c r="BC46" s="133" cm="1">
        <f t="array" ref="BC46">_xlfn.XLOOKUP(BC$1,'PY1 Data(H)'!$A$1:$BR$1,_xlfn.XLOOKUP($A46,'PY1 Data(H)'!$A$1:$A$288,'PY1 Data(H)'!$A$1:$BR$288))</f>
        <v>1515000</v>
      </c>
      <c r="BD46" s="133" cm="1">
        <f t="array" ref="BD46">_xlfn.XLOOKUP(BD$1,'PY1 Data(H)'!$A$1:$BR$1,_xlfn.XLOOKUP($A46,'PY1 Data(H)'!$A$1:$A$288,'PY1 Data(H)'!$A$1:$BR$288))</f>
        <v>1100000</v>
      </c>
      <c r="BE46" s="133" cm="1">
        <f t="array" ref="BE46">_xlfn.XLOOKUP(BE$1,'PY1 Data(H)'!$A$1:$BR$1,_xlfn.XLOOKUP($A46,'PY1 Data(H)'!$A$1:$A$288,'PY1 Data(H)'!$A$1:$BR$288))</f>
        <v>0</v>
      </c>
      <c r="BF46" s="133" cm="1">
        <f t="array" ref="BF46">_xlfn.XLOOKUP(BF$1,'PY1 Data(H)'!$A$1:$BR$1,_xlfn.XLOOKUP($A46,'PY1 Data(H)'!$A$1:$A$288,'PY1 Data(H)'!$A$1:$BR$288))</f>
        <v>0</v>
      </c>
      <c r="BG46" s="133" cm="1">
        <f t="array" ref="BG46">_xlfn.XLOOKUP(BG$1,'PY1 Data(H)'!$A$1:$BR$1,_xlfn.XLOOKUP($A46,'PY1 Data(H)'!$A$1:$A$288,'PY1 Data(H)'!$A$1:$BR$288))</f>
        <v>2000000</v>
      </c>
      <c r="BH46" s="133" cm="1">
        <f t="array" ref="BH46">_xlfn.XLOOKUP(BH$1,'PY1 Data(H)'!$A$1:$BR$1,_xlfn.XLOOKUP($A46,'PY1 Data(H)'!$A$1:$A$288,'PY1 Data(H)'!$A$1:$BR$288))</f>
        <v>0</v>
      </c>
      <c r="BI46" s="133" cm="1">
        <f t="array" ref="BI46">_xlfn.XLOOKUP(BI$1,'PY1 Data(H)'!$A$1:$BR$1,_xlfn.XLOOKUP($A46,'PY1 Data(H)'!$A$1:$A$288,'PY1 Data(H)'!$A$1:$BR$288))</f>
        <v>0</v>
      </c>
      <c r="BJ46" s="133" cm="1">
        <f t="array" ref="BJ46">_xlfn.XLOOKUP(BJ$1,'PY1 Data(H)'!$A$1:$BR$1,_xlfn.XLOOKUP($A46,'PY1 Data(H)'!$A$1:$A$288,'PY1 Data(H)'!$A$1:$BR$288))</f>
        <v>133501</v>
      </c>
    </row>
    <row r="47" spans="1:62" x14ac:dyDescent="0.3">
      <c r="A47">
        <v>646</v>
      </c>
      <c r="D47" s="133" cm="1">
        <f t="array" ref="D47">_xlfn.XLOOKUP(D$1,'PY1 Data(H)'!$A$1:$BR$1,_xlfn.XLOOKUP($A47,'PY1 Data(H)'!$A$1:$A$288,'PY1 Data(H)'!$A$1:$BR$288))</f>
        <v>3880712</v>
      </c>
      <c r="E47" s="133" cm="1">
        <f t="array" ref="E47">_xlfn.XLOOKUP(E$1,'PY1 Data(H)'!$A$1:$BR$1,_xlfn.XLOOKUP($A47,'PY1 Data(H)'!$A$1:$A$288,'PY1 Data(H)'!$A$1:$BR$288))</f>
        <v>2252134</v>
      </c>
      <c r="F47" s="133" cm="1">
        <f t="array" ref="F47">_xlfn.XLOOKUP(F$1,'PY1 Data(H)'!$A$1:$BR$1,_xlfn.XLOOKUP($A47,'PY1 Data(H)'!$A$1:$A$288,'PY1 Data(H)'!$A$1:$BR$288))</f>
        <v>1172213</v>
      </c>
      <c r="G47" s="133" cm="1">
        <f t="array" ref="G47">_xlfn.XLOOKUP(G$1,'PY1 Data(H)'!$A$1:$BR$1,_xlfn.XLOOKUP($A47,'PY1 Data(H)'!$A$1:$A$288,'PY1 Data(H)'!$A$1:$BR$288))</f>
        <v>3361368</v>
      </c>
      <c r="H47" s="133" cm="1">
        <f t="array" ref="H47">_xlfn.XLOOKUP(H$1,'PY1 Data(H)'!$A$1:$BR$1,_xlfn.XLOOKUP($A47,'PY1 Data(H)'!$A$1:$A$288,'PY1 Data(H)'!$A$1:$BR$288))</f>
        <v>1720766</v>
      </c>
      <c r="I47" s="133" cm="1">
        <f t="array" ref="I47">_xlfn.XLOOKUP(I$1,'PY1 Data(H)'!$A$1:$BR$1,_xlfn.XLOOKUP($A47,'PY1 Data(H)'!$A$1:$A$288,'PY1 Data(H)'!$A$1:$BR$288))</f>
        <v>3375961</v>
      </c>
      <c r="J47" s="133" cm="1">
        <f t="array" ref="J47">_xlfn.XLOOKUP(J$1,'PY1 Data(H)'!$A$1:$BR$1,_xlfn.XLOOKUP($A47,'PY1 Data(H)'!$A$1:$A$288,'PY1 Data(H)'!$A$1:$BR$288))</f>
        <v>1890624</v>
      </c>
      <c r="K47" s="133" cm="1">
        <f t="array" ref="K47">_xlfn.XLOOKUP(K$1,'PY1 Data(H)'!$A$1:$BR$1,_xlfn.XLOOKUP($A47,'PY1 Data(H)'!$A$1:$A$288,'PY1 Data(H)'!$A$1:$BR$288))</f>
        <v>1552340</v>
      </c>
      <c r="L47" s="133" cm="1">
        <f t="array" ref="L47">_xlfn.XLOOKUP(L$1,'PY1 Data(H)'!$A$1:$BR$1,_xlfn.XLOOKUP($A47,'PY1 Data(H)'!$A$1:$A$288,'PY1 Data(H)'!$A$1:$BR$288))</f>
        <v>1535175</v>
      </c>
      <c r="M47" s="133" cm="1">
        <f t="array" ref="M47">_xlfn.XLOOKUP(M$1,'PY1 Data(H)'!$A$1:$BR$1,_xlfn.XLOOKUP($A47,'PY1 Data(H)'!$A$1:$A$288,'PY1 Data(H)'!$A$1:$BR$288))</f>
        <v>1359709</v>
      </c>
      <c r="N47" s="133" cm="1">
        <f t="array" ref="N47">_xlfn.XLOOKUP(N$1,'PY1 Data(H)'!$A$1:$BR$1,_xlfn.XLOOKUP($A47,'PY1 Data(H)'!$A$1:$A$288,'PY1 Data(H)'!$A$1:$BR$288))</f>
        <v>668186</v>
      </c>
      <c r="O47" s="133" cm="1">
        <f t="array" ref="O47">_xlfn.XLOOKUP(O$1,'PY1 Data(H)'!$A$1:$BR$1,_xlfn.XLOOKUP($A47,'PY1 Data(H)'!$A$1:$A$288,'PY1 Data(H)'!$A$1:$BR$288))</f>
        <v>2433937</v>
      </c>
      <c r="P47" s="133" cm="1">
        <f t="array" ref="P47">_xlfn.XLOOKUP(P$1,'PY1 Data(H)'!$A$1:$BR$1,_xlfn.XLOOKUP($A47,'PY1 Data(H)'!$A$1:$A$288,'PY1 Data(H)'!$A$1:$BR$288))</f>
        <v>2019050</v>
      </c>
      <c r="Q47" s="133" cm="1">
        <f t="array" ref="Q47">_xlfn.XLOOKUP(Q$1,'PY1 Data(H)'!$A$1:$BR$1,_xlfn.XLOOKUP($A47,'PY1 Data(H)'!$A$1:$A$288,'PY1 Data(H)'!$A$1:$BR$288))</f>
        <v>3289658</v>
      </c>
      <c r="R47" s="133" cm="1">
        <f t="array" ref="R47">_xlfn.XLOOKUP(R$1,'PY1 Data(H)'!$A$1:$BR$1,_xlfn.XLOOKUP($A47,'PY1 Data(H)'!$A$1:$A$288,'PY1 Data(H)'!$A$1:$BR$288))</f>
        <v>8987267</v>
      </c>
      <c r="S47" s="133" cm="1">
        <f t="array" ref="S47">_xlfn.XLOOKUP(S$1,'PY1 Data(H)'!$A$1:$BR$1,_xlfn.XLOOKUP($A47,'PY1 Data(H)'!$A$1:$A$288,'PY1 Data(H)'!$A$1:$BR$288))</f>
        <v>8358513</v>
      </c>
      <c r="T47" s="133" cm="1">
        <f t="array" ref="T47">_xlfn.XLOOKUP(T$1,'PY1 Data(H)'!$A$1:$BR$1,_xlfn.XLOOKUP($A47,'PY1 Data(H)'!$A$1:$A$288,'PY1 Data(H)'!$A$1:$BR$288))</f>
        <v>653865</v>
      </c>
      <c r="U47" s="133" cm="1">
        <f t="array" ref="U47">_xlfn.XLOOKUP(U$1,'PY1 Data(H)'!$A$1:$BR$1,_xlfn.XLOOKUP($A47,'PY1 Data(H)'!$A$1:$A$288,'PY1 Data(H)'!$A$1:$BR$288))</f>
        <v>3041707</v>
      </c>
      <c r="V47" s="133" cm="1">
        <f t="array" ref="V47">_xlfn.XLOOKUP(V$1,'PY1 Data(H)'!$A$1:$BR$1,_xlfn.XLOOKUP($A47,'PY1 Data(H)'!$A$1:$A$288,'PY1 Data(H)'!$A$1:$BR$288))</f>
        <v>2433937</v>
      </c>
      <c r="W47" s="133" cm="1">
        <f t="array" ref="W47">_xlfn.XLOOKUP(W$1,'PY1 Data(H)'!$A$1:$BR$1,_xlfn.XLOOKUP($A47,'PY1 Data(H)'!$A$1:$A$288,'PY1 Data(H)'!$A$1:$BR$288))</f>
        <v>4480868</v>
      </c>
      <c r="X47" s="133" cm="1">
        <f t="array" ref="X47">_xlfn.XLOOKUP(X$1,'PY1 Data(H)'!$A$1:$BR$1,_xlfn.XLOOKUP($A47,'PY1 Data(H)'!$A$1:$A$288,'PY1 Data(H)'!$A$1:$BR$288))</f>
        <v>11345936</v>
      </c>
      <c r="Y47" s="133" cm="1">
        <f t="array" ref="Y47">_xlfn.XLOOKUP(Y$1,'PY1 Data(H)'!$A$1:$BR$1,_xlfn.XLOOKUP($A47,'PY1 Data(H)'!$A$1:$A$288,'PY1 Data(H)'!$A$1:$BR$288))</f>
        <v>16656000</v>
      </c>
      <c r="Z47" s="133" cm="1">
        <f t="array" ref="Z47">_xlfn.XLOOKUP(Z$1,'PY1 Data(H)'!$A$1:$BR$1,_xlfn.XLOOKUP($A47,'PY1 Data(H)'!$A$1:$A$288,'PY1 Data(H)'!$A$1:$BR$288))</f>
        <v>5663600</v>
      </c>
      <c r="AA47" s="133" cm="1">
        <f t="array" ref="AA47">_xlfn.XLOOKUP(AA$1,'PY1 Data(H)'!$A$1:$BR$1,_xlfn.XLOOKUP($A47,'PY1 Data(H)'!$A$1:$A$288,'PY1 Data(H)'!$A$1:$BR$288))</f>
        <v>153595</v>
      </c>
      <c r="AB47" s="133" cm="1">
        <f t="array" ref="AB47">_xlfn.XLOOKUP(AB$1,'PY1 Data(H)'!$A$1:$BR$1,_xlfn.XLOOKUP($A47,'PY1 Data(H)'!$A$1:$A$288,'PY1 Data(H)'!$A$1:$BR$288))</f>
        <v>130865</v>
      </c>
      <c r="AC47" s="133" cm="1">
        <f t="array" ref="AC47">_xlfn.XLOOKUP(AC$1,'PY1 Data(H)'!$A$1:$BR$1,_xlfn.XLOOKUP($A47,'PY1 Data(H)'!$A$1:$A$288,'PY1 Data(H)'!$A$1:$BR$288))</f>
        <v>5636176</v>
      </c>
      <c r="AD47" s="133" cm="1">
        <f t="array" ref="AD47">_xlfn.XLOOKUP(AD$1,'PY1 Data(H)'!$A$1:$BR$1,_xlfn.XLOOKUP($A47,'PY1 Data(H)'!$A$1:$A$288,'PY1 Data(H)'!$A$1:$BR$288))</f>
        <v>3348175</v>
      </c>
      <c r="AE47" s="133" cm="1">
        <f t="array" ref="AE47">_xlfn.XLOOKUP(AE$1,'PY1 Data(H)'!$A$1:$BR$1,_xlfn.XLOOKUP($A47,'PY1 Data(H)'!$A$1:$A$288,'PY1 Data(H)'!$A$1:$BR$288))</f>
        <v>0</v>
      </c>
      <c r="AF47" s="133" cm="1">
        <f t="array" ref="AF47">_xlfn.XLOOKUP(AF$1,'PY1 Data(H)'!$A$1:$BR$1,_xlfn.XLOOKUP($A47,'PY1 Data(H)'!$A$1:$A$288,'PY1 Data(H)'!$A$1:$BR$288))</f>
        <v>9217206</v>
      </c>
      <c r="AG47" s="133" cm="1">
        <f t="array" ref="AG47">_xlfn.XLOOKUP(AG$1,'PY1 Data(H)'!$A$1:$BR$1,_xlfn.XLOOKUP($A47,'PY1 Data(H)'!$A$1:$A$288,'PY1 Data(H)'!$A$1:$BR$288))</f>
        <v>0</v>
      </c>
      <c r="AH47" s="133" cm="1">
        <f t="array" ref="AH47">_xlfn.XLOOKUP(AH$1,'PY1 Data(H)'!$A$1:$BR$1,_xlfn.XLOOKUP($A47,'PY1 Data(H)'!$A$1:$A$288,'PY1 Data(H)'!$A$1:$BR$288))</f>
        <v>1292131</v>
      </c>
      <c r="AI47" s="133" cm="1">
        <f t="array" ref="AI47">_xlfn.XLOOKUP(AI$1,'PY1 Data(H)'!$A$1:$BR$1,_xlfn.XLOOKUP($A47,'PY1 Data(H)'!$A$1:$A$288,'PY1 Data(H)'!$A$1:$BR$288))</f>
        <v>3234942</v>
      </c>
      <c r="AJ47" s="133" cm="1">
        <f t="array" ref="AJ47">_xlfn.XLOOKUP(AJ$1,'PY1 Data(H)'!$A$1:$BR$1,_xlfn.XLOOKUP($A47,'PY1 Data(H)'!$A$1:$A$288,'PY1 Data(H)'!$A$1:$BR$288))</f>
        <v>7303950</v>
      </c>
      <c r="AK47" s="133" cm="1">
        <f t="array" ref="AK47">_xlfn.XLOOKUP(AK$1,'PY1 Data(H)'!$A$1:$BR$1,_xlfn.XLOOKUP($A47,'PY1 Data(H)'!$A$1:$A$288,'PY1 Data(H)'!$A$1:$BR$288))</f>
        <v>4045641</v>
      </c>
      <c r="AL47" s="133" cm="1">
        <f t="array" ref="AL47">_xlfn.XLOOKUP(AL$1,'PY1 Data(H)'!$A$1:$BR$1,_xlfn.XLOOKUP($A47,'PY1 Data(H)'!$A$1:$A$288,'PY1 Data(H)'!$A$1:$BR$288))</f>
        <v>3633045</v>
      </c>
      <c r="AM47" s="133" cm="1">
        <f t="array" ref="AM47">_xlfn.XLOOKUP(AM$1,'PY1 Data(H)'!$A$1:$BR$1,_xlfn.XLOOKUP($A47,'PY1 Data(H)'!$A$1:$A$288,'PY1 Data(H)'!$A$1:$BR$288))</f>
        <v>7680139</v>
      </c>
      <c r="AN47" s="133" cm="1">
        <f t="array" ref="AN47">_xlfn.XLOOKUP(AN$1,'PY1 Data(H)'!$A$1:$BR$1,_xlfn.XLOOKUP($A47,'PY1 Data(H)'!$A$1:$A$288,'PY1 Data(H)'!$A$1:$BR$288))</f>
        <v>1959530</v>
      </c>
      <c r="AO47" s="133" cm="1">
        <f t="array" ref="AO47">_xlfn.XLOOKUP(AO$1,'PY1 Data(H)'!$A$1:$BR$1,_xlfn.XLOOKUP($A47,'PY1 Data(H)'!$A$1:$A$288,'PY1 Data(H)'!$A$1:$BR$288))</f>
        <v>2070185</v>
      </c>
      <c r="AP47" s="133" cm="1">
        <f t="array" ref="AP47">_xlfn.XLOOKUP(AP$1,'PY1 Data(H)'!$A$1:$BR$1,_xlfn.XLOOKUP($A47,'PY1 Data(H)'!$A$1:$A$288,'PY1 Data(H)'!$A$1:$BR$288))</f>
        <v>5829533</v>
      </c>
      <c r="AQ47" s="133" cm="1">
        <f t="array" ref="AQ47">_xlfn.XLOOKUP(AQ$1,'PY1 Data(H)'!$A$1:$BR$1,_xlfn.XLOOKUP($A47,'PY1 Data(H)'!$A$1:$A$288,'PY1 Data(H)'!$A$1:$BR$288))</f>
        <v>1366927</v>
      </c>
      <c r="AR47" s="133" cm="1">
        <f t="array" ref="AR47">_xlfn.XLOOKUP(AR$1,'PY1 Data(H)'!$A$1:$BR$1,_xlfn.XLOOKUP($A47,'PY1 Data(H)'!$A$1:$A$288,'PY1 Data(H)'!$A$1:$BR$288))</f>
        <v>6496016</v>
      </c>
      <c r="AS47" s="133" cm="1">
        <f t="array" ref="AS47">_xlfn.XLOOKUP(AS$1,'PY1 Data(H)'!$A$1:$BR$1,_xlfn.XLOOKUP($A47,'PY1 Data(H)'!$A$1:$A$288,'PY1 Data(H)'!$A$1:$BR$288))</f>
        <v>4722972</v>
      </c>
      <c r="AT47" s="133" cm="1">
        <f t="array" ref="AT47">_xlfn.XLOOKUP(AT$1,'PY1 Data(H)'!$A$1:$BR$1,_xlfn.XLOOKUP($A47,'PY1 Data(H)'!$A$1:$A$288,'PY1 Data(H)'!$A$1:$BR$288))</f>
        <v>822683</v>
      </c>
      <c r="AU47" s="133" cm="1">
        <f t="array" ref="AU47">_xlfn.XLOOKUP(AU$1,'PY1 Data(H)'!$A$1:$BR$1,_xlfn.XLOOKUP($A47,'PY1 Data(H)'!$A$1:$A$288,'PY1 Data(H)'!$A$1:$BR$288))</f>
        <v>13689</v>
      </c>
      <c r="AV47" s="133" cm="1">
        <f t="array" ref="AV47">_xlfn.XLOOKUP(AV$1,'PY1 Data(H)'!$A$1:$BR$1,_xlfn.XLOOKUP($A47,'PY1 Data(H)'!$A$1:$A$288,'PY1 Data(H)'!$A$1:$BR$288))</f>
        <v>7116716</v>
      </c>
      <c r="AW47" s="133" cm="1">
        <f t="array" ref="AW47">_xlfn.XLOOKUP(AW$1,'PY1 Data(H)'!$A$1:$BR$1,_xlfn.XLOOKUP($A47,'PY1 Data(H)'!$A$1:$A$288,'PY1 Data(H)'!$A$1:$BR$288))</f>
        <v>1101869</v>
      </c>
      <c r="AX47" s="133" cm="1">
        <f t="array" ref="AX47">_xlfn.XLOOKUP(AX$1,'PY1 Data(H)'!$A$1:$BR$1,_xlfn.XLOOKUP($A47,'PY1 Data(H)'!$A$1:$A$288,'PY1 Data(H)'!$A$1:$BR$288))</f>
        <v>4403732</v>
      </c>
      <c r="AY47" s="133" cm="1">
        <f t="array" ref="AY47">_xlfn.XLOOKUP(AY$1,'PY1 Data(H)'!$A$1:$BR$1,_xlfn.XLOOKUP($A47,'PY1 Data(H)'!$A$1:$A$288,'PY1 Data(H)'!$A$1:$BR$288))</f>
        <v>3269647</v>
      </c>
      <c r="AZ47" s="133" cm="1">
        <f t="array" ref="AZ47">_xlfn.XLOOKUP(AZ$1,'PY1 Data(H)'!$A$1:$BR$1,_xlfn.XLOOKUP($A47,'PY1 Data(H)'!$A$1:$A$288,'PY1 Data(H)'!$A$1:$BR$288))</f>
        <v>3838614</v>
      </c>
      <c r="BA47" s="133" cm="1">
        <f t="array" ref="BA47">_xlfn.XLOOKUP(BA$1,'PY1 Data(H)'!$A$1:$BR$1,_xlfn.XLOOKUP($A47,'PY1 Data(H)'!$A$1:$A$288,'PY1 Data(H)'!$A$1:$BR$288))</f>
        <v>2499097</v>
      </c>
      <c r="BB47" s="133" cm="1">
        <f t="array" ref="BB47">_xlfn.XLOOKUP(BB$1,'PY1 Data(H)'!$A$1:$BR$1,_xlfn.XLOOKUP($A47,'PY1 Data(H)'!$A$1:$A$288,'PY1 Data(H)'!$A$1:$BR$288))</f>
        <v>5125085</v>
      </c>
      <c r="BC47" s="133" cm="1">
        <f t="array" ref="BC47">_xlfn.XLOOKUP(BC$1,'PY1 Data(H)'!$A$1:$BR$1,_xlfn.XLOOKUP($A47,'PY1 Data(H)'!$A$1:$A$288,'PY1 Data(H)'!$A$1:$BR$288))</f>
        <v>1445838</v>
      </c>
      <c r="BD47" s="133" cm="1">
        <f t="array" ref="BD47">_xlfn.XLOOKUP(BD$1,'PY1 Data(H)'!$A$1:$BR$1,_xlfn.XLOOKUP($A47,'PY1 Data(H)'!$A$1:$A$288,'PY1 Data(H)'!$A$1:$BR$288))</f>
        <v>2017231</v>
      </c>
      <c r="BE47" s="133" cm="1">
        <f t="array" ref="BE47">_xlfn.XLOOKUP(BE$1,'PY1 Data(H)'!$A$1:$BR$1,_xlfn.XLOOKUP($A47,'PY1 Data(H)'!$A$1:$A$288,'PY1 Data(H)'!$A$1:$BR$288))</f>
        <v>1066319</v>
      </c>
      <c r="BF47" s="133" cm="1">
        <f t="array" ref="BF47">_xlfn.XLOOKUP(BF$1,'PY1 Data(H)'!$A$1:$BR$1,_xlfn.XLOOKUP($A47,'PY1 Data(H)'!$A$1:$A$288,'PY1 Data(H)'!$A$1:$BR$288))</f>
        <v>1458215</v>
      </c>
      <c r="BG47" s="133" cm="1">
        <f t="array" ref="BG47">_xlfn.XLOOKUP(BG$1,'PY1 Data(H)'!$A$1:$BR$1,_xlfn.XLOOKUP($A47,'PY1 Data(H)'!$A$1:$A$288,'PY1 Data(H)'!$A$1:$BR$288))</f>
        <v>10188556</v>
      </c>
      <c r="BH47" s="133" cm="1">
        <f t="array" ref="BH47">_xlfn.XLOOKUP(BH$1,'PY1 Data(H)'!$A$1:$BR$1,_xlfn.XLOOKUP($A47,'PY1 Data(H)'!$A$1:$A$288,'PY1 Data(H)'!$A$1:$BR$288))</f>
        <v>2793032</v>
      </c>
      <c r="BI47" s="133" cm="1">
        <f t="array" ref="BI47">_xlfn.XLOOKUP(BI$1,'PY1 Data(H)'!$A$1:$BR$1,_xlfn.XLOOKUP($A47,'PY1 Data(H)'!$A$1:$A$288,'PY1 Data(H)'!$A$1:$BR$288))</f>
        <v>23389423</v>
      </c>
      <c r="BJ47" s="133" cm="1">
        <f t="array" ref="BJ47">_xlfn.XLOOKUP(BJ$1,'PY1 Data(H)'!$A$1:$BR$1,_xlfn.XLOOKUP($A47,'PY1 Data(H)'!$A$1:$A$288,'PY1 Data(H)'!$A$1:$BR$288))</f>
        <v>739717</v>
      </c>
    </row>
    <row r="48" spans="1:62" x14ac:dyDescent="0.3">
      <c r="A48">
        <v>9</v>
      </c>
      <c r="D48" s="133" cm="1">
        <f t="array" ref="D48">_xlfn.XLOOKUP(D$1,'PY1 Data(H)'!$A$1:$BR$1,_xlfn.XLOOKUP($A48,'PY1 Data(H)'!$A$1:$A$288,'PY1 Data(H)'!$A$1:$BR$288))</f>
        <v>6750526</v>
      </c>
      <c r="E48" s="133" cm="1">
        <f t="array" ref="E48">_xlfn.XLOOKUP(E$1,'PY1 Data(H)'!$A$1:$BR$1,_xlfn.XLOOKUP($A48,'PY1 Data(H)'!$A$1:$A$288,'PY1 Data(H)'!$A$1:$BR$288))</f>
        <v>2590413</v>
      </c>
      <c r="F48" s="133" cm="1">
        <f t="array" ref="F48">_xlfn.XLOOKUP(F$1,'PY1 Data(H)'!$A$1:$BR$1,_xlfn.XLOOKUP($A48,'PY1 Data(H)'!$A$1:$A$288,'PY1 Data(H)'!$A$1:$BR$288))</f>
        <v>2681281</v>
      </c>
      <c r="G48" s="133" cm="1">
        <f t="array" ref="G48">_xlfn.XLOOKUP(G$1,'PY1 Data(H)'!$A$1:$BR$1,_xlfn.XLOOKUP($A48,'PY1 Data(H)'!$A$1:$A$288,'PY1 Data(H)'!$A$1:$BR$288))</f>
        <v>4438993</v>
      </c>
      <c r="H48" s="133" cm="1">
        <f t="array" ref="H48">_xlfn.XLOOKUP(H$1,'PY1 Data(H)'!$A$1:$BR$1,_xlfn.XLOOKUP($A48,'PY1 Data(H)'!$A$1:$A$288,'PY1 Data(H)'!$A$1:$BR$288))</f>
        <v>2776988</v>
      </c>
      <c r="I48" s="133" cm="1">
        <f t="array" ref="I48">_xlfn.XLOOKUP(I$1,'PY1 Data(H)'!$A$1:$BR$1,_xlfn.XLOOKUP($A48,'PY1 Data(H)'!$A$1:$A$288,'PY1 Data(H)'!$A$1:$BR$288))</f>
        <v>3971922</v>
      </c>
      <c r="J48" s="133" cm="1">
        <f t="array" ref="J48">_xlfn.XLOOKUP(J$1,'PY1 Data(H)'!$A$1:$BR$1,_xlfn.XLOOKUP($A48,'PY1 Data(H)'!$A$1:$A$288,'PY1 Data(H)'!$A$1:$BR$288))</f>
        <v>5664366</v>
      </c>
      <c r="K48" s="133" cm="1">
        <f t="array" ref="K48">_xlfn.XLOOKUP(K$1,'PY1 Data(H)'!$A$1:$BR$1,_xlfn.XLOOKUP($A48,'PY1 Data(H)'!$A$1:$A$288,'PY1 Data(H)'!$A$1:$BR$288))</f>
        <v>2102591</v>
      </c>
      <c r="L48" s="133" cm="1">
        <f t="array" ref="L48">_xlfn.XLOOKUP(L$1,'PY1 Data(H)'!$A$1:$BR$1,_xlfn.XLOOKUP($A48,'PY1 Data(H)'!$A$1:$A$288,'PY1 Data(H)'!$A$1:$BR$288))</f>
        <v>1837029</v>
      </c>
      <c r="M48" s="133" cm="1">
        <f t="array" ref="M48">_xlfn.XLOOKUP(M$1,'PY1 Data(H)'!$A$1:$BR$1,_xlfn.XLOOKUP($A48,'PY1 Data(H)'!$A$1:$A$288,'PY1 Data(H)'!$A$1:$BR$288))</f>
        <v>2074174</v>
      </c>
      <c r="N48" s="133" cm="1">
        <f t="array" ref="N48">_xlfn.XLOOKUP(N$1,'PY1 Data(H)'!$A$1:$BR$1,_xlfn.XLOOKUP($A48,'PY1 Data(H)'!$A$1:$A$288,'PY1 Data(H)'!$A$1:$BR$288))</f>
        <v>1019560</v>
      </c>
      <c r="O48" s="133" cm="1">
        <f t="array" ref="O48">_xlfn.XLOOKUP(O$1,'PY1 Data(H)'!$A$1:$BR$1,_xlfn.XLOOKUP($A48,'PY1 Data(H)'!$A$1:$A$288,'PY1 Data(H)'!$A$1:$BR$288))</f>
        <v>21396548</v>
      </c>
      <c r="P48" s="133" cm="1">
        <f t="array" ref="P48">_xlfn.XLOOKUP(P$1,'PY1 Data(H)'!$A$1:$BR$1,_xlfn.XLOOKUP($A48,'PY1 Data(H)'!$A$1:$A$288,'PY1 Data(H)'!$A$1:$BR$288))</f>
        <v>7446856</v>
      </c>
      <c r="Q48" s="133" cm="1">
        <f t="array" ref="Q48">_xlfn.XLOOKUP(Q$1,'PY1 Data(H)'!$A$1:$BR$1,_xlfn.XLOOKUP($A48,'PY1 Data(H)'!$A$1:$A$288,'PY1 Data(H)'!$A$1:$BR$288))</f>
        <v>3437962</v>
      </c>
      <c r="R48" s="133" cm="1">
        <f t="array" ref="R48">_xlfn.XLOOKUP(R$1,'PY1 Data(H)'!$A$1:$BR$1,_xlfn.XLOOKUP($A48,'PY1 Data(H)'!$A$1:$A$288,'PY1 Data(H)'!$A$1:$BR$288))</f>
        <v>15986924</v>
      </c>
      <c r="S48" s="133" cm="1">
        <f t="array" ref="S48">_xlfn.XLOOKUP(S$1,'PY1 Data(H)'!$A$1:$BR$1,_xlfn.XLOOKUP($A48,'PY1 Data(H)'!$A$1:$A$288,'PY1 Data(H)'!$A$1:$BR$288))</f>
        <v>12348433</v>
      </c>
      <c r="T48" s="133" cm="1">
        <f t="array" ref="T48">_xlfn.XLOOKUP(T$1,'PY1 Data(H)'!$A$1:$BR$1,_xlfn.XLOOKUP($A48,'PY1 Data(H)'!$A$1:$A$288,'PY1 Data(H)'!$A$1:$BR$288))</f>
        <v>758890</v>
      </c>
      <c r="U48" s="133" cm="1">
        <f t="array" ref="U48">_xlfn.XLOOKUP(U$1,'PY1 Data(H)'!$A$1:$BR$1,_xlfn.XLOOKUP($A48,'PY1 Data(H)'!$A$1:$A$288,'PY1 Data(H)'!$A$1:$BR$288))</f>
        <v>5299242</v>
      </c>
      <c r="V48" s="133" cm="1">
        <f t="array" ref="V48">_xlfn.XLOOKUP(V$1,'PY1 Data(H)'!$A$1:$BR$1,_xlfn.XLOOKUP($A48,'PY1 Data(H)'!$A$1:$A$288,'PY1 Data(H)'!$A$1:$BR$288))</f>
        <v>2627864</v>
      </c>
      <c r="W48" s="133" cm="1">
        <f t="array" ref="W48">_xlfn.XLOOKUP(W$1,'PY1 Data(H)'!$A$1:$BR$1,_xlfn.XLOOKUP($A48,'PY1 Data(H)'!$A$1:$A$288,'PY1 Data(H)'!$A$1:$BR$288))</f>
        <v>6465326</v>
      </c>
      <c r="X48" s="133" cm="1">
        <f t="array" ref="X48">_xlfn.XLOOKUP(X$1,'PY1 Data(H)'!$A$1:$BR$1,_xlfn.XLOOKUP($A48,'PY1 Data(H)'!$A$1:$A$288,'PY1 Data(H)'!$A$1:$BR$288))</f>
        <v>15531294</v>
      </c>
      <c r="Y48" s="133" cm="1">
        <f t="array" ref="Y48">_xlfn.XLOOKUP(Y$1,'PY1 Data(H)'!$A$1:$BR$1,_xlfn.XLOOKUP($A48,'PY1 Data(H)'!$A$1:$A$288,'PY1 Data(H)'!$A$1:$BR$288))</f>
        <v>96115000</v>
      </c>
      <c r="Z48" s="133" cm="1">
        <f t="array" ref="Z48">_xlfn.XLOOKUP(Z$1,'PY1 Data(H)'!$A$1:$BR$1,_xlfn.XLOOKUP($A48,'PY1 Data(H)'!$A$1:$A$288,'PY1 Data(H)'!$A$1:$BR$288))</f>
        <v>7635073</v>
      </c>
      <c r="AA48" s="133" cm="1">
        <f t="array" ref="AA48">_xlfn.XLOOKUP(AA$1,'PY1 Data(H)'!$A$1:$BR$1,_xlfn.XLOOKUP($A48,'PY1 Data(H)'!$A$1:$A$288,'PY1 Data(H)'!$A$1:$BR$288))</f>
        <v>363410</v>
      </c>
      <c r="AB48" s="133" cm="1">
        <f t="array" ref="AB48">_xlfn.XLOOKUP(AB$1,'PY1 Data(H)'!$A$1:$BR$1,_xlfn.XLOOKUP($A48,'PY1 Data(H)'!$A$1:$A$288,'PY1 Data(H)'!$A$1:$BR$288))</f>
        <v>221893</v>
      </c>
      <c r="AC48" s="133" cm="1">
        <f t="array" ref="AC48">_xlfn.XLOOKUP(AC$1,'PY1 Data(H)'!$A$1:$BR$1,_xlfn.XLOOKUP($A48,'PY1 Data(H)'!$A$1:$A$288,'PY1 Data(H)'!$A$1:$BR$288))</f>
        <v>7295700</v>
      </c>
      <c r="AD48" s="133" cm="1">
        <f t="array" ref="AD48">_xlfn.XLOOKUP(AD$1,'PY1 Data(H)'!$A$1:$BR$1,_xlfn.XLOOKUP($A48,'PY1 Data(H)'!$A$1:$A$288,'PY1 Data(H)'!$A$1:$BR$288))</f>
        <v>3371770</v>
      </c>
      <c r="AE48" s="133" cm="1">
        <f t="array" ref="AE48">_xlfn.XLOOKUP(AE$1,'PY1 Data(H)'!$A$1:$BR$1,_xlfn.XLOOKUP($A48,'PY1 Data(H)'!$A$1:$A$288,'PY1 Data(H)'!$A$1:$BR$288))</f>
        <v>1269919</v>
      </c>
      <c r="AF48" s="133" cm="1">
        <f t="array" ref="AF48">_xlfn.XLOOKUP(AF$1,'PY1 Data(H)'!$A$1:$BR$1,_xlfn.XLOOKUP($A48,'PY1 Data(H)'!$A$1:$A$288,'PY1 Data(H)'!$A$1:$BR$288))</f>
        <v>12016507</v>
      </c>
      <c r="AG48" s="133" cm="1">
        <f t="array" ref="AG48">_xlfn.XLOOKUP(AG$1,'PY1 Data(H)'!$A$1:$BR$1,_xlfn.XLOOKUP($A48,'PY1 Data(H)'!$A$1:$A$288,'PY1 Data(H)'!$A$1:$BR$288))</f>
        <v>0</v>
      </c>
      <c r="AH48" s="133" cm="1">
        <f t="array" ref="AH48">_xlfn.XLOOKUP(AH$1,'PY1 Data(H)'!$A$1:$BR$1,_xlfn.XLOOKUP($A48,'PY1 Data(H)'!$A$1:$A$288,'PY1 Data(H)'!$A$1:$BR$288))</f>
        <v>1334734</v>
      </c>
      <c r="AI48" s="133" cm="1">
        <f t="array" ref="AI48">_xlfn.XLOOKUP(AI$1,'PY1 Data(H)'!$A$1:$BR$1,_xlfn.XLOOKUP($A48,'PY1 Data(H)'!$A$1:$A$288,'PY1 Data(H)'!$A$1:$BR$288))</f>
        <v>3668117</v>
      </c>
      <c r="AJ48" s="133" cm="1">
        <f t="array" ref="AJ48">_xlfn.XLOOKUP(AJ$1,'PY1 Data(H)'!$A$1:$BR$1,_xlfn.XLOOKUP($A48,'PY1 Data(H)'!$A$1:$A$288,'PY1 Data(H)'!$A$1:$BR$288))</f>
        <v>8744461</v>
      </c>
      <c r="AK48" s="133" cm="1">
        <f t="array" ref="AK48">_xlfn.XLOOKUP(AK$1,'PY1 Data(H)'!$A$1:$BR$1,_xlfn.XLOOKUP($A48,'PY1 Data(H)'!$A$1:$A$288,'PY1 Data(H)'!$A$1:$BR$288))</f>
        <v>4064591</v>
      </c>
      <c r="AL48" s="133" cm="1">
        <f t="array" ref="AL48">_xlfn.XLOOKUP(AL$1,'PY1 Data(H)'!$A$1:$BR$1,_xlfn.XLOOKUP($A48,'PY1 Data(H)'!$A$1:$A$288,'PY1 Data(H)'!$A$1:$BR$288))</f>
        <v>3974917</v>
      </c>
      <c r="AM48" s="133" cm="1">
        <f t="array" ref="AM48">_xlfn.XLOOKUP(AM$1,'PY1 Data(H)'!$A$1:$BR$1,_xlfn.XLOOKUP($A48,'PY1 Data(H)'!$A$1:$A$288,'PY1 Data(H)'!$A$1:$BR$288))</f>
        <v>16587039</v>
      </c>
      <c r="AN48" s="133" cm="1">
        <f t="array" ref="AN48">_xlfn.XLOOKUP(AN$1,'PY1 Data(H)'!$A$1:$BR$1,_xlfn.XLOOKUP($A48,'PY1 Data(H)'!$A$1:$A$288,'PY1 Data(H)'!$A$1:$BR$288))</f>
        <v>2830123</v>
      </c>
      <c r="AO48" s="133" cm="1">
        <f t="array" ref="AO48">_xlfn.XLOOKUP(AO$1,'PY1 Data(H)'!$A$1:$BR$1,_xlfn.XLOOKUP($A48,'PY1 Data(H)'!$A$1:$A$288,'PY1 Data(H)'!$A$1:$BR$288))</f>
        <v>3045817</v>
      </c>
      <c r="AP48" s="133" cm="1">
        <f t="array" ref="AP48">_xlfn.XLOOKUP(AP$1,'PY1 Data(H)'!$A$1:$BR$1,_xlfn.XLOOKUP($A48,'PY1 Data(H)'!$A$1:$A$288,'PY1 Data(H)'!$A$1:$BR$288))</f>
        <v>5832079</v>
      </c>
      <c r="AQ48" s="133" cm="1">
        <f t="array" ref="AQ48">_xlfn.XLOOKUP(AQ$1,'PY1 Data(H)'!$A$1:$BR$1,_xlfn.XLOOKUP($A48,'PY1 Data(H)'!$A$1:$A$288,'PY1 Data(H)'!$A$1:$BR$288))</f>
        <v>1387317</v>
      </c>
      <c r="AR48" s="133" cm="1">
        <f t="array" ref="AR48">_xlfn.XLOOKUP(AR$1,'PY1 Data(H)'!$A$1:$BR$1,_xlfn.XLOOKUP($A48,'PY1 Data(H)'!$A$1:$A$288,'PY1 Data(H)'!$A$1:$BR$288))</f>
        <v>6913193</v>
      </c>
      <c r="AS48" s="133" cm="1">
        <f t="array" ref="AS48">_xlfn.XLOOKUP(AS$1,'PY1 Data(H)'!$A$1:$BR$1,_xlfn.XLOOKUP($A48,'PY1 Data(H)'!$A$1:$A$288,'PY1 Data(H)'!$A$1:$BR$288))</f>
        <v>5115907</v>
      </c>
      <c r="AT48" s="133" cm="1">
        <f t="array" ref="AT48">_xlfn.XLOOKUP(AT$1,'PY1 Data(H)'!$A$1:$BR$1,_xlfn.XLOOKUP($A48,'PY1 Data(H)'!$A$1:$A$288,'PY1 Data(H)'!$A$1:$BR$288))</f>
        <v>1247425</v>
      </c>
      <c r="AU48" s="133" cm="1">
        <f t="array" ref="AU48">_xlfn.XLOOKUP(AU$1,'PY1 Data(H)'!$A$1:$BR$1,_xlfn.XLOOKUP($A48,'PY1 Data(H)'!$A$1:$A$288,'PY1 Data(H)'!$A$1:$BR$288))</f>
        <v>13689</v>
      </c>
      <c r="AV48" s="133" cm="1">
        <f t="array" ref="AV48">_xlfn.XLOOKUP(AV$1,'PY1 Data(H)'!$A$1:$BR$1,_xlfn.XLOOKUP($A48,'PY1 Data(H)'!$A$1:$A$288,'PY1 Data(H)'!$A$1:$BR$288))</f>
        <v>7997515</v>
      </c>
      <c r="AW48" s="133" cm="1">
        <f t="array" ref="AW48">_xlfn.XLOOKUP(AW$1,'PY1 Data(H)'!$A$1:$BR$1,_xlfn.XLOOKUP($A48,'PY1 Data(H)'!$A$1:$A$288,'PY1 Data(H)'!$A$1:$BR$288))</f>
        <v>1354396</v>
      </c>
      <c r="AX48" s="133" cm="1">
        <f t="array" ref="AX48">_xlfn.XLOOKUP(AX$1,'PY1 Data(H)'!$A$1:$BR$1,_xlfn.XLOOKUP($A48,'PY1 Data(H)'!$A$1:$A$288,'PY1 Data(H)'!$A$1:$BR$288))</f>
        <v>22298854</v>
      </c>
      <c r="AY48" s="133" cm="1">
        <f t="array" ref="AY48">_xlfn.XLOOKUP(AY$1,'PY1 Data(H)'!$A$1:$BR$1,_xlfn.XLOOKUP($A48,'PY1 Data(H)'!$A$1:$A$288,'PY1 Data(H)'!$A$1:$BR$288))</f>
        <v>3436530</v>
      </c>
      <c r="AZ48" s="133" cm="1">
        <f t="array" ref="AZ48">_xlfn.XLOOKUP(AZ$1,'PY1 Data(H)'!$A$1:$BR$1,_xlfn.XLOOKUP($A48,'PY1 Data(H)'!$A$1:$A$288,'PY1 Data(H)'!$A$1:$BR$288))</f>
        <v>8654056</v>
      </c>
      <c r="BA48" s="133" cm="1">
        <f t="array" ref="BA48">_xlfn.XLOOKUP(BA$1,'PY1 Data(H)'!$A$1:$BR$1,_xlfn.XLOOKUP($A48,'PY1 Data(H)'!$A$1:$A$288,'PY1 Data(H)'!$A$1:$BR$288))</f>
        <v>2650181</v>
      </c>
      <c r="BB48" s="133" cm="1">
        <f t="array" ref="BB48">_xlfn.XLOOKUP(BB$1,'PY1 Data(H)'!$A$1:$BR$1,_xlfn.XLOOKUP($A48,'PY1 Data(H)'!$A$1:$A$288,'PY1 Data(H)'!$A$1:$BR$288))</f>
        <v>5383378</v>
      </c>
      <c r="BC48" s="133" cm="1">
        <f t="array" ref="BC48">_xlfn.XLOOKUP(BC$1,'PY1 Data(H)'!$A$1:$BR$1,_xlfn.XLOOKUP($A48,'PY1 Data(H)'!$A$1:$A$288,'PY1 Data(H)'!$A$1:$BR$288))</f>
        <v>3133406</v>
      </c>
      <c r="BD48" s="133" cm="1">
        <f t="array" ref="BD48">_xlfn.XLOOKUP(BD$1,'PY1 Data(H)'!$A$1:$BR$1,_xlfn.XLOOKUP($A48,'PY1 Data(H)'!$A$1:$A$288,'PY1 Data(H)'!$A$1:$BR$288))</f>
        <v>3133368</v>
      </c>
      <c r="BE48" s="133" cm="1">
        <f t="array" ref="BE48">_xlfn.XLOOKUP(BE$1,'PY1 Data(H)'!$A$1:$BR$1,_xlfn.XLOOKUP($A48,'PY1 Data(H)'!$A$1:$A$288,'PY1 Data(H)'!$A$1:$BR$288))</f>
        <v>1102070</v>
      </c>
      <c r="BF48" s="133" cm="1">
        <f t="array" ref="BF48">_xlfn.XLOOKUP(BF$1,'PY1 Data(H)'!$A$1:$BR$1,_xlfn.XLOOKUP($A48,'PY1 Data(H)'!$A$1:$A$288,'PY1 Data(H)'!$A$1:$BR$288))</f>
        <v>1572619</v>
      </c>
      <c r="BG48" s="133" cm="1">
        <f t="array" ref="BG48">_xlfn.XLOOKUP(BG$1,'PY1 Data(H)'!$A$1:$BR$1,_xlfn.XLOOKUP($A48,'PY1 Data(H)'!$A$1:$A$288,'PY1 Data(H)'!$A$1:$BR$288))</f>
        <v>12440967</v>
      </c>
      <c r="BH48" s="133" cm="1">
        <f t="array" ref="BH48">_xlfn.XLOOKUP(BH$1,'PY1 Data(H)'!$A$1:$BR$1,_xlfn.XLOOKUP($A48,'PY1 Data(H)'!$A$1:$A$288,'PY1 Data(H)'!$A$1:$BR$288))</f>
        <v>2806896</v>
      </c>
      <c r="BI48" s="133" cm="1">
        <f t="array" ref="BI48">_xlfn.XLOOKUP(BI$1,'PY1 Data(H)'!$A$1:$BR$1,_xlfn.XLOOKUP($A48,'PY1 Data(H)'!$A$1:$A$288,'PY1 Data(H)'!$A$1:$BR$288))</f>
        <v>23433393</v>
      </c>
      <c r="BJ48" s="133" cm="1">
        <f t="array" ref="BJ48">_xlfn.XLOOKUP(BJ$1,'PY1 Data(H)'!$A$1:$BR$1,_xlfn.XLOOKUP($A48,'PY1 Data(H)'!$A$1:$A$288,'PY1 Data(H)'!$A$1:$BR$288))</f>
        <v>889861</v>
      </c>
    </row>
    <row r="49" spans="1:62" x14ac:dyDescent="0.3">
      <c r="A49">
        <v>1052</v>
      </c>
      <c r="D49" s="133" t="e" cm="1">
        <f t="array" ref="D49">_xlfn.XLOOKUP(D$1,'PY1 Data(H)'!$A$1:$BR$1,_xlfn.XLOOKUP($A49,'PY1 Data(H)'!$A$1:$A$288,'PY1 Data(H)'!$A$1:$BR$288))</f>
        <v>#N/A</v>
      </c>
      <c r="E49" s="133" t="e" cm="1">
        <f t="array" ref="E49">_xlfn.XLOOKUP(E$1,'PY1 Data(H)'!$A$1:$BR$1,_xlfn.XLOOKUP($A49,'PY1 Data(H)'!$A$1:$A$288,'PY1 Data(H)'!$A$1:$BR$288))</f>
        <v>#N/A</v>
      </c>
      <c r="F49" s="133" t="e" cm="1">
        <f t="array" ref="F49">_xlfn.XLOOKUP(F$1,'PY1 Data(H)'!$A$1:$BR$1,_xlfn.XLOOKUP($A49,'PY1 Data(H)'!$A$1:$A$288,'PY1 Data(H)'!$A$1:$BR$288))</f>
        <v>#N/A</v>
      </c>
      <c r="G49" s="133" t="e" cm="1">
        <f t="array" ref="G49">_xlfn.XLOOKUP(G$1,'PY1 Data(H)'!$A$1:$BR$1,_xlfn.XLOOKUP($A49,'PY1 Data(H)'!$A$1:$A$288,'PY1 Data(H)'!$A$1:$BR$288))</f>
        <v>#N/A</v>
      </c>
      <c r="H49" s="133" t="e" cm="1">
        <f t="array" ref="H49">_xlfn.XLOOKUP(H$1,'PY1 Data(H)'!$A$1:$BR$1,_xlfn.XLOOKUP($A49,'PY1 Data(H)'!$A$1:$A$288,'PY1 Data(H)'!$A$1:$BR$288))</f>
        <v>#N/A</v>
      </c>
      <c r="I49" s="133" t="e" cm="1">
        <f t="array" ref="I49">_xlfn.XLOOKUP(I$1,'PY1 Data(H)'!$A$1:$BR$1,_xlfn.XLOOKUP($A49,'PY1 Data(H)'!$A$1:$A$288,'PY1 Data(H)'!$A$1:$BR$288))</f>
        <v>#N/A</v>
      </c>
      <c r="J49" s="133" t="e" cm="1">
        <f t="array" ref="J49">_xlfn.XLOOKUP(J$1,'PY1 Data(H)'!$A$1:$BR$1,_xlfn.XLOOKUP($A49,'PY1 Data(H)'!$A$1:$A$288,'PY1 Data(H)'!$A$1:$BR$288))</f>
        <v>#N/A</v>
      </c>
      <c r="K49" s="133" t="e" cm="1">
        <f t="array" ref="K49">_xlfn.XLOOKUP(K$1,'PY1 Data(H)'!$A$1:$BR$1,_xlfn.XLOOKUP($A49,'PY1 Data(H)'!$A$1:$A$288,'PY1 Data(H)'!$A$1:$BR$288))</f>
        <v>#N/A</v>
      </c>
      <c r="L49" s="133" t="e" cm="1">
        <f t="array" ref="L49">_xlfn.XLOOKUP(L$1,'PY1 Data(H)'!$A$1:$BR$1,_xlfn.XLOOKUP($A49,'PY1 Data(H)'!$A$1:$A$288,'PY1 Data(H)'!$A$1:$BR$288))</f>
        <v>#N/A</v>
      </c>
      <c r="M49" s="133" t="e" cm="1">
        <f t="array" ref="M49">_xlfn.XLOOKUP(M$1,'PY1 Data(H)'!$A$1:$BR$1,_xlfn.XLOOKUP($A49,'PY1 Data(H)'!$A$1:$A$288,'PY1 Data(H)'!$A$1:$BR$288))</f>
        <v>#N/A</v>
      </c>
      <c r="N49" s="133" t="e" cm="1">
        <f t="array" ref="N49">_xlfn.XLOOKUP(N$1,'PY1 Data(H)'!$A$1:$BR$1,_xlfn.XLOOKUP($A49,'PY1 Data(H)'!$A$1:$A$288,'PY1 Data(H)'!$A$1:$BR$288))</f>
        <v>#N/A</v>
      </c>
      <c r="O49" s="133" t="e" cm="1">
        <f t="array" ref="O49">_xlfn.XLOOKUP(O$1,'PY1 Data(H)'!$A$1:$BR$1,_xlfn.XLOOKUP($A49,'PY1 Data(H)'!$A$1:$A$288,'PY1 Data(H)'!$A$1:$BR$288))</f>
        <v>#N/A</v>
      </c>
      <c r="P49" s="133" t="e" cm="1">
        <f t="array" ref="P49">_xlfn.XLOOKUP(P$1,'PY1 Data(H)'!$A$1:$BR$1,_xlfn.XLOOKUP($A49,'PY1 Data(H)'!$A$1:$A$288,'PY1 Data(H)'!$A$1:$BR$288))</f>
        <v>#N/A</v>
      </c>
      <c r="Q49" s="133" t="e" cm="1">
        <f t="array" ref="Q49">_xlfn.XLOOKUP(Q$1,'PY1 Data(H)'!$A$1:$BR$1,_xlfn.XLOOKUP($A49,'PY1 Data(H)'!$A$1:$A$288,'PY1 Data(H)'!$A$1:$BR$288))</f>
        <v>#N/A</v>
      </c>
      <c r="R49" s="133" t="e" cm="1">
        <f t="array" ref="R49">_xlfn.XLOOKUP(R$1,'PY1 Data(H)'!$A$1:$BR$1,_xlfn.XLOOKUP($A49,'PY1 Data(H)'!$A$1:$A$288,'PY1 Data(H)'!$A$1:$BR$288))</f>
        <v>#N/A</v>
      </c>
      <c r="S49" s="133" t="e" cm="1">
        <f t="array" ref="S49">_xlfn.XLOOKUP(S$1,'PY1 Data(H)'!$A$1:$BR$1,_xlfn.XLOOKUP($A49,'PY1 Data(H)'!$A$1:$A$288,'PY1 Data(H)'!$A$1:$BR$288))</f>
        <v>#N/A</v>
      </c>
      <c r="T49" s="133" t="e" cm="1">
        <f t="array" ref="T49">_xlfn.XLOOKUP(T$1,'PY1 Data(H)'!$A$1:$BR$1,_xlfn.XLOOKUP($A49,'PY1 Data(H)'!$A$1:$A$288,'PY1 Data(H)'!$A$1:$BR$288))</f>
        <v>#N/A</v>
      </c>
      <c r="U49" s="133" t="e" cm="1">
        <f t="array" ref="U49">_xlfn.XLOOKUP(U$1,'PY1 Data(H)'!$A$1:$BR$1,_xlfn.XLOOKUP($A49,'PY1 Data(H)'!$A$1:$A$288,'PY1 Data(H)'!$A$1:$BR$288))</f>
        <v>#N/A</v>
      </c>
      <c r="V49" s="133" t="e" cm="1">
        <f t="array" ref="V49">_xlfn.XLOOKUP(V$1,'PY1 Data(H)'!$A$1:$BR$1,_xlfn.XLOOKUP($A49,'PY1 Data(H)'!$A$1:$A$288,'PY1 Data(H)'!$A$1:$BR$288))</f>
        <v>#N/A</v>
      </c>
      <c r="W49" s="133" t="e" cm="1">
        <f t="array" ref="W49">_xlfn.XLOOKUP(W$1,'PY1 Data(H)'!$A$1:$BR$1,_xlfn.XLOOKUP($A49,'PY1 Data(H)'!$A$1:$A$288,'PY1 Data(H)'!$A$1:$BR$288))</f>
        <v>#N/A</v>
      </c>
      <c r="X49" s="133" t="e" cm="1">
        <f t="array" ref="X49">_xlfn.XLOOKUP(X$1,'PY1 Data(H)'!$A$1:$BR$1,_xlfn.XLOOKUP($A49,'PY1 Data(H)'!$A$1:$A$288,'PY1 Data(H)'!$A$1:$BR$288))</f>
        <v>#N/A</v>
      </c>
      <c r="Y49" s="133" t="e" cm="1">
        <f t="array" ref="Y49">_xlfn.XLOOKUP(Y$1,'PY1 Data(H)'!$A$1:$BR$1,_xlfn.XLOOKUP($A49,'PY1 Data(H)'!$A$1:$A$288,'PY1 Data(H)'!$A$1:$BR$288))</f>
        <v>#N/A</v>
      </c>
      <c r="Z49" s="133" t="e" cm="1">
        <f t="array" ref="Z49">_xlfn.XLOOKUP(Z$1,'PY1 Data(H)'!$A$1:$BR$1,_xlfn.XLOOKUP($A49,'PY1 Data(H)'!$A$1:$A$288,'PY1 Data(H)'!$A$1:$BR$288))</f>
        <v>#N/A</v>
      </c>
      <c r="AA49" s="133" t="e" cm="1">
        <f t="array" ref="AA49">_xlfn.XLOOKUP(AA$1,'PY1 Data(H)'!$A$1:$BR$1,_xlfn.XLOOKUP($A49,'PY1 Data(H)'!$A$1:$A$288,'PY1 Data(H)'!$A$1:$BR$288))</f>
        <v>#N/A</v>
      </c>
      <c r="AB49" s="133" t="e" cm="1">
        <f t="array" ref="AB49">_xlfn.XLOOKUP(AB$1,'PY1 Data(H)'!$A$1:$BR$1,_xlfn.XLOOKUP($A49,'PY1 Data(H)'!$A$1:$A$288,'PY1 Data(H)'!$A$1:$BR$288))</f>
        <v>#N/A</v>
      </c>
      <c r="AC49" s="133" t="e" cm="1">
        <f t="array" ref="AC49">_xlfn.XLOOKUP(AC$1,'PY1 Data(H)'!$A$1:$BR$1,_xlfn.XLOOKUP($A49,'PY1 Data(H)'!$A$1:$A$288,'PY1 Data(H)'!$A$1:$BR$288))</f>
        <v>#N/A</v>
      </c>
      <c r="AD49" s="133" t="e" cm="1">
        <f t="array" ref="AD49">_xlfn.XLOOKUP(AD$1,'PY1 Data(H)'!$A$1:$BR$1,_xlfn.XLOOKUP($A49,'PY1 Data(H)'!$A$1:$A$288,'PY1 Data(H)'!$A$1:$BR$288))</f>
        <v>#N/A</v>
      </c>
      <c r="AE49" s="133" t="e" cm="1">
        <f t="array" ref="AE49">_xlfn.XLOOKUP(AE$1,'PY1 Data(H)'!$A$1:$BR$1,_xlfn.XLOOKUP($A49,'PY1 Data(H)'!$A$1:$A$288,'PY1 Data(H)'!$A$1:$BR$288))</f>
        <v>#N/A</v>
      </c>
      <c r="AF49" s="133" t="e" cm="1">
        <f t="array" ref="AF49">_xlfn.XLOOKUP(AF$1,'PY1 Data(H)'!$A$1:$BR$1,_xlfn.XLOOKUP($A49,'PY1 Data(H)'!$A$1:$A$288,'PY1 Data(H)'!$A$1:$BR$288))</f>
        <v>#N/A</v>
      </c>
      <c r="AG49" s="133" t="e" cm="1">
        <f t="array" ref="AG49">_xlfn.XLOOKUP(AG$1,'PY1 Data(H)'!$A$1:$BR$1,_xlfn.XLOOKUP($A49,'PY1 Data(H)'!$A$1:$A$288,'PY1 Data(H)'!$A$1:$BR$288))</f>
        <v>#N/A</v>
      </c>
      <c r="AH49" s="133" t="e" cm="1">
        <f t="array" ref="AH49">_xlfn.XLOOKUP(AH$1,'PY1 Data(H)'!$A$1:$BR$1,_xlfn.XLOOKUP($A49,'PY1 Data(H)'!$A$1:$A$288,'PY1 Data(H)'!$A$1:$BR$288))</f>
        <v>#N/A</v>
      </c>
      <c r="AI49" s="133" t="e" cm="1">
        <f t="array" ref="AI49">_xlfn.XLOOKUP(AI$1,'PY1 Data(H)'!$A$1:$BR$1,_xlfn.XLOOKUP($A49,'PY1 Data(H)'!$A$1:$A$288,'PY1 Data(H)'!$A$1:$BR$288))</f>
        <v>#N/A</v>
      </c>
      <c r="AJ49" s="133" t="e" cm="1">
        <f t="array" ref="AJ49">_xlfn.XLOOKUP(AJ$1,'PY1 Data(H)'!$A$1:$BR$1,_xlfn.XLOOKUP($A49,'PY1 Data(H)'!$A$1:$A$288,'PY1 Data(H)'!$A$1:$BR$288))</f>
        <v>#N/A</v>
      </c>
      <c r="AK49" s="133" t="e" cm="1">
        <f t="array" ref="AK49">_xlfn.XLOOKUP(AK$1,'PY1 Data(H)'!$A$1:$BR$1,_xlfn.XLOOKUP($A49,'PY1 Data(H)'!$A$1:$A$288,'PY1 Data(H)'!$A$1:$BR$288))</f>
        <v>#N/A</v>
      </c>
      <c r="AL49" s="133" t="e" cm="1">
        <f t="array" ref="AL49">_xlfn.XLOOKUP(AL$1,'PY1 Data(H)'!$A$1:$BR$1,_xlfn.XLOOKUP($A49,'PY1 Data(H)'!$A$1:$A$288,'PY1 Data(H)'!$A$1:$BR$288))</f>
        <v>#N/A</v>
      </c>
      <c r="AM49" s="133" t="e" cm="1">
        <f t="array" ref="AM49">_xlfn.XLOOKUP(AM$1,'PY1 Data(H)'!$A$1:$BR$1,_xlfn.XLOOKUP($A49,'PY1 Data(H)'!$A$1:$A$288,'PY1 Data(H)'!$A$1:$BR$288))</f>
        <v>#N/A</v>
      </c>
      <c r="AN49" s="133" t="e" cm="1">
        <f t="array" ref="AN49">_xlfn.XLOOKUP(AN$1,'PY1 Data(H)'!$A$1:$BR$1,_xlfn.XLOOKUP($A49,'PY1 Data(H)'!$A$1:$A$288,'PY1 Data(H)'!$A$1:$BR$288))</f>
        <v>#N/A</v>
      </c>
      <c r="AO49" s="133" t="e" cm="1">
        <f t="array" ref="AO49">_xlfn.XLOOKUP(AO$1,'PY1 Data(H)'!$A$1:$BR$1,_xlfn.XLOOKUP($A49,'PY1 Data(H)'!$A$1:$A$288,'PY1 Data(H)'!$A$1:$BR$288))</f>
        <v>#N/A</v>
      </c>
      <c r="AP49" s="133" t="e" cm="1">
        <f t="array" ref="AP49">_xlfn.XLOOKUP(AP$1,'PY1 Data(H)'!$A$1:$BR$1,_xlfn.XLOOKUP($A49,'PY1 Data(H)'!$A$1:$A$288,'PY1 Data(H)'!$A$1:$BR$288))</f>
        <v>#N/A</v>
      </c>
      <c r="AQ49" s="133" t="e" cm="1">
        <f t="array" ref="AQ49">_xlfn.XLOOKUP(AQ$1,'PY1 Data(H)'!$A$1:$BR$1,_xlfn.XLOOKUP($A49,'PY1 Data(H)'!$A$1:$A$288,'PY1 Data(H)'!$A$1:$BR$288))</f>
        <v>#N/A</v>
      </c>
      <c r="AR49" s="133" t="e" cm="1">
        <f t="array" ref="AR49">_xlfn.XLOOKUP(AR$1,'PY1 Data(H)'!$A$1:$BR$1,_xlfn.XLOOKUP($A49,'PY1 Data(H)'!$A$1:$A$288,'PY1 Data(H)'!$A$1:$BR$288))</f>
        <v>#N/A</v>
      </c>
      <c r="AS49" s="133" t="e" cm="1">
        <f t="array" ref="AS49">_xlfn.XLOOKUP(AS$1,'PY1 Data(H)'!$A$1:$BR$1,_xlfn.XLOOKUP($A49,'PY1 Data(H)'!$A$1:$A$288,'PY1 Data(H)'!$A$1:$BR$288))</f>
        <v>#N/A</v>
      </c>
      <c r="AT49" s="133" t="e" cm="1">
        <f t="array" ref="AT49">_xlfn.XLOOKUP(AT$1,'PY1 Data(H)'!$A$1:$BR$1,_xlfn.XLOOKUP($A49,'PY1 Data(H)'!$A$1:$A$288,'PY1 Data(H)'!$A$1:$BR$288))</f>
        <v>#N/A</v>
      </c>
      <c r="AU49" s="133" t="e" cm="1">
        <f t="array" ref="AU49">_xlfn.XLOOKUP(AU$1,'PY1 Data(H)'!$A$1:$BR$1,_xlfn.XLOOKUP($A49,'PY1 Data(H)'!$A$1:$A$288,'PY1 Data(H)'!$A$1:$BR$288))</f>
        <v>#N/A</v>
      </c>
      <c r="AV49" s="133" t="e" cm="1">
        <f t="array" ref="AV49">_xlfn.XLOOKUP(AV$1,'PY1 Data(H)'!$A$1:$BR$1,_xlfn.XLOOKUP($A49,'PY1 Data(H)'!$A$1:$A$288,'PY1 Data(H)'!$A$1:$BR$288))</f>
        <v>#N/A</v>
      </c>
      <c r="AW49" s="133" t="e" cm="1">
        <f t="array" ref="AW49">_xlfn.XLOOKUP(AW$1,'PY1 Data(H)'!$A$1:$BR$1,_xlfn.XLOOKUP($A49,'PY1 Data(H)'!$A$1:$A$288,'PY1 Data(H)'!$A$1:$BR$288))</f>
        <v>#N/A</v>
      </c>
      <c r="AX49" s="133" t="e" cm="1">
        <f t="array" ref="AX49">_xlfn.XLOOKUP(AX$1,'PY1 Data(H)'!$A$1:$BR$1,_xlfn.XLOOKUP($A49,'PY1 Data(H)'!$A$1:$A$288,'PY1 Data(H)'!$A$1:$BR$288))</f>
        <v>#N/A</v>
      </c>
      <c r="AY49" s="133" t="e" cm="1">
        <f t="array" ref="AY49">_xlfn.XLOOKUP(AY$1,'PY1 Data(H)'!$A$1:$BR$1,_xlfn.XLOOKUP($A49,'PY1 Data(H)'!$A$1:$A$288,'PY1 Data(H)'!$A$1:$BR$288))</f>
        <v>#N/A</v>
      </c>
      <c r="AZ49" s="133" t="e" cm="1">
        <f t="array" ref="AZ49">_xlfn.XLOOKUP(AZ$1,'PY1 Data(H)'!$A$1:$BR$1,_xlfn.XLOOKUP($A49,'PY1 Data(H)'!$A$1:$A$288,'PY1 Data(H)'!$A$1:$BR$288))</f>
        <v>#N/A</v>
      </c>
      <c r="BA49" s="133" t="e" cm="1">
        <f t="array" ref="BA49">_xlfn.XLOOKUP(BA$1,'PY1 Data(H)'!$A$1:$BR$1,_xlfn.XLOOKUP($A49,'PY1 Data(H)'!$A$1:$A$288,'PY1 Data(H)'!$A$1:$BR$288))</f>
        <v>#N/A</v>
      </c>
      <c r="BB49" s="133" t="e" cm="1">
        <f t="array" ref="BB49">_xlfn.XLOOKUP(BB$1,'PY1 Data(H)'!$A$1:$BR$1,_xlfn.XLOOKUP($A49,'PY1 Data(H)'!$A$1:$A$288,'PY1 Data(H)'!$A$1:$BR$288))</f>
        <v>#N/A</v>
      </c>
      <c r="BC49" s="133" t="e" cm="1">
        <f t="array" ref="BC49">_xlfn.XLOOKUP(BC$1,'PY1 Data(H)'!$A$1:$BR$1,_xlfn.XLOOKUP($A49,'PY1 Data(H)'!$A$1:$A$288,'PY1 Data(H)'!$A$1:$BR$288))</f>
        <v>#N/A</v>
      </c>
      <c r="BD49" s="133" t="e" cm="1">
        <f t="array" ref="BD49">_xlfn.XLOOKUP(BD$1,'PY1 Data(H)'!$A$1:$BR$1,_xlfn.XLOOKUP($A49,'PY1 Data(H)'!$A$1:$A$288,'PY1 Data(H)'!$A$1:$BR$288))</f>
        <v>#N/A</v>
      </c>
      <c r="BE49" s="133" t="e" cm="1">
        <f t="array" ref="BE49">_xlfn.XLOOKUP(BE$1,'PY1 Data(H)'!$A$1:$BR$1,_xlfn.XLOOKUP($A49,'PY1 Data(H)'!$A$1:$A$288,'PY1 Data(H)'!$A$1:$BR$288))</f>
        <v>#N/A</v>
      </c>
      <c r="BF49" s="133" t="e" cm="1">
        <f t="array" ref="BF49">_xlfn.XLOOKUP(BF$1,'PY1 Data(H)'!$A$1:$BR$1,_xlfn.XLOOKUP($A49,'PY1 Data(H)'!$A$1:$A$288,'PY1 Data(H)'!$A$1:$BR$288))</f>
        <v>#N/A</v>
      </c>
      <c r="BG49" s="133" t="e" cm="1">
        <f t="array" ref="BG49">_xlfn.XLOOKUP(BG$1,'PY1 Data(H)'!$A$1:$BR$1,_xlfn.XLOOKUP($A49,'PY1 Data(H)'!$A$1:$A$288,'PY1 Data(H)'!$A$1:$BR$288))</f>
        <v>#N/A</v>
      </c>
      <c r="BH49" s="133" t="e" cm="1">
        <f t="array" ref="BH49">_xlfn.XLOOKUP(BH$1,'PY1 Data(H)'!$A$1:$BR$1,_xlfn.XLOOKUP($A49,'PY1 Data(H)'!$A$1:$A$288,'PY1 Data(H)'!$A$1:$BR$288))</f>
        <v>#N/A</v>
      </c>
      <c r="BI49" s="133" t="e" cm="1">
        <f t="array" ref="BI49">_xlfn.XLOOKUP(BI$1,'PY1 Data(H)'!$A$1:$BR$1,_xlfn.XLOOKUP($A49,'PY1 Data(H)'!$A$1:$A$288,'PY1 Data(H)'!$A$1:$BR$288))</f>
        <v>#N/A</v>
      </c>
      <c r="BJ49" s="133" t="e" cm="1">
        <f t="array" ref="BJ49">_xlfn.XLOOKUP(BJ$1,'PY1 Data(H)'!$A$1:$BR$1,_xlfn.XLOOKUP($A49,'PY1 Data(H)'!$A$1:$A$288,'PY1 Data(H)'!$A$1:$BR$288))</f>
        <v>#N/A</v>
      </c>
    </row>
    <row r="50" spans="1:62" x14ac:dyDescent="0.3">
      <c r="D50" s="133" t="e" cm="1">
        <f t="array" ref="D50">_xlfn.XLOOKUP(D$1,'PY1 Data(H)'!$A$1:$BR$1,_xlfn.XLOOKUP($A50,'PY1 Data(H)'!$A$1:$A$288,'PY1 Data(H)'!$A$1:$BR$288))</f>
        <v>#N/A</v>
      </c>
      <c r="E50" s="133" t="e" cm="1">
        <f t="array" ref="E50">_xlfn.XLOOKUP(E$1,'PY1 Data(H)'!$A$1:$BR$1,_xlfn.XLOOKUP($A50,'PY1 Data(H)'!$A$1:$A$288,'PY1 Data(H)'!$A$1:$BR$288))</f>
        <v>#N/A</v>
      </c>
      <c r="F50" s="133" t="e" cm="1">
        <f t="array" ref="F50">_xlfn.XLOOKUP(F$1,'PY1 Data(H)'!$A$1:$BR$1,_xlfn.XLOOKUP($A50,'PY1 Data(H)'!$A$1:$A$288,'PY1 Data(H)'!$A$1:$BR$288))</f>
        <v>#N/A</v>
      </c>
      <c r="G50" s="133" t="e" cm="1">
        <f t="array" ref="G50">_xlfn.XLOOKUP(G$1,'PY1 Data(H)'!$A$1:$BR$1,_xlfn.XLOOKUP($A50,'PY1 Data(H)'!$A$1:$A$288,'PY1 Data(H)'!$A$1:$BR$288))</f>
        <v>#N/A</v>
      </c>
      <c r="H50" s="133" t="e" cm="1">
        <f t="array" ref="H50">_xlfn.XLOOKUP(H$1,'PY1 Data(H)'!$A$1:$BR$1,_xlfn.XLOOKUP($A50,'PY1 Data(H)'!$A$1:$A$288,'PY1 Data(H)'!$A$1:$BR$288))</f>
        <v>#N/A</v>
      </c>
      <c r="I50" s="133" t="e" cm="1">
        <f t="array" ref="I50">_xlfn.XLOOKUP(I$1,'PY1 Data(H)'!$A$1:$BR$1,_xlfn.XLOOKUP($A50,'PY1 Data(H)'!$A$1:$A$288,'PY1 Data(H)'!$A$1:$BR$288))</f>
        <v>#N/A</v>
      </c>
      <c r="J50" s="133" t="e" cm="1">
        <f t="array" ref="J50">_xlfn.XLOOKUP(J$1,'PY1 Data(H)'!$A$1:$BR$1,_xlfn.XLOOKUP($A50,'PY1 Data(H)'!$A$1:$A$288,'PY1 Data(H)'!$A$1:$BR$288))</f>
        <v>#N/A</v>
      </c>
      <c r="K50" s="133" t="e" cm="1">
        <f t="array" ref="K50">_xlfn.XLOOKUP(K$1,'PY1 Data(H)'!$A$1:$BR$1,_xlfn.XLOOKUP($A50,'PY1 Data(H)'!$A$1:$A$288,'PY1 Data(H)'!$A$1:$BR$288))</f>
        <v>#N/A</v>
      </c>
      <c r="L50" s="133" t="e" cm="1">
        <f t="array" ref="L50">_xlfn.XLOOKUP(L$1,'PY1 Data(H)'!$A$1:$BR$1,_xlfn.XLOOKUP($A50,'PY1 Data(H)'!$A$1:$A$288,'PY1 Data(H)'!$A$1:$BR$288))</f>
        <v>#N/A</v>
      </c>
      <c r="M50" s="133" t="e" cm="1">
        <f t="array" ref="M50">_xlfn.XLOOKUP(M$1,'PY1 Data(H)'!$A$1:$BR$1,_xlfn.XLOOKUP($A50,'PY1 Data(H)'!$A$1:$A$288,'PY1 Data(H)'!$A$1:$BR$288))</f>
        <v>#N/A</v>
      </c>
      <c r="N50" s="133" t="e" cm="1">
        <f t="array" ref="N50">_xlfn.XLOOKUP(N$1,'PY1 Data(H)'!$A$1:$BR$1,_xlfn.XLOOKUP($A50,'PY1 Data(H)'!$A$1:$A$288,'PY1 Data(H)'!$A$1:$BR$288))</f>
        <v>#N/A</v>
      </c>
      <c r="O50" s="133" t="e" cm="1">
        <f t="array" ref="O50">_xlfn.XLOOKUP(O$1,'PY1 Data(H)'!$A$1:$BR$1,_xlfn.XLOOKUP($A50,'PY1 Data(H)'!$A$1:$A$288,'PY1 Data(H)'!$A$1:$BR$288))</f>
        <v>#N/A</v>
      </c>
      <c r="P50" s="133" t="e" cm="1">
        <f t="array" ref="P50">_xlfn.XLOOKUP(P$1,'PY1 Data(H)'!$A$1:$BR$1,_xlfn.XLOOKUP($A50,'PY1 Data(H)'!$A$1:$A$288,'PY1 Data(H)'!$A$1:$BR$288))</f>
        <v>#N/A</v>
      </c>
      <c r="Q50" s="133" t="e" cm="1">
        <f t="array" ref="Q50">_xlfn.XLOOKUP(Q$1,'PY1 Data(H)'!$A$1:$BR$1,_xlfn.XLOOKUP($A50,'PY1 Data(H)'!$A$1:$A$288,'PY1 Data(H)'!$A$1:$BR$288))</f>
        <v>#N/A</v>
      </c>
      <c r="R50" s="133" t="e" cm="1">
        <f t="array" ref="R50">_xlfn.XLOOKUP(R$1,'PY1 Data(H)'!$A$1:$BR$1,_xlfn.XLOOKUP($A50,'PY1 Data(H)'!$A$1:$A$288,'PY1 Data(H)'!$A$1:$BR$288))</f>
        <v>#N/A</v>
      </c>
      <c r="S50" s="133" t="e" cm="1">
        <f t="array" ref="S50">_xlfn.XLOOKUP(S$1,'PY1 Data(H)'!$A$1:$BR$1,_xlfn.XLOOKUP($A50,'PY1 Data(H)'!$A$1:$A$288,'PY1 Data(H)'!$A$1:$BR$288))</f>
        <v>#N/A</v>
      </c>
      <c r="T50" s="133" t="e" cm="1">
        <f t="array" ref="T50">_xlfn.XLOOKUP(T$1,'PY1 Data(H)'!$A$1:$BR$1,_xlfn.XLOOKUP($A50,'PY1 Data(H)'!$A$1:$A$288,'PY1 Data(H)'!$A$1:$BR$288))</f>
        <v>#N/A</v>
      </c>
      <c r="U50" s="133" t="e" cm="1">
        <f t="array" ref="U50">_xlfn.XLOOKUP(U$1,'PY1 Data(H)'!$A$1:$BR$1,_xlfn.XLOOKUP($A50,'PY1 Data(H)'!$A$1:$A$288,'PY1 Data(H)'!$A$1:$BR$288))</f>
        <v>#N/A</v>
      </c>
      <c r="V50" s="133" t="e" cm="1">
        <f t="array" ref="V50">_xlfn.XLOOKUP(V$1,'PY1 Data(H)'!$A$1:$BR$1,_xlfn.XLOOKUP($A50,'PY1 Data(H)'!$A$1:$A$288,'PY1 Data(H)'!$A$1:$BR$288))</f>
        <v>#N/A</v>
      </c>
      <c r="W50" s="133" t="e" cm="1">
        <f t="array" ref="W50">_xlfn.XLOOKUP(W$1,'PY1 Data(H)'!$A$1:$BR$1,_xlfn.XLOOKUP($A50,'PY1 Data(H)'!$A$1:$A$288,'PY1 Data(H)'!$A$1:$BR$288))</f>
        <v>#N/A</v>
      </c>
      <c r="X50" s="133" t="e" cm="1">
        <f t="array" ref="X50">_xlfn.XLOOKUP(X$1,'PY1 Data(H)'!$A$1:$BR$1,_xlfn.XLOOKUP($A50,'PY1 Data(H)'!$A$1:$A$288,'PY1 Data(H)'!$A$1:$BR$288))</f>
        <v>#N/A</v>
      </c>
      <c r="Y50" s="133" t="e" cm="1">
        <f t="array" ref="Y50">_xlfn.XLOOKUP(Y$1,'PY1 Data(H)'!$A$1:$BR$1,_xlfn.XLOOKUP($A50,'PY1 Data(H)'!$A$1:$A$288,'PY1 Data(H)'!$A$1:$BR$288))</f>
        <v>#N/A</v>
      </c>
      <c r="Z50" s="133" t="e" cm="1">
        <f t="array" ref="Z50">_xlfn.XLOOKUP(Z$1,'PY1 Data(H)'!$A$1:$BR$1,_xlfn.XLOOKUP($A50,'PY1 Data(H)'!$A$1:$A$288,'PY1 Data(H)'!$A$1:$BR$288))</f>
        <v>#N/A</v>
      </c>
      <c r="AA50" s="133" t="e" cm="1">
        <f t="array" ref="AA50">_xlfn.XLOOKUP(AA$1,'PY1 Data(H)'!$A$1:$BR$1,_xlfn.XLOOKUP($A50,'PY1 Data(H)'!$A$1:$A$288,'PY1 Data(H)'!$A$1:$BR$288))</f>
        <v>#N/A</v>
      </c>
      <c r="AB50" s="133" t="e" cm="1">
        <f t="array" ref="AB50">_xlfn.XLOOKUP(AB$1,'PY1 Data(H)'!$A$1:$BR$1,_xlfn.XLOOKUP($A50,'PY1 Data(H)'!$A$1:$A$288,'PY1 Data(H)'!$A$1:$BR$288))</f>
        <v>#N/A</v>
      </c>
      <c r="AC50" s="133" t="e" cm="1">
        <f t="array" ref="AC50">_xlfn.XLOOKUP(AC$1,'PY1 Data(H)'!$A$1:$BR$1,_xlfn.XLOOKUP($A50,'PY1 Data(H)'!$A$1:$A$288,'PY1 Data(H)'!$A$1:$BR$288))</f>
        <v>#N/A</v>
      </c>
      <c r="AD50" s="133" t="e" cm="1">
        <f t="array" ref="AD50">_xlfn.XLOOKUP(AD$1,'PY1 Data(H)'!$A$1:$BR$1,_xlfn.XLOOKUP($A50,'PY1 Data(H)'!$A$1:$A$288,'PY1 Data(H)'!$A$1:$BR$288))</f>
        <v>#N/A</v>
      </c>
      <c r="AE50" s="133" t="e" cm="1">
        <f t="array" ref="AE50">_xlfn.XLOOKUP(AE$1,'PY1 Data(H)'!$A$1:$BR$1,_xlfn.XLOOKUP($A50,'PY1 Data(H)'!$A$1:$A$288,'PY1 Data(H)'!$A$1:$BR$288))</f>
        <v>#N/A</v>
      </c>
      <c r="AF50" s="133" t="e" cm="1">
        <f t="array" ref="AF50">_xlfn.XLOOKUP(AF$1,'PY1 Data(H)'!$A$1:$BR$1,_xlfn.XLOOKUP($A50,'PY1 Data(H)'!$A$1:$A$288,'PY1 Data(H)'!$A$1:$BR$288))</f>
        <v>#N/A</v>
      </c>
      <c r="AG50" s="133" t="e" cm="1">
        <f t="array" ref="AG50">_xlfn.XLOOKUP(AG$1,'PY1 Data(H)'!$A$1:$BR$1,_xlfn.XLOOKUP($A50,'PY1 Data(H)'!$A$1:$A$288,'PY1 Data(H)'!$A$1:$BR$288))</f>
        <v>#N/A</v>
      </c>
      <c r="AH50" s="133" t="e" cm="1">
        <f t="array" ref="AH50">_xlfn.XLOOKUP(AH$1,'PY1 Data(H)'!$A$1:$BR$1,_xlfn.XLOOKUP($A50,'PY1 Data(H)'!$A$1:$A$288,'PY1 Data(H)'!$A$1:$BR$288))</f>
        <v>#N/A</v>
      </c>
      <c r="AI50" s="133" t="e" cm="1">
        <f t="array" ref="AI50">_xlfn.XLOOKUP(AI$1,'PY1 Data(H)'!$A$1:$BR$1,_xlfn.XLOOKUP($A50,'PY1 Data(H)'!$A$1:$A$288,'PY1 Data(H)'!$A$1:$BR$288))</f>
        <v>#N/A</v>
      </c>
      <c r="AJ50" s="133" t="e" cm="1">
        <f t="array" ref="AJ50">_xlfn.XLOOKUP(AJ$1,'PY1 Data(H)'!$A$1:$BR$1,_xlfn.XLOOKUP($A50,'PY1 Data(H)'!$A$1:$A$288,'PY1 Data(H)'!$A$1:$BR$288))</f>
        <v>#N/A</v>
      </c>
      <c r="AK50" s="133" t="e" cm="1">
        <f t="array" ref="AK50">_xlfn.XLOOKUP(AK$1,'PY1 Data(H)'!$A$1:$BR$1,_xlfn.XLOOKUP($A50,'PY1 Data(H)'!$A$1:$A$288,'PY1 Data(H)'!$A$1:$BR$288))</f>
        <v>#N/A</v>
      </c>
      <c r="AL50" s="133" t="e" cm="1">
        <f t="array" ref="AL50">_xlfn.XLOOKUP(AL$1,'PY1 Data(H)'!$A$1:$BR$1,_xlfn.XLOOKUP($A50,'PY1 Data(H)'!$A$1:$A$288,'PY1 Data(H)'!$A$1:$BR$288))</f>
        <v>#N/A</v>
      </c>
      <c r="AM50" s="133" t="e" cm="1">
        <f t="array" ref="AM50">_xlfn.XLOOKUP(AM$1,'PY1 Data(H)'!$A$1:$BR$1,_xlfn.XLOOKUP($A50,'PY1 Data(H)'!$A$1:$A$288,'PY1 Data(H)'!$A$1:$BR$288))</f>
        <v>#N/A</v>
      </c>
      <c r="AN50" s="133" t="e" cm="1">
        <f t="array" ref="AN50">_xlfn.XLOOKUP(AN$1,'PY1 Data(H)'!$A$1:$BR$1,_xlfn.XLOOKUP($A50,'PY1 Data(H)'!$A$1:$A$288,'PY1 Data(H)'!$A$1:$BR$288))</f>
        <v>#N/A</v>
      </c>
      <c r="AO50" s="133" t="e" cm="1">
        <f t="array" ref="AO50">_xlfn.XLOOKUP(AO$1,'PY1 Data(H)'!$A$1:$BR$1,_xlfn.XLOOKUP($A50,'PY1 Data(H)'!$A$1:$A$288,'PY1 Data(H)'!$A$1:$BR$288))</f>
        <v>#N/A</v>
      </c>
      <c r="AP50" s="133" t="e" cm="1">
        <f t="array" ref="AP50">_xlfn.XLOOKUP(AP$1,'PY1 Data(H)'!$A$1:$BR$1,_xlfn.XLOOKUP($A50,'PY1 Data(H)'!$A$1:$A$288,'PY1 Data(H)'!$A$1:$BR$288))</f>
        <v>#N/A</v>
      </c>
      <c r="AQ50" s="133" t="e" cm="1">
        <f t="array" ref="AQ50">_xlfn.XLOOKUP(AQ$1,'PY1 Data(H)'!$A$1:$BR$1,_xlfn.XLOOKUP($A50,'PY1 Data(H)'!$A$1:$A$288,'PY1 Data(H)'!$A$1:$BR$288))</f>
        <v>#N/A</v>
      </c>
      <c r="AR50" s="133" t="e" cm="1">
        <f t="array" ref="AR50">_xlfn.XLOOKUP(AR$1,'PY1 Data(H)'!$A$1:$BR$1,_xlfn.XLOOKUP($A50,'PY1 Data(H)'!$A$1:$A$288,'PY1 Data(H)'!$A$1:$BR$288))</f>
        <v>#N/A</v>
      </c>
      <c r="AS50" s="133" t="e" cm="1">
        <f t="array" ref="AS50">_xlfn.XLOOKUP(AS$1,'PY1 Data(H)'!$A$1:$BR$1,_xlfn.XLOOKUP($A50,'PY1 Data(H)'!$A$1:$A$288,'PY1 Data(H)'!$A$1:$BR$288))</f>
        <v>#N/A</v>
      </c>
      <c r="AT50" s="133" t="e" cm="1">
        <f t="array" ref="AT50">_xlfn.XLOOKUP(AT$1,'PY1 Data(H)'!$A$1:$BR$1,_xlfn.XLOOKUP($A50,'PY1 Data(H)'!$A$1:$A$288,'PY1 Data(H)'!$A$1:$BR$288))</f>
        <v>#N/A</v>
      </c>
      <c r="AU50" s="133" t="e" cm="1">
        <f t="array" ref="AU50">_xlfn.XLOOKUP(AU$1,'PY1 Data(H)'!$A$1:$BR$1,_xlfn.XLOOKUP($A50,'PY1 Data(H)'!$A$1:$A$288,'PY1 Data(H)'!$A$1:$BR$288))</f>
        <v>#N/A</v>
      </c>
      <c r="AV50" s="133" t="e" cm="1">
        <f t="array" ref="AV50">_xlfn.XLOOKUP(AV$1,'PY1 Data(H)'!$A$1:$BR$1,_xlfn.XLOOKUP($A50,'PY1 Data(H)'!$A$1:$A$288,'PY1 Data(H)'!$A$1:$BR$288))</f>
        <v>#N/A</v>
      </c>
      <c r="AW50" s="133" t="e" cm="1">
        <f t="array" ref="AW50">_xlfn.XLOOKUP(AW$1,'PY1 Data(H)'!$A$1:$BR$1,_xlfn.XLOOKUP($A50,'PY1 Data(H)'!$A$1:$A$288,'PY1 Data(H)'!$A$1:$BR$288))</f>
        <v>#N/A</v>
      </c>
      <c r="AX50" s="133" t="e" cm="1">
        <f t="array" ref="AX50">_xlfn.XLOOKUP(AX$1,'PY1 Data(H)'!$A$1:$BR$1,_xlfn.XLOOKUP($A50,'PY1 Data(H)'!$A$1:$A$288,'PY1 Data(H)'!$A$1:$BR$288))</f>
        <v>#N/A</v>
      </c>
      <c r="AY50" s="133" t="e" cm="1">
        <f t="array" ref="AY50">_xlfn.XLOOKUP(AY$1,'PY1 Data(H)'!$A$1:$BR$1,_xlfn.XLOOKUP($A50,'PY1 Data(H)'!$A$1:$A$288,'PY1 Data(H)'!$A$1:$BR$288))</f>
        <v>#N/A</v>
      </c>
      <c r="AZ50" s="133" t="e" cm="1">
        <f t="array" ref="AZ50">_xlfn.XLOOKUP(AZ$1,'PY1 Data(H)'!$A$1:$BR$1,_xlfn.XLOOKUP($A50,'PY1 Data(H)'!$A$1:$A$288,'PY1 Data(H)'!$A$1:$BR$288))</f>
        <v>#N/A</v>
      </c>
      <c r="BA50" s="133" t="e" cm="1">
        <f t="array" ref="BA50">_xlfn.XLOOKUP(BA$1,'PY1 Data(H)'!$A$1:$BR$1,_xlfn.XLOOKUP($A50,'PY1 Data(H)'!$A$1:$A$288,'PY1 Data(H)'!$A$1:$BR$288))</f>
        <v>#N/A</v>
      </c>
      <c r="BB50" s="133" t="e" cm="1">
        <f t="array" ref="BB50">_xlfn.XLOOKUP(BB$1,'PY1 Data(H)'!$A$1:$BR$1,_xlfn.XLOOKUP($A50,'PY1 Data(H)'!$A$1:$A$288,'PY1 Data(H)'!$A$1:$BR$288))</f>
        <v>#N/A</v>
      </c>
      <c r="BC50" s="133" t="e" cm="1">
        <f t="array" ref="BC50">_xlfn.XLOOKUP(BC$1,'PY1 Data(H)'!$A$1:$BR$1,_xlfn.XLOOKUP($A50,'PY1 Data(H)'!$A$1:$A$288,'PY1 Data(H)'!$A$1:$BR$288))</f>
        <v>#N/A</v>
      </c>
      <c r="BD50" s="133" t="e" cm="1">
        <f t="array" ref="BD50">_xlfn.XLOOKUP(BD$1,'PY1 Data(H)'!$A$1:$BR$1,_xlfn.XLOOKUP($A50,'PY1 Data(H)'!$A$1:$A$288,'PY1 Data(H)'!$A$1:$BR$288))</f>
        <v>#N/A</v>
      </c>
      <c r="BE50" s="133" t="e" cm="1">
        <f t="array" ref="BE50">_xlfn.XLOOKUP(BE$1,'PY1 Data(H)'!$A$1:$BR$1,_xlfn.XLOOKUP($A50,'PY1 Data(H)'!$A$1:$A$288,'PY1 Data(H)'!$A$1:$BR$288))</f>
        <v>#N/A</v>
      </c>
      <c r="BF50" s="133" t="e" cm="1">
        <f t="array" ref="BF50">_xlfn.XLOOKUP(BF$1,'PY1 Data(H)'!$A$1:$BR$1,_xlfn.XLOOKUP($A50,'PY1 Data(H)'!$A$1:$A$288,'PY1 Data(H)'!$A$1:$BR$288))</f>
        <v>#N/A</v>
      </c>
      <c r="BG50" s="133" t="e" cm="1">
        <f t="array" ref="BG50">_xlfn.XLOOKUP(BG$1,'PY1 Data(H)'!$A$1:$BR$1,_xlfn.XLOOKUP($A50,'PY1 Data(H)'!$A$1:$A$288,'PY1 Data(H)'!$A$1:$BR$288))</f>
        <v>#N/A</v>
      </c>
      <c r="BH50" s="133" t="e" cm="1">
        <f t="array" ref="BH50">_xlfn.XLOOKUP(BH$1,'PY1 Data(H)'!$A$1:$BR$1,_xlfn.XLOOKUP($A50,'PY1 Data(H)'!$A$1:$A$288,'PY1 Data(H)'!$A$1:$BR$288))</f>
        <v>#N/A</v>
      </c>
      <c r="BI50" s="133" t="e" cm="1">
        <f t="array" ref="BI50">_xlfn.XLOOKUP(BI$1,'PY1 Data(H)'!$A$1:$BR$1,_xlfn.XLOOKUP($A50,'PY1 Data(H)'!$A$1:$A$288,'PY1 Data(H)'!$A$1:$BR$288))</f>
        <v>#N/A</v>
      </c>
      <c r="BJ50" s="133" t="e" cm="1">
        <f t="array" ref="BJ50">_xlfn.XLOOKUP(BJ$1,'PY1 Data(H)'!$A$1:$BR$1,_xlfn.XLOOKUP($A50,'PY1 Data(H)'!$A$1:$A$288,'PY1 Data(H)'!$A$1:$BR$288))</f>
        <v>#N/A</v>
      </c>
    </row>
    <row r="51" spans="1:62" x14ac:dyDescent="0.3">
      <c r="A51">
        <v>16</v>
      </c>
      <c r="D51" s="133" cm="1">
        <f t="array" ref="D51">_xlfn.XLOOKUP(D$1,'PY1 Data(H)'!$A$1:$BR$1,_xlfn.XLOOKUP($A51,'PY1 Data(H)'!$A$1:$A$288,'PY1 Data(H)'!$A$1:$BR$288))</f>
        <v>43016276</v>
      </c>
      <c r="E51" s="133" cm="1">
        <f t="array" ref="E51">_xlfn.XLOOKUP(E$1,'PY1 Data(H)'!$A$1:$BR$1,_xlfn.XLOOKUP($A51,'PY1 Data(H)'!$A$1:$A$288,'PY1 Data(H)'!$A$1:$BR$288))</f>
        <v>7153998</v>
      </c>
      <c r="F51" s="133" cm="1">
        <f t="array" ref="F51">_xlfn.XLOOKUP(F$1,'PY1 Data(H)'!$A$1:$BR$1,_xlfn.XLOOKUP($A51,'PY1 Data(H)'!$A$1:$A$288,'PY1 Data(H)'!$A$1:$BR$288))</f>
        <v>2556709</v>
      </c>
      <c r="G51" s="133" cm="1">
        <f t="array" ref="G51">_xlfn.XLOOKUP(G$1,'PY1 Data(H)'!$A$1:$BR$1,_xlfn.XLOOKUP($A51,'PY1 Data(H)'!$A$1:$A$288,'PY1 Data(H)'!$A$1:$BR$288))</f>
        <v>4642167</v>
      </c>
      <c r="H51" s="133" cm="1">
        <f t="array" ref="H51">_xlfn.XLOOKUP(H$1,'PY1 Data(H)'!$A$1:$BR$1,_xlfn.XLOOKUP($A51,'PY1 Data(H)'!$A$1:$A$288,'PY1 Data(H)'!$A$1:$BR$288))</f>
        <v>5384491</v>
      </c>
      <c r="I51" s="133" cm="1">
        <f t="array" ref="I51">_xlfn.XLOOKUP(I$1,'PY1 Data(H)'!$A$1:$BR$1,_xlfn.XLOOKUP($A51,'PY1 Data(H)'!$A$1:$A$288,'PY1 Data(H)'!$A$1:$BR$288))</f>
        <v>9788905</v>
      </c>
      <c r="J51" s="133" cm="1">
        <f t="array" ref="J51">_xlfn.XLOOKUP(J$1,'PY1 Data(H)'!$A$1:$BR$1,_xlfn.XLOOKUP($A51,'PY1 Data(H)'!$A$1:$A$288,'PY1 Data(H)'!$A$1:$BR$288))</f>
        <v>23589227</v>
      </c>
      <c r="K51" s="133" cm="1">
        <f t="array" ref="K51">_xlfn.XLOOKUP(K$1,'PY1 Data(H)'!$A$1:$BR$1,_xlfn.XLOOKUP($A51,'PY1 Data(H)'!$A$1:$A$288,'PY1 Data(H)'!$A$1:$BR$288))</f>
        <v>6026156</v>
      </c>
      <c r="L51" s="133" cm="1">
        <f t="array" ref="L51">_xlfn.XLOOKUP(L$1,'PY1 Data(H)'!$A$1:$BR$1,_xlfn.XLOOKUP($A51,'PY1 Data(H)'!$A$1:$A$288,'PY1 Data(H)'!$A$1:$BR$288))</f>
        <v>14911341</v>
      </c>
      <c r="M51" s="133" cm="1">
        <f t="array" ref="M51">_xlfn.XLOOKUP(M$1,'PY1 Data(H)'!$A$1:$BR$1,_xlfn.XLOOKUP($A51,'PY1 Data(H)'!$A$1:$A$288,'PY1 Data(H)'!$A$1:$BR$288))</f>
        <v>3352961</v>
      </c>
      <c r="N51" s="133" cm="1">
        <f t="array" ref="N51">_xlfn.XLOOKUP(N$1,'PY1 Data(H)'!$A$1:$BR$1,_xlfn.XLOOKUP($A51,'PY1 Data(H)'!$A$1:$A$288,'PY1 Data(H)'!$A$1:$BR$288))</f>
        <v>6926022</v>
      </c>
      <c r="O51" s="133" cm="1">
        <f t="array" ref="O51">_xlfn.XLOOKUP(O$1,'PY1 Data(H)'!$A$1:$BR$1,_xlfn.XLOOKUP($A51,'PY1 Data(H)'!$A$1:$A$288,'PY1 Data(H)'!$A$1:$BR$288))</f>
        <v>46452111</v>
      </c>
      <c r="P51" s="133" cm="1">
        <f t="array" ref="P51">_xlfn.XLOOKUP(P$1,'PY1 Data(H)'!$A$1:$BR$1,_xlfn.XLOOKUP($A51,'PY1 Data(H)'!$A$1:$A$288,'PY1 Data(H)'!$A$1:$BR$288))</f>
        <v>70109872</v>
      </c>
      <c r="Q51" s="133" cm="1">
        <f t="array" ref="Q51">_xlfn.XLOOKUP(Q$1,'PY1 Data(H)'!$A$1:$BR$1,_xlfn.XLOOKUP($A51,'PY1 Data(H)'!$A$1:$A$288,'PY1 Data(H)'!$A$1:$BR$288))</f>
        <v>16292550</v>
      </c>
      <c r="R51" s="133" cm="1">
        <f t="array" ref="R51">_xlfn.XLOOKUP(R$1,'PY1 Data(H)'!$A$1:$BR$1,_xlfn.XLOOKUP($A51,'PY1 Data(H)'!$A$1:$A$288,'PY1 Data(H)'!$A$1:$BR$288))</f>
        <v>77299063</v>
      </c>
      <c r="S51" s="133" cm="1">
        <f t="array" ref="S51">_xlfn.XLOOKUP(S$1,'PY1 Data(H)'!$A$1:$BR$1,_xlfn.XLOOKUP($A51,'PY1 Data(H)'!$A$1:$A$288,'PY1 Data(H)'!$A$1:$BR$288))</f>
        <v>22308592</v>
      </c>
      <c r="T51" s="133" cm="1">
        <f t="array" ref="T51">_xlfn.XLOOKUP(T$1,'PY1 Data(H)'!$A$1:$BR$1,_xlfn.XLOOKUP($A51,'PY1 Data(H)'!$A$1:$A$288,'PY1 Data(H)'!$A$1:$BR$288))</f>
        <v>3004282</v>
      </c>
      <c r="U51" s="133" cm="1">
        <f t="array" ref="U51">_xlfn.XLOOKUP(U$1,'PY1 Data(H)'!$A$1:$BR$1,_xlfn.XLOOKUP($A51,'PY1 Data(H)'!$A$1:$A$288,'PY1 Data(H)'!$A$1:$BR$288))</f>
        <v>24180462</v>
      </c>
      <c r="V51" s="133" cm="1">
        <f t="array" ref="V51">_xlfn.XLOOKUP(V$1,'PY1 Data(H)'!$A$1:$BR$1,_xlfn.XLOOKUP($A51,'PY1 Data(H)'!$A$1:$A$288,'PY1 Data(H)'!$A$1:$BR$288))</f>
        <v>2976269</v>
      </c>
      <c r="W51" s="133" cm="1">
        <f t="array" ref="W51">_xlfn.XLOOKUP(W$1,'PY1 Data(H)'!$A$1:$BR$1,_xlfn.XLOOKUP($A51,'PY1 Data(H)'!$A$1:$A$288,'PY1 Data(H)'!$A$1:$BR$288))</f>
        <v>28063400</v>
      </c>
      <c r="X51" s="133" cm="1">
        <f t="array" ref="X51">_xlfn.XLOOKUP(X$1,'PY1 Data(H)'!$A$1:$BR$1,_xlfn.XLOOKUP($A51,'PY1 Data(H)'!$A$1:$A$288,'PY1 Data(H)'!$A$1:$BR$288))</f>
        <v>79107165</v>
      </c>
      <c r="Y51" s="133" cm="1">
        <f t="array" ref="Y51">_xlfn.XLOOKUP(Y$1,'PY1 Data(H)'!$A$1:$BR$1,_xlfn.XLOOKUP($A51,'PY1 Data(H)'!$A$1:$A$288,'PY1 Data(H)'!$A$1:$BR$288))</f>
        <v>531550000</v>
      </c>
      <c r="Z51" s="133" cm="1">
        <f t="array" ref="Z51">_xlfn.XLOOKUP(Z$1,'PY1 Data(H)'!$A$1:$BR$1,_xlfn.XLOOKUP($A51,'PY1 Data(H)'!$A$1:$A$288,'PY1 Data(H)'!$A$1:$BR$288))</f>
        <v>35784313</v>
      </c>
      <c r="AA51" s="133" cm="1">
        <f t="array" ref="AA51">_xlfn.XLOOKUP(AA$1,'PY1 Data(H)'!$A$1:$BR$1,_xlfn.XLOOKUP($A51,'PY1 Data(H)'!$A$1:$A$288,'PY1 Data(H)'!$A$1:$BR$288))</f>
        <v>7355846</v>
      </c>
      <c r="AB51" s="133" cm="1">
        <f t="array" ref="AB51">_xlfn.XLOOKUP(AB$1,'PY1 Data(H)'!$A$1:$BR$1,_xlfn.XLOOKUP($A51,'PY1 Data(H)'!$A$1:$A$288,'PY1 Data(H)'!$A$1:$BR$288))</f>
        <v>1754717</v>
      </c>
      <c r="AC51" s="133" cm="1">
        <f t="array" ref="AC51">_xlfn.XLOOKUP(AC$1,'PY1 Data(H)'!$A$1:$BR$1,_xlfn.XLOOKUP($A51,'PY1 Data(H)'!$A$1:$A$288,'PY1 Data(H)'!$A$1:$BR$288))</f>
        <v>24761364</v>
      </c>
      <c r="AD51" s="133" cm="1">
        <f t="array" ref="AD51">_xlfn.XLOOKUP(AD$1,'PY1 Data(H)'!$A$1:$BR$1,_xlfn.XLOOKUP($A51,'PY1 Data(H)'!$A$1:$A$288,'PY1 Data(H)'!$A$1:$BR$288))</f>
        <v>5805482</v>
      </c>
      <c r="AE51" s="133" cm="1">
        <f t="array" ref="AE51">_xlfn.XLOOKUP(AE$1,'PY1 Data(H)'!$A$1:$BR$1,_xlfn.XLOOKUP($A51,'PY1 Data(H)'!$A$1:$A$288,'PY1 Data(H)'!$A$1:$BR$288))</f>
        <v>6205341</v>
      </c>
      <c r="AF51" s="133" cm="1">
        <f t="array" ref="AF51">_xlfn.XLOOKUP(AF$1,'PY1 Data(H)'!$A$1:$BR$1,_xlfn.XLOOKUP($A51,'PY1 Data(H)'!$A$1:$A$288,'PY1 Data(H)'!$A$1:$BR$288))</f>
        <v>26317809</v>
      </c>
      <c r="AG51" s="133" cm="1">
        <f t="array" ref="AG51">_xlfn.XLOOKUP(AG$1,'PY1 Data(H)'!$A$1:$BR$1,_xlfn.XLOOKUP($A51,'PY1 Data(H)'!$A$1:$A$288,'PY1 Data(H)'!$A$1:$BR$288))</f>
        <v>0</v>
      </c>
      <c r="AH51" s="133" cm="1">
        <f t="array" ref="AH51">_xlfn.XLOOKUP(AH$1,'PY1 Data(H)'!$A$1:$BR$1,_xlfn.XLOOKUP($A51,'PY1 Data(H)'!$A$1:$A$288,'PY1 Data(H)'!$A$1:$BR$288))</f>
        <v>11761403</v>
      </c>
      <c r="AI51" s="133" cm="1">
        <f t="array" ref="AI51">_xlfn.XLOOKUP(AI$1,'PY1 Data(H)'!$A$1:$BR$1,_xlfn.XLOOKUP($A51,'PY1 Data(H)'!$A$1:$A$288,'PY1 Data(H)'!$A$1:$BR$288))</f>
        <v>23683784</v>
      </c>
      <c r="AJ51" s="133" cm="1">
        <f t="array" ref="AJ51">_xlfn.XLOOKUP(AJ$1,'PY1 Data(H)'!$A$1:$BR$1,_xlfn.XLOOKUP($A51,'PY1 Data(H)'!$A$1:$A$288,'PY1 Data(H)'!$A$1:$BR$288))</f>
        <v>24013360</v>
      </c>
      <c r="AK51" s="133" cm="1">
        <f t="array" ref="AK51">_xlfn.XLOOKUP(AK$1,'PY1 Data(H)'!$A$1:$BR$1,_xlfn.XLOOKUP($A51,'PY1 Data(H)'!$A$1:$A$288,'PY1 Data(H)'!$A$1:$BR$288))</f>
        <v>12028090</v>
      </c>
      <c r="AL51" s="133" cm="1">
        <f t="array" ref="AL51">_xlfn.XLOOKUP(AL$1,'PY1 Data(H)'!$A$1:$BR$1,_xlfn.XLOOKUP($A51,'PY1 Data(H)'!$A$1:$A$288,'PY1 Data(H)'!$A$1:$BR$288))</f>
        <v>9466032</v>
      </c>
      <c r="AM51" s="133" cm="1">
        <f t="array" ref="AM51">_xlfn.XLOOKUP(AM$1,'PY1 Data(H)'!$A$1:$BR$1,_xlfn.XLOOKUP($A51,'PY1 Data(H)'!$A$1:$A$288,'PY1 Data(H)'!$A$1:$BR$288))</f>
        <v>152331278</v>
      </c>
      <c r="AN51" s="133" cm="1">
        <f t="array" ref="AN51">_xlfn.XLOOKUP(AN$1,'PY1 Data(H)'!$A$1:$BR$1,_xlfn.XLOOKUP($A51,'PY1 Data(H)'!$A$1:$A$288,'PY1 Data(H)'!$A$1:$BR$288))</f>
        <v>4740459</v>
      </c>
      <c r="AO51" s="133" cm="1">
        <f t="array" ref="AO51">_xlfn.XLOOKUP(AO$1,'PY1 Data(H)'!$A$1:$BR$1,_xlfn.XLOOKUP($A51,'PY1 Data(H)'!$A$1:$A$288,'PY1 Data(H)'!$A$1:$BR$288))</f>
        <v>8045414</v>
      </c>
      <c r="AP51" s="133" cm="1">
        <f t="array" ref="AP51">_xlfn.XLOOKUP(AP$1,'PY1 Data(H)'!$A$1:$BR$1,_xlfn.XLOOKUP($A51,'PY1 Data(H)'!$A$1:$A$288,'PY1 Data(H)'!$A$1:$BR$288))</f>
        <v>11610128</v>
      </c>
      <c r="AQ51" s="133" cm="1">
        <f t="array" ref="AQ51">_xlfn.XLOOKUP(AQ$1,'PY1 Data(H)'!$A$1:$BR$1,_xlfn.XLOOKUP($A51,'PY1 Data(H)'!$A$1:$A$288,'PY1 Data(H)'!$A$1:$BR$288))</f>
        <v>2580349</v>
      </c>
      <c r="AR51" s="133" cm="1">
        <f t="array" ref="AR51">_xlfn.XLOOKUP(AR$1,'PY1 Data(H)'!$A$1:$BR$1,_xlfn.XLOOKUP($A51,'PY1 Data(H)'!$A$1:$A$288,'PY1 Data(H)'!$A$1:$BR$288))</f>
        <v>21440838</v>
      </c>
      <c r="AS51" s="133" cm="1">
        <f t="array" ref="AS51">_xlfn.XLOOKUP(AS$1,'PY1 Data(H)'!$A$1:$BR$1,_xlfn.XLOOKUP($A51,'PY1 Data(H)'!$A$1:$A$288,'PY1 Data(H)'!$A$1:$BR$288))</f>
        <v>50760010</v>
      </c>
      <c r="AT51" s="133" cm="1">
        <f t="array" ref="AT51">_xlfn.XLOOKUP(AT$1,'PY1 Data(H)'!$A$1:$BR$1,_xlfn.XLOOKUP($A51,'PY1 Data(H)'!$A$1:$A$288,'PY1 Data(H)'!$A$1:$BR$288))</f>
        <v>2912428</v>
      </c>
      <c r="AU51" s="133" cm="1">
        <f t="array" ref="AU51">_xlfn.XLOOKUP(AU$1,'PY1 Data(H)'!$A$1:$BR$1,_xlfn.XLOOKUP($A51,'PY1 Data(H)'!$A$1:$A$288,'PY1 Data(H)'!$A$1:$BR$288))</f>
        <v>1154744</v>
      </c>
      <c r="AV51" s="133" cm="1">
        <f t="array" ref="AV51">_xlfn.XLOOKUP(AV$1,'PY1 Data(H)'!$A$1:$BR$1,_xlfn.XLOOKUP($A51,'PY1 Data(H)'!$A$1:$A$288,'PY1 Data(H)'!$A$1:$BR$288))</f>
        <v>16849229</v>
      </c>
      <c r="AW51" s="133" cm="1">
        <f t="array" ref="AW51">_xlfn.XLOOKUP(AW$1,'PY1 Data(H)'!$A$1:$BR$1,_xlfn.XLOOKUP($A51,'PY1 Data(H)'!$A$1:$A$288,'PY1 Data(H)'!$A$1:$BR$288))</f>
        <v>4829994</v>
      </c>
      <c r="AX51" s="133" cm="1">
        <f t="array" ref="AX51">_xlfn.XLOOKUP(AX$1,'PY1 Data(H)'!$A$1:$BR$1,_xlfn.XLOOKUP($A51,'PY1 Data(H)'!$A$1:$A$288,'PY1 Data(H)'!$A$1:$BR$288))</f>
        <v>212294572</v>
      </c>
      <c r="AY51" s="133" cm="1">
        <f t="array" ref="AY51">_xlfn.XLOOKUP(AY$1,'PY1 Data(H)'!$A$1:$BR$1,_xlfn.XLOOKUP($A51,'PY1 Data(H)'!$A$1:$A$288,'PY1 Data(H)'!$A$1:$BR$288))</f>
        <v>4900663</v>
      </c>
      <c r="AZ51" s="133" cm="1">
        <f t="array" ref="AZ51">_xlfn.XLOOKUP(AZ$1,'PY1 Data(H)'!$A$1:$BR$1,_xlfn.XLOOKUP($A51,'PY1 Data(H)'!$A$1:$A$288,'PY1 Data(H)'!$A$1:$BR$288))</f>
        <v>25114179</v>
      </c>
      <c r="BA51" s="133" cm="1">
        <f t="array" ref="BA51">_xlfn.XLOOKUP(BA$1,'PY1 Data(H)'!$A$1:$BR$1,_xlfn.XLOOKUP($A51,'PY1 Data(H)'!$A$1:$A$288,'PY1 Data(H)'!$A$1:$BR$288))</f>
        <v>16957079</v>
      </c>
      <c r="BB51" s="133" cm="1">
        <f t="array" ref="BB51">_xlfn.XLOOKUP(BB$1,'PY1 Data(H)'!$A$1:$BR$1,_xlfn.XLOOKUP($A51,'PY1 Data(H)'!$A$1:$A$288,'PY1 Data(H)'!$A$1:$BR$288))</f>
        <v>29470830</v>
      </c>
      <c r="BC51" s="133" cm="1">
        <f t="array" ref="BC51">_xlfn.XLOOKUP(BC$1,'PY1 Data(H)'!$A$1:$BR$1,_xlfn.XLOOKUP($A51,'PY1 Data(H)'!$A$1:$A$288,'PY1 Data(H)'!$A$1:$BR$288))</f>
        <v>4346367</v>
      </c>
      <c r="BD51" s="133" cm="1">
        <f t="array" ref="BD51">_xlfn.XLOOKUP(BD$1,'PY1 Data(H)'!$A$1:$BR$1,_xlfn.XLOOKUP($A51,'PY1 Data(H)'!$A$1:$A$288,'PY1 Data(H)'!$A$1:$BR$288))</f>
        <v>7241360</v>
      </c>
      <c r="BE51" s="133" cm="1">
        <f t="array" ref="BE51">_xlfn.XLOOKUP(BE$1,'PY1 Data(H)'!$A$1:$BR$1,_xlfn.XLOOKUP($A51,'PY1 Data(H)'!$A$1:$A$288,'PY1 Data(H)'!$A$1:$BR$288))</f>
        <v>5837479</v>
      </c>
      <c r="BF51" s="133" cm="1">
        <f t="array" ref="BF51">_xlfn.XLOOKUP(BF$1,'PY1 Data(H)'!$A$1:$BR$1,_xlfn.XLOOKUP($A51,'PY1 Data(H)'!$A$1:$A$288,'PY1 Data(H)'!$A$1:$BR$288))</f>
        <v>2233413</v>
      </c>
      <c r="BG51" s="133" cm="1">
        <f t="array" ref="BG51">_xlfn.XLOOKUP(BG$1,'PY1 Data(H)'!$A$1:$BR$1,_xlfn.XLOOKUP($A51,'PY1 Data(H)'!$A$1:$A$288,'PY1 Data(H)'!$A$1:$BR$288))</f>
        <v>46463414</v>
      </c>
      <c r="BH51" s="133" cm="1">
        <f t="array" ref="BH51">_xlfn.XLOOKUP(BH$1,'PY1 Data(H)'!$A$1:$BR$1,_xlfn.XLOOKUP($A51,'PY1 Data(H)'!$A$1:$A$288,'PY1 Data(H)'!$A$1:$BR$288))</f>
        <v>8378924</v>
      </c>
      <c r="BI51" s="133" cm="1">
        <f t="array" ref="BI51">_xlfn.XLOOKUP(BI$1,'PY1 Data(H)'!$A$1:$BR$1,_xlfn.XLOOKUP($A51,'PY1 Data(H)'!$A$1:$A$288,'PY1 Data(H)'!$A$1:$BR$288))</f>
        <v>72417147</v>
      </c>
      <c r="BJ51" s="133" cm="1">
        <f t="array" ref="BJ51">_xlfn.XLOOKUP(BJ$1,'PY1 Data(H)'!$A$1:$BR$1,_xlfn.XLOOKUP($A51,'PY1 Data(H)'!$A$1:$A$288,'PY1 Data(H)'!$A$1:$BR$288))</f>
        <v>1712134</v>
      </c>
    </row>
    <row r="52" spans="1:62" x14ac:dyDescent="0.3">
      <c r="A52">
        <v>532</v>
      </c>
      <c r="D52" s="133" cm="1">
        <f t="array" ref="D52">_xlfn.XLOOKUP(D$1,'PY1 Data(H)'!$A$1:$BR$1,_xlfn.XLOOKUP($A52,'PY1 Data(H)'!$A$1:$A$288,'PY1 Data(H)'!$A$1:$BR$288))</f>
        <v>42478929</v>
      </c>
      <c r="E52" s="133" cm="1">
        <f t="array" ref="E52">_xlfn.XLOOKUP(E$1,'PY1 Data(H)'!$A$1:$BR$1,_xlfn.XLOOKUP($A52,'PY1 Data(H)'!$A$1:$A$288,'PY1 Data(H)'!$A$1:$BR$288))</f>
        <v>7123897</v>
      </c>
      <c r="F52" s="133" cm="1">
        <f t="array" ref="F52">_xlfn.XLOOKUP(F$1,'PY1 Data(H)'!$A$1:$BR$1,_xlfn.XLOOKUP($A52,'PY1 Data(H)'!$A$1:$A$288,'PY1 Data(H)'!$A$1:$BR$288))</f>
        <v>2414451</v>
      </c>
      <c r="G52" s="133" cm="1">
        <f t="array" ref="G52">_xlfn.XLOOKUP(G$1,'PY1 Data(H)'!$A$1:$BR$1,_xlfn.XLOOKUP($A52,'PY1 Data(H)'!$A$1:$A$288,'PY1 Data(H)'!$A$1:$BR$288))</f>
        <v>4047986</v>
      </c>
      <c r="H52" s="133" cm="1">
        <f t="array" ref="H52">_xlfn.XLOOKUP(H$1,'PY1 Data(H)'!$A$1:$BR$1,_xlfn.XLOOKUP($A52,'PY1 Data(H)'!$A$1:$A$288,'PY1 Data(H)'!$A$1:$BR$288))</f>
        <v>5152182</v>
      </c>
      <c r="I52" s="133" cm="1">
        <f t="array" ref="I52">_xlfn.XLOOKUP(I$1,'PY1 Data(H)'!$A$1:$BR$1,_xlfn.XLOOKUP($A52,'PY1 Data(H)'!$A$1:$A$288,'PY1 Data(H)'!$A$1:$BR$288))</f>
        <v>8483954</v>
      </c>
      <c r="J52" s="133" cm="1">
        <f t="array" ref="J52">_xlfn.XLOOKUP(J$1,'PY1 Data(H)'!$A$1:$BR$1,_xlfn.XLOOKUP($A52,'PY1 Data(H)'!$A$1:$A$288,'PY1 Data(H)'!$A$1:$BR$288))</f>
        <v>22867867</v>
      </c>
      <c r="K52" s="133" cm="1">
        <f t="array" ref="K52">_xlfn.XLOOKUP(K$1,'PY1 Data(H)'!$A$1:$BR$1,_xlfn.XLOOKUP($A52,'PY1 Data(H)'!$A$1:$A$288,'PY1 Data(H)'!$A$1:$BR$288))</f>
        <v>5809453</v>
      </c>
      <c r="L52" s="133" cm="1">
        <f t="array" ref="L52">_xlfn.XLOOKUP(L$1,'PY1 Data(H)'!$A$1:$BR$1,_xlfn.XLOOKUP($A52,'PY1 Data(H)'!$A$1:$A$288,'PY1 Data(H)'!$A$1:$BR$288))</f>
        <v>14141182</v>
      </c>
      <c r="M52" s="133" cm="1">
        <f t="array" ref="M52">_xlfn.XLOOKUP(M$1,'PY1 Data(H)'!$A$1:$BR$1,_xlfn.XLOOKUP($A52,'PY1 Data(H)'!$A$1:$A$288,'PY1 Data(H)'!$A$1:$BR$288))</f>
        <v>2602961</v>
      </c>
      <c r="N52" s="133" cm="1">
        <f t="array" ref="N52">_xlfn.XLOOKUP(N$1,'PY1 Data(H)'!$A$1:$BR$1,_xlfn.XLOOKUP($A52,'PY1 Data(H)'!$A$1:$A$288,'PY1 Data(H)'!$A$1:$BR$288))</f>
        <v>6777511</v>
      </c>
      <c r="O52" s="133" cm="1">
        <f t="array" ref="O52">_xlfn.XLOOKUP(O$1,'PY1 Data(H)'!$A$1:$BR$1,_xlfn.XLOOKUP($A52,'PY1 Data(H)'!$A$1:$A$288,'PY1 Data(H)'!$A$1:$BR$288))</f>
        <v>42595093</v>
      </c>
      <c r="P52" s="133" cm="1">
        <f t="array" ref="P52">_xlfn.XLOOKUP(P$1,'PY1 Data(H)'!$A$1:$BR$1,_xlfn.XLOOKUP($A52,'PY1 Data(H)'!$A$1:$A$288,'PY1 Data(H)'!$A$1:$BR$288))</f>
        <v>66593637</v>
      </c>
      <c r="Q52" s="133" cm="1">
        <f t="array" ref="Q52">_xlfn.XLOOKUP(Q$1,'PY1 Data(H)'!$A$1:$BR$1,_xlfn.XLOOKUP($A52,'PY1 Data(H)'!$A$1:$A$288,'PY1 Data(H)'!$A$1:$BR$288))</f>
        <v>15782568</v>
      </c>
      <c r="R52" s="133" cm="1">
        <f t="array" ref="R52">_xlfn.XLOOKUP(R$1,'PY1 Data(H)'!$A$1:$BR$1,_xlfn.XLOOKUP($A52,'PY1 Data(H)'!$A$1:$A$288,'PY1 Data(H)'!$A$1:$BR$288))</f>
        <v>80294181</v>
      </c>
      <c r="S52" s="133" cm="1">
        <f t="array" ref="S52">_xlfn.XLOOKUP(S$1,'PY1 Data(H)'!$A$1:$BR$1,_xlfn.XLOOKUP($A52,'PY1 Data(H)'!$A$1:$A$288,'PY1 Data(H)'!$A$1:$BR$288))</f>
        <v>16943550</v>
      </c>
      <c r="T52" s="133" cm="1">
        <f t="array" ref="T52">_xlfn.XLOOKUP(T$1,'PY1 Data(H)'!$A$1:$BR$1,_xlfn.XLOOKUP($A52,'PY1 Data(H)'!$A$1:$A$288,'PY1 Data(H)'!$A$1:$BR$288))</f>
        <v>2778307</v>
      </c>
      <c r="U52" s="133" cm="1">
        <f t="array" ref="U52">_xlfn.XLOOKUP(U$1,'PY1 Data(H)'!$A$1:$BR$1,_xlfn.XLOOKUP($A52,'PY1 Data(H)'!$A$1:$A$288,'PY1 Data(H)'!$A$1:$BR$288))</f>
        <v>22463998</v>
      </c>
      <c r="V52" s="133" cm="1">
        <f t="array" ref="V52">_xlfn.XLOOKUP(V$1,'PY1 Data(H)'!$A$1:$BR$1,_xlfn.XLOOKUP($A52,'PY1 Data(H)'!$A$1:$A$288,'PY1 Data(H)'!$A$1:$BR$288))</f>
        <v>2920287</v>
      </c>
      <c r="W52" s="133" cm="1">
        <f t="array" ref="W52">_xlfn.XLOOKUP(W$1,'PY1 Data(H)'!$A$1:$BR$1,_xlfn.XLOOKUP($A52,'PY1 Data(H)'!$A$1:$A$288,'PY1 Data(H)'!$A$1:$BR$288))</f>
        <v>26562993</v>
      </c>
      <c r="X52" s="133" cm="1">
        <f t="array" ref="X52">_xlfn.XLOOKUP(X$1,'PY1 Data(H)'!$A$1:$BR$1,_xlfn.XLOOKUP($A52,'PY1 Data(H)'!$A$1:$A$288,'PY1 Data(H)'!$A$1:$BR$288))</f>
        <v>79227398</v>
      </c>
      <c r="Y52" s="133" cm="1">
        <f t="array" ref="Y52">_xlfn.XLOOKUP(Y$1,'PY1 Data(H)'!$A$1:$BR$1,_xlfn.XLOOKUP($A52,'PY1 Data(H)'!$A$1:$A$288,'PY1 Data(H)'!$A$1:$BR$288))</f>
        <v>515345000</v>
      </c>
      <c r="Z52" s="133" cm="1">
        <f t="array" ref="Z52">_xlfn.XLOOKUP(Z$1,'PY1 Data(H)'!$A$1:$BR$1,_xlfn.XLOOKUP($A52,'PY1 Data(H)'!$A$1:$A$288,'PY1 Data(H)'!$A$1:$BR$288))</f>
        <v>32575810</v>
      </c>
      <c r="AA52" s="133" cm="1">
        <f t="array" ref="AA52">_xlfn.XLOOKUP(AA$1,'PY1 Data(H)'!$A$1:$BR$1,_xlfn.XLOOKUP($A52,'PY1 Data(H)'!$A$1:$A$288,'PY1 Data(H)'!$A$1:$BR$288))</f>
        <v>7360211</v>
      </c>
      <c r="AB52" s="133" cm="1">
        <f t="array" ref="AB52">_xlfn.XLOOKUP(AB$1,'PY1 Data(H)'!$A$1:$BR$1,_xlfn.XLOOKUP($A52,'PY1 Data(H)'!$A$1:$A$288,'PY1 Data(H)'!$A$1:$BR$288))</f>
        <v>1626241</v>
      </c>
      <c r="AC52" s="133" cm="1">
        <f t="array" ref="AC52">_xlfn.XLOOKUP(AC$1,'PY1 Data(H)'!$A$1:$BR$1,_xlfn.XLOOKUP($A52,'PY1 Data(H)'!$A$1:$A$288,'PY1 Data(H)'!$A$1:$BR$288))</f>
        <v>24363599</v>
      </c>
      <c r="AD52" s="133" cm="1">
        <f t="array" ref="AD52">_xlfn.XLOOKUP(AD$1,'PY1 Data(H)'!$A$1:$BR$1,_xlfn.XLOOKUP($A52,'PY1 Data(H)'!$A$1:$A$288,'PY1 Data(H)'!$A$1:$BR$288))</f>
        <v>4728503</v>
      </c>
      <c r="AE52" s="133" cm="1">
        <f t="array" ref="AE52">_xlfn.XLOOKUP(AE$1,'PY1 Data(H)'!$A$1:$BR$1,_xlfn.XLOOKUP($A52,'PY1 Data(H)'!$A$1:$A$288,'PY1 Data(H)'!$A$1:$BR$288))</f>
        <v>5251683</v>
      </c>
      <c r="AF52" s="133" cm="1">
        <f t="array" ref="AF52">_xlfn.XLOOKUP(AF$1,'PY1 Data(H)'!$A$1:$BR$1,_xlfn.XLOOKUP($A52,'PY1 Data(H)'!$A$1:$A$288,'PY1 Data(H)'!$A$1:$BR$288))</f>
        <v>24189033</v>
      </c>
      <c r="AG52" s="133" cm="1">
        <f t="array" ref="AG52">_xlfn.XLOOKUP(AG$1,'PY1 Data(H)'!$A$1:$BR$1,_xlfn.XLOOKUP($A52,'PY1 Data(H)'!$A$1:$A$288,'PY1 Data(H)'!$A$1:$BR$288))</f>
        <v>0</v>
      </c>
      <c r="AH52" s="133" cm="1">
        <f t="array" ref="AH52">_xlfn.XLOOKUP(AH$1,'PY1 Data(H)'!$A$1:$BR$1,_xlfn.XLOOKUP($A52,'PY1 Data(H)'!$A$1:$A$288,'PY1 Data(H)'!$A$1:$BR$288))</f>
        <v>10985251</v>
      </c>
      <c r="AI52" s="133" cm="1">
        <f t="array" ref="AI52">_xlfn.XLOOKUP(AI$1,'PY1 Data(H)'!$A$1:$BR$1,_xlfn.XLOOKUP($A52,'PY1 Data(H)'!$A$1:$A$288,'PY1 Data(H)'!$A$1:$BR$288))</f>
        <v>21653087</v>
      </c>
      <c r="AJ52" s="133" cm="1">
        <f t="array" ref="AJ52">_xlfn.XLOOKUP(AJ$1,'PY1 Data(H)'!$A$1:$BR$1,_xlfn.XLOOKUP($A52,'PY1 Data(H)'!$A$1:$A$288,'PY1 Data(H)'!$A$1:$BR$288))</f>
        <v>21764011</v>
      </c>
      <c r="AK52" s="133" cm="1">
        <f t="array" ref="AK52">_xlfn.XLOOKUP(AK$1,'PY1 Data(H)'!$A$1:$BR$1,_xlfn.XLOOKUP($A52,'PY1 Data(H)'!$A$1:$A$288,'PY1 Data(H)'!$A$1:$BR$288))</f>
        <v>10743482</v>
      </c>
      <c r="AL52" s="133" cm="1">
        <f t="array" ref="AL52">_xlfn.XLOOKUP(AL$1,'PY1 Data(H)'!$A$1:$BR$1,_xlfn.XLOOKUP($A52,'PY1 Data(H)'!$A$1:$A$288,'PY1 Data(H)'!$A$1:$BR$288))</f>
        <v>8956269</v>
      </c>
      <c r="AM52" s="133" cm="1">
        <f t="array" ref="AM52">_xlfn.XLOOKUP(AM$1,'PY1 Data(H)'!$A$1:$BR$1,_xlfn.XLOOKUP($A52,'PY1 Data(H)'!$A$1:$A$288,'PY1 Data(H)'!$A$1:$BR$288))</f>
        <v>151477786</v>
      </c>
      <c r="AN52" s="133" cm="1">
        <f t="array" ref="AN52">_xlfn.XLOOKUP(AN$1,'PY1 Data(H)'!$A$1:$BR$1,_xlfn.XLOOKUP($A52,'PY1 Data(H)'!$A$1:$A$288,'PY1 Data(H)'!$A$1:$BR$288))</f>
        <v>4169665</v>
      </c>
      <c r="AO52" s="133" cm="1">
        <f t="array" ref="AO52">_xlfn.XLOOKUP(AO$1,'PY1 Data(H)'!$A$1:$BR$1,_xlfn.XLOOKUP($A52,'PY1 Data(H)'!$A$1:$A$288,'PY1 Data(H)'!$A$1:$BR$288))</f>
        <v>6305821</v>
      </c>
      <c r="AP52" s="133" cm="1">
        <f t="array" ref="AP52">_xlfn.XLOOKUP(AP$1,'PY1 Data(H)'!$A$1:$BR$1,_xlfn.XLOOKUP($A52,'PY1 Data(H)'!$A$1:$A$288,'PY1 Data(H)'!$A$1:$BR$288))</f>
        <v>9971446</v>
      </c>
      <c r="AQ52" s="133" cm="1">
        <f t="array" ref="AQ52">_xlfn.XLOOKUP(AQ$1,'PY1 Data(H)'!$A$1:$BR$1,_xlfn.XLOOKUP($A52,'PY1 Data(H)'!$A$1:$A$288,'PY1 Data(H)'!$A$1:$BR$288))</f>
        <v>2637230</v>
      </c>
      <c r="AR52" s="133" cm="1">
        <f t="array" ref="AR52">_xlfn.XLOOKUP(AR$1,'PY1 Data(H)'!$A$1:$BR$1,_xlfn.XLOOKUP($A52,'PY1 Data(H)'!$A$1:$A$288,'PY1 Data(H)'!$A$1:$BR$288))</f>
        <v>19026347</v>
      </c>
      <c r="AS52" s="133" cm="1">
        <f t="array" ref="AS52">_xlfn.XLOOKUP(AS$1,'PY1 Data(H)'!$A$1:$BR$1,_xlfn.XLOOKUP($A52,'PY1 Data(H)'!$A$1:$A$288,'PY1 Data(H)'!$A$1:$BR$288))</f>
        <v>51750115</v>
      </c>
      <c r="AT52" s="133" cm="1">
        <f t="array" ref="AT52">_xlfn.XLOOKUP(AT$1,'PY1 Data(H)'!$A$1:$BR$1,_xlfn.XLOOKUP($A52,'PY1 Data(H)'!$A$1:$A$288,'PY1 Data(H)'!$A$1:$BR$288))</f>
        <v>2779620</v>
      </c>
      <c r="AU52" s="133" cm="1">
        <f t="array" ref="AU52">_xlfn.XLOOKUP(AU$1,'PY1 Data(H)'!$A$1:$BR$1,_xlfn.XLOOKUP($A52,'PY1 Data(H)'!$A$1:$A$288,'PY1 Data(H)'!$A$1:$BR$288))</f>
        <v>1257093</v>
      </c>
      <c r="AV52" s="133" cm="1">
        <f t="array" ref="AV52">_xlfn.XLOOKUP(AV$1,'PY1 Data(H)'!$A$1:$BR$1,_xlfn.XLOOKUP($A52,'PY1 Data(H)'!$A$1:$A$288,'PY1 Data(H)'!$A$1:$BR$288))</f>
        <v>16049833</v>
      </c>
      <c r="AW52" s="133" cm="1">
        <f t="array" ref="AW52">_xlfn.XLOOKUP(AW$1,'PY1 Data(H)'!$A$1:$BR$1,_xlfn.XLOOKUP($A52,'PY1 Data(H)'!$A$1:$A$288,'PY1 Data(H)'!$A$1:$BR$288))</f>
        <v>4301633</v>
      </c>
      <c r="AX52" s="133" cm="1">
        <f t="array" ref="AX52">_xlfn.XLOOKUP(AX$1,'PY1 Data(H)'!$A$1:$BR$1,_xlfn.XLOOKUP($A52,'PY1 Data(H)'!$A$1:$A$288,'PY1 Data(H)'!$A$1:$BR$288))</f>
        <v>216026385</v>
      </c>
      <c r="AY52" s="133" cm="1">
        <f t="array" ref="AY52">_xlfn.XLOOKUP(AY$1,'PY1 Data(H)'!$A$1:$BR$1,_xlfn.XLOOKUP($A52,'PY1 Data(H)'!$A$1:$A$288,'PY1 Data(H)'!$A$1:$BR$288))</f>
        <v>3152829</v>
      </c>
      <c r="AZ52" s="133" cm="1">
        <f t="array" ref="AZ52">_xlfn.XLOOKUP(AZ$1,'PY1 Data(H)'!$A$1:$BR$1,_xlfn.XLOOKUP($A52,'PY1 Data(H)'!$A$1:$A$288,'PY1 Data(H)'!$A$1:$BR$288))</f>
        <v>24435806</v>
      </c>
      <c r="BA52" s="133" cm="1">
        <f t="array" ref="BA52">_xlfn.XLOOKUP(BA$1,'PY1 Data(H)'!$A$1:$BR$1,_xlfn.XLOOKUP($A52,'PY1 Data(H)'!$A$1:$A$288,'PY1 Data(H)'!$A$1:$BR$288))</f>
        <v>17180393</v>
      </c>
      <c r="BB52" s="133" cm="1">
        <f t="array" ref="BB52">_xlfn.XLOOKUP(BB$1,'PY1 Data(H)'!$A$1:$BR$1,_xlfn.XLOOKUP($A52,'PY1 Data(H)'!$A$1:$A$288,'PY1 Data(H)'!$A$1:$BR$288))</f>
        <v>27017271</v>
      </c>
      <c r="BC52" s="133" cm="1">
        <f t="array" ref="BC52">_xlfn.XLOOKUP(BC$1,'PY1 Data(H)'!$A$1:$BR$1,_xlfn.XLOOKUP($A52,'PY1 Data(H)'!$A$1:$A$288,'PY1 Data(H)'!$A$1:$BR$288))</f>
        <v>3881851</v>
      </c>
      <c r="BD52" s="133" cm="1">
        <f t="array" ref="BD52">_xlfn.XLOOKUP(BD$1,'PY1 Data(H)'!$A$1:$BR$1,_xlfn.XLOOKUP($A52,'PY1 Data(H)'!$A$1:$A$288,'PY1 Data(H)'!$A$1:$BR$288))</f>
        <v>6818023</v>
      </c>
      <c r="BE52" s="133" cm="1">
        <f t="array" ref="BE52">_xlfn.XLOOKUP(BE$1,'PY1 Data(H)'!$A$1:$BR$1,_xlfn.XLOOKUP($A52,'PY1 Data(H)'!$A$1:$A$288,'PY1 Data(H)'!$A$1:$BR$288))</f>
        <v>5205505</v>
      </c>
      <c r="BF52" s="133" cm="1">
        <f t="array" ref="BF52">_xlfn.XLOOKUP(BF$1,'PY1 Data(H)'!$A$1:$BR$1,_xlfn.XLOOKUP($A52,'PY1 Data(H)'!$A$1:$A$288,'PY1 Data(H)'!$A$1:$BR$288))</f>
        <v>1737419</v>
      </c>
      <c r="BG52" s="133" cm="1">
        <f t="array" ref="BG52">_xlfn.XLOOKUP(BG$1,'PY1 Data(H)'!$A$1:$BR$1,_xlfn.XLOOKUP($A52,'PY1 Data(H)'!$A$1:$A$288,'PY1 Data(H)'!$A$1:$BR$288))</f>
        <v>42170545</v>
      </c>
      <c r="BH52" s="133" cm="1">
        <f t="array" ref="BH52">_xlfn.XLOOKUP(BH$1,'PY1 Data(H)'!$A$1:$BR$1,_xlfn.XLOOKUP($A52,'PY1 Data(H)'!$A$1:$A$288,'PY1 Data(H)'!$A$1:$BR$288))</f>
        <v>8187786</v>
      </c>
      <c r="BI52" s="133" cm="1">
        <f t="array" ref="BI52">_xlfn.XLOOKUP(BI$1,'PY1 Data(H)'!$A$1:$BR$1,_xlfn.XLOOKUP($A52,'PY1 Data(H)'!$A$1:$A$288,'PY1 Data(H)'!$A$1:$BR$288))</f>
        <v>58852275</v>
      </c>
      <c r="BJ52" s="133" cm="1">
        <f t="array" ref="BJ52">_xlfn.XLOOKUP(BJ$1,'PY1 Data(H)'!$A$1:$BR$1,_xlfn.XLOOKUP($A52,'PY1 Data(H)'!$A$1:$A$288,'PY1 Data(H)'!$A$1:$BR$288))</f>
        <v>1486867</v>
      </c>
    </row>
    <row r="53" spans="1:62" x14ac:dyDescent="0.3">
      <c r="A53">
        <v>17</v>
      </c>
      <c r="D53" s="133" cm="1">
        <f t="array" ref="D53">_xlfn.XLOOKUP(D$1,'PY1 Data(H)'!$A$1:$BR$1,_xlfn.XLOOKUP($A53,'PY1 Data(H)'!$A$1:$A$288,'PY1 Data(H)'!$A$1:$BR$288))</f>
        <v>0</v>
      </c>
      <c r="E53" s="133" cm="1">
        <f t="array" ref="E53">_xlfn.XLOOKUP(E$1,'PY1 Data(H)'!$A$1:$BR$1,_xlfn.XLOOKUP($A53,'PY1 Data(H)'!$A$1:$A$288,'PY1 Data(H)'!$A$1:$BR$288))</f>
        <v>0</v>
      </c>
      <c r="F53" s="133" cm="1">
        <f t="array" ref="F53">_xlfn.XLOOKUP(F$1,'PY1 Data(H)'!$A$1:$BR$1,_xlfn.XLOOKUP($A53,'PY1 Data(H)'!$A$1:$A$288,'PY1 Data(H)'!$A$1:$BR$288))</f>
        <v>0</v>
      </c>
      <c r="G53" s="133" cm="1">
        <f t="array" ref="G53">_xlfn.XLOOKUP(G$1,'PY1 Data(H)'!$A$1:$BR$1,_xlfn.XLOOKUP($A53,'PY1 Data(H)'!$A$1:$A$288,'PY1 Data(H)'!$A$1:$BR$288))</f>
        <v>0</v>
      </c>
      <c r="H53" s="133" cm="1">
        <f t="array" ref="H53">_xlfn.XLOOKUP(H$1,'PY1 Data(H)'!$A$1:$BR$1,_xlfn.XLOOKUP($A53,'PY1 Data(H)'!$A$1:$A$288,'PY1 Data(H)'!$A$1:$BR$288))</f>
        <v>0</v>
      </c>
      <c r="I53" s="133" cm="1">
        <f t="array" ref="I53">_xlfn.XLOOKUP(I$1,'PY1 Data(H)'!$A$1:$BR$1,_xlfn.XLOOKUP($A53,'PY1 Data(H)'!$A$1:$A$288,'PY1 Data(H)'!$A$1:$BR$288))</f>
        <v>0</v>
      </c>
      <c r="J53" s="133" cm="1">
        <f t="array" ref="J53">_xlfn.XLOOKUP(J$1,'PY1 Data(H)'!$A$1:$BR$1,_xlfn.XLOOKUP($A53,'PY1 Data(H)'!$A$1:$A$288,'PY1 Data(H)'!$A$1:$BR$288))</f>
        <v>0</v>
      </c>
      <c r="K53" s="133" cm="1">
        <f t="array" ref="K53">_xlfn.XLOOKUP(K$1,'PY1 Data(H)'!$A$1:$BR$1,_xlfn.XLOOKUP($A53,'PY1 Data(H)'!$A$1:$A$288,'PY1 Data(H)'!$A$1:$BR$288))</f>
        <v>0</v>
      </c>
      <c r="L53" s="133" cm="1">
        <f t="array" ref="L53">_xlfn.XLOOKUP(L$1,'PY1 Data(H)'!$A$1:$BR$1,_xlfn.XLOOKUP($A53,'PY1 Data(H)'!$A$1:$A$288,'PY1 Data(H)'!$A$1:$BR$288))</f>
        <v>-165905</v>
      </c>
      <c r="M53" s="133" cm="1">
        <f t="array" ref="M53">_xlfn.XLOOKUP(M$1,'PY1 Data(H)'!$A$1:$BR$1,_xlfn.XLOOKUP($A53,'PY1 Data(H)'!$A$1:$A$288,'PY1 Data(H)'!$A$1:$BR$288))</f>
        <v>0</v>
      </c>
      <c r="N53" s="133" cm="1">
        <f t="array" ref="N53">_xlfn.XLOOKUP(N$1,'PY1 Data(H)'!$A$1:$BR$1,_xlfn.XLOOKUP($A53,'PY1 Data(H)'!$A$1:$A$288,'PY1 Data(H)'!$A$1:$BR$288))</f>
        <v>0</v>
      </c>
      <c r="O53" s="133" cm="1">
        <f t="array" ref="O53">_xlfn.XLOOKUP(O$1,'PY1 Data(H)'!$A$1:$BR$1,_xlfn.XLOOKUP($A53,'PY1 Data(H)'!$A$1:$A$288,'PY1 Data(H)'!$A$1:$BR$288))</f>
        <v>0</v>
      </c>
      <c r="P53" s="133" cm="1">
        <f t="array" ref="P53">_xlfn.XLOOKUP(P$1,'PY1 Data(H)'!$A$1:$BR$1,_xlfn.XLOOKUP($A53,'PY1 Data(H)'!$A$1:$A$288,'PY1 Data(H)'!$A$1:$BR$288))</f>
        <v>0</v>
      </c>
      <c r="Q53" s="133" cm="1">
        <f t="array" ref="Q53">_xlfn.XLOOKUP(Q$1,'PY1 Data(H)'!$A$1:$BR$1,_xlfn.XLOOKUP($A53,'PY1 Data(H)'!$A$1:$A$288,'PY1 Data(H)'!$A$1:$BR$288))</f>
        <v>0</v>
      </c>
      <c r="R53" s="133" cm="1">
        <f t="array" ref="R53">_xlfn.XLOOKUP(R$1,'PY1 Data(H)'!$A$1:$BR$1,_xlfn.XLOOKUP($A53,'PY1 Data(H)'!$A$1:$A$288,'PY1 Data(H)'!$A$1:$BR$288))</f>
        <v>0</v>
      </c>
      <c r="S53" s="133" cm="1">
        <f t="array" ref="S53">_xlfn.XLOOKUP(S$1,'PY1 Data(H)'!$A$1:$BR$1,_xlfn.XLOOKUP($A53,'PY1 Data(H)'!$A$1:$A$288,'PY1 Data(H)'!$A$1:$BR$288))</f>
        <v>0</v>
      </c>
      <c r="T53" s="133" cm="1">
        <f t="array" ref="T53">_xlfn.XLOOKUP(T$1,'PY1 Data(H)'!$A$1:$BR$1,_xlfn.XLOOKUP($A53,'PY1 Data(H)'!$A$1:$A$288,'PY1 Data(H)'!$A$1:$BR$288))</f>
        <v>0</v>
      </c>
      <c r="U53" s="133" cm="1">
        <f t="array" ref="U53">_xlfn.XLOOKUP(U$1,'PY1 Data(H)'!$A$1:$BR$1,_xlfn.XLOOKUP($A53,'PY1 Data(H)'!$A$1:$A$288,'PY1 Data(H)'!$A$1:$BR$288))</f>
        <v>0</v>
      </c>
      <c r="V53" s="133" cm="1">
        <f t="array" ref="V53">_xlfn.XLOOKUP(V$1,'PY1 Data(H)'!$A$1:$BR$1,_xlfn.XLOOKUP($A53,'PY1 Data(H)'!$A$1:$A$288,'PY1 Data(H)'!$A$1:$BR$288))</f>
        <v>0</v>
      </c>
      <c r="W53" s="133" cm="1">
        <f t="array" ref="W53">_xlfn.XLOOKUP(W$1,'PY1 Data(H)'!$A$1:$BR$1,_xlfn.XLOOKUP($A53,'PY1 Data(H)'!$A$1:$A$288,'PY1 Data(H)'!$A$1:$BR$288))</f>
        <v>0</v>
      </c>
      <c r="X53" s="133" cm="1">
        <f t="array" ref="X53">_xlfn.XLOOKUP(X$1,'PY1 Data(H)'!$A$1:$BR$1,_xlfn.XLOOKUP($A53,'PY1 Data(H)'!$A$1:$A$288,'PY1 Data(H)'!$A$1:$BR$288))</f>
        <v>0</v>
      </c>
      <c r="Y53" s="133" cm="1">
        <f t="array" ref="Y53">_xlfn.XLOOKUP(Y$1,'PY1 Data(H)'!$A$1:$BR$1,_xlfn.XLOOKUP($A53,'PY1 Data(H)'!$A$1:$A$288,'PY1 Data(H)'!$A$1:$BR$288))</f>
        <v>0</v>
      </c>
      <c r="Z53" s="133" cm="1">
        <f t="array" ref="Z53">_xlfn.XLOOKUP(Z$1,'PY1 Data(H)'!$A$1:$BR$1,_xlfn.XLOOKUP($A53,'PY1 Data(H)'!$A$1:$A$288,'PY1 Data(H)'!$A$1:$BR$288))</f>
        <v>0</v>
      </c>
      <c r="AA53" s="133" cm="1">
        <f t="array" ref="AA53">_xlfn.XLOOKUP(AA$1,'PY1 Data(H)'!$A$1:$BR$1,_xlfn.XLOOKUP($A53,'PY1 Data(H)'!$A$1:$A$288,'PY1 Data(H)'!$A$1:$BR$288))</f>
        <v>0</v>
      </c>
      <c r="AB53" s="133" cm="1">
        <f t="array" ref="AB53">_xlfn.XLOOKUP(AB$1,'PY1 Data(H)'!$A$1:$BR$1,_xlfn.XLOOKUP($A53,'PY1 Data(H)'!$A$1:$A$288,'PY1 Data(H)'!$A$1:$BR$288))</f>
        <v>0</v>
      </c>
      <c r="AC53" s="133" cm="1">
        <f t="array" ref="AC53">_xlfn.XLOOKUP(AC$1,'PY1 Data(H)'!$A$1:$BR$1,_xlfn.XLOOKUP($A53,'PY1 Data(H)'!$A$1:$A$288,'PY1 Data(H)'!$A$1:$BR$288))</f>
        <v>0</v>
      </c>
      <c r="AD53" s="133" cm="1">
        <f t="array" ref="AD53">_xlfn.XLOOKUP(AD$1,'PY1 Data(H)'!$A$1:$BR$1,_xlfn.XLOOKUP($A53,'PY1 Data(H)'!$A$1:$A$288,'PY1 Data(H)'!$A$1:$BR$288))</f>
        <v>0</v>
      </c>
      <c r="AE53" s="133" cm="1">
        <f t="array" ref="AE53">_xlfn.XLOOKUP(AE$1,'PY1 Data(H)'!$A$1:$BR$1,_xlfn.XLOOKUP($A53,'PY1 Data(H)'!$A$1:$A$288,'PY1 Data(H)'!$A$1:$BR$288))</f>
        <v>0</v>
      </c>
      <c r="AF53" s="133" cm="1">
        <f t="array" ref="AF53">_xlfn.XLOOKUP(AF$1,'PY1 Data(H)'!$A$1:$BR$1,_xlfn.XLOOKUP($A53,'PY1 Data(H)'!$A$1:$A$288,'PY1 Data(H)'!$A$1:$BR$288))</f>
        <v>0</v>
      </c>
      <c r="AG53" s="133" cm="1">
        <f t="array" ref="AG53">_xlfn.XLOOKUP(AG$1,'PY1 Data(H)'!$A$1:$BR$1,_xlfn.XLOOKUP($A53,'PY1 Data(H)'!$A$1:$A$288,'PY1 Data(H)'!$A$1:$BR$288))</f>
        <v>0</v>
      </c>
      <c r="AH53" s="133" cm="1">
        <f t="array" ref="AH53">_xlfn.XLOOKUP(AH$1,'PY1 Data(H)'!$A$1:$BR$1,_xlfn.XLOOKUP($A53,'PY1 Data(H)'!$A$1:$A$288,'PY1 Data(H)'!$A$1:$BR$288))</f>
        <v>0</v>
      </c>
      <c r="AI53" s="133" cm="1">
        <f t="array" ref="AI53">_xlfn.XLOOKUP(AI$1,'PY1 Data(H)'!$A$1:$BR$1,_xlfn.XLOOKUP($A53,'PY1 Data(H)'!$A$1:$A$288,'PY1 Data(H)'!$A$1:$BR$288))</f>
        <v>0</v>
      </c>
      <c r="AJ53" s="133" cm="1">
        <f t="array" ref="AJ53">_xlfn.XLOOKUP(AJ$1,'PY1 Data(H)'!$A$1:$BR$1,_xlfn.XLOOKUP($A53,'PY1 Data(H)'!$A$1:$A$288,'PY1 Data(H)'!$A$1:$BR$288))</f>
        <v>0</v>
      </c>
      <c r="AK53" s="133" cm="1">
        <f t="array" ref="AK53">_xlfn.XLOOKUP(AK$1,'PY1 Data(H)'!$A$1:$BR$1,_xlfn.XLOOKUP($A53,'PY1 Data(H)'!$A$1:$A$288,'PY1 Data(H)'!$A$1:$BR$288))</f>
        <v>0</v>
      </c>
      <c r="AL53" s="133" cm="1">
        <f t="array" ref="AL53">_xlfn.XLOOKUP(AL$1,'PY1 Data(H)'!$A$1:$BR$1,_xlfn.XLOOKUP($A53,'PY1 Data(H)'!$A$1:$A$288,'PY1 Data(H)'!$A$1:$BR$288))</f>
        <v>0</v>
      </c>
      <c r="AM53" s="133" cm="1">
        <f t="array" ref="AM53">_xlfn.XLOOKUP(AM$1,'PY1 Data(H)'!$A$1:$BR$1,_xlfn.XLOOKUP($A53,'PY1 Data(H)'!$A$1:$A$288,'PY1 Data(H)'!$A$1:$BR$288))</f>
        <v>0</v>
      </c>
      <c r="AN53" s="133" cm="1">
        <f t="array" ref="AN53">_xlfn.XLOOKUP(AN$1,'PY1 Data(H)'!$A$1:$BR$1,_xlfn.XLOOKUP($A53,'PY1 Data(H)'!$A$1:$A$288,'PY1 Data(H)'!$A$1:$BR$288))</f>
        <v>0</v>
      </c>
      <c r="AO53" s="133" cm="1">
        <f t="array" ref="AO53">_xlfn.XLOOKUP(AO$1,'PY1 Data(H)'!$A$1:$BR$1,_xlfn.XLOOKUP($A53,'PY1 Data(H)'!$A$1:$A$288,'PY1 Data(H)'!$A$1:$BR$288))</f>
        <v>0</v>
      </c>
      <c r="AP53" s="133" cm="1">
        <f t="array" ref="AP53">_xlfn.XLOOKUP(AP$1,'PY1 Data(H)'!$A$1:$BR$1,_xlfn.XLOOKUP($A53,'PY1 Data(H)'!$A$1:$A$288,'PY1 Data(H)'!$A$1:$BR$288))</f>
        <v>0</v>
      </c>
      <c r="AQ53" s="133" cm="1">
        <f t="array" ref="AQ53">_xlfn.XLOOKUP(AQ$1,'PY1 Data(H)'!$A$1:$BR$1,_xlfn.XLOOKUP($A53,'PY1 Data(H)'!$A$1:$A$288,'PY1 Data(H)'!$A$1:$BR$288))</f>
        <v>0</v>
      </c>
      <c r="AR53" s="133" cm="1">
        <f t="array" ref="AR53">_xlfn.XLOOKUP(AR$1,'PY1 Data(H)'!$A$1:$BR$1,_xlfn.XLOOKUP($A53,'PY1 Data(H)'!$A$1:$A$288,'PY1 Data(H)'!$A$1:$BR$288))</f>
        <v>0</v>
      </c>
      <c r="AS53" s="133" cm="1">
        <f t="array" ref="AS53">_xlfn.XLOOKUP(AS$1,'PY1 Data(H)'!$A$1:$BR$1,_xlfn.XLOOKUP($A53,'PY1 Data(H)'!$A$1:$A$288,'PY1 Data(H)'!$A$1:$BR$288))</f>
        <v>0</v>
      </c>
      <c r="AT53" s="133" cm="1">
        <f t="array" ref="AT53">_xlfn.XLOOKUP(AT$1,'PY1 Data(H)'!$A$1:$BR$1,_xlfn.XLOOKUP($A53,'PY1 Data(H)'!$A$1:$A$288,'PY1 Data(H)'!$A$1:$BR$288))</f>
        <v>0</v>
      </c>
      <c r="AU53" s="133" cm="1">
        <f t="array" ref="AU53">_xlfn.XLOOKUP(AU$1,'PY1 Data(H)'!$A$1:$BR$1,_xlfn.XLOOKUP($A53,'PY1 Data(H)'!$A$1:$A$288,'PY1 Data(H)'!$A$1:$BR$288))</f>
        <v>103000</v>
      </c>
      <c r="AV53" s="133" cm="1">
        <f t="array" ref="AV53">_xlfn.XLOOKUP(AV$1,'PY1 Data(H)'!$A$1:$BR$1,_xlfn.XLOOKUP($A53,'PY1 Data(H)'!$A$1:$A$288,'PY1 Data(H)'!$A$1:$BR$288))</f>
        <v>0</v>
      </c>
      <c r="AW53" s="133" cm="1">
        <f t="array" ref="AW53">_xlfn.XLOOKUP(AW$1,'PY1 Data(H)'!$A$1:$BR$1,_xlfn.XLOOKUP($A53,'PY1 Data(H)'!$A$1:$A$288,'PY1 Data(H)'!$A$1:$BR$288))</f>
        <v>0</v>
      </c>
      <c r="AX53" s="133" cm="1">
        <f t="array" ref="AX53">_xlfn.XLOOKUP(AX$1,'PY1 Data(H)'!$A$1:$BR$1,_xlfn.XLOOKUP($A53,'PY1 Data(H)'!$A$1:$A$288,'PY1 Data(H)'!$A$1:$BR$288))</f>
        <v>0</v>
      </c>
      <c r="AY53" s="133" cm="1">
        <f t="array" ref="AY53">_xlfn.XLOOKUP(AY$1,'PY1 Data(H)'!$A$1:$BR$1,_xlfn.XLOOKUP($A53,'PY1 Data(H)'!$A$1:$A$288,'PY1 Data(H)'!$A$1:$BR$288))</f>
        <v>0</v>
      </c>
      <c r="AZ53" s="133" cm="1">
        <f t="array" ref="AZ53">_xlfn.XLOOKUP(AZ$1,'PY1 Data(H)'!$A$1:$BR$1,_xlfn.XLOOKUP($A53,'PY1 Data(H)'!$A$1:$A$288,'PY1 Data(H)'!$A$1:$BR$288))</f>
        <v>0</v>
      </c>
      <c r="BA53" s="133" cm="1">
        <f t="array" ref="BA53">_xlfn.XLOOKUP(BA$1,'PY1 Data(H)'!$A$1:$BR$1,_xlfn.XLOOKUP($A53,'PY1 Data(H)'!$A$1:$A$288,'PY1 Data(H)'!$A$1:$BR$288))</f>
        <v>0</v>
      </c>
      <c r="BB53" s="133" cm="1">
        <f t="array" ref="BB53">_xlfn.XLOOKUP(BB$1,'PY1 Data(H)'!$A$1:$BR$1,_xlfn.XLOOKUP($A53,'PY1 Data(H)'!$A$1:$A$288,'PY1 Data(H)'!$A$1:$BR$288))</f>
        <v>0</v>
      </c>
      <c r="BC53" s="133" cm="1">
        <f t="array" ref="BC53">_xlfn.XLOOKUP(BC$1,'PY1 Data(H)'!$A$1:$BR$1,_xlfn.XLOOKUP($A53,'PY1 Data(H)'!$A$1:$A$288,'PY1 Data(H)'!$A$1:$BR$288))</f>
        <v>0</v>
      </c>
      <c r="BD53" s="133" cm="1">
        <f t="array" ref="BD53">_xlfn.XLOOKUP(BD$1,'PY1 Data(H)'!$A$1:$BR$1,_xlfn.XLOOKUP($A53,'PY1 Data(H)'!$A$1:$A$288,'PY1 Data(H)'!$A$1:$BR$288))</f>
        <v>0</v>
      </c>
      <c r="BE53" s="133" cm="1">
        <f t="array" ref="BE53">_xlfn.XLOOKUP(BE$1,'PY1 Data(H)'!$A$1:$BR$1,_xlfn.XLOOKUP($A53,'PY1 Data(H)'!$A$1:$A$288,'PY1 Data(H)'!$A$1:$BR$288))</f>
        <v>0</v>
      </c>
      <c r="BF53" s="133" cm="1">
        <f t="array" ref="BF53">_xlfn.XLOOKUP(BF$1,'PY1 Data(H)'!$A$1:$BR$1,_xlfn.XLOOKUP($A53,'PY1 Data(H)'!$A$1:$A$288,'PY1 Data(H)'!$A$1:$BR$288))</f>
        <v>0</v>
      </c>
      <c r="BG53" s="133" cm="1">
        <f t="array" ref="BG53">_xlfn.XLOOKUP(BG$1,'PY1 Data(H)'!$A$1:$BR$1,_xlfn.XLOOKUP($A53,'PY1 Data(H)'!$A$1:$A$288,'PY1 Data(H)'!$A$1:$BR$288))</f>
        <v>0</v>
      </c>
      <c r="BH53" s="133" cm="1">
        <f t="array" ref="BH53">_xlfn.XLOOKUP(BH$1,'PY1 Data(H)'!$A$1:$BR$1,_xlfn.XLOOKUP($A53,'PY1 Data(H)'!$A$1:$A$288,'PY1 Data(H)'!$A$1:$BR$288))</f>
        <v>0</v>
      </c>
      <c r="BI53" s="133" cm="1">
        <f t="array" ref="BI53">_xlfn.XLOOKUP(BI$1,'PY1 Data(H)'!$A$1:$BR$1,_xlfn.XLOOKUP($A53,'PY1 Data(H)'!$A$1:$A$288,'PY1 Data(H)'!$A$1:$BR$288))</f>
        <v>0</v>
      </c>
      <c r="BJ53" s="133" cm="1">
        <f t="array" ref="BJ53">_xlfn.XLOOKUP(BJ$1,'PY1 Data(H)'!$A$1:$BR$1,_xlfn.XLOOKUP($A53,'PY1 Data(H)'!$A$1:$A$288,'PY1 Data(H)'!$A$1:$BR$288))</f>
        <v>0</v>
      </c>
    </row>
    <row r="54" spans="1:62" x14ac:dyDescent="0.3">
      <c r="A54">
        <v>20</v>
      </c>
      <c r="D54" s="133" cm="1">
        <f t="array" ref="D54">_xlfn.XLOOKUP(D$1,'PY1 Data(H)'!$A$1:$BR$1,_xlfn.XLOOKUP($A54,'PY1 Data(H)'!$A$1:$A$288,'PY1 Data(H)'!$A$1:$BR$288))</f>
        <v>0</v>
      </c>
      <c r="E54" s="133" cm="1">
        <f t="array" ref="E54">_xlfn.XLOOKUP(E$1,'PY1 Data(H)'!$A$1:$BR$1,_xlfn.XLOOKUP($A54,'PY1 Data(H)'!$A$1:$A$288,'PY1 Data(H)'!$A$1:$BR$288))</f>
        <v>0</v>
      </c>
      <c r="F54" s="133" cm="1">
        <f t="array" ref="F54">_xlfn.XLOOKUP(F$1,'PY1 Data(H)'!$A$1:$BR$1,_xlfn.XLOOKUP($A54,'PY1 Data(H)'!$A$1:$A$288,'PY1 Data(H)'!$A$1:$BR$288))</f>
        <v>0</v>
      </c>
      <c r="G54" s="133" cm="1">
        <f t="array" ref="G54">_xlfn.XLOOKUP(G$1,'PY1 Data(H)'!$A$1:$BR$1,_xlfn.XLOOKUP($A54,'PY1 Data(H)'!$A$1:$A$288,'PY1 Data(H)'!$A$1:$BR$288))</f>
        <v>210930</v>
      </c>
      <c r="H54" s="133" cm="1">
        <f t="array" ref="H54">_xlfn.XLOOKUP(H$1,'PY1 Data(H)'!$A$1:$BR$1,_xlfn.XLOOKUP($A54,'PY1 Data(H)'!$A$1:$A$288,'PY1 Data(H)'!$A$1:$BR$288))</f>
        <v>0</v>
      </c>
      <c r="I54" s="133" cm="1">
        <f t="array" ref="I54">_xlfn.XLOOKUP(I$1,'PY1 Data(H)'!$A$1:$BR$1,_xlfn.XLOOKUP($A54,'PY1 Data(H)'!$A$1:$A$288,'PY1 Data(H)'!$A$1:$BR$288))</f>
        <v>0</v>
      </c>
      <c r="J54" s="133" cm="1">
        <f t="array" ref="J54">_xlfn.XLOOKUP(J$1,'PY1 Data(H)'!$A$1:$BR$1,_xlfn.XLOOKUP($A54,'PY1 Data(H)'!$A$1:$A$288,'PY1 Data(H)'!$A$1:$BR$288))</f>
        <v>152780</v>
      </c>
      <c r="K54" s="133" cm="1">
        <f t="array" ref="K54">_xlfn.XLOOKUP(K$1,'PY1 Data(H)'!$A$1:$BR$1,_xlfn.XLOOKUP($A54,'PY1 Data(H)'!$A$1:$A$288,'PY1 Data(H)'!$A$1:$BR$288))</f>
        <v>0</v>
      </c>
      <c r="L54" s="133" cm="1">
        <f t="array" ref="L54">_xlfn.XLOOKUP(L$1,'PY1 Data(H)'!$A$1:$BR$1,_xlfn.XLOOKUP($A54,'PY1 Data(H)'!$A$1:$A$288,'PY1 Data(H)'!$A$1:$BR$288))</f>
        <v>0</v>
      </c>
      <c r="M54" s="133" cm="1">
        <f t="array" ref="M54">_xlfn.XLOOKUP(M$1,'PY1 Data(H)'!$A$1:$BR$1,_xlfn.XLOOKUP($A54,'PY1 Data(H)'!$A$1:$A$288,'PY1 Data(H)'!$A$1:$BR$288))</f>
        <v>0</v>
      </c>
      <c r="N54" s="133" cm="1">
        <f t="array" ref="N54">_xlfn.XLOOKUP(N$1,'PY1 Data(H)'!$A$1:$BR$1,_xlfn.XLOOKUP($A54,'PY1 Data(H)'!$A$1:$A$288,'PY1 Data(H)'!$A$1:$BR$288))</f>
        <v>0</v>
      </c>
      <c r="O54" s="133" cm="1">
        <f t="array" ref="O54">_xlfn.XLOOKUP(O$1,'PY1 Data(H)'!$A$1:$BR$1,_xlfn.XLOOKUP($A54,'PY1 Data(H)'!$A$1:$A$288,'PY1 Data(H)'!$A$1:$BR$288))</f>
        <v>79226</v>
      </c>
      <c r="P54" s="133" cm="1">
        <f t="array" ref="P54">_xlfn.XLOOKUP(P$1,'PY1 Data(H)'!$A$1:$BR$1,_xlfn.XLOOKUP($A54,'PY1 Data(H)'!$A$1:$A$288,'PY1 Data(H)'!$A$1:$BR$288))</f>
        <v>1083554</v>
      </c>
      <c r="Q54" s="133" cm="1">
        <f t="array" ref="Q54">_xlfn.XLOOKUP(Q$1,'PY1 Data(H)'!$A$1:$BR$1,_xlfn.XLOOKUP($A54,'PY1 Data(H)'!$A$1:$A$288,'PY1 Data(H)'!$A$1:$BR$288))</f>
        <v>0</v>
      </c>
      <c r="R54" s="133" cm="1">
        <f t="array" ref="R54">_xlfn.XLOOKUP(R$1,'PY1 Data(H)'!$A$1:$BR$1,_xlfn.XLOOKUP($A54,'PY1 Data(H)'!$A$1:$A$288,'PY1 Data(H)'!$A$1:$BR$288))</f>
        <v>1600000</v>
      </c>
      <c r="S54" s="133" cm="1">
        <f t="array" ref="S54">_xlfn.XLOOKUP(S$1,'PY1 Data(H)'!$A$1:$BR$1,_xlfn.XLOOKUP($A54,'PY1 Data(H)'!$A$1:$A$288,'PY1 Data(H)'!$A$1:$BR$288))</f>
        <v>0</v>
      </c>
      <c r="T54" s="133" cm="1">
        <f t="array" ref="T54">_xlfn.XLOOKUP(T$1,'PY1 Data(H)'!$A$1:$BR$1,_xlfn.XLOOKUP($A54,'PY1 Data(H)'!$A$1:$A$288,'PY1 Data(H)'!$A$1:$BR$288))</f>
        <v>0</v>
      </c>
      <c r="U54" s="133" cm="1">
        <f t="array" ref="U54">_xlfn.XLOOKUP(U$1,'PY1 Data(H)'!$A$1:$BR$1,_xlfn.XLOOKUP($A54,'PY1 Data(H)'!$A$1:$A$288,'PY1 Data(H)'!$A$1:$BR$288))</f>
        <v>0</v>
      </c>
      <c r="V54" s="133" cm="1">
        <f t="array" ref="V54">_xlfn.XLOOKUP(V$1,'PY1 Data(H)'!$A$1:$BR$1,_xlfn.XLOOKUP($A54,'PY1 Data(H)'!$A$1:$A$288,'PY1 Data(H)'!$A$1:$BR$288))</f>
        <v>0</v>
      </c>
      <c r="W54" s="133" cm="1">
        <f t="array" ref="W54">_xlfn.XLOOKUP(W$1,'PY1 Data(H)'!$A$1:$BR$1,_xlfn.XLOOKUP($A54,'PY1 Data(H)'!$A$1:$A$288,'PY1 Data(H)'!$A$1:$BR$288))</f>
        <v>0</v>
      </c>
      <c r="X54" s="133" cm="1">
        <f t="array" ref="X54">_xlfn.XLOOKUP(X$1,'PY1 Data(H)'!$A$1:$BR$1,_xlfn.XLOOKUP($A54,'PY1 Data(H)'!$A$1:$A$288,'PY1 Data(H)'!$A$1:$BR$288))</f>
        <v>225000</v>
      </c>
      <c r="Y54" s="133" cm="1">
        <f t="array" ref="Y54">_xlfn.XLOOKUP(Y$1,'PY1 Data(H)'!$A$1:$BR$1,_xlfn.XLOOKUP($A54,'PY1 Data(H)'!$A$1:$A$288,'PY1 Data(H)'!$A$1:$BR$288))</f>
        <v>436000</v>
      </c>
      <c r="Z54" s="133" cm="1">
        <f t="array" ref="Z54">_xlfn.XLOOKUP(Z$1,'PY1 Data(H)'!$A$1:$BR$1,_xlfn.XLOOKUP($A54,'PY1 Data(H)'!$A$1:$A$288,'PY1 Data(H)'!$A$1:$BR$288))</f>
        <v>0</v>
      </c>
      <c r="AA54" s="133" cm="1">
        <f t="array" ref="AA54">_xlfn.XLOOKUP(AA$1,'PY1 Data(H)'!$A$1:$BR$1,_xlfn.XLOOKUP($A54,'PY1 Data(H)'!$A$1:$A$288,'PY1 Data(H)'!$A$1:$BR$288))</f>
        <v>0</v>
      </c>
      <c r="AB54" s="133" cm="1">
        <f t="array" ref="AB54">_xlfn.XLOOKUP(AB$1,'PY1 Data(H)'!$A$1:$BR$1,_xlfn.XLOOKUP($A54,'PY1 Data(H)'!$A$1:$A$288,'PY1 Data(H)'!$A$1:$BR$288))</f>
        <v>24935</v>
      </c>
      <c r="AC54" s="133" cm="1">
        <f t="array" ref="AC54">_xlfn.XLOOKUP(AC$1,'PY1 Data(H)'!$A$1:$BR$1,_xlfn.XLOOKUP($A54,'PY1 Data(H)'!$A$1:$A$288,'PY1 Data(H)'!$A$1:$BR$288))</f>
        <v>0</v>
      </c>
      <c r="AD54" s="133" cm="1">
        <f t="array" ref="AD54">_xlfn.XLOOKUP(AD$1,'PY1 Data(H)'!$A$1:$BR$1,_xlfn.XLOOKUP($A54,'PY1 Data(H)'!$A$1:$A$288,'PY1 Data(H)'!$A$1:$BR$288))</f>
        <v>0</v>
      </c>
      <c r="AE54" s="133" cm="1">
        <f t="array" ref="AE54">_xlfn.XLOOKUP(AE$1,'PY1 Data(H)'!$A$1:$BR$1,_xlfn.XLOOKUP($A54,'PY1 Data(H)'!$A$1:$A$288,'PY1 Data(H)'!$A$1:$BR$288))</f>
        <v>0</v>
      </c>
      <c r="AF54" s="133" cm="1">
        <f t="array" ref="AF54">_xlfn.XLOOKUP(AF$1,'PY1 Data(H)'!$A$1:$BR$1,_xlfn.XLOOKUP($A54,'PY1 Data(H)'!$A$1:$A$288,'PY1 Data(H)'!$A$1:$BR$288))</f>
        <v>0</v>
      </c>
      <c r="AG54" s="133" cm="1">
        <f t="array" ref="AG54">_xlfn.XLOOKUP(AG$1,'PY1 Data(H)'!$A$1:$BR$1,_xlfn.XLOOKUP($A54,'PY1 Data(H)'!$A$1:$A$288,'PY1 Data(H)'!$A$1:$BR$288))</f>
        <v>0</v>
      </c>
      <c r="AH54" s="133" cm="1">
        <f t="array" ref="AH54">_xlfn.XLOOKUP(AH$1,'PY1 Data(H)'!$A$1:$BR$1,_xlfn.XLOOKUP($A54,'PY1 Data(H)'!$A$1:$A$288,'PY1 Data(H)'!$A$1:$BR$288))</f>
        <v>246476</v>
      </c>
      <c r="AI54" s="133" cm="1">
        <f t="array" ref="AI54">_xlfn.XLOOKUP(AI$1,'PY1 Data(H)'!$A$1:$BR$1,_xlfn.XLOOKUP($A54,'PY1 Data(H)'!$A$1:$A$288,'PY1 Data(H)'!$A$1:$BR$288))</f>
        <v>392130</v>
      </c>
      <c r="AJ54" s="133" cm="1">
        <f t="array" ref="AJ54">_xlfn.XLOOKUP(AJ$1,'PY1 Data(H)'!$A$1:$BR$1,_xlfn.XLOOKUP($A54,'PY1 Data(H)'!$A$1:$A$288,'PY1 Data(H)'!$A$1:$BR$288))</f>
        <v>0</v>
      </c>
      <c r="AK54" s="133" cm="1">
        <f t="array" ref="AK54">_xlfn.XLOOKUP(AK$1,'PY1 Data(H)'!$A$1:$BR$1,_xlfn.XLOOKUP($A54,'PY1 Data(H)'!$A$1:$A$288,'PY1 Data(H)'!$A$1:$BR$288))</f>
        <v>0</v>
      </c>
      <c r="AL54" s="133" cm="1">
        <f t="array" ref="AL54">_xlfn.XLOOKUP(AL$1,'PY1 Data(H)'!$A$1:$BR$1,_xlfn.XLOOKUP($A54,'PY1 Data(H)'!$A$1:$A$288,'PY1 Data(H)'!$A$1:$BR$288))</f>
        <v>0</v>
      </c>
      <c r="AM54" s="133" cm="1">
        <f t="array" ref="AM54">_xlfn.XLOOKUP(AM$1,'PY1 Data(H)'!$A$1:$BR$1,_xlfn.XLOOKUP($A54,'PY1 Data(H)'!$A$1:$A$288,'PY1 Data(H)'!$A$1:$BR$288))</f>
        <v>0</v>
      </c>
      <c r="AN54" s="133" cm="1">
        <f t="array" ref="AN54">_xlfn.XLOOKUP(AN$1,'PY1 Data(H)'!$A$1:$BR$1,_xlfn.XLOOKUP($A54,'PY1 Data(H)'!$A$1:$A$288,'PY1 Data(H)'!$A$1:$BR$288))</f>
        <v>57269</v>
      </c>
      <c r="AO54" s="133" cm="1">
        <f t="array" ref="AO54">_xlfn.XLOOKUP(AO$1,'PY1 Data(H)'!$A$1:$BR$1,_xlfn.XLOOKUP($A54,'PY1 Data(H)'!$A$1:$A$288,'PY1 Data(H)'!$A$1:$BR$288))</f>
        <v>0</v>
      </c>
      <c r="AP54" s="133" cm="1">
        <f t="array" ref="AP54">_xlfn.XLOOKUP(AP$1,'PY1 Data(H)'!$A$1:$BR$1,_xlfn.XLOOKUP($A54,'PY1 Data(H)'!$A$1:$A$288,'PY1 Data(H)'!$A$1:$BR$288))</f>
        <v>0</v>
      </c>
      <c r="AQ54" s="133" cm="1">
        <f t="array" ref="AQ54">_xlfn.XLOOKUP(AQ$1,'PY1 Data(H)'!$A$1:$BR$1,_xlfn.XLOOKUP($A54,'PY1 Data(H)'!$A$1:$A$288,'PY1 Data(H)'!$A$1:$BR$288))</f>
        <v>0</v>
      </c>
      <c r="AR54" s="133" cm="1">
        <f t="array" ref="AR54">_xlfn.XLOOKUP(AR$1,'PY1 Data(H)'!$A$1:$BR$1,_xlfn.XLOOKUP($A54,'PY1 Data(H)'!$A$1:$A$288,'PY1 Data(H)'!$A$1:$BR$288))</f>
        <v>91776</v>
      </c>
      <c r="AS54" s="133" cm="1">
        <f t="array" ref="AS54">_xlfn.XLOOKUP(AS$1,'PY1 Data(H)'!$A$1:$BR$1,_xlfn.XLOOKUP($A54,'PY1 Data(H)'!$A$1:$A$288,'PY1 Data(H)'!$A$1:$BR$288))</f>
        <v>0</v>
      </c>
      <c r="AT54" s="133" cm="1">
        <f t="array" ref="AT54">_xlfn.XLOOKUP(AT$1,'PY1 Data(H)'!$A$1:$BR$1,_xlfn.XLOOKUP($A54,'PY1 Data(H)'!$A$1:$A$288,'PY1 Data(H)'!$A$1:$BR$288))</f>
        <v>21892</v>
      </c>
      <c r="AU54" s="133" cm="1">
        <f t="array" ref="AU54">_xlfn.XLOOKUP(AU$1,'PY1 Data(H)'!$A$1:$BR$1,_xlfn.XLOOKUP($A54,'PY1 Data(H)'!$A$1:$A$288,'PY1 Data(H)'!$A$1:$BR$288))</f>
        <v>0</v>
      </c>
      <c r="AV54" s="133" cm="1">
        <f t="array" ref="AV54">_xlfn.XLOOKUP(AV$1,'PY1 Data(H)'!$A$1:$BR$1,_xlfn.XLOOKUP($A54,'PY1 Data(H)'!$A$1:$A$288,'PY1 Data(H)'!$A$1:$BR$288))</f>
        <v>0</v>
      </c>
      <c r="AW54" s="133" cm="1">
        <f t="array" ref="AW54">_xlfn.XLOOKUP(AW$1,'PY1 Data(H)'!$A$1:$BR$1,_xlfn.XLOOKUP($A54,'PY1 Data(H)'!$A$1:$A$288,'PY1 Data(H)'!$A$1:$BR$288))</f>
        <v>0</v>
      </c>
      <c r="AX54" s="133" cm="1">
        <f t="array" ref="AX54">_xlfn.XLOOKUP(AX$1,'PY1 Data(H)'!$A$1:$BR$1,_xlfn.XLOOKUP($A54,'PY1 Data(H)'!$A$1:$A$288,'PY1 Data(H)'!$A$1:$BR$288))</f>
        <v>0</v>
      </c>
      <c r="AY54" s="133" cm="1">
        <f t="array" ref="AY54">_xlfn.XLOOKUP(AY$1,'PY1 Data(H)'!$A$1:$BR$1,_xlfn.XLOOKUP($A54,'PY1 Data(H)'!$A$1:$A$288,'PY1 Data(H)'!$A$1:$BR$288))</f>
        <v>0</v>
      </c>
      <c r="AZ54" s="133" cm="1">
        <f t="array" ref="AZ54">_xlfn.XLOOKUP(AZ$1,'PY1 Data(H)'!$A$1:$BR$1,_xlfn.XLOOKUP($A54,'PY1 Data(H)'!$A$1:$A$288,'PY1 Data(H)'!$A$1:$BR$288))</f>
        <v>0</v>
      </c>
      <c r="BA54" s="133" cm="1">
        <f t="array" ref="BA54">_xlfn.XLOOKUP(BA$1,'PY1 Data(H)'!$A$1:$BR$1,_xlfn.XLOOKUP($A54,'PY1 Data(H)'!$A$1:$A$288,'PY1 Data(H)'!$A$1:$BR$288))</f>
        <v>0</v>
      </c>
      <c r="BB54" s="133" cm="1">
        <f t="array" ref="BB54">_xlfn.XLOOKUP(BB$1,'PY1 Data(H)'!$A$1:$BR$1,_xlfn.XLOOKUP($A54,'PY1 Data(H)'!$A$1:$A$288,'PY1 Data(H)'!$A$1:$BR$288))</f>
        <v>0</v>
      </c>
      <c r="BC54" s="133" cm="1">
        <f t="array" ref="BC54">_xlfn.XLOOKUP(BC$1,'PY1 Data(H)'!$A$1:$BR$1,_xlfn.XLOOKUP($A54,'PY1 Data(H)'!$A$1:$A$288,'PY1 Data(H)'!$A$1:$BR$288))</f>
        <v>0</v>
      </c>
      <c r="BD54" s="133" cm="1">
        <f t="array" ref="BD54">_xlfn.XLOOKUP(BD$1,'PY1 Data(H)'!$A$1:$BR$1,_xlfn.XLOOKUP($A54,'PY1 Data(H)'!$A$1:$A$288,'PY1 Data(H)'!$A$1:$BR$288))</f>
        <v>0</v>
      </c>
      <c r="BE54" s="133" cm="1">
        <f t="array" ref="BE54">_xlfn.XLOOKUP(BE$1,'PY1 Data(H)'!$A$1:$BR$1,_xlfn.XLOOKUP($A54,'PY1 Data(H)'!$A$1:$A$288,'PY1 Data(H)'!$A$1:$BR$288))</f>
        <v>0</v>
      </c>
      <c r="BF54" s="133" cm="1">
        <f t="array" ref="BF54">_xlfn.XLOOKUP(BF$1,'PY1 Data(H)'!$A$1:$BR$1,_xlfn.XLOOKUP($A54,'PY1 Data(H)'!$A$1:$A$288,'PY1 Data(H)'!$A$1:$BR$288))</f>
        <v>0</v>
      </c>
      <c r="BG54" s="133" cm="1">
        <f t="array" ref="BG54">_xlfn.XLOOKUP(BG$1,'PY1 Data(H)'!$A$1:$BR$1,_xlfn.XLOOKUP($A54,'PY1 Data(H)'!$A$1:$A$288,'PY1 Data(H)'!$A$1:$BR$288))</f>
        <v>207555</v>
      </c>
      <c r="BH54" s="133" cm="1">
        <f t="array" ref="BH54">_xlfn.XLOOKUP(BH$1,'PY1 Data(H)'!$A$1:$BR$1,_xlfn.XLOOKUP($A54,'PY1 Data(H)'!$A$1:$A$288,'PY1 Data(H)'!$A$1:$BR$288))</f>
        <v>0</v>
      </c>
      <c r="BI54" s="133" cm="1">
        <f t="array" ref="BI54">_xlfn.XLOOKUP(BI$1,'PY1 Data(H)'!$A$1:$BR$1,_xlfn.XLOOKUP($A54,'PY1 Data(H)'!$A$1:$A$288,'PY1 Data(H)'!$A$1:$BR$288))</f>
        <v>0</v>
      </c>
      <c r="BJ54" s="133" cm="1">
        <f t="array" ref="BJ54">_xlfn.XLOOKUP(BJ$1,'PY1 Data(H)'!$A$1:$BR$1,_xlfn.XLOOKUP($A54,'PY1 Data(H)'!$A$1:$A$288,'PY1 Data(H)'!$A$1:$BR$288))</f>
        <v>0</v>
      </c>
    </row>
    <row r="55" spans="1:62" x14ac:dyDescent="0.3">
      <c r="A55">
        <v>533</v>
      </c>
      <c r="D55" s="133" cm="1">
        <f t="array" ref="D55">_xlfn.XLOOKUP(D$1,'PY1 Data(H)'!$A$1:$BR$1,_xlfn.XLOOKUP($A55,'PY1 Data(H)'!$A$1:$A$288,'PY1 Data(H)'!$A$1:$BR$288))</f>
        <v>0</v>
      </c>
      <c r="E55" s="133" cm="1">
        <f t="array" ref="E55">_xlfn.XLOOKUP(E$1,'PY1 Data(H)'!$A$1:$BR$1,_xlfn.XLOOKUP($A55,'PY1 Data(H)'!$A$1:$A$288,'PY1 Data(H)'!$A$1:$BR$288))</f>
        <v>0</v>
      </c>
      <c r="F55" s="133" cm="1">
        <f t="array" ref="F55">_xlfn.XLOOKUP(F$1,'PY1 Data(H)'!$A$1:$BR$1,_xlfn.XLOOKUP($A55,'PY1 Data(H)'!$A$1:$A$288,'PY1 Data(H)'!$A$1:$BR$288))</f>
        <v>0</v>
      </c>
      <c r="G55" s="133" cm="1">
        <f t="array" ref="G55">_xlfn.XLOOKUP(G$1,'PY1 Data(H)'!$A$1:$BR$1,_xlfn.XLOOKUP($A55,'PY1 Data(H)'!$A$1:$A$288,'PY1 Data(H)'!$A$1:$BR$288))</f>
        <v>0</v>
      </c>
      <c r="H55" s="133" cm="1">
        <f t="array" ref="H55">_xlfn.XLOOKUP(H$1,'PY1 Data(H)'!$A$1:$BR$1,_xlfn.XLOOKUP($A55,'PY1 Data(H)'!$A$1:$A$288,'PY1 Data(H)'!$A$1:$BR$288))</f>
        <v>0</v>
      </c>
      <c r="I55" s="133" cm="1">
        <f t="array" ref="I55">_xlfn.XLOOKUP(I$1,'PY1 Data(H)'!$A$1:$BR$1,_xlfn.XLOOKUP($A55,'PY1 Data(H)'!$A$1:$A$288,'PY1 Data(H)'!$A$1:$BR$288))</f>
        <v>0</v>
      </c>
      <c r="J55" s="133" cm="1">
        <f t="array" ref="J55">_xlfn.XLOOKUP(J$1,'PY1 Data(H)'!$A$1:$BR$1,_xlfn.XLOOKUP($A55,'PY1 Data(H)'!$A$1:$A$288,'PY1 Data(H)'!$A$1:$BR$288))</f>
        <v>0</v>
      </c>
      <c r="K55" s="133" cm="1">
        <f t="array" ref="K55">_xlfn.XLOOKUP(K$1,'PY1 Data(H)'!$A$1:$BR$1,_xlfn.XLOOKUP($A55,'PY1 Data(H)'!$A$1:$A$288,'PY1 Data(H)'!$A$1:$BR$288))</f>
        <v>0</v>
      </c>
      <c r="L55" s="133" cm="1">
        <f t="array" ref="L55">_xlfn.XLOOKUP(L$1,'PY1 Data(H)'!$A$1:$BR$1,_xlfn.XLOOKUP($A55,'PY1 Data(H)'!$A$1:$A$288,'PY1 Data(H)'!$A$1:$BR$288))</f>
        <v>0</v>
      </c>
      <c r="M55" s="133" cm="1">
        <f t="array" ref="M55">_xlfn.XLOOKUP(M$1,'PY1 Data(H)'!$A$1:$BR$1,_xlfn.XLOOKUP($A55,'PY1 Data(H)'!$A$1:$A$288,'PY1 Data(H)'!$A$1:$BR$288))</f>
        <v>0</v>
      </c>
      <c r="N55" s="133" cm="1">
        <f t="array" ref="N55">_xlfn.XLOOKUP(N$1,'PY1 Data(H)'!$A$1:$BR$1,_xlfn.XLOOKUP($A55,'PY1 Data(H)'!$A$1:$A$288,'PY1 Data(H)'!$A$1:$BR$288))</f>
        <v>0</v>
      </c>
      <c r="O55" s="133" cm="1">
        <f t="array" ref="O55">_xlfn.XLOOKUP(O$1,'PY1 Data(H)'!$A$1:$BR$1,_xlfn.XLOOKUP($A55,'PY1 Data(H)'!$A$1:$A$288,'PY1 Data(H)'!$A$1:$BR$288))</f>
        <v>0</v>
      </c>
      <c r="P55" s="133" cm="1">
        <f t="array" ref="P55">_xlfn.XLOOKUP(P$1,'PY1 Data(H)'!$A$1:$BR$1,_xlfn.XLOOKUP($A55,'PY1 Data(H)'!$A$1:$A$288,'PY1 Data(H)'!$A$1:$BR$288))</f>
        <v>0</v>
      </c>
      <c r="Q55" s="133" cm="1">
        <f t="array" ref="Q55">_xlfn.XLOOKUP(Q$1,'PY1 Data(H)'!$A$1:$BR$1,_xlfn.XLOOKUP($A55,'PY1 Data(H)'!$A$1:$A$288,'PY1 Data(H)'!$A$1:$BR$288))</f>
        <v>0</v>
      </c>
      <c r="R55" s="133" cm="1">
        <f t="array" ref="R55">_xlfn.XLOOKUP(R$1,'PY1 Data(H)'!$A$1:$BR$1,_xlfn.XLOOKUP($A55,'PY1 Data(H)'!$A$1:$A$288,'PY1 Data(H)'!$A$1:$BR$288))</f>
        <v>0</v>
      </c>
      <c r="S55" s="133" cm="1">
        <f t="array" ref="S55">_xlfn.XLOOKUP(S$1,'PY1 Data(H)'!$A$1:$BR$1,_xlfn.XLOOKUP($A55,'PY1 Data(H)'!$A$1:$A$288,'PY1 Data(H)'!$A$1:$BR$288))</f>
        <v>0</v>
      </c>
      <c r="T55" s="133" cm="1">
        <f t="array" ref="T55">_xlfn.XLOOKUP(T$1,'PY1 Data(H)'!$A$1:$BR$1,_xlfn.XLOOKUP($A55,'PY1 Data(H)'!$A$1:$A$288,'PY1 Data(H)'!$A$1:$BR$288))</f>
        <v>0</v>
      </c>
      <c r="U55" s="133" cm="1">
        <f t="array" ref="U55">_xlfn.XLOOKUP(U$1,'PY1 Data(H)'!$A$1:$BR$1,_xlfn.XLOOKUP($A55,'PY1 Data(H)'!$A$1:$A$288,'PY1 Data(H)'!$A$1:$BR$288))</f>
        <v>0</v>
      </c>
      <c r="V55" s="133" cm="1">
        <f t="array" ref="V55">_xlfn.XLOOKUP(V$1,'PY1 Data(H)'!$A$1:$BR$1,_xlfn.XLOOKUP($A55,'PY1 Data(H)'!$A$1:$A$288,'PY1 Data(H)'!$A$1:$BR$288))</f>
        <v>0</v>
      </c>
      <c r="W55" s="133" cm="1">
        <f t="array" ref="W55">_xlfn.XLOOKUP(W$1,'PY1 Data(H)'!$A$1:$BR$1,_xlfn.XLOOKUP($A55,'PY1 Data(H)'!$A$1:$A$288,'PY1 Data(H)'!$A$1:$BR$288))</f>
        <v>0</v>
      </c>
      <c r="X55" s="133" cm="1">
        <f t="array" ref="X55">_xlfn.XLOOKUP(X$1,'PY1 Data(H)'!$A$1:$BR$1,_xlfn.XLOOKUP($A55,'PY1 Data(H)'!$A$1:$A$288,'PY1 Data(H)'!$A$1:$BR$288))</f>
        <v>0</v>
      </c>
      <c r="Y55" s="133" cm="1">
        <f t="array" ref="Y55">_xlfn.XLOOKUP(Y$1,'PY1 Data(H)'!$A$1:$BR$1,_xlfn.XLOOKUP($A55,'PY1 Data(H)'!$A$1:$A$288,'PY1 Data(H)'!$A$1:$BR$288))</f>
        <v>0</v>
      </c>
      <c r="Z55" s="133" cm="1">
        <f t="array" ref="Z55">_xlfn.XLOOKUP(Z$1,'PY1 Data(H)'!$A$1:$BR$1,_xlfn.XLOOKUP($A55,'PY1 Data(H)'!$A$1:$A$288,'PY1 Data(H)'!$A$1:$BR$288))</f>
        <v>0</v>
      </c>
      <c r="AA55" s="133" cm="1">
        <f t="array" ref="AA55">_xlfn.XLOOKUP(AA$1,'PY1 Data(H)'!$A$1:$BR$1,_xlfn.XLOOKUP($A55,'PY1 Data(H)'!$A$1:$A$288,'PY1 Data(H)'!$A$1:$BR$288))</f>
        <v>0</v>
      </c>
      <c r="AB55" s="133" cm="1">
        <f t="array" ref="AB55">_xlfn.XLOOKUP(AB$1,'PY1 Data(H)'!$A$1:$BR$1,_xlfn.XLOOKUP($A55,'PY1 Data(H)'!$A$1:$A$288,'PY1 Data(H)'!$A$1:$BR$288))</f>
        <v>0</v>
      </c>
      <c r="AC55" s="133" cm="1">
        <f t="array" ref="AC55">_xlfn.XLOOKUP(AC$1,'PY1 Data(H)'!$A$1:$BR$1,_xlfn.XLOOKUP($A55,'PY1 Data(H)'!$A$1:$A$288,'PY1 Data(H)'!$A$1:$BR$288))</f>
        <v>0</v>
      </c>
      <c r="AD55" s="133" cm="1">
        <f t="array" ref="AD55">_xlfn.XLOOKUP(AD$1,'PY1 Data(H)'!$A$1:$BR$1,_xlfn.XLOOKUP($A55,'PY1 Data(H)'!$A$1:$A$288,'PY1 Data(H)'!$A$1:$BR$288))</f>
        <v>0</v>
      </c>
      <c r="AE55" s="133" cm="1">
        <f t="array" ref="AE55">_xlfn.XLOOKUP(AE$1,'PY1 Data(H)'!$A$1:$BR$1,_xlfn.XLOOKUP($A55,'PY1 Data(H)'!$A$1:$A$288,'PY1 Data(H)'!$A$1:$BR$288))</f>
        <v>0</v>
      </c>
      <c r="AF55" s="133" cm="1">
        <f t="array" ref="AF55">_xlfn.XLOOKUP(AF$1,'PY1 Data(H)'!$A$1:$BR$1,_xlfn.XLOOKUP($A55,'PY1 Data(H)'!$A$1:$A$288,'PY1 Data(H)'!$A$1:$BR$288))</f>
        <v>1176939</v>
      </c>
      <c r="AG55" s="133" cm="1">
        <f t="array" ref="AG55">_xlfn.XLOOKUP(AG$1,'PY1 Data(H)'!$A$1:$BR$1,_xlfn.XLOOKUP($A55,'PY1 Data(H)'!$A$1:$A$288,'PY1 Data(H)'!$A$1:$BR$288))</f>
        <v>0</v>
      </c>
      <c r="AH55" s="133" cm="1">
        <f t="array" ref="AH55">_xlfn.XLOOKUP(AH$1,'PY1 Data(H)'!$A$1:$BR$1,_xlfn.XLOOKUP($A55,'PY1 Data(H)'!$A$1:$A$288,'PY1 Data(H)'!$A$1:$BR$288))</f>
        <v>0</v>
      </c>
      <c r="AI55" s="133" cm="1">
        <f t="array" ref="AI55">_xlfn.XLOOKUP(AI$1,'PY1 Data(H)'!$A$1:$BR$1,_xlfn.XLOOKUP($A55,'PY1 Data(H)'!$A$1:$A$288,'PY1 Data(H)'!$A$1:$BR$288))</f>
        <v>0</v>
      </c>
      <c r="AJ55" s="133" cm="1">
        <f t="array" ref="AJ55">_xlfn.XLOOKUP(AJ$1,'PY1 Data(H)'!$A$1:$BR$1,_xlfn.XLOOKUP($A55,'PY1 Data(H)'!$A$1:$A$288,'PY1 Data(H)'!$A$1:$BR$288))</f>
        <v>0</v>
      </c>
      <c r="AK55" s="133" cm="1">
        <f t="array" ref="AK55">_xlfn.XLOOKUP(AK$1,'PY1 Data(H)'!$A$1:$BR$1,_xlfn.XLOOKUP($A55,'PY1 Data(H)'!$A$1:$A$288,'PY1 Data(H)'!$A$1:$BR$288))</f>
        <v>0</v>
      </c>
      <c r="AL55" s="133" cm="1">
        <f t="array" ref="AL55">_xlfn.XLOOKUP(AL$1,'PY1 Data(H)'!$A$1:$BR$1,_xlfn.XLOOKUP($A55,'PY1 Data(H)'!$A$1:$A$288,'PY1 Data(H)'!$A$1:$BR$288))</f>
        <v>0</v>
      </c>
      <c r="AM55" s="133" cm="1">
        <f t="array" ref="AM55">_xlfn.XLOOKUP(AM$1,'PY1 Data(H)'!$A$1:$BR$1,_xlfn.XLOOKUP($A55,'PY1 Data(H)'!$A$1:$A$288,'PY1 Data(H)'!$A$1:$BR$288))</f>
        <v>0</v>
      </c>
      <c r="AN55" s="133" cm="1">
        <f t="array" ref="AN55">_xlfn.XLOOKUP(AN$1,'PY1 Data(H)'!$A$1:$BR$1,_xlfn.XLOOKUP($A55,'PY1 Data(H)'!$A$1:$A$288,'PY1 Data(H)'!$A$1:$BR$288))</f>
        <v>0</v>
      </c>
      <c r="AO55" s="133" cm="1">
        <f t="array" ref="AO55">_xlfn.XLOOKUP(AO$1,'PY1 Data(H)'!$A$1:$BR$1,_xlfn.XLOOKUP($A55,'PY1 Data(H)'!$A$1:$A$288,'PY1 Data(H)'!$A$1:$BR$288))</f>
        <v>0</v>
      </c>
      <c r="AP55" s="133" cm="1">
        <f t="array" ref="AP55">_xlfn.XLOOKUP(AP$1,'PY1 Data(H)'!$A$1:$BR$1,_xlfn.XLOOKUP($A55,'PY1 Data(H)'!$A$1:$A$288,'PY1 Data(H)'!$A$1:$BR$288))</f>
        <v>0</v>
      </c>
      <c r="AQ55" s="133" cm="1">
        <f t="array" ref="AQ55">_xlfn.XLOOKUP(AQ$1,'PY1 Data(H)'!$A$1:$BR$1,_xlfn.XLOOKUP($A55,'PY1 Data(H)'!$A$1:$A$288,'PY1 Data(H)'!$A$1:$BR$288))</f>
        <v>0</v>
      </c>
      <c r="AR55" s="133" cm="1">
        <f t="array" ref="AR55">_xlfn.XLOOKUP(AR$1,'PY1 Data(H)'!$A$1:$BR$1,_xlfn.XLOOKUP($A55,'PY1 Data(H)'!$A$1:$A$288,'PY1 Data(H)'!$A$1:$BR$288))</f>
        <v>0</v>
      </c>
      <c r="AS55" s="133" cm="1">
        <f t="array" ref="AS55">_xlfn.XLOOKUP(AS$1,'PY1 Data(H)'!$A$1:$BR$1,_xlfn.XLOOKUP($A55,'PY1 Data(H)'!$A$1:$A$288,'PY1 Data(H)'!$A$1:$BR$288))</f>
        <v>0</v>
      </c>
      <c r="AT55" s="133" cm="1">
        <f t="array" ref="AT55">_xlfn.XLOOKUP(AT$1,'PY1 Data(H)'!$A$1:$BR$1,_xlfn.XLOOKUP($A55,'PY1 Data(H)'!$A$1:$A$288,'PY1 Data(H)'!$A$1:$BR$288))</f>
        <v>0</v>
      </c>
      <c r="AU55" s="133" cm="1">
        <f t="array" ref="AU55">_xlfn.XLOOKUP(AU$1,'PY1 Data(H)'!$A$1:$BR$1,_xlfn.XLOOKUP($A55,'PY1 Data(H)'!$A$1:$A$288,'PY1 Data(H)'!$A$1:$BR$288))</f>
        <v>0</v>
      </c>
      <c r="AV55" s="133" cm="1">
        <f t="array" ref="AV55">_xlfn.XLOOKUP(AV$1,'PY1 Data(H)'!$A$1:$BR$1,_xlfn.XLOOKUP($A55,'PY1 Data(H)'!$A$1:$A$288,'PY1 Data(H)'!$A$1:$BR$288))</f>
        <v>0</v>
      </c>
      <c r="AW55" s="133" cm="1">
        <f t="array" ref="AW55">_xlfn.XLOOKUP(AW$1,'PY1 Data(H)'!$A$1:$BR$1,_xlfn.XLOOKUP($A55,'PY1 Data(H)'!$A$1:$A$288,'PY1 Data(H)'!$A$1:$BR$288))</f>
        <v>0</v>
      </c>
      <c r="AX55" s="133" cm="1">
        <f t="array" ref="AX55">_xlfn.XLOOKUP(AX$1,'PY1 Data(H)'!$A$1:$BR$1,_xlfn.XLOOKUP($A55,'PY1 Data(H)'!$A$1:$A$288,'PY1 Data(H)'!$A$1:$BR$288))</f>
        <v>0</v>
      </c>
      <c r="AY55" s="133" cm="1">
        <f t="array" ref="AY55">_xlfn.XLOOKUP(AY$1,'PY1 Data(H)'!$A$1:$BR$1,_xlfn.XLOOKUP($A55,'PY1 Data(H)'!$A$1:$A$288,'PY1 Data(H)'!$A$1:$BR$288))</f>
        <v>0</v>
      </c>
      <c r="AZ55" s="133" cm="1">
        <f t="array" ref="AZ55">_xlfn.XLOOKUP(AZ$1,'PY1 Data(H)'!$A$1:$BR$1,_xlfn.XLOOKUP($A55,'PY1 Data(H)'!$A$1:$A$288,'PY1 Data(H)'!$A$1:$BR$288))</f>
        <v>0</v>
      </c>
      <c r="BA55" s="133" cm="1">
        <f t="array" ref="BA55">_xlfn.XLOOKUP(BA$1,'PY1 Data(H)'!$A$1:$BR$1,_xlfn.XLOOKUP($A55,'PY1 Data(H)'!$A$1:$A$288,'PY1 Data(H)'!$A$1:$BR$288))</f>
        <v>0</v>
      </c>
      <c r="BB55" s="133" cm="1">
        <f t="array" ref="BB55">_xlfn.XLOOKUP(BB$1,'PY1 Data(H)'!$A$1:$BR$1,_xlfn.XLOOKUP($A55,'PY1 Data(H)'!$A$1:$A$288,'PY1 Data(H)'!$A$1:$BR$288))</f>
        <v>0</v>
      </c>
      <c r="BC55" s="133" cm="1">
        <f t="array" ref="BC55">_xlfn.XLOOKUP(BC$1,'PY1 Data(H)'!$A$1:$BR$1,_xlfn.XLOOKUP($A55,'PY1 Data(H)'!$A$1:$A$288,'PY1 Data(H)'!$A$1:$BR$288))</f>
        <v>0</v>
      </c>
      <c r="BD55" s="133" cm="1">
        <f t="array" ref="BD55">_xlfn.XLOOKUP(BD$1,'PY1 Data(H)'!$A$1:$BR$1,_xlfn.XLOOKUP($A55,'PY1 Data(H)'!$A$1:$A$288,'PY1 Data(H)'!$A$1:$BR$288))</f>
        <v>0</v>
      </c>
      <c r="BE55" s="133" cm="1">
        <f t="array" ref="BE55">_xlfn.XLOOKUP(BE$1,'PY1 Data(H)'!$A$1:$BR$1,_xlfn.XLOOKUP($A55,'PY1 Data(H)'!$A$1:$A$288,'PY1 Data(H)'!$A$1:$BR$288))</f>
        <v>0</v>
      </c>
      <c r="BF55" s="133" cm="1">
        <f t="array" ref="BF55">_xlfn.XLOOKUP(BF$1,'PY1 Data(H)'!$A$1:$BR$1,_xlfn.XLOOKUP($A55,'PY1 Data(H)'!$A$1:$A$288,'PY1 Data(H)'!$A$1:$BR$288))</f>
        <v>0</v>
      </c>
      <c r="BG55" s="133" cm="1">
        <f t="array" ref="BG55">_xlfn.XLOOKUP(BG$1,'PY1 Data(H)'!$A$1:$BR$1,_xlfn.XLOOKUP($A55,'PY1 Data(H)'!$A$1:$A$288,'PY1 Data(H)'!$A$1:$BR$288))</f>
        <v>0</v>
      </c>
      <c r="BH55" s="133" cm="1">
        <f t="array" ref="BH55">_xlfn.XLOOKUP(BH$1,'PY1 Data(H)'!$A$1:$BR$1,_xlfn.XLOOKUP($A55,'PY1 Data(H)'!$A$1:$A$288,'PY1 Data(H)'!$A$1:$BR$288))</f>
        <v>0</v>
      </c>
      <c r="BI55" s="133" cm="1">
        <f t="array" ref="BI55">_xlfn.XLOOKUP(BI$1,'PY1 Data(H)'!$A$1:$BR$1,_xlfn.XLOOKUP($A55,'PY1 Data(H)'!$A$1:$A$288,'PY1 Data(H)'!$A$1:$BR$288))</f>
        <v>0</v>
      </c>
      <c r="BJ55" s="133" cm="1">
        <f t="array" ref="BJ55">_xlfn.XLOOKUP(BJ$1,'PY1 Data(H)'!$A$1:$BR$1,_xlfn.XLOOKUP($A55,'PY1 Data(H)'!$A$1:$A$288,'PY1 Data(H)'!$A$1:$BR$288))</f>
        <v>0</v>
      </c>
    </row>
    <row r="56" spans="1:62" x14ac:dyDescent="0.3">
      <c r="A56">
        <v>23</v>
      </c>
      <c r="D56" s="133" cm="1">
        <f t="array" ref="D56">_xlfn.XLOOKUP(D$1,'PY1 Data(H)'!$A$1:$BR$1,_xlfn.XLOOKUP($A56,'PY1 Data(H)'!$A$1:$A$288,'PY1 Data(H)'!$A$1:$BR$288))</f>
        <v>537347</v>
      </c>
      <c r="E56" s="133" cm="1">
        <f t="array" ref="E56">_xlfn.XLOOKUP(E$1,'PY1 Data(H)'!$A$1:$BR$1,_xlfn.XLOOKUP($A56,'PY1 Data(H)'!$A$1:$A$288,'PY1 Data(H)'!$A$1:$BR$288))</f>
        <v>30101</v>
      </c>
      <c r="F56" s="133" cm="1">
        <f t="array" ref="F56">_xlfn.XLOOKUP(F$1,'PY1 Data(H)'!$A$1:$BR$1,_xlfn.XLOOKUP($A56,'PY1 Data(H)'!$A$1:$A$288,'PY1 Data(H)'!$A$1:$BR$288))</f>
        <v>142258</v>
      </c>
      <c r="G56" s="133" cm="1">
        <f t="array" ref="G56">_xlfn.XLOOKUP(G$1,'PY1 Data(H)'!$A$1:$BR$1,_xlfn.XLOOKUP($A56,'PY1 Data(H)'!$A$1:$A$288,'PY1 Data(H)'!$A$1:$BR$288))</f>
        <v>383251</v>
      </c>
      <c r="H56" s="133" cm="1">
        <f t="array" ref="H56">_xlfn.XLOOKUP(H$1,'PY1 Data(H)'!$A$1:$BR$1,_xlfn.XLOOKUP($A56,'PY1 Data(H)'!$A$1:$A$288,'PY1 Data(H)'!$A$1:$BR$288))</f>
        <v>232309</v>
      </c>
      <c r="I56" s="133" cm="1">
        <f t="array" ref="I56">_xlfn.XLOOKUP(I$1,'PY1 Data(H)'!$A$1:$BR$1,_xlfn.XLOOKUP($A56,'PY1 Data(H)'!$A$1:$A$288,'PY1 Data(H)'!$A$1:$BR$288))</f>
        <v>1304951</v>
      </c>
      <c r="J56" s="133" cm="1">
        <f t="array" ref="J56">_xlfn.XLOOKUP(J$1,'PY1 Data(H)'!$A$1:$BR$1,_xlfn.XLOOKUP($A56,'PY1 Data(H)'!$A$1:$A$288,'PY1 Data(H)'!$A$1:$BR$288))</f>
        <v>568580</v>
      </c>
      <c r="K56" s="133" cm="1">
        <f t="array" ref="K56">_xlfn.XLOOKUP(K$1,'PY1 Data(H)'!$A$1:$BR$1,_xlfn.XLOOKUP($A56,'PY1 Data(H)'!$A$1:$A$288,'PY1 Data(H)'!$A$1:$BR$288))</f>
        <v>216703</v>
      </c>
      <c r="L56" s="133" cm="1">
        <f t="array" ref="L56">_xlfn.XLOOKUP(L$1,'PY1 Data(H)'!$A$1:$BR$1,_xlfn.XLOOKUP($A56,'PY1 Data(H)'!$A$1:$A$288,'PY1 Data(H)'!$A$1:$BR$288))</f>
        <v>604254</v>
      </c>
      <c r="M56" s="133" cm="1">
        <f t="array" ref="M56">_xlfn.XLOOKUP(M$1,'PY1 Data(H)'!$A$1:$BR$1,_xlfn.XLOOKUP($A56,'PY1 Data(H)'!$A$1:$A$288,'PY1 Data(H)'!$A$1:$BR$288))</f>
        <v>750000</v>
      </c>
      <c r="N56" s="133" cm="1">
        <f t="array" ref="N56">_xlfn.XLOOKUP(N$1,'PY1 Data(H)'!$A$1:$BR$1,_xlfn.XLOOKUP($A56,'PY1 Data(H)'!$A$1:$A$288,'PY1 Data(H)'!$A$1:$BR$288))</f>
        <v>148511</v>
      </c>
      <c r="O56" s="133" cm="1">
        <f t="array" ref="O56">_xlfn.XLOOKUP(O$1,'PY1 Data(H)'!$A$1:$BR$1,_xlfn.XLOOKUP($A56,'PY1 Data(H)'!$A$1:$A$288,'PY1 Data(H)'!$A$1:$BR$288))</f>
        <v>3777792</v>
      </c>
      <c r="P56" s="133" cm="1">
        <f t="array" ref="P56">_xlfn.XLOOKUP(P$1,'PY1 Data(H)'!$A$1:$BR$1,_xlfn.XLOOKUP($A56,'PY1 Data(H)'!$A$1:$A$288,'PY1 Data(H)'!$A$1:$BR$288))</f>
        <v>2432681</v>
      </c>
      <c r="Q56" s="133" cm="1">
        <f t="array" ref="Q56">_xlfn.XLOOKUP(Q$1,'PY1 Data(H)'!$A$1:$BR$1,_xlfn.XLOOKUP($A56,'PY1 Data(H)'!$A$1:$A$288,'PY1 Data(H)'!$A$1:$BR$288))</f>
        <v>509982</v>
      </c>
      <c r="R56" s="133" cm="1">
        <f t="array" ref="R56">_xlfn.XLOOKUP(R$1,'PY1 Data(H)'!$A$1:$BR$1,_xlfn.XLOOKUP($A56,'PY1 Data(H)'!$A$1:$A$288,'PY1 Data(H)'!$A$1:$BR$288))</f>
        <v>-4595118</v>
      </c>
      <c r="S56" s="133" cm="1">
        <f t="array" ref="S56">_xlfn.XLOOKUP(S$1,'PY1 Data(H)'!$A$1:$BR$1,_xlfn.XLOOKUP($A56,'PY1 Data(H)'!$A$1:$A$288,'PY1 Data(H)'!$A$1:$BR$288))</f>
        <v>5365042</v>
      </c>
      <c r="T56" s="133" cm="1">
        <f t="array" ref="T56">_xlfn.XLOOKUP(T$1,'PY1 Data(H)'!$A$1:$BR$1,_xlfn.XLOOKUP($A56,'PY1 Data(H)'!$A$1:$A$288,'PY1 Data(H)'!$A$1:$BR$288))</f>
        <v>225975</v>
      </c>
      <c r="U56" s="133" cm="1">
        <f t="array" ref="U56">_xlfn.XLOOKUP(U$1,'PY1 Data(H)'!$A$1:$BR$1,_xlfn.XLOOKUP($A56,'PY1 Data(H)'!$A$1:$A$288,'PY1 Data(H)'!$A$1:$BR$288))</f>
        <v>1716464</v>
      </c>
      <c r="V56" s="133" cm="1">
        <f t="array" ref="V56">_xlfn.XLOOKUP(V$1,'PY1 Data(H)'!$A$1:$BR$1,_xlfn.XLOOKUP($A56,'PY1 Data(H)'!$A$1:$A$288,'PY1 Data(H)'!$A$1:$BR$288))</f>
        <v>55982</v>
      </c>
      <c r="W56" s="133" cm="1">
        <f t="array" ref="W56">_xlfn.XLOOKUP(W$1,'PY1 Data(H)'!$A$1:$BR$1,_xlfn.XLOOKUP($A56,'PY1 Data(H)'!$A$1:$A$288,'PY1 Data(H)'!$A$1:$BR$288))</f>
        <v>1500407</v>
      </c>
      <c r="X56" s="133" cm="1">
        <f t="array" ref="X56">_xlfn.XLOOKUP(X$1,'PY1 Data(H)'!$A$1:$BR$1,_xlfn.XLOOKUP($A56,'PY1 Data(H)'!$A$1:$A$288,'PY1 Data(H)'!$A$1:$BR$288))</f>
        <v>-345233</v>
      </c>
      <c r="Y56" s="133" cm="1">
        <f t="array" ref="Y56">_xlfn.XLOOKUP(Y$1,'PY1 Data(H)'!$A$1:$BR$1,_xlfn.XLOOKUP($A56,'PY1 Data(H)'!$A$1:$A$288,'PY1 Data(H)'!$A$1:$BR$288))</f>
        <v>15769000</v>
      </c>
      <c r="Z56" s="133" cm="1">
        <f t="array" ref="Z56">_xlfn.XLOOKUP(Z$1,'PY1 Data(H)'!$A$1:$BR$1,_xlfn.XLOOKUP($A56,'PY1 Data(H)'!$A$1:$A$288,'PY1 Data(H)'!$A$1:$BR$288))</f>
        <v>3208503</v>
      </c>
      <c r="AA56" s="133" cm="1">
        <f t="array" ref="AA56">_xlfn.XLOOKUP(AA$1,'PY1 Data(H)'!$A$1:$BR$1,_xlfn.XLOOKUP($A56,'PY1 Data(H)'!$A$1:$A$288,'PY1 Data(H)'!$A$1:$BR$288))</f>
        <v>-4365</v>
      </c>
      <c r="AB56" s="133" cm="1">
        <f t="array" ref="AB56">_xlfn.XLOOKUP(AB$1,'PY1 Data(H)'!$A$1:$BR$1,_xlfn.XLOOKUP($A56,'PY1 Data(H)'!$A$1:$A$288,'PY1 Data(H)'!$A$1:$BR$288))</f>
        <v>103541</v>
      </c>
      <c r="AC56" s="133" cm="1">
        <f t="array" ref="AC56">_xlfn.XLOOKUP(AC$1,'PY1 Data(H)'!$A$1:$BR$1,_xlfn.XLOOKUP($A56,'PY1 Data(H)'!$A$1:$A$288,'PY1 Data(H)'!$A$1:$BR$288))</f>
        <v>397765</v>
      </c>
      <c r="AD56" s="133" cm="1">
        <f t="array" ref="AD56">_xlfn.XLOOKUP(AD$1,'PY1 Data(H)'!$A$1:$BR$1,_xlfn.XLOOKUP($A56,'PY1 Data(H)'!$A$1:$A$288,'PY1 Data(H)'!$A$1:$BR$288))</f>
        <v>1076979</v>
      </c>
      <c r="AE56" s="133" cm="1">
        <f t="array" ref="AE56">_xlfn.XLOOKUP(AE$1,'PY1 Data(H)'!$A$1:$BR$1,_xlfn.XLOOKUP($A56,'PY1 Data(H)'!$A$1:$A$288,'PY1 Data(H)'!$A$1:$BR$288))</f>
        <v>953658</v>
      </c>
      <c r="AF56" s="133" cm="1">
        <f t="array" ref="AF56">_xlfn.XLOOKUP(AF$1,'PY1 Data(H)'!$A$1:$BR$1,_xlfn.XLOOKUP($A56,'PY1 Data(H)'!$A$1:$A$288,'PY1 Data(H)'!$A$1:$BR$288))</f>
        <v>3305715</v>
      </c>
      <c r="AG56" s="133" cm="1">
        <f t="array" ref="AG56">_xlfn.XLOOKUP(AG$1,'PY1 Data(H)'!$A$1:$BR$1,_xlfn.XLOOKUP($A56,'PY1 Data(H)'!$A$1:$A$288,'PY1 Data(H)'!$A$1:$BR$288))</f>
        <v>0</v>
      </c>
      <c r="AH56" s="133" cm="1">
        <f t="array" ref="AH56">_xlfn.XLOOKUP(AH$1,'PY1 Data(H)'!$A$1:$BR$1,_xlfn.XLOOKUP($A56,'PY1 Data(H)'!$A$1:$A$288,'PY1 Data(H)'!$A$1:$BR$288))</f>
        <v>529676</v>
      </c>
      <c r="AI56" s="133" cm="1">
        <f t="array" ref="AI56">_xlfn.XLOOKUP(AI$1,'PY1 Data(H)'!$A$1:$BR$1,_xlfn.XLOOKUP($A56,'PY1 Data(H)'!$A$1:$A$288,'PY1 Data(H)'!$A$1:$BR$288))</f>
        <v>1638567</v>
      </c>
      <c r="AJ56" s="133" cm="1">
        <f t="array" ref="AJ56">_xlfn.XLOOKUP(AJ$1,'PY1 Data(H)'!$A$1:$BR$1,_xlfn.XLOOKUP($A56,'PY1 Data(H)'!$A$1:$A$288,'PY1 Data(H)'!$A$1:$BR$288))</f>
        <v>2249349</v>
      </c>
      <c r="AK56" s="133" cm="1">
        <f t="array" ref="AK56">_xlfn.XLOOKUP(AK$1,'PY1 Data(H)'!$A$1:$BR$1,_xlfn.XLOOKUP($A56,'PY1 Data(H)'!$A$1:$A$288,'PY1 Data(H)'!$A$1:$BR$288))</f>
        <v>1284608</v>
      </c>
      <c r="AL56" s="133" cm="1">
        <f t="array" ref="AL56">_xlfn.XLOOKUP(AL$1,'PY1 Data(H)'!$A$1:$BR$1,_xlfn.XLOOKUP($A56,'PY1 Data(H)'!$A$1:$A$288,'PY1 Data(H)'!$A$1:$BR$288))</f>
        <v>509763</v>
      </c>
      <c r="AM56" s="133" cm="1">
        <f t="array" ref="AM56">_xlfn.XLOOKUP(AM$1,'PY1 Data(H)'!$A$1:$BR$1,_xlfn.XLOOKUP($A56,'PY1 Data(H)'!$A$1:$A$288,'PY1 Data(H)'!$A$1:$BR$288))</f>
        <v>853492</v>
      </c>
      <c r="AN56" s="133" cm="1">
        <f t="array" ref="AN56">_xlfn.XLOOKUP(AN$1,'PY1 Data(H)'!$A$1:$BR$1,_xlfn.XLOOKUP($A56,'PY1 Data(H)'!$A$1:$A$288,'PY1 Data(H)'!$A$1:$BR$288))</f>
        <v>513525</v>
      </c>
      <c r="AO56" s="133" cm="1">
        <f t="array" ref="AO56">_xlfn.XLOOKUP(AO$1,'PY1 Data(H)'!$A$1:$BR$1,_xlfn.XLOOKUP($A56,'PY1 Data(H)'!$A$1:$A$288,'PY1 Data(H)'!$A$1:$BR$288))</f>
        <v>1739593</v>
      </c>
      <c r="AP56" s="133" cm="1">
        <f t="array" ref="AP56">_xlfn.XLOOKUP(AP$1,'PY1 Data(H)'!$A$1:$BR$1,_xlfn.XLOOKUP($A56,'PY1 Data(H)'!$A$1:$A$288,'PY1 Data(H)'!$A$1:$BR$288))</f>
        <v>1638682</v>
      </c>
      <c r="AQ56" s="133" cm="1">
        <f t="array" ref="AQ56">_xlfn.XLOOKUP(AQ$1,'PY1 Data(H)'!$A$1:$BR$1,_xlfn.XLOOKUP($A56,'PY1 Data(H)'!$A$1:$A$288,'PY1 Data(H)'!$A$1:$BR$288))</f>
        <v>-56881</v>
      </c>
      <c r="AR56" s="133" cm="1">
        <f t="array" ref="AR56">_xlfn.XLOOKUP(AR$1,'PY1 Data(H)'!$A$1:$BR$1,_xlfn.XLOOKUP($A56,'PY1 Data(H)'!$A$1:$A$288,'PY1 Data(H)'!$A$1:$BR$288))</f>
        <v>2322715</v>
      </c>
      <c r="AS56" s="133" cm="1">
        <f t="array" ref="AS56">_xlfn.XLOOKUP(AS$1,'PY1 Data(H)'!$A$1:$BR$1,_xlfn.XLOOKUP($A56,'PY1 Data(H)'!$A$1:$A$288,'PY1 Data(H)'!$A$1:$BR$288))</f>
        <v>-990105</v>
      </c>
      <c r="AT56" s="133" cm="1">
        <f t="array" ref="AT56">_xlfn.XLOOKUP(AT$1,'PY1 Data(H)'!$A$1:$BR$1,_xlfn.XLOOKUP($A56,'PY1 Data(H)'!$A$1:$A$288,'PY1 Data(H)'!$A$1:$BR$288))</f>
        <v>110916</v>
      </c>
      <c r="AU56" s="133" cm="1">
        <f t="array" ref="AU56">_xlfn.XLOOKUP(AU$1,'PY1 Data(H)'!$A$1:$BR$1,_xlfn.XLOOKUP($A56,'PY1 Data(H)'!$A$1:$A$288,'PY1 Data(H)'!$A$1:$BR$288))</f>
        <v>651</v>
      </c>
      <c r="AV56" s="133" cm="1">
        <f t="array" ref="AV56">_xlfn.XLOOKUP(AV$1,'PY1 Data(H)'!$A$1:$BR$1,_xlfn.XLOOKUP($A56,'PY1 Data(H)'!$A$1:$A$288,'PY1 Data(H)'!$A$1:$BR$288))</f>
        <v>799396</v>
      </c>
      <c r="AW56" s="133" cm="1">
        <f t="array" ref="AW56">_xlfn.XLOOKUP(AW$1,'PY1 Data(H)'!$A$1:$BR$1,_xlfn.XLOOKUP($A56,'PY1 Data(H)'!$A$1:$A$288,'PY1 Data(H)'!$A$1:$BR$288))</f>
        <v>528361</v>
      </c>
      <c r="AX56" s="133" cm="1">
        <f t="array" ref="AX56">_xlfn.XLOOKUP(AX$1,'PY1 Data(H)'!$A$1:$BR$1,_xlfn.XLOOKUP($A56,'PY1 Data(H)'!$A$1:$A$288,'PY1 Data(H)'!$A$1:$BR$288))</f>
        <v>-3731813</v>
      </c>
      <c r="AY56" s="133" cm="1">
        <f t="array" ref="AY56">_xlfn.XLOOKUP(AY$1,'PY1 Data(H)'!$A$1:$BR$1,_xlfn.XLOOKUP($A56,'PY1 Data(H)'!$A$1:$A$288,'PY1 Data(H)'!$A$1:$BR$288))</f>
        <v>1747834</v>
      </c>
      <c r="AZ56" s="133" cm="1">
        <f t="array" ref="AZ56">_xlfn.XLOOKUP(AZ$1,'PY1 Data(H)'!$A$1:$BR$1,_xlfn.XLOOKUP($A56,'PY1 Data(H)'!$A$1:$A$288,'PY1 Data(H)'!$A$1:$BR$288))</f>
        <v>678373</v>
      </c>
      <c r="BA56" s="133" cm="1">
        <f t="array" ref="BA56">_xlfn.XLOOKUP(BA$1,'PY1 Data(H)'!$A$1:$BR$1,_xlfn.XLOOKUP($A56,'PY1 Data(H)'!$A$1:$A$288,'PY1 Data(H)'!$A$1:$BR$288))</f>
        <v>-223314</v>
      </c>
      <c r="BB56" s="133" cm="1">
        <f t="array" ref="BB56">_xlfn.XLOOKUP(BB$1,'PY1 Data(H)'!$A$1:$BR$1,_xlfn.XLOOKUP($A56,'PY1 Data(H)'!$A$1:$A$288,'PY1 Data(H)'!$A$1:$BR$288))</f>
        <v>2453559</v>
      </c>
      <c r="BC56" s="133" cm="1">
        <f t="array" ref="BC56">_xlfn.XLOOKUP(BC$1,'PY1 Data(H)'!$A$1:$BR$1,_xlfn.XLOOKUP($A56,'PY1 Data(H)'!$A$1:$A$288,'PY1 Data(H)'!$A$1:$BR$288))</f>
        <v>464516</v>
      </c>
      <c r="BD56" s="133" cm="1">
        <f t="array" ref="BD56">_xlfn.XLOOKUP(BD$1,'PY1 Data(H)'!$A$1:$BR$1,_xlfn.XLOOKUP($A56,'PY1 Data(H)'!$A$1:$A$288,'PY1 Data(H)'!$A$1:$BR$288))</f>
        <v>423337</v>
      </c>
      <c r="BE56" s="133" cm="1">
        <f t="array" ref="BE56">_xlfn.XLOOKUP(BE$1,'PY1 Data(H)'!$A$1:$BR$1,_xlfn.XLOOKUP($A56,'PY1 Data(H)'!$A$1:$A$288,'PY1 Data(H)'!$A$1:$BR$288))</f>
        <v>631974</v>
      </c>
      <c r="BF56" s="133" cm="1">
        <f t="array" ref="BF56">_xlfn.XLOOKUP(BF$1,'PY1 Data(H)'!$A$1:$BR$1,_xlfn.XLOOKUP($A56,'PY1 Data(H)'!$A$1:$A$288,'PY1 Data(H)'!$A$1:$BR$288))</f>
        <v>495994</v>
      </c>
      <c r="BG56" s="133" cm="1">
        <f t="array" ref="BG56">_xlfn.XLOOKUP(BG$1,'PY1 Data(H)'!$A$1:$BR$1,_xlfn.XLOOKUP($A56,'PY1 Data(H)'!$A$1:$A$288,'PY1 Data(H)'!$A$1:$BR$288))</f>
        <v>4085314</v>
      </c>
      <c r="BH56" s="133" cm="1">
        <f t="array" ref="BH56">_xlfn.XLOOKUP(BH$1,'PY1 Data(H)'!$A$1:$BR$1,_xlfn.XLOOKUP($A56,'PY1 Data(H)'!$A$1:$A$288,'PY1 Data(H)'!$A$1:$BR$288))</f>
        <v>191138</v>
      </c>
      <c r="BI56" s="133" cm="1">
        <f t="array" ref="BI56">_xlfn.XLOOKUP(BI$1,'PY1 Data(H)'!$A$1:$BR$1,_xlfn.XLOOKUP($A56,'PY1 Data(H)'!$A$1:$A$288,'PY1 Data(H)'!$A$1:$BR$288))</f>
        <v>13564872</v>
      </c>
      <c r="BJ56" s="133" cm="1">
        <f t="array" ref="BJ56">_xlfn.XLOOKUP(BJ$1,'PY1 Data(H)'!$A$1:$BR$1,_xlfn.XLOOKUP($A56,'PY1 Data(H)'!$A$1:$A$288,'PY1 Data(H)'!$A$1:$BR$288))</f>
        <v>225267</v>
      </c>
    </row>
    <row r="57" spans="1:62" x14ac:dyDescent="0.3">
      <c r="A57">
        <v>507</v>
      </c>
      <c r="D57" s="133" cm="1">
        <f t="array" ref="D57">_xlfn.XLOOKUP(D$1,'PY1 Data(H)'!$A$1:$BR$1,_xlfn.XLOOKUP($A57,'PY1 Data(H)'!$A$1:$A$288,'PY1 Data(H)'!$A$1:$BR$288))</f>
        <v>0</v>
      </c>
      <c r="E57" s="133" cm="1">
        <f t="array" ref="E57">_xlfn.XLOOKUP(E$1,'PY1 Data(H)'!$A$1:$BR$1,_xlfn.XLOOKUP($A57,'PY1 Data(H)'!$A$1:$A$288,'PY1 Data(H)'!$A$1:$BR$288))</f>
        <v>0</v>
      </c>
      <c r="F57" s="133" cm="1">
        <f t="array" ref="F57">_xlfn.XLOOKUP(F$1,'PY1 Data(H)'!$A$1:$BR$1,_xlfn.XLOOKUP($A57,'PY1 Data(H)'!$A$1:$A$288,'PY1 Data(H)'!$A$1:$BR$288))</f>
        <v>0</v>
      </c>
      <c r="G57" s="133" cm="1">
        <f t="array" ref="G57">_xlfn.XLOOKUP(G$1,'PY1 Data(H)'!$A$1:$BR$1,_xlfn.XLOOKUP($A57,'PY1 Data(H)'!$A$1:$A$288,'PY1 Data(H)'!$A$1:$BR$288))</f>
        <v>0</v>
      </c>
      <c r="H57" s="133" cm="1">
        <f t="array" ref="H57">_xlfn.XLOOKUP(H$1,'PY1 Data(H)'!$A$1:$BR$1,_xlfn.XLOOKUP($A57,'PY1 Data(H)'!$A$1:$A$288,'PY1 Data(H)'!$A$1:$BR$288))</f>
        <v>0</v>
      </c>
      <c r="I57" s="133" cm="1">
        <f t="array" ref="I57">_xlfn.XLOOKUP(I$1,'PY1 Data(H)'!$A$1:$BR$1,_xlfn.XLOOKUP($A57,'PY1 Data(H)'!$A$1:$A$288,'PY1 Data(H)'!$A$1:$BR$288))</f>
        <v>0</v>
      </c>
      <c r="J57" s="133" cm="1">
        <f t="array" ref="J57">_xlfn.XLOOKUP(J$1,'PY1 Data(H)'!$A$1:$BR$1,_xlfn.XLOOKUP($A57,'PY1 Data(H)'!$A$1:$A$288,'PY1 Data(H)'!$A$1:$BR$288))</f>
        <v>0</v>
      </c>
      <c r="K57" s="133" cm="1">
        <f t="array" ref="K57">_xlfn.XLOOKUP(K$1,'PY1 Data(H)'!$A$1:$BR$1,_xlfn.XLOOKUP($A57,'PY1 Data(H)'!$A$1:$A$288,'PY1 Data(H)'!$A$1:$BR$288))</f>
        <v>30489</v>
      </c>
      <c r="L57" s="133" cm="1">
        <f t="array" ref="L57">_xlfn.XLOOKUP(L$1,'PY1 Data(H)'!$A$1:$BR$1,_xlfn.XLOOKUP($A57,'PY1 Data(H)'!$A$1:$A$288,'PY1 Data(H)'!$A$1:$BR$288))</f>
        <v>0</v>
      </c>
      <c r="M57" s="133" cm="1">
        <f t="array" ref="M57">_xlfn.XLOOKUP(M$1,'PY1 Data(H)'!$A$1:$BR$1,_xlfn.XLOOKUP($A57,'PY1 Data(H)'!$A$1:$A$288,'PY1 Data(H)'!$A$1:$BR$288))</f>
        <v>0</v>
      </c>
      <c r="N57" s="133" cm="1">
        <f t="array" ref="N57">_xlfn.XLOOKUP(N$1,'PY1 Data(H)'!$A$1:$BR$1,_xlfn.XLOOKUP($A57,'PY1 Data(H)'!$A$1:$A$288,'PY1 Data(H)'!$A$1:$BR$288))</f>
        <v>18146</v>
      </c>
      <c r="O57" s="133" cm="1">
        <f t="array" ref="O57">_xlfn.XLOOKUP(O$1,'PY1 Data(H)'!$A$1:$BR$1,_xlfn.XLOOKUP($A57,'PY1 Data(H)'!$A$1:$A$288,'PY1 Data(H)'!$A$1:$BR$288))</f>
        <v>-27954</v>
      </c>
      <c r="P57" s="133" cm="1">
        <f t="array" ref="P57">_xlfn.XLOOKUP(P$1,'PY1 Data(H)'!$A$1:$BR$1,_xlfn.XLOOKUP($A57,'PY1 Data(H)'!$A$1:$A$288,'PY1 Data(H)'!$A$1:$BR$288))</f>
        <v>-133832</v>
      </c>
      <c r="Q57" s="133" cm="1">
        <f t="array" ref="Q57">_xlfn.XLOOKUP(Q$1,'PY1 Data(H)'!$A$1:$BR$1,_xlfn.XLOOKUP($A57,'PY1 Data(H)'!$A$1:$A$288,'PY1 Data(H)'!$A$1:$BR$288))</f>
        <v>-1</v>
      </c>
      <c r="R57" s="133" cm="1">
        <f t="array" ref="R57">_xlfn.XLOOKUP(R$1,'PY1 Data(H)'!$A$1:$BR$1,_xlfn.XLOOKUP($A57,'PY1 Data(H)'!$A$1:$A$288,'PY1 Data(H)'!$A$1:$BR$288))</f>
        <v>-74696</v>
      </c>
      <c r="S57" s="133" cm="1">
        <f t="array" ref="S57">_xlfn.XLOOKUP(S$1,'PY1 Data(H)'!$A$1:$BR$1,_xlfn.XLOOKUP($A57,'PY1 Data(H)'!$A$1:$A$288,'PY1 Data(H)'!$A$1:$BR$288))</f>
        <v>182792</v>
      </c>
      <c r="T57" s="133" cm="1">
        <f t="array" ref="T57">_xlfn.XLOOKUP(T$1,'PY1 Data(H)'!$A$1:$BR$1,_xlfn.XLOOKUP($A57,'PY1 Data(H)'!$A$1:$A$288,'PY1 Data(H)'!$A$1:$BR$288))</f>
        <v>0</v>
      </c>
      <c r="U57" s="133" cm="1">
        <f t="array" ref="U57">_xlfn.XLOOKUP(U$1,'PY1 Data(H)'!$A$1:$BR$1,_xlfn.XLOOKUP($A57,'PY1 Data(H)'!$A$1:$A$288,'PY1 Data(H)'!$A$1:$BR$288))</f>
        <v>39547</v>
      </c>
      <c r="V57" s="133" cm="1">
        <f t="array" ref="V57">_xlfn.XLOOKUP(V$1,'PY1 Data(H)'!$A$1:$BR$1,_xlfn.XLOOKUP($A57,'PY1 Data(H)'!$A$1:$A$288,'PY1 Data(H)'!$A$1:$BR$288))</f>
        <v>0</v>
      </c>
      <c r="W57" s="133" cm="1">
        <f t="array" ref="W57">_xlfn.XLOOKUP(W$1,'PY1 Data(H)'!$A$1:$BR$1,_xlfn.XLOOKUP($A57,'PY1 Data(H)'!$A$1:$A$288,'PY1 Data(H)'!$A$1:$BR$288))</f>
        <v>19247</v>
      </c>
      <c r="X57" s="133" cm="1">
        <f t="array" ref="X57">_xlfn.XLOOKUP(X$1,'PY1 Data(H)'!$A$1:$BR$1,_xlfn.XLOOKUP($A57,'PY1 Data(H)'!$A$1:$A$288,'PY1 Data(H)'!$A$1:$BR$288))</f>
        <v>0</v>
      </c>
      <c r="Y57" s="133" cm="1">
        <f t="array" ref="Y57">_xlfn.XLOOKUP(Y$1,'PY1 Data(H)'!$A$1:$BR$1,_xlfn.XLOOKUP($A57,'PY1 Data(H)'!$A$1:$A$288,'PY1 Data(H)'!$A$1:$BR$288))</f>
        <v>0</v>
      </c>
      <c r="Z57" s="133" cm="1">
        <f t="array" ref="Z57">_xlfn.XLOOKUP(Z$1,'PY1 Data(H)'!$A$1:$BR$1,_xlfn.XLOOKUP($A57,'PY1 Data(H)'!$A$1:$A$288,'PY1 Data(H)'!$A$1:$BR$288))</f>
        <v>0</v>
      </c>
      <c r="AA57" s="133" cm="1">
        <f t="array" ref="AA57">_xlfn.XLOOKUP(AA$1,'PY1 Data(H)'!$A$1:$BR$1,_xlfn.XLOOKUP($A57,'PY1 Data(H)'!$A$1:$A$288,'PY1 Data(H)'!$A$1:$BR$288))</f>
        <v>0</v>
      </c>
      <c r="AB57" s="133" cm="1">
        <f t="array" ref="AB57">_xlfn.XLOOKUP(AB$1,'PY1 Data(H)'!$A$1:$BR$1,_xlfn.XLOOKUP($A57,'PY1 Data(H)'!$A$1:$A$288,'PY1 Data(H)'!$A$1:$BR$288))</f>
        <v>0</v>
      </c>
      <c r="AC57" s="133" cm="1">
        <f t="array" ref="AC57">_xlfn.XLOOKUP(AC$1,'PY1 Data(H)'!$A$1:$BR$1,_xlfn.XLOOKUP($A57,'PY1 Data(H)'!$A$1:$A$288,'PY1 Data(H)'!$A$1:$BR$288))</f>
        <v>0</v>
      </c>
      <c r="AD57" s="133" cm="1">
        <f t="array" ref="AD57">_xlfn.XLOOKUP(AD$1,'PY1 Data(H)'!$A$1:$BR$1,_xlfn.XLOOKUP($A57,'PY1 Data(H)'!$A$1:$A$288,'PY1 Data(H)'!$A$1:$BR$288))</f>
        <v>0</v>
      </c>
      <c r="AE57" s="133" cm="1">
        <f t="array" ref="AE57">_xlfn.XLOOKUP(AE$1,'PY1 Data(H)'!$A$1:$BR$1,_xlfn.XLOOKUP($A57,'PY1 Data(H)'!$A$1:$A$288,'PY1 Data(H)'!$A$1:$BR$288))</f>
        <v>0</v>
      </c>
      <c r="AF57" s="133" cm="1">
        <f t="array" ref="AF57">_xlfn.XLOOKUP(AF$1,'PY1 Data(H)'!$A$1:$BR$1,_xlfn.XLOOKUP($A57,'PY1 Data(H)'!$A$1:$A$288,'PY1 Data(H)'!$A$1:$BR$288))</f>
        <v>281881</v>
      </c>
      <c r="AG57" s="133" cm="1">
        <f t="array" ref="AG57">_xlfn.XLOOKUP(AG$1,'PY1 Data(H)'!$A$1:$BR$1,_xlfn.XLOOKUP($A57,'PY1 Data(H)'!$A$1:$A$288,'PY1 Data(H)'!$A$1:$BR$288))</f>
        <v>0</v>
      </c>
      <c r="AH57" s="133" cm="1">
        <f t="array" ref="AH57">_xlfn.XLOOKUP(AH$1,'PY1 Data(H)'!$A$1:$BR$1,_xlfn.XLOOKUP($A57,'PY1 Data(H)'!$A$1:$A$288,'PY1 Data(H)'!$A$1:$BR$288))</f>
        <v>0</v>
      </c>
      <c r="AI57" s="133" cm="1">
        <f t="array" ref="AI57">_xlfn.XLOOKUP(AI$1,'PY1 Data(H)'!$A$1:$BR$1,_xlfn.XLOOKUP($A57,'PY1 Data(H)'!$A$1:$A$288,'PY1 Data(H)'!$A$1:$BR$288))</f>
        <v>51399</v>
      </c>
      <c r="AJ57" s="133" cm="1">
        <f t="array" ref="AJ57">_xlfn.XLOOKUP(AJ$1,'PY1 Data(H)'!$A$1:$BR$1,_xlfn.XLOOKUP($A57,'PY1 Data(H)'!$A$1:$A$288,'PY1 Data(H)'!$A$1:$BR$288))</f>
        <v>0</v>
      </c>
      <c r="AK57" s="133" cm="1">
        <f t="array" ref="AK57">_xlfn.XLOOKUP(AK$1,'PY1 Data(H)'!$A$1:$BR$1,_xlfn.XLOOKUP($A57,'PY1 Data(H)'!$A$1:$A$288,'PY1 Data(H)'!$A$1:$BR$288))</f>
        <v>0</v>
      </c>
      <c r="AL57" s="133" cm="1">
        <f t="array" ref="AL57">_xlfn.XLOOKUP(AL$1,'PY1 Data(H)'!$A$1:$BR$1,_xlfn.XLOOKUP($A57,'PY1 Data(H)'!$A$1:$A$288,'PY1 Data(H)'!$A$1:$BR$288))</f>
        <v>29388</v>
      </c>
      <c r="AM57" s="133" cm="1">
        <f t="array" ref="AM57">_xlfn.XLOOKUP(AM$1,'PY1 Data(H)'!$A$1:$BR$1,_xlfn.XLOOKUP($A57,'PY1 Data(H)'!$A$1:$A$288,'PY1 Data(H)'!$A$1:$BR$288))</f>
        <v>-6876</v>
      </c>
      <c r="AN57" s="133" cm="1">
        <f t="array" ref="AN57">_xlfn.XLOOKUP(AN$1,'PY1 Data(H)'!$A$1:$BR$1,_xlfn.XLOOKUP($A57,'PY1 Data(H)'!$A$1:$A$288,'PY1 Data(H)'!$A$1:$BR$288))</f>
        <v>0</v>
      </c>
      <c r="AO57" s="133" cm="1">
        <f t="array" ref="AO57">_xlfn.XLOOKUP(AO$1,'PY1 Data(H)'!$A$1:$BR$1,_xlfn.XLOOKUP($A57,'PY1 Data(H)'!$A$1:$A$288,'PY1 Data(H)'!$A$1:$BR$288))</f>
        <v>0</v>
      </c>
      <c r="AP57" s="133" cm="1">
        <f t="array" ref="AP57">_xlfn.XLOOKUP(AP$1,'PY1 Data(H)'!$A$1:$BR$1,_xlfn.XLOOKUP($A57,'PY1 Data(H)'!$A$1:$A$288,'PY1 Data(H)'!$A$1:$BR$288))</f>
        <v>0</v>
      </c>
      <c r="AQ57" s="133" cm="1">
        <f t="array" ref="AQ57">_xlfn.XLOOKUP(AQ$1,'PY1 Data(H)'!$A$1:$BR$1,_xlfn.XLOOKUP($A57,'PY1 Data(H)'!$A$1:$A$288,'PY1 Data(H)'!$A$1:$BR$288))</f>
        <v>0</v>
      </c>
      <c r="AR57" s="133" cm="1">
        <f t="array" ref="AR57">_xlfn.XLOOKUP(AR$1,'PY1 Data(H)'!$A$1:$BR$1,_xlfn.XLOOKUP($A57,'PY1 Data(H)'!$A$1:$A$288,'PY1 Data(H)'!$A$1:$BR$288))</f>
        <v>-20500</v>
      </c>
      <c r="AS57" s="133" cm="1">
        <f t="array" ref="AS57">_xlfn.XLOOKUP(AS$1,'PY1 Data(H)'!$A$1:$BR$1,_xlfn.XLOOKUP($A57,'PY1 Data(H)'!$A$1:$A$288,'PY1 Data(H)'!$A$1:$BR$288))</f>
        <v>0</v>
      </c>
      <c r="AT57" s="133" cm="1">
        <f t="array" ref="AT57">_xlfn.XLOOKUP(AT$1,'PY1 Data(H)'!$A$1:$BR$1,_xlfn.XLOOKUP($A57,'PY1 Data(H)'!$A$1:$A$288,'PY1 Data(H)'!$A$1:$BR$288))</f>
        <v>0</v>
      </c>
      <c r="AU57" s="133" cm="1">
        <f t="array" ref="AU57">_xlfn.XLOOKUP(AU$1,'PY1 Data(H)'!$A$1:$BR$1,_xlfn.XLOOKUP($A57,'PY1 Data(H)'!$A$1:$A$288,'PY1 Data(H)'!$A$1:$BR$288))</f>
        <v>0</v>
      </c>
      <c r="AV57" s="133" cm="1">
        <f t="array" ref="AV57">_xlfn.XLOOKUP(AV$1,'PY1 Data(H)'!$A$1:$BR$1,_xlfn.XLOOKUP($A57,'PY1 Data(H)'!$A$1:$A$288,'PY1 Data(H)'!$A$1:$BR$288))</f>
        <v>0</v>
      </c>
      <c r="AW57" s="133" cm="1">
        <f t="array" ref="AW57">_xlfn.XLOOKUP(AW$1,'PY1 Data(H)'!$A$1:$BR$1,_xlfn.XLOOKUP($A57,'PY1 Data(H)'!$A$1:$A$288,'PY1 Data(H)'!$A$1:$BR$288))</f>
        <v>0</v>
      </c>
      <c r="AX57" s="133" cm="1">
        <f t="array" ref="AX57">_xlfn.XLOOKUP(AX$1,'PY1 Data(H)'!$A$1:$BR$1,_xlfn.XLOOKUP($A57,'PY1 Data(H)'!$A$1:$A$288,'PY1 Data(H)'!$A$1:$BR$288))</f>
        <v>0</v>
      </c>
      <c r="AY57" s="133" cm="1">
        <f t="array" ref="AY57">_xlfn.XLOOKUP(AY$1,'PY1 Data(H)'!$A$1:$BR$1,_xlfn.XLOOKUP($A57,'PY1 Data(H)'!$A$1:$A$288,'PY1 Data(H)'!$A$1:$BR$288))</f>
        <v>-57270</v>
      </c>
      <c r="AZ57" s="133" cm="1">
        <f t="array" ref="AZ57">_xlfn.XLOOKUP(AZ$1,'PY1 Data(H)'!$A$1:$BR$1,_xlfn.XLOOKUP($A57,'PY1 Data(H)'!$A$1:$A$288,'PY1 Data(H)'!$A$1:$BR$288))</f>
        <v>182084</v>
      </c>
      <c r="BA57" s="133" cm="1">
        <f t="array" ref="BA57">_xlfn.XLOOKUP(BA$1,'PY1 Data(H)'!$A$1:$BR$1,_xlfn.XLOOKUP($A57,'PY1 Data(H)'!$A$1:$A$288,'PY1 Data(H)'!$A$1:$BR$288))</f>
        <v>0</v>
      </c>
      <c r="BB57" s="133" cm="1">
        <f t="array" ref="BB57">_xlfn.XLOOKUP(BB$1,'PY1 Data(H)'!$A$1:$BR$1,_xlfn.XLOOKUP($A57,'PY1 Data(H)'!$A$1:$A$288,'PY1 Data(H)'!$A$1:$BR$288))</f>
        <v>0</v>
      </c>
      <c r="BC57" s="133" cm="1">
        <f t="array" ref="BC57">_xlfn.XLOOKUP(BC$1,'PY1 Data(H)'!$A$1:$BR$1,_xlfn.XLOOKUP($A57,'PY1 Data(H)'!$A$1:$A$288,'PY1 Data(H)'!$A$1:$BR$288))</f>
        <v>0</v>
      </c>
      <c r="BD57" s="133" cm="1">
        <f t="array" ref="BD57">_xlfn.XLOOKUP(BD$1,'PY1 Data(H)'!$A$1:$BR$1,_xlfn.XLOOKUP($A57,'PY1 Data(H)'!$A$1:$A$288,'PY1 Data(H)'!$A$1:$BR$288))</f>
        <v>0</v>
      </c>
      <c r="BE57" s="133" cm="1">
        <f t="array" ref="BE57">_xlfn.XLOOKUP(BE$1,'PY1 Data(H)'!$A$1:$BR$1,_xlfn.XLOOKUP($A57,'PY1 Data(H)'!$A$1:$A$288,'PY1 Data(H)'!$A$1:$BR$288))</f>
        <v>0</v>
      </c>
      <c r="BF57" s="133" cm="1">
        <f t="array" ref="BF57">_xlfn.XLOOKUP(BF$1,'PY1 Data(H)'!$A$1:$BR$1,_xlfn.XLOOKUP($A57,'PY1 Data(H)'!$A$1:$A$288,'PY1 Data(H)'!$A$1:$BR$288))</f>
        <v>0</v>
      </c>
      <c r="BG57" s="133" cm="1">
        <f t="array" ref="BG57">_xlfn.XLOOKUP(BG$1,'PY1 Data(H)'!$A$1:$BR$1,_xlfn.XLOOKUP($A57,'PY1 Data(H)'!$A$1:$A$288,'PY1 Data(H)'!$A$1:$BR$288))</f>
        <v>0</v>
      </c>
      <c r="BH57" s="133" cm="1">
        <f t="array" ref="BH57">_xlfn.XLOOKUP(BH$1,'PY1 Data(H)'!$A$1:$BR$1,_xlfn.XLOOKUP($A57,'PY1 Data(H)'!$A$1:$A$288,'PY1 Data(H)'!$A$1:$BR$288))</f>
        <v>0</v>
      </c>
      <c r="BI57" s="133" cm="1">
        <f t="array" ref="BI57">_xlfn.XLOOKUP(BI$1,'PY1 Data(H)'!$A$1:$BR$1,_xlfn.XLOOKUP($A57,'PY1 Data(H)'!$A$1:$A$288,'PY1 Data(H)'!$A$1:$BR$288))</f>
        <v>0</v>
      </c>
      <c r="BJ57" s="133" cm="1">
        <f t="array" ref="BJ57">_xlfn.XLOOKUP(BJ$1,'PY1 Data(H)'!$A$1:$BR$1,_xlfn.XLOOKUP($A57,'PY1 Data(H)'!$A$1:$A$288,'PY1 Data(H)'!$A$1:$BR$288))</f>
        <v>0</v>
      </c>
    </row>
    <row r="58" spans="1:62" x14ac:dyDescent="0.3">
      <c r="A58">
        <v>546</v>
      </c>
      <c r="D58" s="133" cm="1">
        <f t="array" ref="D58">_xlfn.XLOOKUP(D$1,'PY1 Data(H)'!$A$1:$BR$1,_xlfn.XLOOKUP($A58,'PY1 Data(H)'!$A$1:$A$288,'PY1 Data(H)'!$A$1:$BR$288))</f>
        <v>0</v>
      </c>
      <c r="E58" s="133" cm="1">
        <f t="array" ref="E58">_xlfn.XLOOKUP(E$1,'PY1 Data(H)'!$A$1:$BR$1,_xlfn.XLOOKUP($A58,'PY1 Data(H)'!$A$1:$A$288,'PY1 Data(H)'!$A$1:$BR$288))</f>
        <v>0</v>
      </c>
      <c r="F58" s="133" cm="1">
        <f t="array" ref="F58">_xlfn.XLOOKUP(F$1,'PY1 Data(H)'!$A$1:$BR$1,_xlfn.XLOOKUP($A58,'PY1 Data(H)'!$A$1:$A$288,'PY1 Data(H)'!$A$1:$BR$288))</f>
        <v>0</v>
      </c>
      <c r="G58" s="133" cm="1">
        <f t="array" ref="G58">_xlfn.XLOOKUP(G$1,'PY1 Data(H)'!$A$1:$BR$1,_xlfn.XLOOKUP($A58,'PY1 Data(H)'!$A$1:$A$288,'PY1 Data(H)'!$A$1:$BR$288))</f>
        <v>515000</v>
      </c>
      <c r="H58" s="133" cm="1">
        <f t="array" ref="H58">_xlfn.XLOOKUP(H$1,'PY1 Data(H)'!$A$1:$BR$1,_xlfn.XLOOKUP($A58,'PY1 Data(H)'!$A$1:$A$288,'PY1 Data(H)'!$A$1:$BR$288))</f>
        <v>0</v>
      </c>
      <c r="I58" s="133" cm="1">
        <f t="array" ref="I58">_xlfn.XLOOKUP(I$1,'PY1 Data(H)'!$A$1:$BR$1,_xlfn.XLOOKUP($A58,'PY1 Data(H)'!$A$1:$A$288,'PY1 Data(H)'!$A$1:$BR$288))</f>
        <v>3482804</v>
      </c>
      <c r="J58" s="133" cm="1">
        <f t="array" ref="J58">_xlfn.XLOOKUP(J$1,'PY1 Data(H)'!$A$1:$BR$1,_xlfn.XLOOKUP($A58,'PY1 Data(H)'!$A$1:$A$288,'PY1 Data(H)'!$A$1:$BR$288))</f>
        <v>10794794</v>
      </c>
      <c r="K58" s="133" cm="1">
        <f t="array" ref="K58">_xlfn.XLOOKUP(K$1,'PY1 Data(H)'!$A$1:$BR$1,_xlfn.XLOOKUP($A58,'PY1 Data(H)'!$A$1:$A$288,'PY1 Data(H)'!$A$1:$BR$288))</f>
        <v>0</v>
      </c>
      <c r="L58" s="133" cm="1">
        <f t="array" ref="L58">_xlfn.XLOOKUP(L$1,'PY1 Data(H)'!$A$1:$BR$1,_xlfn.XLOOKUP($A58,'PY1 Data(H)'!$A$1:$A$288,'PY1 Data(H)'!$A$1:$BR$288))</f>
        <v>0</v>
      </c>
      <c r="M58" s="133" cm="1">
        <f t="array" ref="M58">_xlfn.XLOOKUP(M$1,'PY1 Data(H)'!$A$1:$BR$1,_xlfn.XLOOKUP($A58,'PY1 Data(H)'!$A$1:$A$288,'PY1 Data(H)'!$A$1:$BR$288))</f>
        <v>0</v>
      </c>
      <c r="N58" s="133" cm="1">
        <f t="array" ref="N58">_xlfn.XLOOKUP(N$1,'PY1 Data(H)'!$A$1:$BR$1,_xlfn.XLOOKUP($A58,'PY1 Data(H)'!$A$1:$A$288,'PY1 Data(H)'!$A$1:$BR$288))</f>
        <v>0</v>
      </c>
      <c r="O58" s="133" cm="1">
        <f t="array" ref="O58">_xlfn.XLOOKUP(O$1,'PY1 Data(H)'!$A$1:$BR$1,_xlfn.XLOOKUP($A58,'PY1 Data(H)'!$A$1:$A$288,'PY1 Data(H)'!$A$1:$BR$288))</f>
        <v>0</v>
      </c>
      <c r="P58" s="133" cm="1">
        <f t="array" ref="P58">_xlfn.XLOOKUP(P$1,'PY1 Data(H)'!$A$1:$BR$1,_xlfn.XLOOKUP($A58,'PY1 Data(H)'!$A$1:$A$288,'PY1 Data(H)'!$A$1:$BR$288))</f>
        <v>0</v>
      </c>
      <c r="Q58" s="133" cm="1">
        <f t="array" ref="Q58">_xlfn.XLOOKUP(Q$1,'PY1 Data(H)'!$A$1:$BR$1,_xlfn.XLOOKUP($A58,'PY1 Data(H)'!$A$1:$A$288,'PY1 Data(H)'!$A$1:$BR$288))</f>
        <v>0</v>
      </c>
      <c r="R58" s="133" cm="1">
        <f t="array" ref="R58">_xlfn.XLOOKUP(R$1,'PY1 Data(H)'!$A$1:$BR$1,_xlfn.XLOOKUP($A58,'PY1 Data(H)'!$A$1:$A$288,'PY1 Data(H)'!$A$1:$BR$288))</f>
        <v>0</v>
      </c>
      <c r="S58" s="133" cm="1">
        <f t="array" ref="S58">_xlfn.XLOOKUP(S$1,'PY1 Data(H)'!$A$1:$BR$1,_xlfn.XLOOKUP($A58,'PY1 Data(H)'!$A$1:$A$288,'PY1 Data(H)'!$A$1:$BR$288))</f>
        <v>0</v>
      </c>
      <c r="T58" s="133" cm="1">
        <f t="array" ref="T58">_xlfn.XLOOKUP(T$1,'PY1 Data(H)'!$A$1:$BR$1,_xlfn.XLOOKUP($A58,'PY1 Data(H)'!$A$1:$A$288,'PY1 Data(H)'!$A$1:$BR$288))</f>
        <v>0</v>
      </c>
      <c r="U58" s="133" cm="1">
        <f t="array" ref="U58">_xlfn.XLOOKUP(U$1,'PY1 Data(H)'!$A$1:$BR$1,_xlfn.XLOOKUP($A58,'PY1 Data(H)'!$A$1:$A$288,'PY1 Data(H)'!$A$1:$BR$288))</f>
        <v>0</v>
      </c>
      <c r="V58" s="133" cm="1">
        <f t="array" ref="V58">_xlfn.XLOOKUP(V$1,'PY1 Data(H)'!$A$1:$BR$1,_xlfn.XLOOKUP($A58,'PY1 Data(H)'!$A$1:$A$288,'PY1 Data(H)'!$A$1:$BR$288))</f>
        <v>0</v>
      </c>
      <c r="W58" s="133" cm="1">
        <f t="array" ref="W58">_xlfn.XLOOKUP(W$1,'PY1 Data(H)'!$A$1:$BR$1,_xlfn.XLOOKUP($A58,'PY1 Data(H)'!$A$1:$A$288,'PY1 Data(H)'!$A$1:$BR$288))</f>
        <v>0</v>
      </c>
      <c r="X58" s="133" cm="1">
        <f t="array" ref="X58">_xlfn.XLOOKUP(X$1,'PY1 Data(H)'!$A$1:$BR$1,_xlfn.XLOOKUP($A58,'PY1 Data(H)'!$A$1:$A$288,'PY1 Data(H)'!$A$1:$BR$288))</f>
        <v>24828513</v>
      </c>
      <c r="Y58" s="133" cm="1">
        <f t="array" ref="Y58">_xlfn.XLOOKUP(Y$1,'PY1 Data(H)'!$A$1:$BR$1,_xlfn.XLOOKUP($A58,'PY1 Data(H)'!$A$1:$A$288,'PY1 Data(H)'!$A$1:$BR$288))</f>
        <v>0</v>
      </c>
      <c r="Z58" s="133" cm="1">
        <f t="array" ref="Z58">_xlfn.XLOOKUP(Z$1,'PY1 Data(H)'!$A$1:$BR$1,_xlfn.XLOOKUP($A58,'PY1 Data(H)'!$A$1:$A$288,'PY1 Data(H)'!$A$1:$BR$288))</f>
        <v>0</v>
      </c>
      <c r="AA58" s="133" cm="1">
        <f t="array" ref="AA58">_xlfn.XLOOKUP(AA$1,'PY1 Data(H)'!$A$1:$BR$1,_xlfn.XLOOKUP($A58,'PY1 Data(H)'!$A$1:$A$288,'PY1 Data(H)'!$A$1:$BR$288))</f>
        <v>0</v>
      </c>
      <c r="AB58" s="133" cm="1">
        <f t="array" ref="AB58">_xlfn.XLOOKUP(AB$1,'PY1 Data(H)'!$A$1:$BR$1,_xlfn.XLOOKUP($A58,'PY1 Data(H)'!$A$1:$A$288,'PY1 Data(H)'!$A$1:$BR$288))</f>
        <v>0</v>
      </c>
      <c r="AC58" s="133" cm="1">
        <f t="array" ref="AC58">_xlfn.XLOOKUP(AC$1,'PY1 Data(H)'!$A$1:$BR$1,_xlfn.XLOOKUP($A58,'PY1 Data(H)'!$A$1:$A$288,'PY1 Data(H)'!$A$1:$BR$288))</f>
        <v>14137081</v>
      </c>
      <c r="AD58" s="133" cm="1">
        <f t="array" ref="AD58">_xlfn.XLOOKUP(AD$1,'PY1 Data(H)'!$A$1:$BR$1,_xlfn.XLOOKUP($A58,'PY1 Data(H)'!$A$1:$A$288,'PY1 Data(H)'!$A$1:$BR$288))</f>
        <v>2002516</v>
      </c>
      <c r="AE58" s="133" cm="1">
        <f t="array" ref="AE58">_xlfn.XLOOKUP(AE$1,'PY1 Data(H)'!$A$1:$BR$1,_xlfn.XLOOKUP($A58,'PY1 Data(H)'!$A$1:$A$288,'PY1 Data(H)'!$A$1:$BR$288))</f>
        <v>0</v>
      </c>
      <c r="AF58" s="133" cm="1">
        <f t="array" ref="AF58">_xlfn.XLOOKUP(AF$1,'PY1 Data(H)'!$A$1:$BR$1,_xlfn.XLOOKUP($A58,'PY1 Data(H)'!$A$1:$A$288,'PY1 Data(H)'!$A$1:$BR$288))</f>
        <v>0</v>
      </c>
      <c r="AG58" s="133" cm="1">
        <f t="array" ref="AG58">_xlfn.XLOOKUP(AG$1,'PY1 Data(H)'!$A$1:$BR$1,_xlfn.XLOOKUP($A58,'PY1 Data(H)'!$A$1:$A$288,'PY1 Data(H)'!$A$1:$BR$288))</f>
        <v>0</v>
      </c>
      <c r="AH58" s="133" cm="1">
        <f t="array" ref="AH58">_xlfn.XLOOKUP(AH$1,'PY1 Data(H)'!$A$1:$BR$1,_xlfn.XLOOKUP($A58,'PY1 Data(H)'!$A$1:$A$288,'PY1 Data(H)'!$A$1:$BR$288))</f>
        <v>0</v>
      </c>
      <c r="AI58" s="133" cm="1">
        <f t="array" ref="AI58">_xlfn.XLOOKUP(AI$1,'PY1 Data(H)'!$A$1:$BR$1,_xlfn.XLOOKUP($A58,'PY1 Data(H)'!$A$1:$A$288,'PY1 Data(H)'!$A$1:$BR$288))</f>
        <v>0</v>
      </c>
      <c r="AJ58" s="133" cm="1">
        <f t="array" ref="AJ58">_xlfn.XLOOKUP(AJ$1,'PY1 Data(H)'!$A$1:$BR$1,_xlfn.XLOOKUP($A58,'PY1 Data(H)'!$A$1:$A$288,'PY1 Data(H)'!$A$1:$BR$288))</f>
        <v>0</v>
      </c>
      <c r="AK58" s="133" cm="1">
        <f t="array" ref="AK58">_xlfn.XLOOKUP(AK$1,'PY1 Data(H)'!$A$1:$BR$1,_xlfn.XLOOKUP($A58,'PY1 Data(H)'!$A$1:$A$288,'PY1 Data(H)'!$A$1:$BR$288))</f>
        <v>0</v>
      </c>
      <c r="AL58" s="133" cm="1">
        <f t="array" ref="AL58">_xlfn.XLOOKUP(AL$1,'PY1 Data(H)'!$A$1:$BR$1,_xlfn.XLOOKUP($A58,'PY1 Data(H)'!$A$1:$A$288,'PY1 Data(H)'!$A$1:$BR$288))</f>
        <v>0</v>
      </c>
      <c r="AM58" s="133" cm="1">
        <f t="array" ref="AM58">_xlfn.XLOOKUP(AM$1,'PY1 Data(H)'!$A$1:$BR$1,_xlfn.XLOOKUP($A58,'PY1 Data(H)'!$A$1:$A$288,'PY1 Data(H)'!$A$1:$BR$288))</f>
        <v>0</v>
      </c>
      <c r="AN58" s="133" cm="1">
        <f t="array" ref="AN58">_xlfn.XLOOKUP(AN$1,'PY1 Data(H)'!$A$1:$BR$1,_xlfn.XLOOKUP($A58,'PY1 Data(H)'!$A$1:$A$288,'PY1 Data(H)'!$A$1:$BR$288))</f>
        <v>0</v>
      </c>
      <c r="AO58" s="133" cm="1">
        <f t="array" ref="AO58">_xlfn.XLOOKUP(AO$1,'PY1 Data(H)'!$A$1:$BR$1,_xlfn.XLOOKUP($A58,'PY1 Data(H)'!$A$1:$A$288,'PY1 Data(H)'!$A$1:$BR$288))</f>
        <v>0</v>
      </c>
      <c r="AP58" s="133" cm="1">
        <f t="array" ref="AP58">_xlfn.XLOOKUP(AP$1,'PY1 Data(H)'!$A$1:$BR$1,_xlfn.XLOOKUP($A58,'PY1 Data(H)'!$A$1:$A$288,'PY1 Data(H)'!$A$1:$BR$288))</f>
        <v>0</v>
      </c>
      <c r="AQ58" s="133" cm="1">
        <f t="array" ref="AQ58">_xlfn.XLOOKUP(AQ$1,'PY1 Data(H)'!$A$1:$BR$1,_xlfn.XLOOKUP($A58,'PY1 Data(H)'!$A$1:$A$288,'PY1 Data(H)'!$A$1:$BR$288))</f>
        <v>1085048</v>
      </c>
      <c r="AR58" s="133" cm="1">
        <f t="array" ref="AR58">_xlfn.XLOOKUP(AR$1,'PY1 Data(H)'!$A$1:$BR$1,_xlfn.XLOOKUP($A58,'PY1 Data(H)'!$A$1:$A$288,'PY1 Data(H)'!$A$1:$BR$288))</f>
        <v>0</v>
      </c>
      <c r="AS58" s="133" cm="1">
        <f t="array" ref="AS58">_xlfn.XLOOKUP(AS$1,'PY1 Data(H)'!$A$1:$BR$1,_xlfn.XLOOKUP($A58,'PY1 Data(H)'!$A$1:$A$288,'PY1 Data(H)'!$A$1:$BR$288))</f>
        <v>0</v>
      </c>
      <c r="AT58" s="133" cm="1">
        <f t="array" ref="AT58">_xlfn.XLOOKUP(AT$1,'PY1 Data(H)'!$A$1:$BR$1,_xlfn.XLOOKUP($A58,'PY1 Data(H)'!$A$1:$A$288,'PY1 Data(H)'!$A$1:$BR$288))</f>
        <v>0</v>
      </c>
      <c r="AU58" s="133" cm="1">
        <f t="array" ref="AU58">_xlfn.XLOOKUP(AU$1,'PY1 Data(H)'!$A$1:$BR$1,_xlfn.XLOOKUP($A58,'PY1 Data(H)'!$A$1:$A$288,'PY1 Data(H)'!$A$1:$BR$288))</f>
        <v>0</v>
      </c>
      <c r="AV58" s="133" cm="1">
        <f t="array" ref="AV58">_xlfn.XLOOKUP(AV$1,'PY1 Data(H)'!$A$1:$BR$1,_xlfn.XLOOKUP($A58,'PY1 Data(H)'!$A$1:$A$288,'PY1 Data(H)'!$A$1:$BR$288))</f>
        <v>0</v>
      </c>
      <c r="AW58" s="133" cm="1">
        <f t="array" ref="AW58">_xlfn.XLOOKUP(AW$1,'PY1 Data(H)'!$A$1:$BR$1,_xlfn.XLOOKUP($A58,'PY1 Data(H)'!$A$1:$A$288,'PY1 Data(H)'!$A$1:$BR$288))</f>
        <v>0</v>
      </c>
      <c r="AX58" s="133" cm="1">
        <f t="array" ref="AX58">_xlfn.XLOOKUP(AX$1,'PY1 Data(H)'!$A$1:$BR$1,_xlfn.XLOOKUP($A58,'PY1 Data(H)'!$A$1:$A$288,'PY1 Data(H)'!$A$1:$BR$288))</f>
        <v>0</v>
      </c>
      <c r="AY58" s="133" cm="1">
        <f t="array" ref="AY58">_xlfn.XLOOKUP(AY$1,'PY1 Data(H)'!$A$1:$BR$1,_xlfn.XLOOKUP($A58,'PY1 Data(H)'!$A$1:$A$288,'PY1 Data(H)'!$A$1:$BR$288))</f>
        <v>2310566</v>
      </c>
      <c r="AZ58" s="133" cm="1">
        <f t="array" ref="AZ58">_xlfn.XLOOKUP(AZ$1,'PY1 Data(H)'!$A$1:$BR$1,_xlfn.XLOOKUP($A58,'PY1 Data(H)'!$A$1:$A$288,'PY1 Data(H)'!$A$1:$BR$288))</f>
        <v>321400</v>
      </c>
      <c r="BA58" s="133" cm="1">
        <f t="array" ref="BA58">_xlfn.XLOOKUP(BA$1,'PY1 Data(H)'!$A$1:$BR$1,_xlfn.XLOOKUP($A58,'PY1 Data(H)'!$A$1:$A$288,'PY1 Data(H)'!$A$1:$BR$288))</f>
        <v>0</v>
      </c>
      <c r="BB58" s="133" cm="1">
        <f t="array" ref="BB58">_xlfn.XLOOKUP(BB$1,'PY1 Data(H)'!$A$1:$BR$1,_xlfn.XLOOKUP($A58,'PY1 Data(H)'!$A$1:$A$288,'PY1 Data(H)'!$A$1:$BR$288))</f>
        <v>0</v>
      </c>
      <c r="BC58" s="133" cm="1">
        <f t="array" ref="BC58">_xlfn.XLOOKUP(BC$1,'PY1 Data(H)'!$A$1:$BR$1,_xlfn.XLOOKUP($A58,'PY1 Data(H)'!$A$1:$A$288,'PY1 Data(H)'!$A$1:$BR$288))</f>
        <v>0</v>
      </c>
      <c r="BD58" s="133" cm="1">
        <f t="array" ref="BD58">_xlfn.XLOOKUP(BD$1,'PY1 Data(H)'!$A$1:$BR$1,_xlfn.XLOOKUP($A58,'PY1 Data(H)'!$A$1:$A$288,'PY1 Data(H)'!$A$1:$BR$288))</f>
        <v>0</v>
      </c>
      <c r="BE58" s="133" cm="1">
        <f t="array" ref="BE58">_xlfn.XLOOKUP(BE$1,'PY1 Data(H)'!$A$1:$BR$1,_xlfn.XLOOKUP($A58,'PY1 Data(H)'!$A$1:$A$288,'PY1 Data(H)'!$A$1:$BR$288))</f>
        <v>0</v>
      </c>
      <c r="BF58" s="133" cm="1">
        <f t="array" ref="BF58">_xlfn.XLOOKUP(BF$1,'PY1 Data(H)'!$A$1:$BR$1,_xlfn.XLOOKUP($A58,'PY1 Data(H)'!$A$1:$A$288,'PY1 Data(H)'!$A$1:$BR$288))</f>
        <v>0</v>
      </c>
      <c r="BG58" s="133" cm="1">
        <f t="array" ref="BG58">_xlfn.XLOOKUP(BG$1,'PY1 Data(H)'!$A$1:$BR$1,_xlfn.XLOOKUP($A58,'PY1 Data(H)'!$A$1:$A$288,'PY1 Data(H)'!$A$1:$BR$288))</f>
        <v>0</v>
      </c>
      <c r="BH58" s="133" cm="1">
        <f t="array" ref="BH58">_xlfn.XLOOKUP(BH$1,'PY1 Data(H)'!$A$1:$BR$1,_xlfn.XLOOKUP($A58,'PY1 Data(H)'!$A$1:$A$288,'PY1 Data(H)'!$A$1:$BR$288))</f>
        <v>0</v>
      </c>
      <c r="BI58" s="133" cm="1">
        <f t="array" ref="BI58">_xlfn.XLOOKUP(BI$1,'PY1 Data(H)'!$A$1:$BR$1,_xlfn.XLOOKUP($A58,'PY1 Data(H)'!$A$1:$A$288,'PY1 Data(H)'!$A$1:$BR$288))</f>
        <v>0</v>
      </c>
      <c r="BJ58" s="133" cm="1">
        <f t="array" ref="BJ58">_xlfn.XLOOKUP(BJ$1,'PY1 Data(H)'!$A$1:$BR$1,_xlfn.XLOOKUP($A58,'PY1 Data(H)'!$A$1:$A$288,'PY1 Data(H)'!$A$1:$BR$288))</f>
        <v>0</v>
      </c>
    </row>
    <row r="59" spans="1:62" x14ac:dyDescent="0.3">
      <c r="A59">
        <v>149</v>
      </c>
      <c r="D59" s="133" cm="1">
        <f t="array" ref="D59">_xlfn.XLOOKUP(D$1,'PY1 Data(H)'!$A$1:$BR$1,_xlfn.XLOOKUP($A59,'PY1 Data(H)'!$A$1:$A$288,'PY1 Data(H)'!$A$1:$BR$288))</f>
        <v>42003142</v>
      </c>
      <c r="E59" s="133" cm="1">
        <f t="array" ref="E59">_xlfn.XLOOKUP(E$1,'PY1 Data(H)'!$A$1:$BR$1,_xlfn.XLOOKUP($A59,'PY1 Data(H)'!$A$1:$A$288,'PY1 Data(H)'!$A$1:$BR$288))</f>
        <v>7065060</v>
      </c>
      <c r="F59" s="133" cm="1">
        <f t="array" ref="F59">_xlfn.XLOOKUP(F$1,'PY1 Data(H)'!$A$1:$BR$1,_xlfn.XLOOKUP($A59,'PY1 Data(H)'!$A$1:$A$288,'PY1 Data(H)'!$A$1:$BR$288))</f>
        <v>2521101</v>
      </c>
      <c r="G59" s="133" cm="1">
        <f t="array" ref="G59">_xlfn.XLOOKUP(G$1,'PY1 Data(H)'!$A$1:$BR$1,_xlfn.XLOOKUP($A59,'PY1 Data(H)'!$A$1:$A$288,'PY1 Data(H)'!$A$1:$BR$288))</f>
        <v>3934516</v>
      </c>
      <c r="H59" s="133" cm="1">
        <f t="array" ref="H59">_xlfn.XLOOKUP(H$1,'PY1 Data(H)'!$A$1:$BR$1,_xlfn.XLOOKUP($A59,'PY1 Data(H)'!$A$1:$A$288,'PY1 Data(H)'!$A$1:$BR$288))</f>
        <v>5323080</v>
      </c>
      <c r="I59" s="133" cm="1">
        <f t="array" ref="I59">_xlfn.XLOOKUP(I$1,'PY1 Data(H)'!$A$1:$BR$1,_xlfn.XLOOKUP($A59,'PY1 Data(H)'!$A$1:$A$288,'PY1 Data(H)'!$A$1:$BR$288))</f>
        <v>6013268</v>
      </c>
      <c r="J59" s="133" cm="1">
        <f t="array" ref="J59">_xlfn.XLOOKUP(J$1,'PY1 Data(H)'!$A$1:$BR$1,_xlfn.XLOOKUP($A59,'PY1 Data(H)'!$A$1:$A$288,'PY1 Data(H)'!$A$1:$BR$288))</f>
        <v>12679492</v>
      </c>
      <c r="K59" s="133" cm="1">
        <f t="array" ref="K59">_xlfn.XLOOKUP(K$1,'PY1 Data(H)'!$A$1:$BR$1,_xlfn.XLOOKUP($A59,'PY1 Data(H)'!$A$1:$A$288,'PY1 Data(H)'!$A$1:$BR$288))</f>
        <v>4770000</v>
      </c>
      <c r="L59" s="133" cm="1">
        <f t="array" ref="L59">_xlfn.XLOOKUP(L$1,'PY1 Data(H)'!$A$1:$BR$1,_xlfn.XLOOKUP($A59,'PY1 Data(H)'!$A$1:$A$288,'PY1 Data(H)'!$A$1:$BR$288))</f>
        <v>14587140</v>
      </c>
      <c r="M59" s="133" cm="1">
        <f t="array" ref="M59">_xlfn.XLOOKUP(M$1,'PY1 Data(H)'!$A$1:$BR$1,_xlfn.XLOOKUP($A59,'PY1 Data(H)'!$A$1:$A$288,'PY1 Data(H)'!$A$1:$BR$288))</f>
        <v>3027671</v>
      </c>
      <c r="N59" s="133" cm="1">
        <f t="array" ref="N59">_xlfn.XLOOKUP(N$1,'PY1 Data(H)'!$A$1:$BR$1,_xlfn.XLOOKUP($A59,'PY1 Data(H)'!$A$1:$A$288,'PY1 Data(H)'!$A$1:$BR$288))</f>
        <v>6831521</v>
      </c>
      <c r="O59" s="133" cm="1">
        <f t="array" ref="O59">_xlfn.XLOOKUP(O$1,'PY1 Data(H)'!$A$1:$BR$1,_xlfn.XLOOKUP($A59,'PY1 Data(H)'!$A$1:$A$288,'PY1 Data(H)'!$A$1:$BR$288))</f>
        <v>46096539</v>
      </c>
      <c r="P59" s="133" cm="1">
        <f t="array" ref="P59">_xlfn.XLOOKUP(P$1,'PY1 Data(H)'!$A$1:$BR$1,_xlfn.XLOOKUP($A59,'PY1 Data(H)'!$A$1:$A$288,'PY1 Data(H)'!$A$1:$BR$288))</f>
        <v>70019948</v>
      </c>
      <c r="Q59" s="133" cm="1">
        <f t="array" ref="Q59">_xlfn.XLOOKUP(Q$1,'PY1 Data(H)'!$A$1:$BR$1,_xlfn.XLOOKUP($A59,'PY1 Data(H)'!$A$1:$A$288,'PY1 Data(H)'!$A$1:$BR$288))</f>
        <v>16049205</v>
      </c>
      <c r="R59" s="133" cm="1">
        <f t="array" ref="R59">_xlfn.XLOOKUP(R$1,'PY1 Data(H)'!$A$1:$BR$1,_xlfn.XLOOKUP($A59,'PY1 Data(H)'!$A$1:$A$288,'PY1 Data(H)'!$A$1:$BR$288))</f>
        <v>74449343</v>
      </c>
      <c r="S59" s="133" cm="1">
        <f t="array" ref="S59">_xlfn.XLOOKUP(S$1,'PY1 Data(H)'!$A$1:$BR$1,_xlfn.XLOOKUP($A59,'PY1 Data(H)'!$A$1:$A$288,'PY1 Data(H)'!$A$1:$BR$288))</f>
        <v>14859155</v>
      </c>
      <c r="T59" s="133" cm="1">
        <f t="array" ref="T59">_xlfn.XLOOKUP(T$1,'PY1 Data(H)'!$A$1:$BR$1,_xlfn.XLOOKUP($A59,'PY1 Data(H)'!$A$1:$A$288,'PY1 Data(H)'!$A$1:$BR$288))</f>
        <v>2649999</v>
      </c>
      <c r="U59" s="133" cm="1">
        <f t="array" ref="U59">_xlfn.XLOOKUP(U$1,'PY1 Data(H)'!$A$1:$BR$1,_xlfn.XLOOKUP($A59,'PY1 Data(H)'!$A$1:$A$288,'PY1 Data(H)'!$A$1:$BR$288))</f>
        <v>23854410</v>
      </c>
      <c r="V59" s="133" cm="1">
        <f t="array" ref="V59">_xlfn.XLOOKUP(V$1,'PY1 Data(H)'!$A$1:$BR$1,_xlfn.XLOOKUP($A59,'PY1 Data(H)'!$A$1:$A$288,'PY1 Data(H)'!$A$1:$BR$288))</f>
        <v>2655000</v>
      </c>
      <c r="W59" s="133" cm="1">
        <f t="array" ref="W59">_xlfn.XLOOKUP(W$1,'PY1 Data(H)'!$A$1:$BR$1,_xlfn.XLOOKUP($A59,'PY1 Data(H)'!$A$1:$A$288,'PY1 Data(H)'!$A$1:$BR$288))</f>
        <v>27817698</v>
      </c>
      <c r="X59" s="133" cm="1">
        <f t="array" ref="X59">_xlfn.XLOOKUP(X$1,'PY1 Data(H)'!$A$1:$BR$1,_xlfn.XLOOKUP($A59,'PY1 Data(H)'!$A$1:$A$288,'PY1 Data(H)'!$A$1:$BR$288))</f>
        <v>53395309</v>
      </c>
      <c r="Y59" s="133" cm="1">
        <f t="array" ref="Y59">_xlfn.XLOOKUP(Y$1,'PY1 Data(H)'!$A$1:$BR$1,_xlfn.XLOOKUP($A59,'PY1 Data(H)'!$A$1:$A$288,'PY1 Data(H)'!$A$1:$BR$288))</f>
        <v>524933000</v>
      </c>
      <c r="Z59" s="133" cm="1">
        <f t="array" ref="Z59">_xlfn.XLOOKUP(Z$1,'PY1 Data(H)'!$A$1:$BR$1,_xlfn.XLOOKUP($A59,'PY1 Data(H)'!$A$1:$A$288,'PY1 Data(H)'!$A$1:$BR$288))</f>
        <v>35581710</v>
      </c>
      <c r="AA59" s="133" cm="1">
        <f t="array" ref="AA59">_xlfn.XLOOKUP(AA$1,'PY1 Data(H)'!$A$1:$BR$1,_xlfn.XLOOKUP($A59,'PY1 Data(H)'!$A$1:$A$288,'PY1 Data(H)'!$A$1:$BR$288))</f>
        <v>7075872</v>
      </c>
      <c r="AB59" s="133" cm="1">
        <f t="array" ref="AB59">_xlfn.XLOOKUP(AB$1,'PY1 Data(H)'!$A$1:$BR$1,_xlfn.XLOOKUP($A59,'PY1 Data(H)'!$A$1:$A$288,'PY1 Data(H)'!$A$1:$BR$288))</f>
        <v>1705771</v>
      </c>
      <c r="AC59" s="133" cm="1">
        <f t="array" ref="AC59">_xlfn.XLOOKUP(AC$1,'PY1 Data(H)'!$A$1:$BR$1,_xlfn.XLOOKUP($A59,'PY1 Data(H)'!$A$1:$A$288,'PY1 Data(H)'!$A$1:$BR$288))</f>
        <v>10250000</v>
      </c>
      <c r="AD59" s="133" cm="1">
        <f t="array" ref="AD59">_xlfn.XLOOKUP(AD$1,'PY1 Data(H)'!$A$1:$BR$1,_xlfn.XLOOKUP($A59,'PY1 Data(H)'!$A$1:$A$288,'PY1 Data(H)'!$A$1:$BR$288))</f>
        <v>3458026</v>
      </c>
      <c r="AE59" s="133" cm="1">
        <f t="array" ref="AE59">_xlfn.XLOOKUP(AE$1,'PY1 Data(H)'!$A$1:$BR$1,_xlfn.XLOOKUP($A59,'PY1 Data(H)'!$A$1:$A$288,'PY1 Data(H)'!$A$1:$BR$288))</f>
        <v>5653702</v>
      </c>
      <c r="AF59" s="133" cm="1">
        <f t="array" ref="AF59">_xlfn.XLOOKUP(AF$1,'PY1 Data(H)'!$A$1:$BR$1,_xlfn.XLOOKUP($A59,'PY1 Data(H)'!$A$1:$A$288,'PY1 Data(H)'!$A$1:$BR$288))</f>
        <v>22021335</v>
      </c>
      <c r="AG59" s="133" cm="1">
        <f t="array" ref="AG59">_xlfn.XLOOKUP(AG$1,'PY1 Data(H)'!$A$1:$BR$1,_xlfn.XLOOKUP($A59,'PY1 Data(H)'!$A$1:$A$288,'PY1 Data(H)'!$A$1:$BR$288))</f>
        <v>0</v>
      </c>
      <c r="AH59" s="133" cm="1">
        <f t="array" ref="AH59">_xlfn.XLOOKUP(AH$1,'PY1 Data(H)'!$A$1:$BR$1,_xlfn.XLOOKUP($A59,'PY1 Data(H)'!$A$1:$A$288,'PY1 Data(H)'!$A$1:$BR$288))</f>
        <v>11478196</v>
      </c>
      <c r="AI59" s="133" cm="1">
        <f t="array" ref="AI59">_xlfn.XLOOKUP(AI$1,'PY1 Data(H)'!$A$1:$BR$1,_xlfn.XLOOKUP($A59,'PY1 Data(H)'!$A$1:$A$288,'PY1 Data(H)'!$A$1:$BR$288))</f>
        <v>23230449</v>
      </c>
      <c r="AJ59" s="133" cm="1">
        <f t="array" ref="AJ59">_xlfn.XLOOKUP(AJ$1,'PY1 Data(H)'!$A$1:$BR$1,_xlfn.XLOOKUP($A59,'PY1 Data(H)'!$A$1:$A$288,'PY1 Data(H)'!$A$1:$BR$288))</f>
        <v>23699032</v>
      </c>
      <c r="AK59" s="133" cm="1">
        <f t="array" ref="AK59">_xlfn.XLOOKUP(AK$1,'PY1 Data(H)'!$A$1:$BR$1,_xlfn.XLOOKUP($A59,'PY1 Data(H)'!$A$1:$A$288,'PY1 Data(H)'!$A$1:$BR$288))</f>
        <v>11840402</v>
      </c>
      <c r="AL59" s="133" cm="1">
        <f t="array" ref="AL59">_xlfn.XLOOKUP(AL$1,'PY1 Data(H)'!$A$1:$BR$1,_xlfn.XLOOKUP($A59,'PY1 Data(H)'!$A$1:$A$288,'PY1 Data(H)'!$A$1:$BR$288))</f>
        <v>8968900</v>
      </c>
      <c r="AM59" s="133" cm="1">
        <f t="array" ref="AM59">_xlfn.XLOOKUP(AM$1,'PY1 Data(H)'!$A$1:$BR$1,_xlfn.XLOOKUP($A59,'PY1 Data(H)'!$A$1:$A$288,'PY1 Data(H)'!$A$1:$BR$288))</f>
        <v>151199638</v>
      </c>
      <c r="AN59" s="133" cm="1">
        <f t="array" ref="AN59">_xlfn.XLOOKUP(AN$1,'PY1 Data(H)'!$A$1:$BR$1,_xlfn.XLOOKUP($A59,'PY1 Data(H)'!$A$1:$A$288,'PY1 Data(H)'!$A$1:$BR$288))</f>
        <v>3500000</v>
      </c>
      <c r="AO59" s="133" cm="1">
        <f t="array" ref="AO59">_xlfn.XLOOKUP(AO$1,'PY1 Data(H)'!$A$1:$BR$1,_xlfn.XLOOKUP($A59,'PY1 Data(H)'!$A$1:$A$288,'PY1 Data(H)'!$A$1:$BR$288))</f>
        <v>7759905</v>
      </c>
      <c r="AP59" s="133" cm="1">
        <f t="array" ref="AP59">_xlfn.XLOOKUP(AP$1,'PY1 Data(H)'!$A$1:$BR$1,_xlfn.XLOOKUP($A59,'PY1 Data(H)'!$A$1:$A$288,'PY1 Data(H)'!$A$1:$BR$288))</f>
        <v>11364000</v>
      </c>
      <c r="AQ59" s="133" cm="1">
        <f t="array" ref="AQ59">_xlfn.XLOOKUP(AQ$1,'PY1 Data(H)'!$A$1:$BR$1,_xlfn.XLOOKUP($A59,'PY1 Data(H)'!$A$1:$A$288,'PY1 Data(H)'!$A$1:$BR$288))</f>
        <v>1143980</v>
      </c>
      <c r="AR59" s="133" cm="1">
        <f t="array" ref="AR59">_xlfn.XLOOKUP(AR$1,'PY1 Data(H)'!$A$1:$BR$1,_xlfn.XLOOKUP($A59,'PY1 Data(H)'!$A$1:$A$288,'PY1 Data(H)'!$A$1:$BR$288))</f>
        <v>21192936</v>
      </c>
      <c r="AS59" s="133" cm="1">
        <f t="array" ref="AS59">_xlfn.XLOOKUP(AS$1,'PY1 Data(H)'!$A$1:$BR$1,_xlfn.XLOOKUP($A59,'PY1 Data(H)'!$A$1:$A$288,'PY1 Data(H)'!$A$1:$BR$288))</f>
        <v>49811704</v>
      </c>
      <c r="AT59" s="133" cm="1">
        <f t="array" ref="AT59">_xlfn.XLOOKUP(AT$1,'PY1 Data(H)'!$A$1:$BR$1,_xlfn.XLOOKUP($A59,'PY1 Data(H)'!$A$1:$A$288,'PY1 Data(H)'!$A$1:$BR$288))</f>
        <v>2888000</v>
      </c>
      <c r="AU59" s="133" cm="1">
        <f t="array" ref="AU59">_xlfn.XLOOKUP(AU$1,'PY1 Data(H)'!$A$1:$BR$1,_xlfn.XLOOKUP($A59,'PY1 Data(H)'!$A$1:$A$288,'PY1 Data(H)'!$A$1:$BR$288))</f>
        <v>1000000</v>
      </c>
      <c r="AV59" s="133" cm="1">
        <f t="array" ref="AV59">_xlfn.XLOOKUP(AV$1,'PY1 Data(H)'!$A$1:$BR$1,_xlfn.XLOOKUP($A59,'PY1 Data(H)'!$A$1:$A$288,'PY1 Data(H)'!$A$1:$BR$288))</f>
        <v>16633489</v>
      </c>
      <c r="AW59" s="133" cm="1">
        <f t="array" ref="AW59">_xlfn.XLOOKUP(AW$1,'PY1 Data(H)'!$A$1:$BR$1,_xlfn.XLOOKUP($A59,'PY1 Data(H)'!$A$1:$A$288,'PY1 Data(H)'!$A$1:$BR$288))</f>
        <v>2585000</v>
      </c>
      <c r="AX59" s="133" cm="1">
        <f t="array" ref="AX59">_xlfn.XLOOKUP(AX$1,'PY1 Data(H)'!$A$1:$BR$1,_xlfn.XLOOKUP($A59,'PY1 Data(H)'!$A$1:$A$288,'PY1 Data(H)'!$A$1:$BR$288))</f>
        <v>209610698</v>
      </c>
      <c r="AY59" s="133" cm="1">
        <f t="array" ref="AY59">_xlfn.XLOOKUP(AY$1,'PY1 Data(H)'!$A$1:$BR$1,_xlfn.XLOOKUP($A59,'PY1 Data(H)'!$A$1:$A$288,'PY1 Data(H)'!$A$1:$BR$288))</f>
        <v>2425631</v>
      </c>
      <c r="AZ59" s="133" cm="1">
        <f t="array" ref="AZ59">_xlfn.XLOOKUP(AZ$1,'PY1 Data(H)'!$A$1:$BR$1,_xlfn.XLOOKUP($A59,'PY1 Data(H)'!$A$1:$A$288,'PY1 Data(H)'!$A$1:$BR$288))</f>
        <v>24680603</v>
      </c>
      <c r="BA59" s="133" cm="1">
        <f t="array" ref="BA59">_xlfn.XLOOKUP(BA$1,'PY1 Data(H)'!$A$1:$BR$1,_xlfn.XLOOKUP($A59,'PY1 Data(H)'!$A$1:$A$288,'PY1 Data(H)'!$A$1:$BR$288))</f>
        <v>16675848</v>
      </c>
      <c r="BB59" s="133" cm="1">
        <f t="array" ref="BB59">_xlfn.XLOOKUP(BB$1,'PY1 Data(H)'!$A$1:$BR$1,_xlfn.XLOOKUP($A59,'PY1 Data(H)'!$A$1:$A$288,'PY1 Data(H)'!$A$1:$BR$288))</f>
        <v>28928000</v>
      </c>
      <c r="BC59" s="133" cm="1">
        <f t="array" ref="BC59">_xlfn.XLOOKUP(BC$1,'PY1 Data(H)'!$A$1:$BR$1,_xlfn.XLOOKUP($A59,'PY1 Data(H)'!$A$1:$A$288,'PY1 Data(H)'!$A$1:$BR$288))</f>
        <v>4290818</v>
      </c>
      <c r="BD59" s="133" cm="1">
        <f t="array" ref="BD59">_xlfn.XLOOKUP(BD$1,'PY1 Data(H)'!$A$1:$BR$1,_xlfn.XLOOKUP($A59,'PY1 Data(H)'!$A$1:$A$288,'PY1 Data(H)'!$A$1:$BR$288))</f>
        <v>7162474</v>
      </c>
      <c r="BE59" s="133" cm="1">
        <f t="array" ref="BE59">_xlfn.XLOOKUP(BE$1,'PY1 Data(H)'!$A$1:$BR$1,_xlfn.XLOOKUP($A59,'PY1 Data(H)'!$A$1:$A$288,'PY1 Data(H)'!$A$1:$BR$288))</f>
        <v>5700000</v>
      </c>
      <c r="BF59" s="133" cm="1">
        <f t="array" ref="BF59">_xlfn.XLOOKUP(BF$1,'PY1 Data(H)'!$A$1:$BR$1,_xlfn.XLOOKUP($A59,'PY1 Data(H)'!$A$1:$A$288,'PY1 Data(H)'!$A$1:$BR$288))</f>
        <v>1700000</v>
      </c>
      <c r="BG59" s="133" cm="1">
        <f t="array" ref="BG59">_xlfn.XLOOKUP(BG$1,'PY1 Data(H)'!$A$1:$BR$1,_xlfn.XLOOKUP($A59,'PY1 Data(H)'!$A$1:$A$288,'PY1 Data(H)'!$A$1:$BR$288))</f>
        <v>45394060</v>
      </c>
      <c r="BH59" s="133" cm="1">
        <f t="array" ref="BH59">_xlfn.XLOOKUP(BH$1,'PY1 Data(H)'!$A$1:$BR$1,_xlfn.XLOOKUP($A59,'PY1 Data(H)'!$A$1:$A$288,'PY1 Data(H)'!$A$1:$BR$288))</f>
        <v>8267941</v>
      </c>
      <c r="BI59" s="133" cm="1">
        <f t="array" ref="BI59">_xlfn.XLOOKUP(BI$1,'PY1 Data(H)'!$A$1:$BR$1,_xlfn.XLOOKUP($A59,'PY1 Data(H)'!$A$1:$A$288,'PY1 Data(H)'!$A$1:$BR$288))</f>
        <v>72000000</v>
      </c>
      <c r="BJ59" s="133" cm="1">
        <f t="array" ref="BJ59">_xlfn.XLOOKUP(BJ$1,'PY1 Data(H)'!$A$1:$BR$1,_xlfn.XLOOKUP($A59,'PY1 Data(H)'!$A$1:$A$288,'PY1 Data(H)'!$A$1:$BR$288))</f>
        <v>1627789</v>
      </c>
    </row>
    <row r="60" spans="1:62" x14ac:dyDescent="0.3">
      <c r="A60">
        <v>150</v>
      </c>
      <c r="D60" s="133" cm="1">
        <f t="array" ref="D60">_xlfn.XLOOKUP(D$1,'PY1 Data(H)'!$A$1:$BR$1,_xlfn.XLOOKUP($A60,'PY1 Data(H)'!$A$1:$A$288,'PY1 Data(H)'!$A$1:$BR$288))</f>
        <v>15632727</v>
      </c>
      <c r="E60" s="133" cm="1">
        <f t="array" ref="E60">_xlfn.XLOOKUP(E$1,'PY1 Data(H)'!$A$1:$BR$1,_xlfn.XLOOKUP($A60,'PY1 Data(H)'!$A$1:$A$288,'PY1 Data(H)'!$A$1:$BR$288))</f>
        <v>2088866</v>
      </c>
      <c r="F60" s="133" cm="1">
        <f t="array" ref="F60">_xlfn.XLOOKUP(F$1,'PY1 Data(H)'!$A$1:$BR$1,_xlfn.XLOOKUP($A60,'PY1 Data(H)'!$A$1:$A$288,'PY1 Data(H)'!$A$1:$BR$288))</f>
        <v>522087</v>
      </c>
      <c r="G60" s="133" cm="1">
        <f t="array" ref="G60">_xlfn.XLOOKUP(G$1,'PY1 Data(H)'!$A$1:$BR$1,_xlfn.XLOOKUP($A60,'PY1 Data(H)'!$A$1:$A$288,'PY1 Data(H)'!$A$1:$BR$288))</f>
        <v>392550</v>
      </c>
      <c r="H60" s="133" cm="1">
        <f t="array" ref="H60">_xlfn.XLOOKUP(H$1,'PY1 Data(H)'!$A$1:$BR$1,_xlfn.XLOOKUP($A60,'PY1 Data(H)'!$A$1:$A$288,'PY1 Data(H)'!$A$1:$BR$288))</f>
        <v>711779</v>
      </c>
      <c r="I60" s="133" cm="1">
        <f t="array" ref="I60">_xlfn.XLOOKUP(I$1,'PY1 Data(H)'!$A$1:$BR$1,_xlfn.XLOOKUP($A60,'PY1 Data(H)'!$A$1:$A$288,'PY1 Data(H)'!$A$1:$BR$288))</f>
        <v>6787109</v>
      </c>
      <c r="J60" s="133" cm="1">
        <f t="array" ref="J60">_xlfn.XLOOKUP(J$1,'PY1 Data(H)'!$A$1:$BR$1,_xlfn.XLOOKUP($A60,'PY1 Data(H)'!$A$1:$A$288,'PY1 Data(H)'!$A$1:$BR$288))</f>
        <v>2759645</v>
      </c>
      <c r="K60" s="133" cm="1">
        <f t="array" ref="K60">_xlfn.XLOOKUP(K$1,'PY1 Data(H)'!$A$1:$BR$1,_xlfn.XLOOKUP($A60,'PY1 Data(H)'!$A$1:$A$288,'PY1 Data(H)'!$A$1:$BR$288))</f>
        <v>8506411</v>
      </c>
      <c r="L60" s="133" cm="1">
        <f t="array" ref="L60">_xlfn.XLOOKUP(L$1,'PY1 Data(H)'!$A$1:$BR$1,_xlfn.XLOOKUP($A60,'PY1 Data(H)'!$A$1:$A$288,'PY1 Data(H)'!$A$1:$BR$288))</f>
        <v>1270878</v>
      </c>
      <c r="M60" s="133" cm="1">
        <f t="array" ref="M60">_xlfn.XLOOKUP(M$1,'PY1 Data(H)'!$A$1:$BR$1,_xlfn.XLOOKUP($A60,'PY1 Data(H)'!$A$1:$A$288,'PY1 Data(H)'!$A$1:$BR$288))</f>
        <v>374992</v>
      </c>
      <c r="N60" s="133" cm="1">
        <f t="array" ref="N60">_xlfn.XLOOKUP(N$1,'PY1 Data(H)'!$A$1:$BR$1,_xlfn.XLOOKUP($A60,'PY1 Data(H)'!$A$1:$A$288,'PY1 Data(H)'!$A$1:$BR$288))</f>
        <v>579684</v>
      </c>
      <c r="O60" s="133" cm="1">
        <f t="array" ref="O60">_xlfn.XLOOKUP(O$1,'PY1 Data(H)'!$A$1:$BR$1,_xlfn.XLOOKUP($A60,'PY1 Data(H)'!$A$1:$A$288,'PY1 Data(H)'!$A$1:$BR$288))</f>
        <v>35159167</v>
      </c>
      <c r="P60" s="133" cm="1">
        <f t="array" ref="P60">_xlfn.XLOOKUP(P$1,'PY1 Data(H)'!$A$1:$BR$1,_xlfn.XLOOKUP($A60,'PY1 Data(H)'!$A$1:$A$288,'PY1 Data(H)'!$A$1:$BR$288))</f>
        <v>29973479</v>
      </c>
      <c r="Q60" s="133" cm="1">
        <f t="array" ref="Q60">_xlfn.XLOOKUP(Q$1,'PY1 Data(H)'!$A$1:$BR$1,_xlfn.XLOOKUP($A60,'PY1 Data(H)'!$A$1:$A$288,'PY1 Data(H)'!$A$1:$BR$288))</f>
        <v>3362119</v>
      </c>
      <c r="R60" s="133" cm="1">
        <f t="array" ref="R60">_xlfn.XLOOKUP(R$1,'PY1 Data(H)'!$A$1:$BR$1,_xlfn.XLOOKUP($A60,'PY1 Data(H)'!$A$1:$A$288,'PY1 Data(H)'!$A$1:$BR$288))</f>
        <v>36300487</v>
      </c>
      <c r="S60" s="133" cm="1">
        <f t="array" ref="S60">_xlfn.XLOOKUP(S$1,'PY1 Data(H)'!$A$1:$BR$1,_xlfn.XLOOKUP($A60,'PY1 Data(H)'!$A$1:$A$288,'PY1 Data(H)'!$A$1:$BR$288))</f>
        <v>1985502</v>
      </c>
      <c r="T60" s="133" cm="1">
        <f t="array" ref="T60">_xlfn.XLOOKUP(T$1,'PY1 Data(H)'!$A$1:$BR$1,_xlfn.XLOOKUP($A60,'PY1 Data(H)'!$A$1:$A$288,'PY1 Data(H)'!$A$1:$BR$288))</f>
        <v>2203578</v>
      </c>
      <c r="U60" s="133" cm="1">
        <f t="array" ref="U60">_xlfn.XLOOKUP(U$1,'PY1 Data(H)'!$A$1:$BR$1,_xlfn.XLOOKUP($A60,'PY1 Data(H)'!$A$1:$A$288,'PY1 Data(H)'!$A$1:$BR$288))</f>
        <v>3116351</v>
      </c>
      <c r="V60" s="133" cm="1">
        <f t="array" ref="V60">_xlfn.XLOOKUP(V$1,'PY1 Data(H)'!$A$1:$BR$1,_xlfn.XLOOKUP($A60,'PY1 Data(H)'!$A$1:$A$288,'PY1 Data(H)'!$A$1:$BR$288))</f>
        <v>4480066</v>
      </c>
      <c r="W60" s="133" cm="1">
        <f t="array" ref="W60">_xlfn.XLOOKUP(W$1,'PY1 Data(H)'!$A$1:$BR$1,_xlfn.XLOOKUP($A60,'PY1 Data(H)'!$A$1:$A$288,'PY1 Data(H)'!$A$1:$BR$288))</f>
        <v>11933767</v>
      </c>
      <c r="X60" s="133" cm="1">
        <f t="array" ref="X60">_xlfn.XLOOKUP(X$1,'PY1 Data(H)'!$A$1:$BR$1,_xlfn.XLOOKUP($A60,'PY1 Data(H)'!$A$1:$A$288,'PY1 Data(H)'!$A$1:$BR$288))</f>
        <v>22772246</v>
      </c>
      <c r="Y60" s="133" cm="1">
        <f t="array" ref="Y60">_xlfn.XLOOKUP(Y$1,'PY1 Data(H)'!$A$1:$BR$1,_xlfn.XLOOKUP($A60,'PY1 Data(H)'!$A$1:$A$288,'PY1 Data(H)'!$A$1:$BR$288))</f>
        <v>255686000</v>
      </c>
      <c r="Z60" s="133" cm="1">
        <f t="array" ref="Z60">_xlfn.XLOOKUP(Z$1,'PY1 Data(H)'!$A$1:$BR$1,_xlfn.XLOOKUP($A60,'PY1 Data(H)'!$A$1:$A$288,'PY1 Data(H)'!$A$1:$BR$288))</f>
        <v>20283754</v>
      </c>
      <c r="AA60" s="133" cm="1">
        <f t="array" ref="AA60">_xlfn.XLOOKUP(AA$1,'PY1 Data(H)'!$A$1:$BR$1,_xlfn.XLOOKUP($A60,'PY1 Data(H)'!$A$1:$A$288,'PY1 Data(H)'!$A$1:$BR$288))</f>
        <v>1730210</v>
      </c>
      <c r="AB60" s="133" cm="1">
        <f t="array" ref="AB60">_xlfn.XLOOKUP(AB$1,'PY1 Data(H)'!$A$1:$BR$1,_xlfn.XLOOKUP($A60,'PY1 Data(H)'!$A$1:$A$288,'PY1 Data(H)'!$A$1:$BR$288))</f>
        <v>35000</v>
      </c>
      <c r="AC60" s="133" cm="1">
        <f t="array" ref="AC60">_xlfn.XLOOKUP(AC$1,'PY1 Data(H)'!$A$1:$BR$1,_xlfn.XLOOKUP($A60,'PY1 Data(H)'!$A$1:$A$288,'PY1 Data(H)'!$A$1:$BR$288))</f>
        <v>2850000</v>
      </c>
      <c r="AD60" s="133" cm="1">
        <f t="array" ref="AD60">_xlfn.XLOOKUP(AD$1,'PY1 Data(H)'!$A$1:$BR$1,_xlfn.XLOOKUP($A60,'PY1 Data(H)'!$A$1:$A$288,'PY1 Data(H)'!$A$1:$BR$288))</f>
        <v>380725</v>
      </c>
      <c r="AE60" s="133" cm="1">
        <f t="array" ref="AE60">_xlfn.XLOOKUP(AE$1,'PY1 Data(H)'!$A$1:$BR$1,_xlfn.XLOOKUP($A60,'PY1 Data(H)'!$A$1:$A$288,'PY1 Data(H)'!$A$1:$BR$288))</f>
        <v>5365851</v>
      </c>
      <c r="AF60" s="133" cm="1">
        <f t="array" ref="AF60">_xlfn.XLOOKUP(AF$1,'PY1 Data(H)'!$A$1:$BR$1,_xlfn.XLOOKUP($A60,'PY1 Data(H)'!$A$1:$A$288,'PY1 Data(H)'!$A$1:$BR$288))</f>
        <v>1871772</v>
      </c>
      <c r="AG60" s="133" cm="1">
        <f t="array" ref="AG60">_xlfn.XLOOKUP(AG$1,'PY1 Data(H)'!$A$1:$BR$1,_xlfn.XLOOKUP($A60,'PY1 Data(H)'!$A$1:$A$288,'PY1 Data(H)'!$A$1:$BR$288))</f>
        <v>0</v>
      </c>
      <c r="AH60" s="133" cm="1">
        <f t="array" ref="AH60">_xlfn.XLOOKUP(AH$1,'PY1 Data(H)'!$A$1:$BR$1,_xlfn.XLOOKUP($A60,'PY1 Data(H)'!$A$1:$A$288,'PY1 Data(H)'!$A$1:$BR$288))</f>
        <v>1835000</v>
      </c>
      <c r="AI60" s="133" cm="1">
        <f t="array" ref="AI60">_xlfn.XLOOKUP(AI$1,'PY1 Data(H)'!$A$1:$BR$1,_xlfn.XLOOKUP($A60,'PY1 Data(H)'!$A$1:$A$288,'PY1 Data(H)'!$A$1:$BR$288))</f>
        <v>2189872</v>
      </c>
      <c r="AJ60" s="133" cm="1">
        <f t="array" ref="AJ60">_xlfn.XLOOKUP(AJ$1,'PY1 Data(H)'!$A$1:$BR$1,_xlfn.XLOOKUP($A60,'PY1 Data(H)'!$A$1:$A$288,'PY1 Data(H)'!$A$1:$BR$288))</f>
        <v>3930561</v>
      </c>
      <c r="AK60" s="133" cm="1">
        <f t="array" ref="AK60">_xlfn.XLOOKUP(AK$1,'PY1 Data(H)'!$A$1:$BR$1,_xlfn.XLOOKUP($A60,'PY1 Data(H)'!$A$1:$A$288,'PY1 Data(H)'!$A$1:$BR$288))</f>
        <v>2082210</v>
      </c>
      <c r="AL60" s="133" cm="1">
        <f t="array" ref="AL60">_xlfn.XLOOKUP(AL$1,'PY1 Data(H)'!$A$1:$BR$1,_xlfn.XLOOKUP($A60,'PY1 Data(H)'!$A$1:$A$288,'PY1 Data(H)'!$A$1:$BR$288))</f>
        <v>868599</v>
      </c>
      <c r="AM60" s="133" cm="1">
        <f t="array" ref="AM60">_xlfn.XLOOKUP(AM$1,'PY1 Data(H)'!$A$1:$BR$1,_xlfn.XLOOKUP($A60,'PY1 Data(H)'!$A$1:$A$288,'PY1 Data(H)'!$A$1:$BR$288))</f>
        <v>22769884</v>
      </c>
      <c r="AN60" s="133" cm="1">
        <f t="array" ref="AN60">_xlfn.XLOOKUP(AN$1,'PY1 Data(H)'!$A$1:$BR$1,_xlfn.XLOOKUP($A60,'PY1 Data(H)'!$A$1:$A$288,'PY1 Data(H)'!$A$1:$BR$288))</f>
        <v>1437039</v>
      </c>
      <c r="AO60" s="133" cm="1">
        <f t="array" ref="AO60">_xlfn.XLOOKUP(AO$1,'PY1 Data(H)'!$A$1:$BR$1,_xlfn.XLOOKUP($A60,'PY1 Data(H)'!$A$1:$A$288,'PY1 Data(H)'!$A$1:$BR$288))</f>
        <v>1094651</v>
      </c>
      <c r="AP60" s="133" cm="1">
        <f t="array" ref="AP60">_xlfn.XLOOKUP(AP$1,'PY1 Data(H)'!$A$1:$BR$1,_xlfn.XLOOKUP($A60,'PY1 Data(H)'!$A$1:$A$288,'PY1 Data(H)'!$A$1:$BR$288))</f>
        <v>2293809</v>
      </c>
      <c r="AQ60" s="133" cm="1">
        <f t="array" ref="AQ60">_xlfn.XLOOKUP(AQ$1,'PY1 Data(H)'!$A$1:$BR$1,_xlfn.XLOOKUP($A60,'PY1 Data(H)'!$A$1:$A$288,'PY1 Data(H)'!$A$1:$BR$288))</f>
        <v>312041</v>
      </c>
      <c r="AR60" s="133" cm="1">
        <f t="array" ref="AR60">_xlfn.XLOOKUP(AR$1,'PY1 Data(H)'!$A$1:$BR$1,_xlfn.XLOOKUP($A60,'PY1 Data(H)'!$A$1:$A$288,'PY1 Data(H)'!$A$1:$BR$288))</f>
        <v>2256008</v>
      </c>
      <c r="AS60" s="133" cm="1">
        <f t="array" ref="AS60">_xlfn.XLOOKUP(AS$1,'PY1 Data(H)'!$A$1:$BR$1,_xlfn.XLOOKUP($A60,'PY1 Data(H)'!$A$1:$A$288,'PY1 Data(H)'!$A$1:$BR$288))</f>
        <v>21266211</v>
      </c>
      <c r="AT60" s="133" cm="1">
        <f t="array" ref="AT60">_xlfn.XLOOKUP(AT$1,'PY1 Data(H)'!$A$1:$BR$1,_xlfn.XLOOKUP($A60,'PY1 Data(H)'!$A$1:$A$288,'PY1 Data(H)'!$A$1:$BR$288))</f>
        <v>431575</v>
      </c>
      <c r="AU60" s="133" cm="1">
        <f t="array" ref="AU60">_xlfn.XLOOKUP(AU$1,'PY1 Data(H)'!$A$1:$BR$1,_xlfn.XLOOKUP($A60,'PY1 Data(H)'!$A$1:$A$288,'PY1 Data(H)'!$A$1:$BR$288))</f>
        <v>214635</v>
      </c>
      <c r="AV60" s="133" cm="1">
        <f t="array" ref="AV60">_xlfn.XLOOKUP(AV$1,'PY1 Data(H)'!$A$1:$BR$1,_xlfn.XLOOKUP($A60,'PY1 Data(H)'!$A$1:$A$288,'PY1 Data(H)'!$A$1:$BR$288))</f>
        <v>1945383</v>
      </c>
      <c r="AW60" s="133" cm="1">
        <f t="array" ref="AW60">_xlfn.XLOOKUP(AW$1,'PY1 Data(H)'!$A$1:$BR$1,_xlfn.XLOOKUP($A60,'PY1 Data(H)'!$A$1:$A$288,'PY1 Data(H)'!$A$1:$BR$288))</f>
        <v>841256</v>
      </c>
      <c r="AX60" s="133" cm="1">
        <f t="array" ref="AX60">_xlfn.XLOOKUP(AX$1,'PY1 Data(H)'!$A$1:$BR$1,_xlfn.XLOOKUP($A60,'PY1 Data(H)'!$A$1:$A$288,'PY1 Data(H)'!$A$1:$BR$288))</f>
        <v>8159629</v>
      </c>
      <c r="AY60" s="133" cm="1">
        <f t="array" ref="AY60">_xlfn.XLOOKUP(AY$1,'PY1 Data(H)'!$A$1:$BR$1,_xlfn.XLOOKUP($A60,'PY1 Data(H)'!$A$1:$A$288,'PY1 Data(H)'!$A$1:$BR$288))</f>
        <v>984313</v>
      </c>
      <c r="AZ60" s="133" cm="1">
        <f t="array" ref="AZ60">_xlfn.XLOOKUP(AZ$1,'PY1 Data(H)'!$A$1:$BR$1,_xlfn.XLOOKUP($A60,'PY1 Data(H)'!$A$1:$A$288,'PY1 Data(H)'!$A$1:$BR$288))</f>
        <v>17855792</v>
      </c>
      <c r="BA60" s="133" cm="1">
        <f t="array" ref="BA60">_xlfn.XLOOKUP(BA$1,'PY1 Data(H)'!$A$1:$BR$1,_xlfn.XLOOKUP($A60,'PY1 Data(H)'!$A$1:$A$288,'PY1 Data(H)'!$A$1:$BR$288))</f>
        <v>1611315</v>
      </c>
      <c r="BB60" s="133" cm="1">
        <f t="array" ref="BB60">_xlfn.XLOOKUP(BB$1,'PY1 Data(H)'!$A$1:$BR$1,_xlfn.XLOOKUP($A60,'PY1 Data(H)'!$A$1:$A$288,'PY1 Data(H)'!$A$1:$BR$288))</f>
        <v>2184400</v>
      </c>
      <c r="BC60" s="133" cm="1">
        <f t="array" ref="BC60">_xlfn.XLOOKUP(BC$1,'PY1 Data(H)'!$A$1:$BR$1,_xlfn.XLOOKUP($A60,'PY1 Data(H)'!$A$1:$A$288,'PY1 Data(H)'!$A$1:$BR$288))</f>
        <v>345732</v>
      </c>
      <c r="BD60" s="133" cm="1">
        <f t="array" ref="BD60">_xlfn.XLOOKUP(BD$1,'PY1 Data(H)'!$A$1:$BR$1,_xlfn.XLOOKUP($A60,'PY1 Data(H)'!$A$1:$A$288,'PY1 Data(H)'!$A$1:$BR$288))</f>
        <v>1089754</v>
      </c>
      <c r="BE60" s="133" cm="1">
        <f t="array" ref="BE60">_xlfn.XLOOKUP(BE$1,'PY1 Data(H)'!$A$1:$BR$1,_xlfn.XLOOKUP($A60,'PY1 Data(H)'!$A$1:$A$288,'PY1 Data(H)'!$A$1:$BR$288))</f>
        <v>1210718</v>
      </c>
      <c r="BF60" s="133" cm="1">
        <f t="array" ref="BF60">_xlfn.XLOOKUP(BF$1,'PY1 Data(H)'!$A$1:$BR$1,_xlfn.XLOOKUP($A60,'PY1 Data(H)'!$A$1:$A$288,'PY1 Data(H)'!$A$1:$BR$288))</f>
        <v>420496</v>
      </c>
      <c r="BG60" s="133" cm="1">
        <f t="array" ref="BG60">_xlfn.XLOOKUP(BG$1,'PY1 Data(H)'!$A$1:$BR$1,_xlfn.XLOOKUP($A60,'PY1 Data(H)'!$A$1:$A$288,'PY1 Data(H)'!$A$1:$BR$288))</f>
        <v>12805227</v>
      </c>
      <c r="BH60" s="133" cm="1">
        <f t="array" ref="BH60">_xlfn.XLOOKUP(BH$1,'PY1 Data(H)'!$A$1:$BR$1,_xlfn.XLOOKUP($A60,'PY1 Data(H)'!$A$1:$A$288,'PY1 Data(H)'!$A$1:$BR$288))</f>
        <v>2938550</v>
      </c>
      <c r="BI60" s="133" cm="1">
        <f t="array" ref="BI60">_xlfn.XLOOKUP(BI$1,'PY1 Data(H)'!$A$1:$BR$1,_xlfn.XLOOKUP($A60,'PY1 Data(H)'!$A$1:$A$288,'PY1 Data(H)'!$A$1:$BR$288))</f>
        <v>25119784</v>
      </c>
      <c r="BJ60" s="133" cm="1">
        <f t="array" ref="BJ60">_xlfn.XLOOKUP(BJ$1,'PY1 Data(H)'!$A$1:$BR$1,_xlfn.XLOOKUP($A60,'PY1 Data(H)'!$A$1:$A$288,'PY1 Data(H)'!$A$1:$BR$288))</f>
        <v>1191367</v>
      </c>
    </row>
    <row r="61" spans="1:62" x14ac:dyDescent="0.3">
      <c r="A61">
        <v>587</v>
      </c>
      <c r="D61" s="133" cm="1">
        <f t="array" ref="D61">_xlfn.XLOOKUP(D$1,'PY1 Data(H)'!$A$1:$BR$1,_xlfn.XLOOKUP($A61,'PY1 Data(H)'!$A$1:$A$288,'PY1 Data(H)'!$A$1:$BR$288))</f>
        <v>0</v>
      </c>
      <c r="E61" s="133" cm="1">
        <f t="array" ref="E61">_xlfn.XLOOKUP(E$1,'PY1 Data(H)'!$A$1:$BR$1,_xlfn.XLOOKUP($A61,'PY1 Data(H)'!$A$1:$A$288,'PY1 Data(H)'!$A$1:$BR$288))</f>
        <v>0</v>
      </c>
      <c r="F61" s="133" cm="1">
        <f t="array" ref="F61">_xlfn.XLOOKUP(F$1,'PY1 Data(H)'!$A$1:$BR$1,_xlfn.XLOOKUP($A61,'PY1 Data(H)'!$A$1:$A$288,'PY1 Data(H)'!$A$1:$BR$288))</f>
        <v>0</v>
      </c>
      <c r="G61" s="133" cm="1">
        <f t="array" ref="G61">_xlfn.XLOOKUP(G$1,'PY1 Data(H)'!$A$1:$BR$1,_xlfn.XLOOKUP($A61,'PY1 Data(H)'!$A$1:$A$288,'PY1 Data(H)'!$A$1:$BR$288))</f>
        <v>210930</v>
      </c>
      <c r="H61" s="133" cm="1">
        <f t="array" ref="H61">_xlfn.XLOOKUP(H$1,'PY1 Data(H)'!$A$1:$BR$1,_xlfn.XLOOKUP($A61,'PY1 Data(H)'!$A$1:$A$288,'PY1 Data(H)'!$A$1:$BR$288))</f>
        <v>0</v>
      </c>
      <c r="I61" s="133" cm="1">
        <f t="array" ref="I61">_xlfn.XLOOKUP(I$1,'PY1 Data(H)'!$A$1:$BR$1,_xlfn.XLOOKUP($A61,'PY1 Data(H)'!$A$1:$A$288,'PY1 Data(H)'!$A$1:$BR$288))</f>
        <v>0</v>
      </c>
      <c r="J61" s="133" cm="1">
        <f t="array" ref="J61">_xlfn.XLOOKUP(J$1,'PY1 Data(H)'!$A$1:$BR$1,_xlfn.XLOOKUP($A61,'PY1 Data(H)'!$A$1:$A$288,'PY1 Data(H)'!$A$1:$BR$288))</f>
        <v>0</v>
      </c>
      <c r="K61" s="133" cm="1">
        <f t="array" ref="K61">_xlfn.XLOOKUP(K$1,'PY1 Data(H)'!$A$1:$BR$1,_xlfn.XLOOKUP($A61,'PY1 Data(H)'!$A$1:$A$288,'PY1 Data(H)'!$A$1:$BR$288))</f>
        <v>0</v>
      </c>
      <c r="L61" s="133" cm="1">
        <f t="array" ref="L61">_xlfn.XLOOKUP(L$1,'PY1 Data(H)'!$A$1:$BR$1,_xlfn.XLOOKUP($A61,'PY1 Data(H)'!$A$1:$A$288,'PY1 Data(H)'!$A$1:$BR$288))</f>
        <v>0</v>
      </c>
      <c r="M61" s="133" cm="1">
        <f t="array" ref="M61">_xlfn.XLOOKUP(M$1,'PY1 Data(H)'!$A$1:$BR$1,_xlfn.XLOOKUP($A61,'PY1 Data(H)'!$A$1:$A$288,'PY1 Data(H)'!$A$1:$BR$288))</f>
        <v>0</v>
      </c>
      <c r="N61" s="133" cm="1">
        <f t="array" ref="N61">_xlfn.XLOOKUP(N$1,'PY1 Data(H)'!$A$1:$BR$1,_xlfn.XLOOKUP($A61,'PY1 Data(H)'!$A$1:$A$288,'PY1 Data(H)'!$A$1:$BR$288))</f>
        <v>0</v>
      </c>
      <c r="O61" s="133" cm="1">
        <f t="array" ref="O61">_xlfn.XLOOKUP(O$1,'PY1 Data(H)'!$A$1:$BR$1,_xlfn.XLOOKUP($A61,'PY1 Data(H)'!$A$1:$A$288,'PY1 Data(H)'!$A$1:$BR$288))</f>
        <v>0</v>
      </c>
      <c r="P61" s="133" cm="1">
        <f t="array" ref="P61">_xlfn.XLOOKUP(P$1,'PY1 Data(H)'!$A$1:$BR$1,_xlfn.XLOOKUP($A61,'PY1 Data(H)'!$A$1:$A$288,'PY1 Data(H)'!$A$1:$BR$288))</f>
        <v>0</v>
      </c>
      <c r="Q61" s="133" cm="1">
        <f t="array" ref="Q61">_xlfn.XLOOKUP(Q$1,'PY1 Data(H)'!$A$1:$BR$1,_xlfn.XLOOKUP($A61,'PY1 Data(H)'!$A$1:$A$288,'PY1 Data(H)'!$A$1:$BR$288))</f>
        <v>0</v>
      </c>
      <c r="R61" s="133" cm="1">
        <f t="array" ref="R61">_xlfn.XLOOKUP(R$1,'PY1 Data(H)'!$A$1:$BR$1,_xlfn.XLOOKUP($A61,'PY1 Data(H)'!$A$1:$A$288,'PY1 Data(H)'!$A$1:$BR$288))</f>
        <v>0</v>
      </c>
      <c r="S61" s="133" cm="1">
        <f t="array" ref="S61">_xlfn.XLOOKUP(S$1,'PY1 Data(H)'!$A$1:$BR$1,_xlfn.XLOOKUP($A61,'PY1 Data(H)'!$A$1:$A$288,'PY1 Data(H)'!$A$1:$BR$288))</f>
        <v>0</v>
      </c>
      <c r="T61" s="133" cm="1">
        <f t="array" ref="T61">_xlfn.XLOOKUP(T$1,'PY1 Data(H)'!$A$1:$BR$1,_xlfn.XLOOKUP($A61,'PY1 Data(H)'!$A$1:$A$288,'PY1 Data(H)'!$A$1:$BR$288))</f>
        <v>0</v>
      </c>
      <c r="U61" s="133" cm="1">
        <f t="array" ref="U61">_xlfn.XLOOKUP(U$1,'PY1 Data(H)'!$A$1:$BR$1,_xlfn.XLOOKUP($A61,'PY1 Data(H)'!$A$1:$A$288,'PY1 Data(H)'!$A$1:$BR$288))</f>
        <v>0</v>
      </c>
      <c r="V61" s="133" cm="1">
        <f t="array" ref="V61">_xlfn.XLOOKUP(V$1,'PY1 Data(H)'!$A$1:$BR$1,_xlfn.XLOOKUP($A61,'PY1 Data(H)'!$A$1:$A$288,'PY1 Data(H)'!$A$1:$BR$288))</f>
        <v>0</v>
      </c>
      <c r="W61" s="133" cm="1">
        <f t="array" ref="W61">_xlfn.XLOOKUP(W$1,'PY1 Data(H)'!$A$1:$BR$1,_xlfn.XLOOKUP($A61,'PY1 Data(H)'!$A$1:$A$288,'PY1 Data(H)'!$A$1:$BR$288))</f>
        <v>0</v>
      </c>
      <c r="X61" s="133" cm="1">
        <f t="array" ref="X61">_xlfn.XLOOKUP(X$1,'PY1 Data(H)'!$A$1:$BR$1,_xlfn.XLOOKUP($A61,'PY1 Data(H)'!$A$1:$A$288,'PY1 Data(H)'!$A$1:$BR$288))</f>
        <v>0</v>
      </c>
      <c r="Y61" s="133" cm="1">
        <f t="array" ref="Y61">_xlfn.XLOOKUP(Y$1,'PY1 Data(H)'!$A$1:$BR$1,_xlfn.XLOOKUP($A61,'PY1 Data(H)'!$A$1:$A$288,'PY1 Data(H)'!$A$1:$BR$288))</f>
        <v>0</v>
      </c>
      <c r="Z61" s="133" cm="1">
        <f t="array" ref="Z61">_xlfn.XLOOKUP(Z$1,'PY1 Data(H)'!$A$1:$BR$1,_xlfn.XLOOKUP($A61,'PY1 Data(H)'!$A$1:$A$288,'PY1 Data(H)'!$A$1:$BR$288))</f>
        <v>0</v>
      </c>
      <c r="AA61" s="133" cm="1">
        <f t="array" ref="AA61">_xlfn.XLOOKUP(AA$1,'PY1 Data(H)'!$A$1:$BR$1,_xlfn.XLOOKUP($A61,'PY1 Data(H)'!$A$1:$A$288,'PY1 Data(H)'!$A$1:$BR$288))</f>
        <v>0</v>
      </c>
      <c r="AB61" s="133" cm="1">
        <f t="array" ref="AB61">_xlfn.XLOOKUP(AB$1,'PY1 Data(H)'!$A$1:$BR$1,_xlfn.XLOOKUP($A61,'PY1 Data(H)'!$A$1:$A$288,'PY1 Data(H)'!$A$1:$BR$288))</f>
        <v>0</v>
      </c>
      <c r="AC61" s="133" cm="1">
        <f t="array" ref="AC61">_xlfn.XLOOKUP(AC$1,'PY1 Data(H)'!$A$1:$BR$1,_xlfn.XLOOKUP($A61,'PY1 Data(H)'!$A$1:$A$288,'PY1 Data(H)'!$A$1:$BR$288))</f>
        <v>0</v>
      </c>
      <c r="AD61" s="133" cm="1">
        <f t="array" ref="AD61">_xlfn.XLOOKUP(AD$1,'PY1 Data(H)'!$A$1:$BR$1,_xlfn.XLOOKUP($A61,'PY1 Data(H)'!$A$1:$A$288,'PY1 Data(H)'!$A$1:$BR$288))</f>
        <v>0</v>
      </c>
      <c r="AE61" s="133" cm="1">
        <f t="array" ref="AE61">_xlfn.XLOOKUP(AE$1,'PY1 Data(H)'!$A$1:$BR$1,_xlfn.XLOOKUP($A61,'PY1 Data(H)'!$A$1:$A$288,'PY1 Data(H)'!$A$1:$BR$288))</f>
        <v>0</v>
      </c>
      <c r="AF61" s="133" cm="1">
        <f t="array" ref="AF61">_xlfn.XLOOKUP(AF$1,'PY1 Data(H)'!$A$1:$BR$1,_xlfn.XLOOKUP($A61,'PY1 Data(H)'!$A$1:$A$288,'PY1 Data(H)'!$A$1:$BR$288))</f>
        <v>0</v>
      </c>
      <c r="AG61" s="133" cm="1">
        <f t="array" ref="AG61">_xlfn.XLOOKUP(AG$1,'PY1 Data(H)'!$A$1:$BR$1,_xlfn.XLOOKUP($A61,'PY1 Data(H)'!$A$1:$A$288,'PY1 Data(H)'!$A$1:$BR$288))</f>
        <v>0</v>
      </c>
      <c r="AH61" s="133" cm="1">
        <f t="array" ref="AH61">_xlfn.XLOOKUP(AH$1,'PY1 Data(H)'!$A$1:$BR$1,_xlfn.XLOOKUP($A61,'PY1 Data(H)'!$A$1:$A$288,'PY1 Data(H)'!$A$1:$BR$288))</f>
        <v>0</v>
      </c>
      <c r="AI61" s="133" cm="1">
        <f t="array" ref="AI61">_xlfn.XLOOKUP(AI$1,'PY1 Data(H)'!$A$1:$BR$1,_xlfn.XLOOKUP($A61,'PY1 Data(H)'!$A$1:$A$288,'PY1 Data(H)'!$A$1:$BR$288))</f>
        <v>0</v>
      </c>
      <c r="AJ61" s="133" cm="1">
        <f t="array" ref="AJ61">_xlfn.XLOOKUP(AJ$1,'PY1 Data(H)'!$A$1:$BR$1,_xlfn.XLOOKUP($A61,'PY1 Data(H)'!$A$1:$A$288,'PY1 Data(H)'!$A$1:$BR$288))</f>
        <v>0</v>
      </c>
      <c r="AK61" s="133" cm="1">
        <f t="array" ref="AK61">_xlfn.XLOOKUP(AK$1,'PY1 Data(H)'!$A$1:$BR$1,_xlfn.XLOOKUP($A61,'PY1 Data(H)'!$A$1:$A$288,'PY1 Data(H)'!$A$1:$BR$288))</f>
        <v>0</v>
      </c>
      <c r="AL61" s="133" cm="1">
        <f t="array" ref="AL61">_xlfn.XLOOKUP(AL$1,'PY1 Data(H)'!$A$1:$BR$1,_xlfn.XLOOKUP($A61,'PY1 Data(H)'!$A$1:$A$288,'PY1 Data(H)'!$A$1:$BR$288))</f>
        <v>0</v>
      </c>
      <c r="AM61" s="133" cm="1">
        <f t="array" ref="AM61">_xlfn.XLOOKUP(AM$1,'PY1 Data(H)'!$A$1:$BR$1,_xlfn.XLOOKUP($A61,'PY1 Data(H)'!$A$1:$A$288,'PY1 Data(H)'!$A$1:$BR$288))</f>
        <v>0</v>
      </c>
      <c r="AN61" s="133" cm="1">
        <f t="array" ref="AN61">_xlfn.XLOOKUP(AN$1,'PY1 Data(H)'!$A$1:$BR$1,_xlfn.XLOOKUP($A61,'PY1 Data(H)'!$A$1:$A$288,'PY1 Data(H)'!$A$1:$BR$288))</f>
        <v>0</v>
      </c>
      <c r="AO61" s="133" cm="1">
        <f t="array" ref="AO61">_xlfn.XLOOKUP(AO$1,'PY1 Data(H)'!$A$1:$BR$1,_xlfn.XLOOKUP($A61,'PY1 Data(H)'!$A$1:$A$288,'PY1 Data(H)'!$A$1:$BR$288))</f>
        <v>0</v>
      </c>
      <c r="AP61" s="133" cm="1">
        <f t="array" ref="AP61">_xlfn.XLOOKUP(AP$1,'PY1 Data(H)'!$A$1:$BR$1,_xlfn.XLOOKUP($A61,'PY1 Data(H)'!$A$1:$A$288,'PY1 Data(H)'!$A$1:$BR$288))</f>
        <v>0</v>
      </c>
      <c r="AQ61" s="133" cm="1">
        <f t="array" ref="AQ61">_xlfn.XLOOKUP(AQ$1,'PY1 Data(H)'!$A$1:$BR$1,_xlfn.XLOOKUP($A61,'PY1 Data(H)'!$A$1:$A$288,'PY1 Data(H)'!$A$1:$BR$288))</f>
        <v>0</v>
      </c>
      <c r="AR61" s="133" cm="1">
        <f t="array" ref="AR61">_xlfn.XLOOKUP(AR$1,'PY1 Data(H)'!$A$1:$BR$1,_xlfn.XLOOKUP($A61,'PY1 Data(H)'!$A$1:$A$288,'PY1 Data(H)'!$A$1:$BR$288))</f>
        <v>0</v>
      </c>
      <c r="AS61" s="133" cm="1">
        <f t="array" ref="AS61">_xlfn.XLOOKUP(AS$1,'PY1 Data(H)'!$A$1:$BR$1,_xlfn.XLOOKUP($A61,'PY1 Data(H)'!$A$1:$A$288,'PY1 Data(H)'!$A$1:$BR$288))</f>
        <v>0</v>
      </c>
      <c r="AT61" s="133" cm="1">
        <f t="array" ref="AT61">_xlfn.XLOOKUP(AT$1,'PY1 Data(H)'!$A$1:$BR$1,_xlfn.XLOOKUP($A61,'PY1 Data(H)'!$A$1:$A$288,'PY1 Data(H)'!$A$1:$BR$288))</f>
        <v>0</v>
      </c>
      <c r="AU61" s="133" cm="1">
        <f t="array" ref="AU61">_xlfn.XLOOKUP(AU$1,'PY1 Data(H)'!$A$1:$BR$1,_xlfn.XLOOKUP($A61,'PY1 Data(H)'!$A$1:$A$288,'PY1 Data(H)'!$A$1:$BR$288))</f>
        <v>0</v>
      </c>
      <c r="AV61" s="133" cm="1">
        <f t="array" ref="AV61">_xlfn.XLOOKUP(AV$1,'PY1 Data(H)'!$A$1:$BR$1,_xlfn.XLOOKUP($A61,'PY1 Data(H)'!$A$1:$A$288,'PY1 Data(H)'!$A$1:$BR$288))</f>
        <v>0</v>
      </c>
      <c r="AW61" s="133" cm="1">
        <f t="array" ref="AW61">_xlfn.XLOOKUP(AW$1,'PY1 Data(H)'!$A$1:$BR$1,_xlfn.XLOOKUP($A61,'PY1 Data(H)'!$A$1:$A$288,'PY1 Data(H)'!$A$1:$BR$288))</f>
        <v>0</v>
      </c>
      <c r="AX61" s="133" cm="1">
        <f t="array" ref="AX61">_xlfn.XLOOKUP(AX$1,'PY1 Data(H)'!$A$1:$BR$1,_xlfn.XLOOKUP($A61,'PY1 Data(H)'!$A$1:$A$288,'PY1 Data(H)'!$A$1:$BR$288))</f>
        <v>0</v>
      </c>
      <c r="AY61" s="133" cm="1">
        <f t="array" ref="AY61">_xlfn.XLOOKUP(AY$1,'PY1 Data(H)'!$A$1:$BR$1,_xlfn.XLOOKUP($A61,'PY1 Data(H)'!$A$1:$A$288,'PY1 Data(H)'!$A$1:$BR$288))</f>
        <v>0</v>
      </c>
      <c r="AZ61" s="133" cm="1">
        <f t="array" ref="AZ61">_xlfn.XLOOKUP(AZ$1,'PY1 Data(H)'!$A$1:$BR$1,_xlfn.XLOOKUP($A61,'PY1 Data(H)'!$A$1:$A$288,'PY1 Data(H)'!$A$1:$BR$288))</f>
        <v>0</v>
      </c>
      <c r="BA61" s="133" cm="1">
        <f t="array" ref="BA61">_xlfn.XLOOKUP(BA$1,'PY1 Data(H)'!$A$1:$BR$1,_xlfn.XLOOKUP($A61,'PY1 Data(H)'!$A$1:$A$288,'PY1 Data(H)'!$A$1:$BR$288))</f>
        <v>0</v>
      </c>
      <c r="BB61" s="133" cm="1">
        <f t="array" ref="BB61">_xlfn.XLOOKUP(BB$1,'PY1 Data(H)'!$A$1:$BR$1,_xlfn.XLOOKUP($A61,'PY1 Data(H)'!$A$1:$A$288,'PY1 Data(H)'!$A$1:$BR$288))</f>
        <v>0</v>
      </c>
      <c r="BC61" s="133" cm="1">
        <f t="array" ref="BC61">_xlfn.XLOOKUP(BC$1,'PY1 Data(H)'!$A$1:$BR$1,_xlfn.XLOOKUP($A61,'PY1 Data(H)'!$A$1:$A$288,'PY1 Data(H)'!$A$1:$BR$288))</f>
        <v>0</v>
      </c>
      <c r="BD61" s="133" cm="1">
        <f t="array" ref="BD61">_xlfn.XLOOKUP(BD$1,'PY1 Data(H)'!$A$1:$BR$1,_xlfn.XLOOKUP($A61,'PY1 Data(H)'!$A$1:$A$288,'PY1 Data(H)'!$A$1:$BR$288))</f>
        <v>0</v>
      </c>
      <c r="BE61" s="133" cm="1">
        <f t="array" ref="BE61">_xlfn.XLOOKUP(BE$1,'PY1 Data(H)'!$A$1:$BR$1,_xlfn.XLOOKUP($A61,'PY1 Data(H)'!$A$1:$A$288,'PY1 Data(H)'!$A$1:$BR$288))</f>
        <v>0</v>
      </c>
      <c r="BF61" s="133" cm="1">
        <f t="array" ref="BF61">_xlfn.XLOOKUP(BF$1,'PY1 Data(H)'!$A$1:$BR$1,_xlfn.XLOOKUP($A61,'PY1 Data(H)'!$A$1:$A$288,'PY1 Data(H)'!$A$1:$BR$288))</f>
        <v>0</v>
      </c>
      <c r="BG61" s="133" cm="1">
        <f t="array" ref="BG61">_xlfn.XLOOKUP(BG$1,'PY1 Data(H)'!$A$1:$BR$1,_xlfn.XLOOKUP($A61,'PY1 Data(H)'!$A$1:$A$288,'PY1 Data(H)'!$A$1:$BR$288))</f>
        <v>0</v>
      </c>
      <c r="BH61" s="133" cm="1">
        <f t="array" ref="BH61">_xlfn.XLOOKUP(BH$1,'PY1 Data(H)'!$A$1:$BR$1,_xlfn.XLOOKUP($A61,'PY1 Data(H)'!$A$1:$A$288,'PY1 Data(H)'!$A$1:$BR$288))</f>
        <v>0</v>
      </c>
      <c r="BI61" s="133" cm="1">
        <f t="array" ref="BI61">_xlfn.XLOOKUP(BI$1,'PY1 Data(H)'!$A$1:$BR$1,_xlfn.XLOOKUP($A61,'PY1 Data(H)'!$A$1:$A$288,'PY1 Data(H)'!$A$1:$BR$288))</f>
        <v>0</v>
      </c>
      <c r="BJ61" s="133" cm="1">
        <f t="array" ref="BJ61">_xlfn.XLOOKUP(BJ$1,'PY1 Data(H)'!$A$1:$BR$1,_xlfn.XLOOKUP($A61,'PY1 Data(H)'!$A$1:$A$288,'PY1 Data(H)'!$A$1:$BR$288))</f>
        <v>0</v>
      </c>
    </row>
    <row r="62" spans="1:62" x14ac:dyDescent="0.3">
      <c r="A62">
        <v>588</v>
      </c>
      <c r="D62" s="133" cm="1">
        <f t="array" ref="D62">_xlfn.XLOOKUP(D$1,'PY1 Data(H)'!$A$1:$BR$1,_xlfn.XLOOKUP($A62,'PY1 Data(H)'!$A$1:$A$288,'PY1 Data(H)'!$A$1:$BR$288))</f>
        <v>0</v>
      </c>
      <c r="E62" s="133" cm="1">
        <f t="array" ref="E62">_xlfn.XLOOKUP(E$1,'PY1 Data(H)'!$A$1:$BR$1,_xlfn.XLOOKUP($A62,'PY1 Data(H)'!$A$1:$A$288,'PY1 Data(H)'!$A$1:$BR$288))</f>
        <v>0</v>
      </c>
      <c r="F62" s="133" cm="1">
        <f t="array" ref="F62">_xlfn.XLOOKUP(F$1,'PY1 Data(H)'!$A$1:$BR$1,_xlfn.XLOOKUP($A62,'PY1 Data(H)'!$A$1:$A$288,'PY1 Data(H)'!$A$1:$BR$288))</f>
        <v>0</v>
      </c>
      <c r="G62" s="133" cm="1">
        <f t="array" ref="G62">_xlfn.XLOOKUP(G$1,'PY1 Data(H)'!$A$1:$BR$1,_xlfn.XLOOKUP($A62,'PY1 Data(H)'!$A$1:$A$288,'PY1 Data(H)'!$A$1:$BR$288))</f>
        <v>0</v>
      </c>
      <c r="H62" s="133" cm="1">
        <f t="array" ref="H62">_xlfn.XLOOKUP(H$1,'PY1 Data(H)'!$A$1:$BR$1,_xlfn.XLOOKUP($A62,'PY1 Data(H)'!$A$1:$A$288,'PY1 Data(H)'!$A$1:$BR$288))</f>
        <v>0</v>
      </c>
      <c r="I62" s="133" cm="1">
        <f t="array" ref="I62">_xlfn.XLOOKUP(I$1,'PY1 Data(H)'!$A$1:$BR$1,_xlfn.XLOOKUP($A62,'PY1 Data(H)'!$A$1:$A$288,'PY1 Data(H)'!$A$1:$BR$288))</f>
        <v>0</v>
      </c>
      <c r="J62" s="133" cm="1">
        <f t="array" ref="J62">_xlfn.XLOOKUP(J$1,'PY1 Data(H)'!$A$1:$BR$1,_xlfn.XLOOKUP($A62,'PY1 Data(H)'!$A$1:$A$288,'PY1 Data(H)'!$A$1:$BR$288))</f>
        <v>0</v>
      </c>
      <c r="K62" s="133" cm="1">
        <f t="array" ref="K62">_xlfn.XLOOKUP(K$1,'PY1 Data(H)'!$A$1:$BR$1,_xlfn.XLOOKUP($A62,'PY1 Data(H)'!$A$1:$A$288,'PY1 Data(H)'!$A$1:$BR$288))</f>
        <v>0</v>
      </c>
      <c r="L62" s="133" cm="1">
        <f t="array" ref="L62">_xlfn.XLOOKUP(L$1,'PY1 Data(H)'!$A$1:$BR$1,_xlfn.XLOOKUP($A62,'PY1 Data(H)'!$A$1:$A$288,'PY1 Data(H)'!$A$1:$BR$288))</f>
        <v>0</v>
      </c>
      <c r="M62" s="133" cm="1">
        <f t="array" ref="M62">_xlfn.XLOOKUP(M$1,'PY1 Data(H)'!$A$1:$BR$1,_xlfn.XLOOKUP($A62,'PY1 Data(H)'!$A$1:$A$288,'PY1 Data(H)'!$A$1:$BR$288))</f>
        <v>0</v>
      </c>
      <c r="N62" s="133" cm="1">
        <f t="array" ref="N62">_xlfn.XLOOKUP(N$1,'PY1 Data(H)'!$A$1:$BR$1,_xlfn.XLOOKUP($A62,'PY1 Data(H)'!$A$1:$A$288,'PY1 Data(H)'!$A$1:$BR$288))</f>
        <v>0</v>
      </c>
      <c r="O62" s="133" cm="1">
        <f t="array" ref="O62">_xlfn.XLOOKUP(O$1,'PY1 Data(H)'!$A$1:$BR$1,_xlfn.XLOOKUP($A62,'PY1 Data(H)'!$A$1:$A$288,'PY1 Data(H)'!$A$1:$BR$288))</f>
        <v>0</v>
      </c>
      <c r="P62" s="133" cm="1">
        <f t="array" ref="P62">_xlfn.XLOOKUP(P$1,'PY1 Data(H)'!$A$1:$BR$1,_xlfn.XLOOKUP($A62,'PY1 Data(H)'!$A$1:$A$288,'PY1 Data(H)'!$A$1:$BR$288))</f>
        <v>0</v>
      </c>
      <c r="Q62" s="133" cm="1">
        <f t="array" ref="Q62">_xlfn.XLOOKUP(Q$1,'PY1 Data(H)'!$A$1:$BR$1,_xlfn.XLOOKUP($A62,'PY1 Data(H)'!$A$1:$A$288,'PY1 Data(H)'!$A$1:$BR$288))</f>
        <v>0</v>
      </c>
      <c r="R62" s="133" cm="1">
        <f t="array" ref="R62">_xlfn.XLOOKUP(R$1,'PY1 Data(H)'!$A$1:$BR$1,_xlfn.XLOOKUP($A62,'PY1 Data(H)'!$A$1:$A$288,'PY1 Data(H)'!$A$1:$BR$288))</f>
        <v>0</v>
      </c>
      <c r="S62" s="133" cm="1">
        <f t="array" ref="S62">_xlfn.XLOOKUP(S$1,'PY1 Data(H)'!$A$1:$BR$1,_xlfn.XLOOKUP($A62,'PY1 Data(H)'!$A$1:$A$288,'PY1 Data(H)'!$A$1:$BR$288))</f>
        <v>0</v>
      </c>
      <c r="T62" s="133" cm="1">
        <f t="array" ref="T62">_xlfn.XLOOKUP(T$1,'PY1 Data(H)'!$A$1:$BR$1,_xlfn.XLOOKUP($A62,'PY1 Data(H)'!$A$1:$A$288,'PY1 Data(H)'!$A$1:$BR$288))</f>
        <v>0</v>
      </c>
      <c r="U62" s="133" cm="1">
        <f t="array" ref="U62">_xlfn.XLOOKUP(U$1,'PY1 Data(H)'!$A$1:$BR$1,_xlfn.XLOOKUP($A62,'PY1 Data(H)'!$A$1:$A$288,'PY1 Data(H)'!$A$1:$BR$288))</f>
        <v>0</v>
      </c>
      <c r="V62" s="133" cm="1">
        <f t="array" ref="V62">_xlfn.XLOOKUP(V$1,'PY1 Data(H)'!$A$1:$BR$1,_xlfn.XLOOKUP($A62,'PY1 Data(H)'!$A$1:$A$288,'PY1 Data(H)'!$A$1:$BR$288))</f>
        <v>0</v>
      </c>
      <c r="W62" s="133" cm="1">
        <f t="array" ref="W62">_xlfn.XLOOKUP(W$1,'PY1 Data(H)'!$A$1:$BR$1,_xlfn.XLOOKUP($A62,'PY1 Data(H)'!$A$1:$A$288,'PY1 Data(H)'!$A$1:$BR$288))</f>
        <v>0</v>
      </c>
      <c r="X62" s="133" cm="1">
        <f t="array" ref="X62">_xlfn.XLOOKUP(X$1,'PY1 Data(H)'!$A$1:$BR$1,_xlfn.XLOOKUP($A62,'PY1 Data(H)'!$A$1:$A$288,'PY1 Data(H)'!$A$1:$BR$288))</f>
        <v>0</v>
      </c>
      <c r="Y62" s="133" cm="1">
        <f t="array" ref="Y62">_xlfn.XLOOKUP(Y$1,'PY1 Data(H)'!$A$1:$BR$1,_xlfn.XLOOKUP($A62,'PY1 Data(H)'!$A$1:$A$288,'PY1 Data(H)'!$A$1:$BR$288))</f>
        <v>0</v>
      </c>
      <c r="Z62" s="133" cm="1">
        <f t="array" ref="Z62">_xlfn.XLOOKUP(Z$1,'PY1 Data(H)'!$A$1:$BR$1,_xlfn.XLOOKUP($A62,'PY1 Data(H)'!$A$1:$A$288,'PY1 Data(H)'!$A$1:$BR$288))</f>
        <v>0</v>
      </c>
      <c r="AA62" s="133" cm="1">
        <f t="array" ref="AA62">_xlfn.XLOOKUP(AA$1,'PY1 Data(H)'!$A$1:$BR$1,_xlfn.XLOOKUP($A62,'PY1 Data(H)'!$A$1:$A$288,'PY1 Data(H)'!$A$1:$BR$288))</f>
        <v>0</v>
      </c>
      <c r="AB62" s="133" cm="1">
        <f t="array" ref="AB62">_xlfn.XLOOKUP(AB$1,'PY1 Data(H)'!$A$1:$BR$1,_xlfn.XLOOKUP($A62,'PY1 Data(H)'!$A$1:$A$288,'PY1 Data(H)'!$A$1:$BR$288))</f>
        <v>0</v>
      </c>
      <c r="AC62" s="133" cm="1">
        <f t="array" ref="AC62">_xlfn.XLOOKUP(AC$1,'PY1 Data(H)'!$A$1:$BR$1,_xlfn.XLOOKUP($A62,'PY1 Data(H)'!$A$1:$A$288,'PY1 Data(H)'!$A$1:$BR$288))</f>
        <v>0</v>
      </c>
      <c r="AD62" s="133" cm="1">
        <f t="array" ref="AD62">_xlfn.XLOOKUP(AD$1,'PY1 Data(H)'!$A$1:$BR$1,_xlfn.XLOOKUP($A62,'PY1 Data(H)'!$A$1:$A$288,'PY1 Data(H)'!$A$1:$BR$288))</f>
        <v>0</v>
      </c>
      <c r="AE62" s="133" cm="1">
        <f t="array" ref="AE62">_xlfn.XLOOKUP(AE$1,'PY1 Data(H)'!$A$1:$BR$1,_xlfn.XLOOKUP($A62,'PY1 Data(H)'!$A$1:$A$288,'PY1 Data(H)'!$A$1:$BR$288))</f>
        <v>0</v>
      </c>
      <c r="AF62" s="133" cm="1">
        <f t="array" ref="AF62">_xlfn.XLOOKUP(AF$1,'PY1 Data(H)'!$A$1:$BR$1,_xlfn.XLOOKUP($A62,'PY1 Data(H)'!$A$1:$A$288,'PY1 Data(H)'!$A$1:$BR$288))</f>
        <v>0</v>
      </c>
      <c r="AG62" s="133" cm="1">
        <f t="array" ref="AG62">_xlfn.XLOOKUP(AG$1,'PY1 Data(H)'!$A$1:$BR$1,_xlfn.XLOOKUP($A62,'PY1 Data(H)'!$A$1:$A$288,'PY1 Data(H)'!$A$1:$BR$288))</f>
        <v>0</v>
      </c>
      <c r="AH62" s="133" cm="1">
        <f t="array" ref="AH62">_xlfn.XLOOKUP(AH$1,'PY1 Data(H)'!$A$1:$BR$1,_xlfn.XLOOKUP($A62,'PY1 Data(H)'!$A$1:$A$288,'PY1 Data(H)'!$A$1:$BR$288))</f>
        <v>0</v>
      </c>
      <c r="AI62" s="133" cm="1">
        <f t="array" ref="AI62">_xlfn.XLOOKUP(AI$1,'PY1 Data(H)'!$A$1:$BR$1,_xlfn.XLOOKUP($A62,'PY1 Data(H)'!$A$1:$A$288,'PY1 Data(H)'!$A$1:$BR$288))</f>
        <v>0</v>
      </c>
      <c r="AJ62" s="133" cm="1">
        <f t="array" ref="AJ62">_xlfn.XLOOKUP(AJ$1,'PY1 Data(H)'!$A$1:$BR$1,_xlfn.XLOOKUP($A62,'PY1 Data(H)'!$A$1:$A$288,'PY1 Data(H)'!$A$1:$BR$288))</f>
        <v>0</v>
      </c>
      <c r="AK62" s="133" cm="1">
        <f t="array" ref="AK62">_xlfn.XLOOKUP(AK$1,'PY1 Data(H)'!$A$1:$BR$1,_xlfn.XLOOKUP($A62,'PY1 Data(H)'!$A$1:$A$288,'PY1 Data(H)'!$A$1:$BR$288))</f>
        <v>0</v>
      </c>
      <c r="AL62" s="133" cm="1">
        <f t="array" ref="AL62">_xlfn.XLOOKUP(AL$1,'PY1 Data(H)'!$A$1:$BR$1,_xlfn.XLOOKUP($A62,'PY1 Data(H)'!$A$1:$A$288,'PY1 Data(H)'!$A$1:$BR$288))</f>
        <v>0</v>
      </c>
      <c r="AM62" s="133" cm="1">
        <f t="array" ref="AM62">_xlfn.XLOOKUP(AM$1,'PY1 Data(H)'!$A$1:$BR$1,_xlfn.XLOOKUP($A62,'PY1 Data(H)'!$A$1:$A$288,'PY1 Data(H)'!$A$1:$BR$288))</f>
        <v>0</v>
      </c>
      <c r="AN62" s="133" cm="1">
        <f t="array" ref="AN62">_xlfn.XLOOKUP(AN$1,'PY1 Data(H)'!$A$1:$BR$1,_xlfn.XLOOKUP($A62,'PY1 Data(H)'!$A$1:$A$288,'PY1 Data(H)'!$A$1:$BR$288))</f>
        <v>0</v>
      </c>
      <c r="AO62" s="133" cm="1">
        <f t="array" ref="AO62">_xlfn.XLOOKUP(AO$1,'PY1 Data(H)'!$A$1:$BR$1,_xlfn.XLOOKUP($A62,'PY1 Data(H)'!$A$1:$A$288,'PY1 Data(H)'!$A$1:$BR$288))</f>
        <v>0</v>
      </c>
      <c r="AP62" s="133" cm="1">
        <f t="array" ref="AP62">_xlfn.XLOOKUP(AP$1,'PY1 Data(H)'!$A$1:$BR$1,_xlfn.XLOOKUP($A62,'PY1 Data(H)'!$A$1:$A$288,'PY1 Data(H)'!$A$1:$BR$288))</f>
        <v>0</v>
      </c>
      <c r="AQ62" s="133" cm="1">
        <f t="array" ref="AQ62">_xlfn.XLOOKUP(AQ$1,'PY1 Data(H)'!$A$1:$BR$1,_xlfn.XLOOKUP($A62,'PY1 Data(H)'!$A$1:$A$288,'PY1 Data(H)'!$A$1:$BR$288))</f>
        <v>0</v>
      </c>
      <c r="AR62" s="133" cm="1">
        <f t="array" ref="AR62">_xlfn.XLOOKUP(AR$1,'PY1 Data(H)'!$A$1:$BR$1,_xlfn.XLOOKUP($A62,'PY1 Data(H)'!$A$1:$A$288,'PY1 Data(H)'!$A$1:$BR$288))</f>
        <v>0</v>
      </c>
      <c r="AS62" s="133" cm="1">
        <f t="array" ref="AS62">_xlfn.XLOOKUP(AS$1,'PY1 Data(H)'!$A$1:$BR$1,_xlfn.XLOOKUP($A62,'PY1 Data(H)'!$A$1:$A$288,'PY1 Data(H)'!$A$1:$BR$288))</f>
        <v>0</v>
      </c>
      <c r="AT62" s="133" cm="1">
        <f t="array" ref="AT62">_xlfn.XLOOKUP(AT$1,'PY1 Data(H)'!$A$1:$BR$1,_xlfn.XLOOKUP($A62,'PY1 Data(H)'!$A$1:$A$288,'PY1 Data(H)'!$A$1:$BR$288))</f>
        <v>0</v>
      </c>
      <c r="AU62" s="133" cm="1">
        <f t="array" ref="AU62">_xlfn.XLOOKUP(AU$1,'PY1 Data(H)'!$A$1:$BR$1,_xlfn.XLOOKUP($A62,'PY1 Data(H)'!$A$1:$A$288,'PY1 Data(H)'!$A$1:$BR$288))</f>
        <v>0</v>
      </c>
      <c r="AV62" s="133" cm="1">
        <f t="array" ref="AV62">_xlfn.XLOOKUP(AV$1,'PY1 Data(H)'!$A$1:$BR$1,_xlfn.XLOOKUP($A62,'PY1 Data(H)'!$A$1:$A$288,'PY1 Data(H)'!$A$1:$BR$288))</f>
        <v>0</v>
      </c>
      <c r="AW62" s="133" cm="1">
        <f t="array" ref="AW62">_xlfn.XLOOKUP(AW$1,'PY1 Data(H)'!$A$1:$BR$1,_xlfn.XLOOKUP($A62,'PY1 Data(H)'!$A$1:$A$288,'PY1 Data(H)'!$A$1:$BR$288))</f>
        <v>0</v>
      </c>
      <c r="AX62" s="133" cm="1">
        <f t="array" ref="AX62">_xlfn.XLOOKUP(AX$1,'PY1 Data(H)'!$A$1:$BR$1,_xlfn.XLOOKUP($A62,'PY1 Data(H)'!$A$1:$A$288,'PY1 Data(H)'!$A$1:$BR$288))</f>
        <v>0</v>
      </c>
      <c r="AY62" s="133" cm="1">
        <f t="array" ref="AY62">_xlfn.XLOOKUP(AY$1,'PY1 Data(H)'!$A$1:$BR$1,_xlfn.XLOOKUP($A62,'PY1 Data(H)'!$A$1:$A$288,'PY1 Data(H)'!$A$1:$BR$288))</f>
        <v>0</v>
      </c>
      <c r="AZ62" s="133" cm="1">
        <f t="array" ref="AZ62">_xlfn.XLOOKUP(AZ$1,'PY1 Data(H)'!$A$1:$BR$1,_xlfn.XLOOKUP($A62,'PY1 Data(H)'!$A$1:$A$288,'PY1 Data(H)'!$A$1:$BR$288))</f>
        <v>0</v>
      </c>
      <c r="BA62" s="133" cm="1">
        <f t="array" ref="BA62">_xlfn.XLOOKUP(BA$1,'PY1 Data(H)'!$A$1:$BR$1,_xlfn.XLOOKUP($A62,'PY1 Data(H)'!$A$1:$A$288,'PY1 Data(H)'!$A$1:$BR$288))</f>
        <v>0</v>
      </c>
      <c r="BB62" s="133" cm="1">
        <f t="array" ref="BB62">_xlfn.XLOOKUP(BB$1,'PY1 Data(H)'!$A$1:$BR$1,_xlfn.XLOOKUP($A62,'PY1 Data(H)'!$A$1:$A$288,'PY1 Data(H)'!$A$1:$BR$288))</f>
        <v>0</v>
      </c>
      <c r="BC62" s="133" cm="1">
        <f t="array" ref="BC62">_xlfn.XLOOKUP(BC$1,'PY1 Data(H)'!$A$1:$BR$1,_xlfn.XLOOKUP($A62,'PY1 Data(H)'!$A$1:$A$288,'PY1 Data(H)'!$A$1:$BR$288))</f>
        <v>0</v>
      </c>
      <c r="BD62" s="133" cm="1">
        <f t="array" ref="BD62">_xlfn.XLOOKUP(BD$1,'PY1 Data(H)'!$A$1:$BR$1,_xlfn.XLOOKUP($A62,'PY1 Data(H)'!$A$1:$A$288,'PY1 Data(H)'!$A$1:$BR$288))</f>
        <v>0</v>
      </c>
      <c r="BE62" s="133" cm="1">
        <f t="array" ref="BE62">_xlfn.XLOOKUP(BE$1,'PY1 Data(H)'!$A$1:$BR$1,_xlfn.XLOOKUP($A62,'PY1 Data(H)'!$A$1:$A$288,'PY1 Data(H)'!$A$1:$BR$288))</f>
        <v>0</v>
      </c>
      <c r="BF62" s="133" cm="1">
        <f t="array" ref="BF62">_xlfn.XLOOKUP(BF$1,'PY1 Data(H)'!$A$1:$BR$1,_xlfn.XLOOKUP($A62,'PY1 Data(H)'!$A$1:$A$288,'PY1 Data(H)'!$A$1:$BR$288))</f>
        <v>0</v>
      </c>
      <c r="BG62" s="133" cm="1">
        <f t="array" ref="BG62">_xlfn.XLOOKUP(BG$1,'PY1 Data(H)'!$A$1:$BR$1,_xlfn.XLOOKUP($A62,'PY1 Data(H)'!$A$1:$A$288,'PY1 Data(H)'!$A$1:$BR$288))</f>
        <v>0</v>
      </c>
      <c r="BH62" s="133" cm="1">
        <f t="array" ref="BH62">_xlfn.XLOOKUP(BH$1,'PY1 Data(H)'!$A$1:$BR$1,_xlfn.XLOOKUP($A62,'PY1 Data(H)'!$A$1:$A$288,'PY1 Data(H)'!$A$1:$BR$288))</f>
        <v>0</v>
      </c>
      <c r="BI62" s="133" cm="1">
        <f t="array" ref="BI62">_xlfn.XLOOKUP(BI$1,'PY1 Data(H)'!$A$1:$BR$1,_xlfn.XLOOKUP($A62,'PY1 Data(H)'!$A$1:$A$288,'PY1 Data(H)'!$A$1:$BR$288))</f>
        <v>0</v>
      </c>
      <c r="BJ62" s="133" cm="1">
        <f t="array" ref="BJ62">_xlfn.XLOOKUP(BJ$1,'PY1 Data(H)'!$A$1:$BR$1,_xlfn.XLOOKUP($A62,'PY1 Data(H)'!$A$1:$A$288,'PY1 Data(H)'!$A$1:$BR$288))</f>
        <v>0</v>
      </c>
    </row>
    <row r="63" spans="1:62" x14ac:dyDescent="0.3">
      <c r="A63">
        <v>31</v>
      </c>
      <c r="D63" s="133" cm="1">
        <f t="array" ref="D63">_xlfn.XLOOKUP(D$1,'PY1 Data(H)'!$A$1:$BR$1,_xlfn.XLOOKUP($A63,'PY1 Data(H)'!$A$1:$A$288,'PY1 Data(H)'!$A$1:$BR$288))</f>
        <v>1828896</v>
      </c>
      <c r="E63" s="133" cm="1">
        <f t="array" ref="E63">_xlfn.XLOOKUP(E$1,'PY1 Data(H)'!$A$1:$BR$1,_xlfn.XLOOKUP($A63,'PY1 Data(H)'!$A$1:$A$288,'PY1 Data(H)'!$A$1:$BR$288))</f>
        <v>84843</v>
      </c>
      <c r="F63" s="133" cm="1">
        <f t="array" ref="F63">_xlfn.XLOOKUP(F$1,'PY1 Data(H)'!$A$1:$BR$1,_xlfn.XLOOKUP($A63,'PY1 Data(H)'!$A$1:$A$288,'PY1 Data(H)'!$A$1:$BR$288))</f>
        <v>-66087</v>
      </c>
      <c r="G63" s="133" cm="1">
        <f t="array" ref="G63">_xlfn.XLOOKUP(G$1,'PY1 Data(H)'!$A$1:$BR$1,_xlfn.XLOOKUP($A63,'PY1 Data(H)'!$A$1:$A$288,'PY1 Data(H)'!$A$1:$BR$288))</f>
        <v>-932016</v>
      </c>
      <c r="H63" s="133" cm="1">
        <f t="array" ref="H63">_xlfn.XLOOKUP(H$1,'PY1 Data(H)'!$A$1:$BR$1,_xlfn.XLOOKUP($A63,'PY1 Data(H)'!$A$1:$A$288,'PY1 Data(H)'!$A$1:$BR$288))</f>
        <v>314666</v>
      </c>
      <c r="I63" s="133" cm="1">
        <f t="array" ref="I63">_xlfn.XLOOKUP(I$1,'PY1 Data(H)'!$A$1:$BR$1,_xlfn.XLOOKUP($A63,'PY1 Data(H)'!$A$1:$A$288,'PY1 Data(H)'!$A$1:$BR$288))</f>
        <v>441850</v>
      </c>
      <c r="J63" s="133" cm="1">
        <f t="array" ref="J63">_xlfn.XLOOKUP(J$1,'PY1 Data(H)'!$A$1:$BR$1,_xlfn.XLOOKUP($A63,'PY1 Data(H)'!$A$1:$A$288,'PY1 Data(H)'!$A$1:$BR$288))</f>
        <v>-411066</v>
      </c>
      <c r="K63" s="133" cm="1">
        <f t="array" ref="K63">_xlfn.XLOOKUP(K$1,'PY1 Data(H)'!$A$1:$BR$1,_xlfn.XLOOKUP($A63,'PY1 Data(H)'!$A$1:$A$288,'PY1 Data(H)'!$A$1:$BR$288))</f>
        <v>203531</v>
      </c>
      <c r="L63" s="133" cm="1">
        <f t="array" ref="L63">_xlfn.XLOOKUP(L$1,'PY1 Data(H)'!$A$1:$BR$1,_xlfn.XLOOKUP($A63,'PY1 Data(H)'!$A$1:$A$288,'PY1 Data(H)'!$A$1:$BR$288))</f>
        <v>0</v>
      </c>
      <c r="M63" s="133" cm="1">
        <f t="array" ref="M63">_xlfn.XLOOKUP(M$1,'PY1 Data(H)'!$A$1:$BR$1,_xlfn.XLOOKUP($A63,'PY1 Data(H)'!$A$1:$A$288,'PY1 Data(H)'!$A$1:$BR$288))</f>
        <v>82594</v>
      </c>
      <c r="N63" s="133" cm="1">
        <f t="array" ref="N63">_xlfn.XLOOKUP(N$1,'PY1 Data(H)'!$A$1:$BR$1,_xlfn.XLOOKUP($A63,'PY1 Data(H)'!$A$1:$A$288,'PY1 Data(H)'!$A$1:$BR$288))</f>
        <v>531520</v>
      </c>
      <c r="O63" s="133" cm="1">
        <f t="array" ref="O63">_xlfn.XLOOKUP(O$1,'PY1 Data(H)'!$A$1:$BR$1,_xlfn.XLOOKUP($A63,'PY1 Data(H)'!$A$1:$A$288,'PY1 Data(H)'!$A$1:$BR$288))</f>
        <v>1051595</v>
      </c>
      <c r="P63" s="133" cm="1">
        <f t="array" ref="P63">_xlfn.XLOOKUP(P$1,'PY1 Data(H)'!$A$1:$BR$1,_xlfn.XLOOKUP($A63,'PY1 Data(H)'!$A$1:$A$288,'PY1 Data(H)'!$A$1:$BR$288))</f>
        <v>3261429</v>
      </c>
      <c r="Q63" s="133" cm="1">
        <f t="array" ref="Q63">_xlfn.XLOOKUP(Q$1,'PY1 Data(H)'!$A$1:$BR$1,_xlfn.XLOOKUP($A63,'PY1 Data(H)'!$A$1:$A$288,'PY1 Data(H)'!$A$1:$BR$288))</f>
        <v>807152</v>
      </c>
      <c r="R63" s="133" cm="1">
        <f t="array" ref="R63">_xlfn.XLOOKUP(R$1,'PY1 Data(H)'!$A$1:$BR$1,_xlfn.XLOOKUP($A63,'PY1 Data(H)'!$A$1:$A$288,'PY1 Data(H)'!$A$1:$BR$288))</f>
        <v>-646753</v>
      </c>
      <c r="S63" s="133" cm="1">
        <f t="array" ref="S63">_xlfn.XLOOKUP(S$1,'PY1 Data(H)'!$A$1:$BR$1,_xlfn.XLOOKUP($A63,'PY1 Data(H)'!$A$1:$A$288,'PY1 Data(H)'!$A$1:$BR$288))</f>
        <v>1157189</v>
      </c>
      <c r="T63" s="133" cm="1">
        <f t="array" ref="T63">_xlfn.XLOOKUP(T$1,'PY1 Data(H)'!$A$1:$BR$1,_xlfn.XLOOKUP($A63,'PY1 Data(H)'!$A$1:$A$288,'PY1 Data(H)'!$A$1:$BR$288))</f>
        <v>96888</v>
      </c>
      <c r="U63" s="133" cm="1">
        <f t="array" ref="U63">_xlfn.XLOOKUP(U$1,'PY1 Data(H)'!$A$1:$BR$1,_xlfn.XLOOKUP($A63,'PY1 Data(H)'!$A$1:$A$288,'PY1 Data(H)'!$A$1:$BR$288))</f>
        <v>-86679</v>
      </c>
      <c r="V63" s="133" cm="1">
        <f t="array" ref="V63">_xlfn.XLOOKUP(V$1,'PY1 Data(H)'!$A$1:$BR$1,_xlfn.XLOOKUP($A63,'PY1 Data(H)'!$A$1:$A$288,'PY1 Data(H)'!$A$1:$BR$288))</f>
        <v>-221283</v>
      </c>
      <c r="W63" s="133" cm="1">
        <f t="array" ref="W63">_xlfn.XLOOKUP(W$1,'PY1 Data(H)'!$A$1:$BR$1,_xlfn.XLOOKUP($A63,'PY1 Data(H)'!$A$1:$A$288,'PY1 Data(H)'!$A$1:$BR$288))</f>
        <v>664358</v>
      </c>
      <c r="X63" s="133" cm="1">
        <f t="array" ref="X63">_xlfn.XLOOKUP(X$1,'PY1 Data(H)'!$A$1:$BR$1,_xlfn.XLOOKUP($A63,'PY1 Data(H)'!$A$1:$A$288,'PY1 Data(H)'!$A$1:$BR$288))</f>
        <v>-2236666</v>
      </c>
      <c r="Y63" s="133" cm="1">
        <f t="array" ref="Y63">_xlfn.XLOOKUP(Y$1,'PY1 Data(H)'!$A$1:$BR$1,_xlfn.XLOOKUP($A63,'PY1 Data(H)'!$A$1:$A$288,'PY1 Data(H)'!$A$1:$BR$288))</f>
        <v>-13529000</v>
      </c>
      <c r="Z63" s="133" cm="1">
        <f t="array" ref="Z63">_xlfn.XLOOKUP(Z$1,'PY1 Data(H)'!$A$1:$BR$1,_xlfn.XLOOKUP($A63,'PY1 Data(H)'!$A$1:$A$288,'PY1 Data(H)'!$A$1:$BR$288))</f>
        <v>800219</v>
      </c>
      <c r="AA63" s="133" cm="1">
        <f t="array" ref="AA63">_xlfn.XLOOKUP(AA$1,'PY1 Data(H)'!$A$1:$BR$1,_xlfn.XLOOKUP($A63,'PY1 Data(H)'!$A$1:$A$288,'PY1 Data(H)'!$A$1:$BR$288))</f>
        <v>507342</v>
      </c>
      <c r="AB63" s="133" cm="1">
        <f t="array" ref="AB63">_xlfn.XLOOKUP(AB$1,'PY1 Data(H)'!$A$1:$BR$1,_xlfn.XLOOKUP($A63,'PY1 Data(H)'!$A$1:$A$288,'PY1 Data(H)'!$A$1:$BR$288))</f>
        <v>73968</v>
      </c>
      <c r="AC63" s="133" cm="1">
        <f t="array" ref="AC63">_xlfn.XLOOKUP(AC$1,'PY1 Data(H)'!$A$1:$BR$1,_xlfn.XLOOKUP($A63,'PY1 Data(H)'!$A$1:$A$288,'PY1 Data(H)'!$A$1:$BR$288))</f>
        <v>-3071247</v>
      </c>
      <c r="AD63" s="133" cm="1">
        <f t="array" ref="AD63">_xlfn.XLOOKUP(AD$1,'PY1 Data(H)'!$A$1:$BR$1,_xlfn.XLOOKUP($A63,'PY1 Data(H)'!$A$1:$A$288,'PY1 Data(H)'!$A$1:$BR$288))</f>
        <v>718711</v>
      </c>
      <c r="AE63" s="133" cm="1">
        <f t="array" ref="AE63">_xlfn.XLOOKUP(AE$1,'PY1 Data(H)'!$A$1:$BR$1,_xlfn.XLOOKUP($A63,'PY1 Data(H)'!$A$1:$A$288,'PY1 Data(H)'!$A$1:$BR$288))</f>
        <v>196993</v>
      </c>
      <c r="AF63" s="133" cm="1">
        <f t="array" ref="AF63">_xlfn.XLOOKUP(AF$1,'PY1 Data(H)'!$A$1:$BR$1,_xlfn.XLOOKUP($A63,'PY1 Data(H)'!$A$1:$A$288,'PY1 Data(H)'!$A$1:$BR$288))</f>
        <v>162638</v>
      </c>
      <c r="AG63" s="133" cm="1">
        <f t="array" ref="AG63">_xlfn.XLOOKUP(AG$1,'PY1 Data(H)'!$A$1:$BR$1,_xlfn.XLOOKUP($A63,'PY1 Data(H)'!$A$1:$A$288,'PY1 Data(H)'!$A$1:$BR$288))</f>
        <v>0</v>
      </c>
      <c r="AH63" s="133" cm="1">
        <f t="array" ref="AH63">_xlfn.XLOOKUP(AH$1,'PY1 Data(H)'!$A$1:$BR$1,_xlfn.XLOOKUP($A63,'PY1 Data(H)'!$A$1:$A$288,'PY1 Data(H)'!$A$1:$BR$288))</f>
        <v>190661</v>
      </c>
      <c r="AI63" s="133" cm="1">
        <f t="array" ref="AI63">_xlfn.XLOOKUP(AI$1,'PY1 Data(H)'!$A$1:$BR$1,_xlfn.XLOOKUP($A63,'PY1 Data(H)'!$A$1:$A$288,'PY1 Data(H)'!$A$1:$BR$288))</f>
        <v>788199</v>
      </c>
      <c r="AJ63" s="133" cm="1">
        <f t="array" ref="AJ63">_xlfn.XLOOKUP(AJ$1,'PY1 Data(H)'!$A$1:$BR$1,_xlfn.XLOOKUP($A63,'PY1 Data(H)'!$A$1:$A$288,'PY1 Data(H)'!$A$1:$BR$288))</f>
        <v>2225360</v>
      </c>
      <c r="AK63" s="133" cm="1">
        <f t="array" ref="AK63">_xlfn.XLOOKUP(AK$1,'PY1 Data(H)'!$A$1:$BR$1,_xlfn.XLOOKUP($A63,'PY1 Data(H)'!$A$1:$A$288,'PY1 Data(H)'!$A$1:$BR$288))</f>
        <v>895074</v>
      </c>
      <c r="AL63" s="133" cm="1">
        <f t="array" ref="AL63">_xlfn.XLOOKUP(AL$1,'PY1 Data(H)'!$A$1:$BR$1,_xlfn.XLOOKUP($A63,'PY1 Data(H)'!$A$1:$A$288,'PY1 Data(H)'!$A$1:$BR$288))</f>
        <v>2081392</v>
      </c>
      <c r="AM63" s="133" cm="1">
        <f t="array" ref="AM63">_xlfn.XLOOKUP(AM$1,'PY1 Data(H)'!$A$1:$BR$1,_xlfn.XLOOKUP($A63,'PY1 Data(H)'!$A$1:$A$288,'PY1 Data(H)'!$A$1:$BR$288))</f>
        <v>1698124</v>
      </c>
      <c r="AN63" s="133" cm="1">
        <f t="array" ref="AN63">_xlfn.XLOOKUP(AN$1,'PY1 Data(H)'!$A$1:$BR$1,_xlfn.XLOOKUP($A63,'PY1 Data(H)'!$A$1:$A$288,'PY1 Data(H)'!$A$1:$BR$288))</f>
        <v>47599</v>
      </c>
      <c r="AO63" s="133" cm="1">
        <f t="array" ref="AO63">_xlfn.XLOOKUP(AO$1,'PY1 Data(H)'!$A$1:$BR$1,_xlfn.XLOOKUP($A63,'PY1 Data(H)'!$A$1:$A$288,'PY1 Data(H)'!$A$1:$BR$288))</f>
        <v>1275732</v>
      </c>
      <c r="AP63" s="133" cm="1">
        <f t="array" ref="AP63">_xlfn.XLOOKUP(AP$1,'PY1 Data(H)'!$A$1:$BR$1,_xlfn.XLOOKUP($A63,'PY1 Data(H)'!$A$1:$A$288,'PY1 Data(H)'!$A$1:$BR$288))</f>
        <v>1555370</v>
      </c>
      <c r="AQ63" s="133" cm="1">
        <f t="array" ref="AQ63">_xlfn.XLOOKUP(AQ$1,'PY1 Data(H)'!$A$1:$BR$1,_xlfn.XLOOKUP($A63,'PY1 Data(H)'!$A$1:$A$288,'PY1 Data(H)'!$A$1:$BR$288))</f>
        <v>118553</v>
      </c>
      <c r="AR63" s="133" cm="1">
        <f t="array" ref="AR63">_xlfn.XLOOKUP(AR$1,'PY1 Data(H)'!$A$1:$BR$1,_xlfn.XLOOKUP($A63,'PY1 Data(H)'!$A$1:$A$288,'PY1 Data(H)'!$A$1:$BR$288))</f>
        <v>353233</v>
      </c>
      <c r="AS63" s="133" cm="1">
        <f t="array" ref="AS63">_xlfn.XLOOKUP(AS$1,'PY1 Data(H)'!$A$1:$BR$1,_xlfn.XLOOKUP($A63,'PY1 Data(H)'!$A$1:$A$288,'PY1 Data(H)'!$A$1:$BR$288))</f>
        <v>1928763</v>
      </c>
      <c r="AT63" s="133" cm="1">
        <f t="array" ref="AT63">_xlfn.XLOOKUP(AT$1,'PY1 Data(H)'!$A$1:$BR$1,_xlfn.XLOOKUP($A63,'PY1 Data(H)'!$A$1:$A$288,'PY1 Data(H)'!$A$1:$BR$288))</f>
        <v>130486</v>
      </c>
      <c r="AU63" s="133" cm="1">
        <f t="array" ref="AU63">_xlfn.XLOOKUP(AU$1,'PY1 Data(H)'!$A$1:$BR$1,_xlfn.XLOOKUP($A63,'PY1 Data(H)'!$A$1:$A$288,'PY1 Data(H)'!$A$1:$BR$288))</f>
        <v>120001</v>
      </c>
      <c r="AV63" s="133" cm="1">
        <f t="array" ref="AV63">_xlfn.XLOOKUP(AV$1,'PY1 Data(H)'!$A$1:$BR$1,_xlfn.XLOOKUP($A63,'PY1 Data(H)'!$A$1:$A$288,'PY1 Data(H)'!$A$1:$BR$288))</f>
        <v>493136</v>
      </c>
      <c r="AW63" s="133" cm="1">
        <f t="array" ref="AW63">_xlfn.XLOOKUP(AW$1,'PY1 Data(H)'!$A$1:$BR$1,_xlfn.XLOOKUP($A63,'PY1 Data(H)'!$A$1:$A$288,'PY1 Data(H)'!$A$1:$BR$288))</f>
        <v>-59312</v>
      </c>
      <c r="AX63" s="133" cm="1">
        <f t="array" ref="AX63">_xlfn.XLOOKUP(AX$1,'PY1 Data(H)'!$A$1:$BR$1,_xlfn.XLOOKUP($A63,'PY1 Data(H)'!$A$1:$A$288,'PY1 Data(H)'!$A$1:$BR$288))</f>
        <v>-808892</v>
      </c>
      <c r="AY63" s="133" cm="1">
        <f t="array" ref="AY63">_xlfn.XLOOKUP(AY$1,'PY1 Data(H)'!$A$1:$BR$1,_xlfn.XLOOKUP($A63,'PY1 Data(H)'!$A$1:$A$288,'PY1 Data(H)'!$A$1:$BR$288))</f>
        <v>453934</v>
      </c>
      <c r="AZ63" s="133" cm="1">
        <f t="array" ref="AZ63">_xlfn.XLOOKUP(AZ$1,'PY1 Data(H)'!$A$1:$BR$1,_xlfn.XLOOKUP($A63,'PY1 Data(H)'!$A$1:$A$288,'PY1 Data(H)'!$A$1:$BR$288))</f>
        <v>762519</v>
      </c>
      <c r="BA63" s="133" cm="1">
        <f t="array" ref="BA63">_xlfn.XLOOKUP(BA$1,'PY1 Data(H)'!$A$1:$BR$1,_xlfn.XLOOKUP($A63,'PY1 Data(H)'!$A$1:$A$288,'PY1 Data(H)'!$A$1:$BR$288))</f>
        <v>1199967</v>
      </c>
      <c r="BB63" s="133" cm="1">
        <f t="array" ref="BB63">_xlfn.XLOOKUP(BB$1,'PY1 Data(H)'!$A$1:$BR$1,_xlfn.XLOOKUP($A63,'PY1 Data(H)'!$A$1:$A$288,'PY1 Data(H)'!$A$1:$BR$288))</f>
        <v>307582</v>
      </c>
      <c r="BC63" s="133" cm="1">
        <f t="array" ref="BC63">_xlfn.XLOOKUP(BC$1,'PY1 Data(H)'!$A$1:$BR$1,_xlfn.XLOOKUP($A63,'PY1 Data(H)'!$A$1:$A$288,'PY1 Data(H)'!$A$1:$BR$288))</f>
        <v>-234223</v>
      </c>
      <c r="BD63" s="133" cm="1">
        <f t="array" ref="BD63">_xlfn.XLOOKUP(BD$1,'PY1 Data(H)'!$A$1:$BR$1,_xlfn.XLOOKUP($A63,'PY1 Data(H)'!$A$1:$A$288,'PY1 Data(H)'!$A$1:$BR$288))</f>
        <v>142065</v>
      </c>
      <c r="BE63" s="133" cm="1">
        <f t="array" ref="BE63">_xlfn.XLOOKUP(BE$1,'PY1 Data(H)'!$A$1:$BR$1,_xlfn.XLOOKUP($A63,'PY1 Data(H)'!$A$1:$A$288,'PY1 Data(H)'!$A$1:$BR$288))</f>
        <v>1406508</v>
      </c>
      <c r="BF63" s="133" cm="1">
        <f t="array" ref="BF63">_xlfn.XLOOKUP(BF$1,'PY1 Data(H)'!$A$1:$BR$1,_xlfn.XLOOKUP($A63,'PY1 Data(H)'!$A$1:$A$288,'PY1 Data(H)'!$A$1:$BR$288))</f>
        <v>-31381</v>
      </c>
      <c r="BG63" s="133" cm="1">
        <f t="array" ref="BG63">_xlfn.XLOOKUP(BG$1,'PY1 Data(H)'!$A$1:$BR$1,_xlfn.XLOOKUP($A63,'PY1 Data(H)'!$A$1:$A$288,'PY1 Data(H)'!$A$1:$BR$288))</f>
        <v>2011145</v>
      </c>
      <c r="BH63" s="133" cm="1">
        <f t="array" ref="BH63">_xlfn.XLOOKUP(BH$1,'PY1 Data(H)'!$A$1:$BR$1,_xlfn.XLOOKUP($A63,'PY1 Data(H)'!$A$1:$A$288,'PY1 Data(H)'!$A$1:$BR$288))</f>
        <v>162862</v>
      </c>
      <c r="BI63" s="133" cm="1">
        <f t="array" ref="BI63">_xlfn.XLOOKUP(BI$1,'PY1 Data(H)'!$A$1:$BR$1,_xlfn.XLOOKUP($A63,'PY1 Data(H)'!$A$1:$A$288,'PY1 Data(H)'!$A$1:$BR$288))</f>
        <v>568618</v>
      </c>
      <c r="BJ63" s="133" cm="1">
        <f t="array" ref="BJ63">_xlfn.XLOOKUP(BJ$1,'PY1 Data(H)'!$A$1:$BR$1,_xlfn.XLOOKUP($A63,'PY1 Data(H)'!$A$1:$A$288,'PY1 Data(H)'!$A$1:$BR$288))</f>
        <v>-151509</v>
      </c>
    </row>
    <row r="64" spans="1:62" x14ac:dyDescent="0.3">
      <c r="D64" s="133" t="e" cm="1">
        <f t="array" ref="D64">_xlfn.XLOOKUP(D$1,'PY1 Data(H)'!$A$1:$BR$1,_xlfn.XLOOKUP($A64,'PY1 Data(H)'!$A$1:$A$288,'PY1 Data(H)'!$A$1:$BR$288))</f>
        <v>#N/A</v>
      </c>
      <c r="E64" s="133" t="e" cm="1">
        <f t="array" ref="E64">_xlfn.XLOOKUP(E$1,'PY1 Data(H)'!$A$1:$BR$1,_xlfn.XLOOKUP($A64,'PY1 Data(H)'!$A$1:$A$288,'PY1 Data(H)'!$A$1:$BR$288))</f>
        <v>#N/A</v>
      </c>
      <c r="F64" s="133" t="e" cm="1">
        <f t="array" ref="F64">_xlfn.XLOOKUP(F$1,'PY1 Data(H)'!$A$1:$BR$1,_xlfn.XLOOKUP($A64,'PY1 Data(H)'!$A$1:$A$288,'PY1 Data(H)'!$A$1:$BR$288))</f>
        <v>#N/A</v>
      </c>
      <c r="G64" s="133" t="e" cm="1">
        <f t="array" ref="G64">_xlfn.XLOOKUP(G$1,'PY1 Data(H)'!$A$1:$BR$1,_xlfn.XLOOKUP($A64,'PY1 Data(H)'!$A$1:$A$288,'PY1 Data(H)'!$A$1:$BR$288))</f>
        <v>#N/A</v>
      </c>
      <c r="H64" s="133" t="e" cm="1">
        <f t="array" ref="H64">_xlfn.XLOOKUP(H$1,'PY1 Data(H)'!$A$1:$BR$1,_xlfn.XLOOKUP($A64,'PY1 Data(H)'!$A$1:$A$288,'PY1 Data(H)'!$A$1:$BR$288))</f>
        <v>#N/A</v>
      </c>
      <c r="I64" s="133" t="e" cm="1">
        <f t="array" ref="I64">_xlfn.XLOOKUP(I$1,'PY1 Data(H)'!$A$1:$BR$1,_xlfn.XLOOKUP($A64,'PY1 Data(H)'!$A$1:$A$288,'PY1 Data(H)'!$A$1:$BR$288))</f>
        <v>#N/A</v>
      </c>
      <c r="J64" s="133" t="e" cm="1">
        <f t="array" ref="J64">_xlfn.XLOOKUP(J$1,'PY1 Data(H)'!$A$1:$BR$1,_xlfn.XLOOKUP($A64,'PY1 Data(H)'!$A$1:$A$288,'PY1 Data(H)'!$A$1:$BR$288))</f>
        <v>#N/A</v>
      </c>
      <c r="K64" s="133" t="e" cm="1">
        <f t="array" ref="K64">_xlfn.XLOOKUP(K$1,'PY1 Data(H)'!$A$1:$BR$1,_xlfn.XLOOKUP($A64,'PY1 Data(H)'!$A$1:$A$288,'PY1 Data(H)'!$A$1:$BR$288))</f>
        <v>#N/A</v>
      </c>
      <c r="L64" s="133" t="e" cm="1">
        <f t="array" ref="L64">_xlfn.XLOOKUP(L$1,'PY1 Data(H)'!$A$1:$BR$1,_xlfn.XLOOKUP($A64,'PY1 Data(H)'!$A$1:$A$288,'PY1 Data(H)'!$A$1:$BR$288))</f>
        <v>#N/A</v>
      </c>
      <c r="M64" s="133" t="e" cm="1">
        <f t="array" ref="M64">_xlfn.XLOOKUP(M$1,'PY1 Data(H)'!$A$1:$BR$1,_xlfn.XLOOKUP($A64,'PY1 Data(H)'!$A$1:$A$288,'PY1 Data(H)'!$A$1:$BR$288))</f>
        <v>#N/A</v>
      </c>
      <c r="N64" s="133" t="e" cm="1">
        <f t="array" ref="N64">_xlfn.XLOOKUP(N$1,'PY1 Data(H)'!$A$1:$BR$1,_xlfn.XLOOKUP($A64,'PY1 Data(H)'!$A$1:$A$288,'PY1 Data(H)'!$A$1:$BR$288))</f>
        <v>#N/A</v>
      </c>
      <c r="O64" s="133" t="e" cm="1">
        <f t="array" ref="O64">_xlfn.XLOOKUP(O$1,'PY1 Data(H)'!$A$1:$BR$1,_xlfn.XLOOKUP($A64,'PY1 Data(H)'!$A$1:$A$288,'PY1 Data(H)'!$A$1:$BR$288))</f>
        <v>#N/A</v>
      </c>
      <c r="P64" s="133" t="e" cm="1">
        <f t="array" ref="P64">_xlfn.XLOOKUP(P$1,'PY1 Data(H)'!$A$1:$BR$1,_xlfn.XLOOKUP($A64,'PY1 Data(H)'!$A$1:$A$288,'PY1 Data(H)'!$A$1:$BR$288))</f>
        <v>#N/A</v>
      </c>
      <c r="Q64" s="133" t="e" cm="1">
        <f t="array" ref="Q64">_xlfn.XLOOKUP(Q$1,'PY1 Data(H)'!$A$1:$BR$1,_xlfn.XLOOKUP($A64,'PY1 Data(H)'!$A$1:$A$288,'PY1 Data(H)'!$A$1:$BR$288))</f>
        <v>#N/A</v>
      </c>
      <c r="R64" s="133" t="e" cm="1">
        <f t="array" ref="R64">_xlfn.XLOOKUP(R$1,'PY1 Data(H)'!$A$1:$BR$1,_xlfn.XLOOKUP($A64,'PY1 Data(H)'!$A$1:$A$288,'PY1 Data(H)'!$A$1:$BR$288))</f>
        <v>#N/A</v>
      </c>
      <c r="S64" s="133" t="e" cm="1">
        <f t="array" ref="S64">_xlfn.XLOOKUP(S$1,'PY1 Data(H)'!$A$1:$BR$1,_xlfn.XLOOKUP($A64,'PY1 Data(H)'!$A$1:$A$288,'PY1 Data(H)'!$A$1:$BR$288))</f>
        <v>#N/A</v>
      </c>
      <c r="T64" s="133" t="e" cm="1">
        <f t="array" ref="T64">_xlfn.XLOOKUP(T$1,'PY1 Data(H)'!$A$1:$BR$1,_xlfn.XLOOKUP($A64,'PY1 Data(H)'!$A$1:$A$288,'PY1 Data(H)'!$A$1:$BR$288))</f>
        <v>#N/A</v>
      </c>
      <c r="U64" s="133" t="e" cm="1">
        <f t="array" ref="U64">_xlfn.XLOOKUP(U$1,'PY1 Data(H)'!$A$1:$BR$1,_xlfn.XLOOKUP($A64,'PY1 Data(H)'!$A$1:$A$288,'PY1 Data(H)'!$A$1:$BR$288))</f>
        <v>#N/A</v>
      </c>
      <c r="V64" s="133" t="e" cm="1">
        <f t="array" ref="V64">_xlfn.XLOOKUP(V$1,'PY1 Data(H)'!$A$1:$BR$1,_xlfn.XLOOKUP($A64,'PY1 Data(H)'!$A$1:$A$288,'PY1 Data(H)'!$A$1:$BR$288))</f>
        <v>#N/A</v>
      </c>
      <c r="W64" s="133" t="e" cm="1">
        <f t="array" ref="W64">_xlfn.XLOOKUP(W$1,'PY1 Data(H)'!$A$1:$BR$1,_xlfn.XLOOKUP($A64,'PY1 Data(H)'!$A$1:$A$288,'PY1 Data(H)'!$A$1:$BR$288))</f>
        <v>#N/A</v>
      </c>
      <c r="X64" s="133" t="e" cm="1">
        <f t="array" ref="X64">_xlfn.XLOOKUP(X$1,'PY1 Data(H)'!$A$1:$BR$1,_xlfn.XLOOKUP($A64,'PY1 Data(H)'!$A$1:$A$288,'PY1 Data(H)'!$A$1:$BR$288))</f>
        <v>#N/A</v>
      </c>
      <c r="Y64" s="133" t="e" cm="1">
        <f t="array" ref="Y64">_xlfn.XLOOKUP(Y$1,'PY1 Data(H)'!$A$1:$BR$1,_xlfn.XLOOKUP($A64,'PY1 Data(H)'!$A$1:$A$288,'PY1 Data(H)'!$A$1:$BR$288))</f>
        <v>#N/A</v>
      </c>
      <c r="Z64" s="133" t="e" cm="1">
        <f t="array" ref="Z64">_xlfn.XLOOKUP(Z$1,'PY1 Data(H)'!$A$1:$BR$1,_xlfn.XLOOKUP($A64,'PY1 Data(H)'!$A$1:$A$288,'PY1 Data(H)'!$A$1:$BR$288))</f>
        <v>#N/A</v>
      </c>
      <c r="AA64" s="133" t="e" cm="1">
        <f t="array" ref="AA64">_xlfn.XLOOKUP(AA$1,'PY1 Data(H)'!$A$1:$BR$1,_xlfn.XLOOKUP($A64,'PY1 Data(H)'!$A$1:$A$288,'PY1 Data(H)'!$A$1:$BR$288))</f>
        <v>#N/A</v>
      </c>
      <c r="AB64" s="133" t="e" cm="1">
        <f t="array" ref="AB64">_xlfn.XLOOKUP(AB$1,'PY1 Data(H)'!$A$1:$BR$1,_xlfn.XLOOKUP($A64,'PY1 Data(H)'!$A$1:$A$288,'PY1 Data(H)'!$A$1:$BR$288))</f>
        <v>#N/A</v>
      </c>
      <c r="AC64" s="133" t="e" cm="1">
        <f t="array" ref="AC64">_xlfn.XLOOKUP(AC$1,'PY1 Data(H)'!$A$1:$BR$1,_xlfn.XLOOKUP($A64,'PY1 Data(H)'!$A$1:$A$288,'PY1 Data(H)'!$A$1:$BR$288))</f>
        <v>#N/A</v>
      </c>
      <c r="AD64" s="133" t="e" cm="1">
        <f t="array" ref="AD64">_xlfn.XLOOKUP(AD$1,'PY1 Data(H)'!$A$1:$BR$1,_xlfn.XLOOKUP($A64,'PY1 Data(H)'!$A$1:$A$288,'PY1 Data(H)'!$A$1:$BR$288))</f>
        <v>#N/A</v>
      </c>
      <c r="AE64" s="133" t="e" cm="1">
        <f t="array" ref="AE64">_xlfn.XLOOKUP(AE$1,'PY1 Data(H)'!$A$1:$BR$1,_xlfn.XLOOKUP($A64,'PY1 Data(H)'!$A$1:$A$288,'PY1 Data(H)'!$A$1:$BR$288))</f>
        <v>#N/A</v>
      </c>
      <c r="AF64" s="133" t="e" cm="1">
        <f t="array" ref="AF64">_xlfn.XLOOKUP(AF$1,'PY1 Data(H)'!$A$1:$BR$1,_xlfn.XLOOKUP($A64,'PY1 Data(H)'!$A$1:$A$288,'PY1 Data(H)'!$A$1:$BR$288))</f>
        <v>#N/A</v>
      </c>
      <c r="AG64" s="133" t="e" cm="1">
        <f t="array" ref="AG64">_xlfn.XLOOKUP(AG$1,'PY1 Data(H)'!$A$1:$BR$1,_xlfn.XLOOKUP($A64,'PY1 Data(H)'!$A$1:$A$288,'PY1 Data(H)'!$A$1:$BR$288))</f>
        <v>#N/A</v>
      </c>
      <c r="AH64" s="133" t="e" cm="1">
        <f t="array" ref="AH64">_xlfn.XLOOKUP(AH$1,'PY1 Data(H)'!$A$1:$BR$1,_xlfn.XLOOKUP($A64,'PY1 Data(H)'!$A$1:$A$288,'PY1 Data(H)'!$A$1:$BR$288))</f>
        <v>#N/A</v>
      </c>
      <c r="AI64" s="133" t="e" cm="1">
        <f t="array" ref="AI64">_xlfn.XLOOKUP(AI$1,'PY1 Data(H)'!$A$1:$BR$1,_xlfn.XLOOKUP($A64,'PY1 Data(H)'!$A$1:$A$288,'PY1 Data(H)'!$A$1:$BR$288))</f>
        <v>#N/A</v>
      </c>
      <c r="AJ64" s="133" t="e" cm="1">
        <f t="array" ref="AJ64">_xlfn.XLOOKUP(AJ$1,'PY1 Data(H)'!$A$1:$BR$1,_xlfn.XLOOKUP($A64,'PY1 Data(H)'!$A$1:$A$288,'PY1 Data(H)'!$A$1:$BR$288))</f>
        <v>#N/A</v>
      </c>
      <c r="AK64" s="133" t="e" cm="1">
        <f t="array" ref="AK64">_xlfn.XLOOKUP(AK$1,'PY1 Data(H)'!$A$1:$BR$1,_xlfn.XLOOKUP($A64,'PY1 Data(H)'!$A$1:$A$288,'PY1 Data(H)'!$A$1:$BR$288))</f>
        <v>#N/A</v>
      </c>
      <c r="AL64" s="133" t="e" cm="1">
        <f t="array" ref="AL64">_xlfn.XLOOKUP(AL$1,'PY1 Data(H)'!$A$1:$BR$1,_xlfn.XLOOKUP($A64,'PY1 Data(H)'!$A$1:$A$288,'PY1 Data(H)'!$A$1:$BR$288))</f>
        <v>#N/A</v>
      </c>
      <c r="AM64" s="133" t="e" cm="1">
        <f t="array" ref="AM64">_xlfn.XLOOKUP(AM$1,'PY1 Data(H)'!$A$1:$BR$1,_xlfn.XLOOKUP($A64,'PY1 Data(H)'!$A$1:$A$288,'PY1 Data(H)'!$A$1:$BR$288))</f>
        <v>#N/A</v>
      </c>
      <c r="AN64" s="133" t="e" cm="1">
        <f t="array" ref="AN64">_xlfn.XLOOKUP(AN$1,'PY1 Data(H)'!$A$1:$BR$1,_xlfn.XLOOKUP($A64,'PY1 Data(H)'!$A$1:$A$288,'PY1 Data(H)'!$A$1:$BR$288))</f>
        <v>#N/A</v>
      </c>
      <c r="AO64" s="133" t="e" cm="1">
        <f t="array" ref="AO64">_xlfn.XLOOKUP(AO$1,'PY1 Data(H)'!$A$1:$BR$1,_xlfn.XLOOKUP($A64,'PY1 Data(H)'!$A$1:$A$288,'PY1 Data(H)'!$A$1:$BR$288))</f>
        <v>#N/A</v>
      </c>
      <c r="AP64" s="133" t="e" cm="1">
        <f t="array" ref="AP64">_xlfn.XLOOKUP(AP$1,'PY1 Data(H)'!$A$1:$BR$1,_xlfn.XLOOKUP($A64,'PY1 Data(H)'!$A$1:$A$288,'PY1 Data(H)'!$A$1:$BR$288))</f>
        <v>#N/A</v>
      </c>
      <c r="AQ64" s="133" t="e" cm="1">
        <f t="array" ref="AQ64">_xlfn.XLOOKUP(AQ$1,'PY1 Data(H)'!$A$1:$BR$1,_xlfn.XLOOKUP($A64,'PY1 Data(H)'!$A$1:$A$288,'PY1 Data(H)'!$A$1:$BR$288))</f>
        <v>#N/A</v>
      </c>
      <c r="AR64" s="133" t="e" cm="1">
        <f t="array" ref="AR64">_xlfn.XLOOKUP(AR$1,'PY1 Data(H)'!$A$1:$BR$1,_xlfn.XLOOKUP($A64,'PY1 Data(H)'!$A$1:$A$288,'PY1 Data(H)'!$A$1:$BR$288))</f>
        <v>#N/A</v>
      </c>
      <c r="AS64" s="133" t="e" cm="1">
        <f t="array" ref="AS64">_xlfn.XLOOKUP(AS$1,'PY1 Data(H)'!$A$1:$BR$1,_xlfn.XLOOKUP($A64,'PY1 Data(H)'!$A$1:$A$288,'PY1 Data(H)'!$A$1:$BR$288))</f>
        <v>#N/A</v>
      </c>
      <c r="AT64" s="133" t="e" cm="1">
        <f t="array" ref="AT64">_xlfn.XLOOKUP(AT$1,'PY1 Data(H)'!$A$1:$BR$1,_xlfn.XLOOKUP($A64,'PY1 Data(H)'!$A$1:$A$288,'PY1 Data(H)'!$A$1:$BR$288))</f>
        <v>#N/A</v>
      </c>
      <c r="AU64" s="133" t="e" cm="1">
        <f t="array" ref="AU64">_xlfn.XLOOKUP(AU$1,'PY1 Data(H)'!$A$1:$BR$1,_xlfn.XLOOKUP($A64,'PY1 Data(H)'!$A$1:$A$288,'PY1 Data(H)'!$A$1:$BR$288))</f>
        <v>#N/A</v>
      </c>
      <c r="AV64" s="133" t="e" cm="1">
        <f t="array" ref="AV64">_xlfn.XLOOKUP(AV$1,'PY1 Data(H)'!$A$1:$BR$1,_xlfn.XLOOKUP($A64,'PY1 Data(H)'!$A$1:$A$288,'PY1 Data(H)'!$A$1:$BR$288))</f>
        <v>#N/A</v>
      </c>
      <c r="AW64" s="133" t="e" cm="1">
        <f t="array" ref="AW64">_xlfn.XLOOKUP(AW$1,'PY1 Data(H)'!$A$1:$BR$1,_xlfn.XLOOKUP($A64,'PY1 Data(H)'!$A$1:$A$288,'PY1 Data(H)'!$A$1:$BR$288))</f>
        <v>#N/A</v>
      </c>
      <c r="AX64" s="133" t="e" cm="1">
        <f t="array" ref="AX64">_xlfn.XLOOKUP(AX$1,'PY1 Data(H)'!$A$1:$BR$1,_xlfn.XLOOKUP($A64,'PY1 Data(H)'!$A$1:$A$288,'PY1 Data(H)'!$A$1:$BR$288))</f>
        <v>#N/A</v>
      </c>
      <c r="AY64" s="133" t="e" cm="1">
        <f t="array" ref="AY64">_xlfn.XLOOKUP(AY$1,'PY1 Data(H)'!$A$1:$BR$1,_xlfn.XLOOKUP($A64,'PY1 Data(H)'!$A$1:$A$288,'PY1 Data(H)'!$A$1:$BR$288))</f>
        <v>#N/A</v>
      </c>
      <c r="AZ64" s="133" t="e" cm="1">
        <f t="array" ref="AZ64">_xlfn.XLOOKUP(AZ$1,'PY1 Data(H)'!$A$1:$BR$1,_xlfn.XLOOKUP($A64,'PY1 Data(H)'!$A$1:$A$288,'PY1 Data(H)'!$A$1:$BR$288))</f>
        <v>#N/A</v>
      </c>
      <c r="BA64" s="133" t="e" cm="1">
        <f t="array" ref="BA64">_xlfn.XLOOKUP(BA$1,'PY1 Data(H)'!$A$1:$BR$1,_xlfn.XLOOKUP($A64,'PY1 Data(H)'!$A$1:$A$288,'PY1 Data(H)'!$A$1:$BR$288))</f>
        <v>#N/A</v>
      </c>
      <c r="BB64" s="133" t="e" cm="1">
        <f t="array" ref="BB64">_xlfn.XLOOKUP(BB$1,'PY1 Data(H)'!$A$1:$BR$1,_xlfn.XLOOKUP($A64,'PY1 Data(H)'!$A$1:$A$288,'PY1 Data(H)'!$A$1:$BR$288))</f>
        <v>#N/A</v>
      </c>
      <c r="BC64" s="133" t="e" cm="1">
        <f t="array" ref="BC64">_xlfn.XLOOKUP(BC$1,'PY1 Data(H)'!$A$1:$BR$1,_xlfn.XLOOKUP($A64,'PY1 Data(H)'!$A$1:$A$288,'PY1 Data(H)'!$A$1:$BR$288))</f>
        <v>#N/A</v>
      </c>
      <c r="BD64" s="133" t="e" cm="1">
        <f t="array" ref="BD64">_xlfn.XLOOKUP(BD$1,'PY1 Data(H)'!$A$1:$BR$1,_xlfn.XLOOKUP($A64,'PY1 Data(H)'!$A$1:$A$288,'PY1 Data(H)'!$A$1:$BR$288))</f>
        <v>#N/A</v>
      </c>
      <c r="BE64" s="133" t="e" cm="1">
        <f t="array" ref="BE64">_xlfn.XLOOKUP(BE$1,'PY1 Data(H)'!$A$1:$BR$1,_xlfn.XLOOKUP($A64,'PY1 Data(H)'!$A$1:$A$288,'PY1 Data(H)'!$A$1:$BR$288))</f>
        <v>#N/A</v>
      </c>
      <c r="BF64" s="133" t="e" cm="1">
        <f t="array" ref="BF64">_xlfn.XLOOKUP(BF$1,'PY1 Data(H)'!$A$1:$BR$1,_xlfn.XLOOKUP($A64,'PY1 Data(H)'!$A$1:$A$288,'PY1 Data(H)'!$A$1:$BR$288))</f>
        <v>#N/A</v>
      </c>
      <c r="BG64" s="133" t="e" cm="1">
        <f t="array" ref="BG64">_xlfn.XLOOKUP(BG$1,'PY1 Data(H)'!$A$1:$BR$1,_xlfn.XLOOKUP($A64,'PY1 Data(H)'!$A$1:$A$288,'PY1 Data(H)'!$A$1:$BR$288))</f>
        <v>#N/A</v>
      </c>
      <c r="BH64" s="133" t="e" cm="1">
        <f t="array" ref="BH64">_xlfn.XLOOKUP(BH$1,'PY1 Data(H)'!$A$1:$BR$1,_xlfn.XLOOKUP($A64,'PY1 Data(H)'!$A$1:$A$288,'PY1 Data(H)'!$A$1:$BR$288))</f>
        <v>#N/A</v>
      </c>
      <c r="BI64" s="133" t="e" cm="1">
        <f t="array" ref="BI64">_xlfn.XLOOKUP(BI$1,'PY1 Data(H)'!$A$1:$BR$1,_xlfn.XLOOKUP($A64,'PY1 Data(H)'!$A$1:$A$288,'PY1 Data(H)'!$A$1:$BR$288))</f>
        <v>#N/A</v>
      </c>
      <c r="BJ64" s="133" t="e" cm="1">
        <f t="array" ref="BJ64">_xlfn.XLOOKUP(BJ$1,'PY1 Data(H)'!$A$1:$BR$1,_xlfn.XLOOKUP($A64,'PY1 Data(H)'!$A$1:$A$288,'PY1 Data(H)'!$A$1:$BR$288))</f>
        <v>#N/A</v>
      </c>
    </row>
    <row r="65" spans="1:62" x14ac:dyDescent="0.3">
      <c r="A65">
        <v>512</v>
      </c>
      <c r="D65" s="133" cm="1">
        <f t="array" ref="D65">_xlfn.XLOOKUP(D$1,'PY1 Data(H)'!$A$1:$BR$1,_xlfn.XLOOKUP($A65,'PY1 Data(H)'!$A$1:$A$288,'PY1 Data(H)'!$A$1:$BR$288))</f>
        <v>0</v>
      </c>
      <c r="E65" s="133" cm="1">
        <f t="array" ref="E65">_xlfn.XLOOKUP(E$1,'PY1 Data(H)'!$A$1:$BR$1,_xlfn.XLOOKUP($A65,'PY1 Data(H)'!$A$1:$A$288,'PY1 Data(H)'!$A$1:$BR$288))</f>
        <v>0</v>
      </c>
      <c r="F65" s="133" cm="1">
        <f t="array" ref="F65">_xlfn.XLOOKUP(F$1,'PY1 Data(H)'!$A$1:$BR$1,_xlfn.XLOOKUP($A65,'PY1 Data(H)'!$A$1:$A$288,'PY1 Data(H)'!$A$1:$BR$288))</f>
        <v>0</v>
      </c>
      <c r="G65" s="133" cm="1">
        <f t="array" ref="G65">_xlfn.XLOOKUP(G$1,'PY1 Data(H)'!$A$1:$BR$1,_xlfn.XLOOKUP($A65,'PY1 Data(H)'!$A$1:$A$288,'PY1 Data(H)'!$A$1:$BR$288))</f>
        <v>0</v>
      </c>
      <c r="H65" s="133" cm="1">
        <f t="array" ref="H65">_xlfn.XLOOKUP(H$1,'PY1 Data(H)'!$A$1:$BR$1,_xlfn.XLOOKUP($A65,'PY1 Data(H)'!$A$1:$A$288,'PY1 Data(H)'!$A$1:$BR$288))</f>
        <v>0</v>
      </c>
      <c r="I65" s="133" cm="1">
        <f t="array" ref="I65">_xlfn.XLOOKUP(I$1,'PY1 Data(H)'!$A$1:$BR$1,_xlfn.XLOOKUP($A65,'PY1 Data(H)'!$A$1:$A$288,'PY1 Data(H)'!$A$1:$BR$288))</f>
        <v>0</v>
      </c>
      <c r="J65" s="133" cm="1">
        <f t="array" ref="J65">_xlfn.XLOOKUP(J$1,'PY1 Data(H)'!$A$1:$BR$1,_xlfn.XLOOKUP($A65,'PY1 Data(H)'!$A$1:$A$288,'PY1 Data(H)'!$A$1:$BR$288))</f>
        <v>60760</v>
      </c>
      <c r="K65" s="133" cm="1">
        <f t="array" ref="K65">_xlfn.XLOOKUP(K$1,'PY1 Data(H)'!$A$1:$BR$1,_xlfn.XLOOKUP($A65,'PY1 Data(H)'!$A$1:$A$288,'PY1 Data(H)'!$A$1:$BR$288))</f>
        <v>23190</v>
      </c>
      <c r="L65" s="133" cm="1">
        <f t="array" ref="L65">_xlfn.XLOOKUP(L$1,'PY1 Data(H)'!$A$1:$BR$1,_xlfn.XLOOKUP($A65,'PY1 Data(H)'!$A$1:$A$288,'PY1 Data(H)'!$A$1:$BR$288))</f>
        <v>0</v>
      </c>
      <c r="M65" s="133" cm="1">
        <f t="array" ref="M65">_xlfn.XLOOKUP(M$1,'PY1 Data(H)'!$A$1:$BR$1,_xlfn.XLOOKUP($A65,'PY1 Data(H)'!$A$1:$A$288,'PY1 Data(H)'!$A$1:$BR$288))</f>
        <v>0</v>
      </c>
      <c r="N65" s="133" cm="1">
        <f t="array" ref="N65">_xlfn.XLOOKUP(N$1,'PY1 Data(H)'!$A$1:$BR$1,_xlfn.XLOOKUP($A65,'PY1 Data(H)'!$A$1:$A$288,'PY1 Data(H)'!$A$1:$BR$288))</f>
        <v>45134</v>
      </c>
      <c r="O65" s="133" cm="1">
        <f t="array" ref="O65">_xlfn.XLOOKUP(O$1,'PY1 Data(H)'!$A$1:$BR$1,_xlfn.XLOOKUP($A65,'PY1 Data(H)'!$A$1:$A$288,'PY1 Data(H)'!$A$1:$BR$288))</f>
        <v>33137</v>
      </c>
      <c r="P65" s="133" cm="1">
        <f t="array" ref="P65">_xlfn.XLOOKUP(P$1,'PY1 Data(H)'!$A$1:$BR$1,_xlfn.XLOOKUP($A65,'PY1 Data(H)'!$A$1:$A$288,'PY1 Data(H)'!$A$1:$BR$288))</f>
        <v>0</v>
      </c>
      <c r="Q65" s="133" cm="1">
        <f t="array" ref="Q65">_xlfn.XLOOKUP(Q$1,'PY1 Data(H)'!$A$1:$BR$1,_xlfn.XLOOKUP($A65,'PY1 Data(H)'!$A$1:$A$288,'PY1 Data(H)'!$A$1:$BR$288))</f>
        <v>0</v>
      </c>
      <c r="R65" s="133" cm="1">
        <f t="array" ref="R65">_xlfn.XLOOKUP(R$1,'PY1 Data(H)'!$A$1:$BR$1,_xlfn.XLOOKUP($A65,'PY1 Data(H)'!$A$1:$A$288,'PY1 Data(H)'!$A$1:$BR$288))</f>
        <v>87546</v>
      </c>
      <c r="S65" s="133" cm="1">
        <f t="array" ref="S65">_xlfn.XLOOKUP(S$1,'PY1 Data(H)'!$A$1:$BR$1,_xlfn.XLOOKUP($A65,'PY1 Data(H)'!$A$1:$A$288,'PY1 Data(H)'!$A$1:$BR$288))</f>
        <v>0</v>
      </c>
      <c r="T65" s="133" cm="1">
        <f t="array" ref="T65">_xlfn.XLOOKUP(T$1,'PY1 Data(H)'!$A$1:$BR$1,_xlfn.XLOOKUP($A65,'PY1 Data(H)'!$A$1:$A$288,'PY1 Data(H)'!$A$1:$BR$288))</f>
        <v>0</v>
      </c>
      <c r="U65" s="133" cm="1">
        <f t="array" ref="U65">_xlfn.XLOOKUP(U$1,'PY1 Data(H)'!$A$1:$BR$1,_xlfn.XLOOKUP($A65,'PY1 Data(H)'!$A$1:$A$288,'PY1 Data(H)'!$A$1:$BR$288))</f>
        <v>0</v>
      </c>
      <c r="V65" s="133" cm="1">
        <f t="array" ref="V65">_xlfn.XLOOKUP(V$1,'PY1 Data(H)'!$A$1:$BR$1,_xlfn.XLOOKUP($A65,'PY1 Data(H)'!$A$1:$A$288,'PY1 Data(H)'!$A$1:$BR$288))</f>
        <v>206459</v>
      </c>
      <c r="W65" s="133" cm="1">
        <f t="array" ref="W65">_xlfn.XLOOKUP(W$1,'PY1 Data(H)'!$A$1:$BR$1,_xlfn.XLOOKUP($A65,'PY1 Data(H)'!$A$1:$A$288,'PY1 Data(H)'!$A$1:$BR$288))</f>
        <v>0</v>
      </c>
      <c r="X65" s="133" cm="1">
        <f t="array" ref="X65">_xlfn.XLOOKUP(X$1,'PY1 Data(H)'!$A$1:$BR$1,_xlfn.XLOOKUP($A65,'PY1 Data(H)'!$A$1:$A$288,'PY1 Data(H)'!$A$1:$BR$288))</f>
        <v>0</v>
      </c>
      <c r="Y65" s="133" cm="1">
        <f t="array" ref="Y65">_xlfn.XLOOKUP(Y$1,'PY1 Data(H)'!$A$1:$BR$1,_xlfn.XLOOKUP($A65,'PY1 Data(H)'!$A$1:$A$288,'PY1 Data(H)'!$A$1:$BR$288))</f>
        <v>0</v>
      </c>
      <c r="Z65" s="133" cm="1">
        <f t="array" ref="Z65">_xlfn.XLOOKUP(Z$1,'PY1 Data(H)'!$A$1:$BR$1,_xlfn.XLOOKUP($A65,'PY1 Data(H)'!$A$1:$A$288,'PY1 Data(H)'!$A$1:$BR$288))</f>
        <v>215348</v>
      </c>
      <c r="AA65" s="133" cm="1">
        <f t="array" ref="AA65">_xlfn.XLOOKUP(AA$1,'PY1 Data(H)'!$A$1:$BR$1,_xlfn.XLOOKUP($A65,'PY1 Data(H)'!$A$1:$A$288,'PY1 Data(H)'!$A$1:$BR$288))</f>
        <v>64264</v>
      </c>
      <c r="AB65" s="133" cm="1">
        <f t="array" ref="AB65">_xlfn.XLOOKUP(AB$1,'PY1 Data(H)'!$A$1:$BR$1,_xlfn.XLOOKUP($A65,'PY1 Data(H)'!$A$1:$A$288,'PY1 Data(H)'!$A$1:$BR$288))</f>
        <v>0</v>
      </c>
      <c r="AC65" s="133" cm="1">
        <f t="array" ref="AC65">_xlfn.XLOOKUP(AC$1,'PY1 Data(H)'!$A$1:$BR$1,_xlfn.XLOOKUP($A65,'PY1 Data(H)'!$A$1:$A$288,'PY1 Data(H)'!$A$1:$BR$288))</f>
        <v>0</v>
      </c>
      <c r="AD65" s="133" cm="1">
        <f t="array" ref="AD65">_xlfn.XLOOKUP(AD$1,'PY1 Data(H)'!$A$1:$BR$1,_xlfn.XLOOKUP($A65,'PY1 Data(H)'!$A$1:$A$288,'PY1 Data(H)'!$A$1:$BR$288))</f>
        <v>48983</v>
      </c>
      <c r="AE65" s="133" cm="1">
        <f t="array" ref="AE65">_xlfn.XLOOKUP(AE$1,'PY1 Data(H)'!$A$1:$BR$1,_xlfn.XLOOKUP($A65,'PY1 Data(H)'!$A$1:$A$288,'PY1 Data(H)'!$A$1:$BR$288))</f>
        <v>9811</v>
      </c>
      <c r="AF65" s="133" cm="1">
        <f t="array" ref="AF65">_xlfn.XLOOKUP(AF$1,'PY1 Data(H)'!$A$1:$BR$1,_xlfn.XLOOKUP($A65,'PY1 Data(H)'!$A$1:$A$288,'PY1 Data(H)'!$A$1:$BR$288))</f>
        <v>1089660</v>
      </c>
      <c r="AG65" s="133" cm="1">
        <f t="array" ref="AG65">_xlfn.XLOOKUP(AG$1,'PY1 Data(H)'!$A$1:$BR$1,_xlfn.XLOOKUP($A65,'PY1 Data(H)'!$A$1:$A$288,'PY1 Data(H)'!$A$1:$BR$288))</f>
        <v>0</v>
      </c>
      <c r="AH65" s="133" cm="1">
        <f t="array" ref="AH65">_xlfn.XLOOKUP(AH$1,'PY1 Data(H)'!$A$1:$BR$1,_xlfn.XLOOKUP($A65,'PY1 Data(H)'!$A$1:$A$288,'PY1 Data(H)'!$A$1:$BR$288))</f>
        <v>125081</v>
      </c>
      <c r="AI65" s="133" cm="1">
        <f t="array" ref="AI65">_xlfn.XLOOKUP(AI$1,'PY1 Data(H)'!$A$1:$BR$1,_xlfn.XLOOKUP($A65,'PY1 Data(H)'!$A$1:$A$288,'PY1 Data(H)'!$A$1:$BR$288))</f>
        <v>0</v>
      </c>
      <c r="AJ65" s="133" cm="1">
        <f t="array" ref="AJ65">_xlfn.XLOOKUP(AJ$1,'PY1 Data(H)'!$A$1:$BR$1,_xlfn.XLOOKUP($A65,'PY1 Data(H)'!$A$1:$A$288,'PY1 Data(H)'!$A$1:$BR$288))</f>
        <v>0</v>
      </c>
      <c r="AK65" s="133" cm="1">
        <f t="array" ref="AK65">_xlfn.XLOOKUP(AK$1,'PY1 Data(H)'!$A$1:$BR$1,_xlfn.XLOOKUP($A65,'PY1 Data(H)'!$A$1:$A$288,'PY1 Data(H)'!$A$1:$BR$288))</f>
        <v>0</v>
      </c>
      <c r="AL65" s="133" cm="1">
        <f t="array" ref="AL65">_xlfn.XLOOKUP(AL$1,'PY1 Data(H)'!$A$1:$BR$1,_xlfn.XLOOKUP($A65,'PY1 Data(H)'!$A$1:$A$288,'PY1 Data(H)'!$A$1:$BR$288))</f>
        <v>87512</v>
      </c>
      <c r="AM65" s="133" cm="1">
        <f t="array" ref="AM65">_xlfn.XLOOKUP(AM$1,'PY1 Data(H)'!$A$1:$BR$1,_xlfn.XLOOKUP($A65,'PY1 Data(H)'!$A$1:$A$288,'PY1 Data(H)'!$A$1:$BR$288))</f>
        <v>0</v>
      </c>
      <c r="AN65" s="133" cm="1">
        <f t="array" ref="AN65">_xlfn.XLOOKUP(AN$1,'PY1 Data(H)'!$A$1:$BR$1,_xlfn.XLOOKUP($A65,'PY1 Data(H)'!$A$1:$A$288,'PY1 Data(H)'!$A$1:$BR$288))</f>
        <v>650330</v>
      </c>
      <c r="AO65" s="133" cm="1">
        <f t="array" ref="AO65">_xlfn.XLOOKUP(AO$1,'PY1 Data(H)'!$A$1:$BR$1,_xlfn.XLOOKUP($A65,'PY1 Data(H)'!$A$1:$A$288,'PY1 Data(H)'!$A$1:$BR$288))</f>
        <v>0</v>
      </c>
      <c r="AP65" s="133" cm="1">
        <f t="array" ref="AP65">_xlfn.XLOOKUP(AP$1,'PY1 Data(H)'!$A$1:$BR$1,_xlfn.XLOOKUP($A65,'PY1 Data(H)'!$A$1:$A$288,'PY1 Data(H)'!$A$1:$BR$288))</f>
        <v>0</v>
      </c>
      <c r="AQ65" s="133" cm="1">
        <f t="array" ref="AQ65">_xlfn.XLOOKUP(AQ$1,'PY1 Data(H)'!$A$1:$BR$1,_xlfn.XLOOKUP($A65,'PY1 Data(H)'!$A$1:$A$288,'PY1 Data(H)'!$A$1:$BR$288))</f>
        <v>0</v>
      </c>
      <c r="AR65" s="133" cm="1">
        <f t="array" ref="AR65">_xlfn.XLOOKUP(AR$1,'PY1 Data(H)'!$A$1:$BR$1,_xlfn.XLOOKUP($A65,'PY1 Data(H)'!$A$1:$A$288,'PY1 Data(H)'!$A$1:$BR$288))</f>
        <v>0</v>
      </c>
      <c r="AS65" s="133" cm="1">
        <f t="array" ref="AS65">_xlfn.XLOOKUP(AS$1,'PY1 Data(H)'!$A$1:$BR$1,_xlfn.XLOOKUP($A65,'PY1 Data(H)'!$A$1:$A$288,'PY1 Data(H)'!$A$1:$BR$288))</f>
        <v>0</v>
      </c>
      <c r="AT65" s="133" cm="1">
        <f t="array" ref="AT65">_xlfn.XLOOKUP(AT$1,'PY1 Data(H)'!$A$1:$BR$1,_xlfn.XLOOKUP($A65,'PY1 Data(H)'!$A$1:$A$288,'PY1 Data(H)'!$A$1:$BR$288))</f>
        <v>0</v>
      </c>
      <c r="AU65" s="133" cm="1">
        <f t="array" ref="AU65">_xlfn.XLOOKUP(AU$1,'PY1 Data(H)'!$A$1:$BR$1,_xlfn.XLOOKUP($A65,'PY1 Data(H)'!$A$1:$A$288,'PY1 Data(H)'!$A$1:$BR$288))</f>
        <v>0</v>
      </c>
      <c r="AV65" s="133" cm="1">
        <f t="array" ref="AV65">_xlfn.XLOOKUP(AV$1,'PY1 Data(H)'!$A$1:$BR$1,_xlfn.XLOOKUP($A65,'PY1 Data(H)'!$A$1:$A$288,'PY1 Data(H)'!$A$1:$BR$288))</f>
        <v>0</v>
      </c>
      <c r="AW65" s="133" cm="1">
        <f t="array" ref="AW65">_xlfn.XLOOKUP(AW$1,'PY1 Data(H)'!$A$1:$BR$1,_xlfn.XLOOKUP($A65,'PY1 Data(H)'!$A$1:$A$288,'PY1 Data(H)'!$A$1:$BR$288))</f>
        <v>0</v>
      </c>
      <c r="AX65" s="133" cm="1">
        <f t="array" ref="AX65">_xlfn.XLOOKUP(AX$1,'PY1 Data(H)'!$A$1:$BR$1,_xlfn.XLOOKUP($A65,'PY1 Data(H)'!$A$1:$A$288,'PY1 Data(H)'!$A$1:$BR$288))</f>
        <v>930195</v>
      </c>
      <c r="AY65" s="133" cm="1">
        <f t="array" ref="AY65">_xlfn.XLOOKUP(AY$1,'PY1 Data(H)'!$A$1:$BR$1,_xlfn.XLOOKUP($A65,'PY1 Data(H)'!$A$1:$A$288,'PY1 Data(H)'!$A$1:$BR$288))</f>
        <v>0</v>
      </c>
      <c r="AZ65" s="133" cm="1">
        <f t="array" ref="AZ65">_xlfn.XLOOKUP(AZ$1,'PY1 Data(H)'!$A$1:$BR$1,_xlfn.XLOOKUP($A65,'PY1 Data(H)'!$A$1:$A$288,'PY1 Data(H)'!$A$1:$BR$288))</f>
        <v>630769</v>
      </c>
      <c r="BA65" s="133" cm="1">
        <f t="array" ref="BA65">_xlfn.XLOOKUP(BA$1,'PY1 Data(H)'!$A$1:$BR$1,_xlfn.XLOOKUP($A65,'PY1 Data(H)'!$A$1:$A$288,'PY1 Data(H)'!$A$1:$BR$288))</f>
        <v>7392366</v>
      </c>
      <c r="BB65" s="133" cm="1">
        <f t="array" ref="BB65">_xlfn.XLOOKUP(BB$1,'PY1 Data(H)'!$A$1:$BR$1,_xlfn.XLOOKUP($A65,'PY1 Data(H)'!$A$1:$A$288,'PY1 Data(H)'!$A$1:$BR$288))</f>
        <v>0</v>
      </c>
      <c r="BC65" s="133" cm="1">
        <f t="array" ref="BC65">_xlfn.XLOOKUP(BC$1,'PY1 Data(H)'!$A$1:$BR$1,_xlfn.XLOOKUP($A65,'PY1 Data(H)'!$A$1:$A$288,'PY1 Data(H)'!$A$1:$BR$288))</f>
        <v>0</v>
      </c>
      <c r="BD65" s="133" cm="1">
        <f t="array" ref="BD65">_xlfn.XLOOKUP(BD$1,'PY1 Data(H)'!$A$1:$BR$1,_xlfn.XLOOKUP($A65,'PY1 Data(H)'!$A$1:$A$288,'PY1 Data(H)'!$A$1:$BR$288))</f>
        <v>378222</v>
      </c>
      <c r="BE65" s="133" cm="1">
        <f t="array" ref="BE65">_xlfn.XLOOKUP(BE$1,'PY1 Data(H)'!$A$1:$BR$1,_xlfn.XLOOKUP($A65,'PY1 Data(H)'!$A$1:$A$288,'PY1 Data(H)'!$A$1:$BR$288))</f>
        <v>0</v>
      </c>
      <c r="BF65" s="133" cm="1">
        <f t="array" ref="BF65">_xlfn.XLOOKUP(BF$1,'PY1 Data(H)'!$A$1:$BR$1,_xlfn.XLOOKUP($A65,'PY1 Data(H)'!$A$1:$A$288,'PY1 Data(H)'!$A$1:$BR$288))</f>
        <v>0</v>
      </c>
      <c r="BG65" s="133" cm="1">
        <f t="array" ref="BG65">_xlfn.XLOOKUP(BG$1,'PY1 Data(H)'!$A$1:$BR$1,_xlfn.XLOOKUP($A65,'PY1 Data(H)'!$A$1:$A$288,'PY1 Data(H)'!$A$1:$BR$288))</f>
        <v>0</v>
      </c>
      <c r="BH65" s="133" cm="1">
        <f t="array" ref="BH65">_xlfn.XLOOKUP(BH$1,'PY1 Data(H)'!$A$1:$BR$1,_xlfn.XLOOKUP($A65,'PY1 Data(H)'!$A$1:$A$288,'PY1 Data(H)'!$A$1:$BR$288))</f>
        <v>0</v>
      </c>
      <c r="BI65" s="133" cm="1">
        <f t="array" ref="BI65">_xlfn.XLOOKUP(BI$1,'PY1 Data(H)'!$A$1:$BR$1,_xlfn.XLOOKUP($A65,'PY1 Data(H)'!$A$1:$A$288,'PY1 Data(H)'!$A$1:$BR$288))</f>
        <v>0</v>
      </c>
      <c r="BJ65" s="133" cm="1">
        <f t="array" ref="BJ65">_xlfn.XLOOKUP(BJ$1,'PY1 Data(H)'!$A$1:$BR$1,_xlfn.XLOOKUP($A65,'PY1 Data(H)'!$A$1:$A$288,'PY1 Data(H)'!$A$1:$BR$288))</f>
        <v>0</v>
      </c>
    </row>
    <row r="66" spans="1:62" x14ac:dyDescent="0.3">
      <c r="D66" s="133" t="e" cm="1">
        <f t="array" ref="D66">_xlfn.XLOOKUP(D$1,'PY1 Data(H)'!$A$1:$BR$1,_xlfn.XLOOKUP($A66,'PY1 Data(H)'!$A$1:$A$288,'PY1 Data(H)'!$A$1:$BR$288))</f>
        <v>#N/A</v>
      </c>
      <c r="E66" s="133" t="e" cm="1">
        <f t="array" ref="E66">_xlfn.XLOOKUP(E$1,'PY1 Data(H)'!$A$1:$BR$1,_xlfn.XLOOKUP($A66,'PY1 Data(H)'!$A$1:$A$288,'PY1 Data(H)'!$A$1:$BR$288))</f>
        <v>#N/A</v>
      </c>
      <c r="F66" s="133" t="e" cm="1">
        <f t="array" ref="F66">_xlfn.XLOOKUP(F$1,'PY1 Data(H)'!$A$1:$BR$1,_xlfn.XLOOKUP($A66,'PY1 Data(H)'!$A$1:$A$288,'PY1 Data(H)'!$A$1:$BR$288))</f>
        <v>#N/A</v>
      </c>
      <c r="G66" s="133" t="e" cm="1">
        <f t="array" ref="G66">_xlfn.XLOOKUP(G$1,'PY1 Data(H)'!$A$1:$BR$1,_xlfn.XLOOKUP($A66,'PY1 Data(H)'!$A$1:$A$288,'PY1 Data(H)'!$A$1:$BR$288))</f>
        <v>#N/A</v>
      </c>
      <c r="H66" s="133" t="e" cm="1">
        <f t="array" ref="H66">_xlfn.XLOOKUP(H$1,'PY1 Data(H)'!$A$1:$BR$1,_xlfn.XLOOKUP($A66,'PY1 Data(H)'!$A$1:$A$288,'PY1 Data(H)'!$A$1:$BR$288))</f>
        <v>#N/A</v>
      </c>
      <c r="I66" s="133" t="e" cm="1">
        <f t="array" ref="I66">_xlfn.XLOOKUP(I$1,'PY1 Data(H)'!$A$1:$BR$1,_xlfn.XLOOKUP($A66,'PY1 Data(H)'!$A$1:$A$288,'PY1 Data(H)'!$A$1:$BR$288))</f>
        <v>#N/A</v>
      </c>
      <c r="J66" s="133" t="e" cm="1">
        <f t="array" ref="J66">_xlfn.XLOOKUP(J$1,'PY1 Data(H)'!$A$1:$BR$1,_xlfn.XLOOKUP($A66,'PY1 Data(H)'!$A$1:$A$288,'PY1 Data(H)'!$A$1:$BR$288))</f>
        <v>#N/A</v>
      </c>
      <c r="K66" s="133" t="e" cm="1">
        <f t="array" ref="K66">_xlfn.XLOOKUP(K$1,'PY1 Data(H)'!$A$1:$BR$1,_xlfn.XLOOKUP($A66,'PY1 Data(H)'!$A$1:$A$288,'PY1 Data(H)'!$A$1:$BR$288))</f>
        <v>#N/A</v>
      </c>
      <c r="L66" s="133" t="e" cm="1">
        <f t="array" ref="L66">_xlfn.XLOOKUP(L$1,'PY1 Data(H)'!$A$1:$BR$1,_xlfn.XLOOKUP($A66,'PY1 Data(H)'!$A$1:$A$288,'PY1 Data(H)'!$A$1:$BR$288))</f>
        <v>#N/A</v>
      </c>
      <c r="M66" s="133" t="e" cm="1">
        <f t="array" ref="M66">_xlfn.XLOOKUP(M$1,'PY1 Data(H)'!$A$1:$BR$1,_xlfn.XLOOKUP($A66,'PY1 Data(H)'!$A$1:$A$288,'PY1 Data(H)'!$A$1:$BR$288))</f>
        <v>#N/A</v>
      </c>
      <c r="N66" s="133" t="e" cm="1">
        <f t="array" ref="N66">_xlfn.XLOOKUP(N$1,'PY1 Data(H)'!$A$1:$BR$1,_xlfn.XLOOKUP($A66,'PY1 Data(H)'!$A$1:$A$288,'PY1 Data(H)'!$A$1:$BR$288))</f>
        <v>#N/A</v>
      </c>
      <c r="O66" s="133" t="e" cm="1">
        <f t="array" ref="O66">_xlfn.XLOOKUP(O$1,'PY1 Data(H)'!$A$1:$BR$1,_xlfn.XLOOKUP($A66,'PY1 Data(H)'!$A$1:$A$288,'PY1 Data(H)'!$A$1:$BR$288))</f>
        <v>#N/A</v>
      </c>
      <c r="P66" s="133" t="e" cm="1">
        <f t="array" ref="P66">_xlfn.XLOOKUP(P$1,'PY1 Data(H)'!$A$1:$BR$1,_xlfn.XLOOKUP($A66,'PY1 Data(H)'!$A$1:$A$288,'PY1 Data(H)'!$A$1:$BR$288))</f>
        <v>#N/A</v>
      </c>
      <c r="Q66" s="133" t="e" cm="1">
        <f t="array" ref="Q66">_xlfn.XLOOKUP(Q$1,'PY1 Data(H)'!$A$1:$BR$1,_xlfn.XLOOKUP($A66,'PY1 Data(H)'!$A$1:$A$288,'PY1 Data(H)'!$A$1:$BR$288))</f>
        <v>#N/A</v>
      </c>
      <c r="R66" s="133" t="e" cm="1">
        <f t="array" ref="R66">_xlfn.XLOOKUP(R$1,'PY1 Data(H)'!$A$1:$BR$1,_xlfn.XLOOKUP($A66,'PY1 Data(H)'!$A$1:$A$288,'PY1 Data(H)'!$A$1:$BR$288))</f>
        <v>#N/A</v>
      </c>
      <c r="S66" s="133" t="e" cm="1">
        <f t="array" ref="S66">_xlfn.XLOOKUP(S$1,'PY1 Data(H)'!$A$1:$BR$1,_xlfn.XLOOKUP($A66,'PY1 Data(H)'!$A$1:$A$288,'PY1 Data(H)'!$A$1:$BR$288))</f>
        <v>#N/A</v>
      </c>
      <c r="T66" s="133" t="e" cm="1">
        <f t="array" ref="T66">_xlfn.XLOOKUP(T$1,'PY1 Data(H)'!$A$1:$BR$1,_xlfn.XLOOKUP($A66,'PY1 Data(H)'!$A$1:$A$288,'PY1 Data(H)'!$A$1:$BR$288))</f>
        <v>#N/A</v>
      </c>
      <c r="U66" s="133" t="e" cm="1">
        <f t="array" ref="U66">_xlfn.XLOOKUP(U$1,'PY1 Data(H)'!$A$1:$BR$1,_xlfn.XLOOKUP($A66,'PY1 Data(H)'!$A$1:$A$288,'PY1 Data(H)'!$A$1:$BR$288))</f>
        <v>#N/A</v>
      </c>
      <c r="V66" s="133" t="e" cm="1">
        <f t="array" ref="V66">_xlfn.XLOOKUP(V$1,'PY1 Data(H)'!$A$1:$BR$1,_xlfn.XLOOKUP($A66,'PY1 Data(H)'!$A$1:$A$288,'PY1 Data(H)'!$A$1:$BR$288))</f>
        <v>#N/A</v>
      </c>
      <c r="W66" s="133" t="e" cm="1">
        <f t="array" ref="W66">_xlfn.XLOOKUP(W$1,'PY1 Data(H)'!$A$1:$BR$1,_xlfn.XLOOKUP($A66,'PY1 Data(H)'!$A$1:$A$288,'PY1 Data(H)'!$A$1:$BR$288))</f>
        <v>#N/A</v>
      </c>
      <c r="X66" s="133" t="e" cm="1">
        <f t="array" ref="X66">_xlfn.XLOOKUP(X$1,'PY1 Data(H)'!$A$1:$BR$1,_xlfn.XLOOKUP($A66,'PY1 Data(H)'!$A$1:$A$288,'PY1 Data(H)'!$A$1:$BR$288))</f>
        <v>#N/A</v>
      </c>
      <c r="Y66" s="133" t="e" cm="1">
        <f t="array" ref="Y66">_xlfn.XLOOKUP(Y$1,'PY1 Data(H)'!$A$1:$BR$1,_xlfn.XLOOKUP($A66,'PY1 Data(H)'!$A$1:$A$288,'PY1 Data(H)'!$A$1:$BR$288))</f>
        <v>#N/A</v>
      </c>
      <c r="Z66" s="133" t="e" cm="1">
        <f t="array" ref="Z66">_xlfn.XLOOKUP(Z$1,'PY1 Data(H)'!$A$1:$BR$1,_xlfn.XLOOKUP($A66,'PY1 Data(H)'!$A$1:$A$288,'PY1 Data(H)'!$A$1:$BR$288))</f>
        <v>#N/A</v>
      </c>
      <c r="AA66" s="133" t="e" cm="1">
        <f t="array" ref="AA66">_xlfn.XLOOKUP(AA$1,'PY1 Data(H)'!$A$1:$BR$1,_xlfn.XLOOKUP($A66,'PY1 Data(H)'!$A$1:$A$288,'PY1 Data(H)'!$A$1:$BR$288))</f>
        <v>#N/A</v>
      </c>
      <c r="AB66" s="133" t="e" cm="1">
        <f t="array" ref="AB66">_xlfn.XLOOKUP(AB$1,'PY1 Data(H)'!$A$1:$BR$1,_xlfn.XLOOKUP($A66,'PY1 Data(H)'!$A$1:$A$288,'PY1 Data(H)'!$A$1:$BR$288))</f>
        <v>#N/A</v>
      </c>
      <c r="AC66" s="133" t="e" cm="1">
        <f t="array" ref="AC66">_xlfn.XLOOKUP(AC$1,'PY1 Data(H)'!$A$1:$BR$1,_xlfn.XLOOKUP($A66,'PY1 Data(H)'!$A$1:$A$288,'PY1 Data(H)'!$A$1:$BR$288))</f>
        <v>#N/A</v>
      </c>
      <c r="AD66" s="133" t="e" cm="1">
        <f t="array" ref="AD66">_xlfn.XLOOKUP(AD$1,'PY1 Data(H)'!$A$1:$BR$1,_xlfn.XLOOKUP($A66,'PY1 Data(H)'!$A$1:$A$288,'PY1 Data(H)'!$A$1:$BR$288))</f>
        <v>#N/A</v>
      </c>
      <c r="AE66" s="133" t="e" cm="1">
        <f t="array" ref="AE66">_xlfn.XLOOKUP(AE$1,'PY1 Data(H)'!$A$1:$BR$1,_xlfn.XLOOKUP($A66,'PY1 Data(H)'!$A$1:$A$288,'PY1 Data(H)'!$A$1:$BR$288))</f>
        <v>#N/A</v>
      </c>
      <c r="AF66" s="133" t="e" cm="1">
        <f t="array" ref="AF66">_xlfn.XLOOKUP(AF$1,'PY1 Data(H)'!$A$1:$BR$1,_xlfn.XLOOKUP($A66,'PY1 Data(H)'!$A$1:$A$288,'PY1 Data(H)'!$A$1:$BR$288))</f>
        <v>#N/A</v>
      </c>
      <c r="AG66" s="133" t="e" cm="1">
        <f t="array" ref="AG66">_xlfn.XLOOKUP(AG$1,'PY1 Data(H)'!$A$1:$BR$1,_xlfn.XLOOKUP($A66,'PY1 Data(H)'!$A$1:$A$288,'PY1 Data(H)'!$A$1:$BR$288))</f>
        <v>#N/A</v>
      </c>
      <c r="AH66" s="133" t="e" cm="1">
        <f t="array" ref="AH66">_xlfn.XLOOKUP(AH$1,'PY1 Data(H)'!$A$1:$BR$1,_xlfn.XLOOKUP($A66,'PY1 Data(H)'!$A$1:$A$288,'PY1 Data(H)'!$A$1:$BR$288))</f>
        <v>#N/A</v>
      </c>
      <c r="AI66" s="133" t="e" cm="1">
        <f t="array" ref="AI66">_xlfn.XLOOKUP(AI$1,'PY1 Data(H)'!$A$1:$BR$1,_xlfn.XLOOKUP($A66,'PY1 Data(H)'!$A$1:$A$288,'PY1 Data(H)'!$A$1:$BR$288))</f>
        <v>#N/A</v>
      </c>
      <c r="AJ66" s="133" t="e" cm="1">
        <f t="array" ref="AJ66">_xlfn.XLOOKUP(AJ$1,'PY1 Data(H)'!$A$1:$BR$1,_xlfn.XLOOKUP($A66,'PY1 Data(H)'!$A$1:$A$288,'PY1 Data(H)'!$A$1:$BR$288))</f>
        <v>#N/A</v>
      </c>
      <c r="AK66" s="133" t="e" cm="1">
        <f t="array" ref="AK66">_xlfn.XLOOKUP(AK$1,'PY1 Data(H)'!$A$1:$BR$1,_xlfn.XLOOKUP($A66,'PY1 Data(H)'!$A$1:$A$288,'PY1 Data(H)'!$A$1:$BR$288))</f>
        <v>#N/A</v>
      </c>
      <c r="AL66" s="133" t="e" cm="1">
        <f t="array" ref="AL66">_xlfn.XLOOKUP(AL$1,'PY1 Data(H)'!$A$1:$BR$1,_xlfn.XLOOKUP($A66,'PY1 Data(H)'!$A$1:$A$288,'PY1 Data(H)'!$A$1:$BR$288))</f>
        <v>#N/A</v>
      </c>
      <c r="AM66" s="133" t="e" cm="1">
        <f t="array" ref="AM66">_xlfn.XLOOKUP(AM$1,'PY1 Data(H)'!$A$1:$BR$1,_xlfn.XLOOKUP($A66,'PY1 Data(H)'!$A$1:$A$288,'PY1 Data(H)'!$A$1:$BR$288))</f>
        <v>#N/A</v>
      </c>
      <c r="AN66" s="133" t="e" cm="1">
        <f t="array" ref="AN66">_xlfn.XLOOKUP(AN$1,'PY1 Data(H)'!$A$1:$BR$1,_xlfn.XLOOKUP($A66,'PY1 Data(H)'!$A$1:$A$288,'PY1 Data(H)'!$A$1:$BR$288))</f>
        <v>#N/A</v>
      </c>
      <c r="AO66" s="133" t="e" cm="1">
        <f t="array" ref="AO66">_xlfn.XLOOKUP(AO$1,'PY1 Data(H)'!$A$1:$BR$1,_xlfn.XLOOKUP($A66,'PY1 Data(H)'!$A$1:$A$288,'PY1 Data(H)'!$A$1:$BR$288))</f>
        <v>#N/A</v>
      </c>
      <c r="AP66" s="133" t="e" cm="1">
        <f t="array" ref="AP66">_xlfn.XLOOKUP(AP$1,'PY1 Data(H)'!$A$1:$BR$1,_xlfn.XLOOKUP($A66,'PY1 Data(H)'!$A$1:$A$288,'PY1 Data(H)'!$A$1:$BR$288))</f>
        <v>#N/A</v>
      </c>
      <c r="AQ66" s="133" t="e" cm="1">
        <f t="array" ref="AQ66">_xlfn.XLOOKUP(AQ$1,'PY1 Data(H)'!$A$1:$BR$1,_xlfn.XLOOKUP($A66,'PY1 Data(H)'!$A$1:$A$288,'PY1 Data(H)'!$A$1:$BR$288))</f>
        <v>#N/A</v>
      </c>
      <c r="AR66" s="133" t="e" cm="1">
        <f t="array" ref="AR66">_xlfn.XLOOKUP(AR$1,'PY1 Data(H)'!$A$1:$BR$1,_xlfn.XLOOKUP($A66,'PY1 Data(H)'!$A$1:$A$288,'PY1 Data(H)'!$A$1:$BR$288))</f>
        <v>#N/A</v>
      </c>
      <c r="AS66" s="133" t="e" cm="1">
        <f t="array" ref="AS66">_xlfn.XLOOKUP(AS$1,'PY1 Data(H)'!$A$1:$BR$1,_xlfn.XLOOKUP($A66,'PY1 Data(H)'!$A$1:$A$288,'PY1 Data(H)'!$A$1:$BR$288))</f>
        <v>#N/A</v>
      </c>
      <c r="AT66" s="133" t="e" cm="1">
        <f t="array" ref="AT66">_xlfn.XLOOKUP(AT$1,'PY1 Data(H)'!$A$1:$BR$1,_xlfn.XLOOKUP($A66,'PY1 Data(H)'!$A$1:$A$288,'PY1 Data(H)'!$A$1:$BR$288))</f>
        <v>#N/A</v>
      </c>
      <c r="AU66" s="133" t="e" cm="1">
        <f t="array" ref="AU66">_xlfn.XLOOKUP(AU$1,'PY1 Data(H)'!$A$1:$BR$1,_xlfn.XLOOKUP($A66,'PY1 Data(H)'!$A$1:$A$288,'PY1 Data(H)'!$A$1:$BR$288))</f>
        <v>#N/A</v>
      </c>
      <c r="AV66" s="133" t="e" cm="1">
        <f t="array" ref="AV66">_xlfn.XLOOKUP(AV$1,'PY1 Data(H)'!$A$1:$BR$1,_xlfn.XLOOKUP($A66,'PY1 Data(H)'!$A$1:$A$288,'PY1 Data(H)'!$A$1:$BR$288))</f>
        <v>#N/A</v>
      </c>
      <c r="AW66" s="133" t="e" cm="1">
        <f t="array" ref="AW66">_xlfn.XLOOKUP(AW$1,'PY1 Data(H)'!$A$1:$BR$1,_xlfn.XLOOKUP($A66,'PY1 Data(H)'!$A$1:$A$288,'PY1 Data(H)'!$A$1:$BR$288))</f>
        <v>#N/A</v>
      </c>
      <c r="AX66" s="133" t="e" cm="1">
        <f t="array" ref="AX66">_xlfn.XLOOKUP(AX$1,'PY1 Data(H)'!$A$1:$BR$1,_xlfn.XLOOKUP($A66,'PY1 Data(H)'!$A$1:$A$288,'PY1 Data(H)'!$A$1:$BR$288))</f>
        <v>#N/A</v>
      </c>
      <c r="AY66" s="133" t="e" cm="1">
        <f t="array" ref="AY66">_xlfn.XLOOKUP(AY$1,'PY1 Data(H)'!$A$1:$BR$1,_xlfn.XLOOKUP($A66,'PY1 Data(H)'!$A$1:$A$288,'PY1 Data(H)'!$A$1:$BR$288))</f>
        <v>#N/A</v>
      </c>
      <c r="AZ66" s="133" t="e" cm="1">
        <f t="array" ref="AZ66">_xlfn.XLOOKUP(AZ$1,'PY1 Data(H)'!$A$1:$BR$1,_xlfn.XLOOKUP($A66,'PY1 Data(H)'!$A$1:$A$288,'PY1 Data(H)'!$A$1:$BR$288))</f>
        <v>#N/A</v>
      </c>
      <c r="BA66" s="133" t="e" cm="1">
        <f t="array" ref="BA66">_xlfn.XLOOKUP(BA$1,'PY1 Data(H)'!$A$1:$BR$1,_xlfn.XLOOKUP($A66,'PY1 Data(H)'!$A$1:$A$288,'PY1 Data(H)'!$A$1:$BR$288))</f>
        <v>#N/A</v>
      </c>
      <c r="BB66" s="133" t="e" cm="1">
        <f t="array" ref="BB66">_xlfn.XLOOKUP(BB$1,'PY1 Data(H)'!$A$1:$BR$1,_xlfn.XLOOKUP($A66,'PY1 Data(H)'!$A$1:$A$288,'PY1 Data(H)'!$A$1:$BR$288))</f>
        <v>#N/A</v>
      </c>
      <c r="BC66" s="133" t="e" cm="1">
        <f t="array" ref="BC66">_xlfn.XLOOKUP(BC$1,'PY1 Data(H)'!$A$1:$BR$1,_xlfn.XLOOKUP($A66,'PY1 Data(H)'!$A$1:$A$288,'PY1 Data(H)'!$A$1:$BR$288))</f>
        <v>#N/A</v>
      </c>
      <c r="BD66" s="133" t="e" cm="1">
        <f t="array" ref="BD66">_xlfn.XLOOKUP(BD$1,'PY1 Data(H)'!$A$1:$BR$1,_xlfn.XLOOKUP($A66,'PY1 Data(H)'!$A$1:$A$288,'PY1 Data(H)'!$A$1:$BR$288))</f>
        <v>#N/A</v>
      </c>
      <c r="BE66" s="133" t="e" cm="1">
        <f t="array" ref="BE66">_xlfn.XLOOKUP(BE$1,'PY1 Data(H)'!$A$1:$BR$1,_xlfn.XLOOKUP($A66,'PY1 Data(H)'!$A$1:$A$288,'PY1 Data(H)'!$A$1:$BR$288))</f>
        <v>#N/A</v>
      </c>
      <c r="BF66" s="133" t="e" cm="1">
        <f t="array" ref="BF66">_xlfn.XLOOKUP(BF$1,'PY1 Data(H)'!$A$1:$BR$1,_xlfn.XLOOKUP($A66,'PY1 Data(H)'!$A$1:$A$288,'PY1 Data(H)'!$A$1:$BR$288))</f>
        <v>#N/A</v>
      </c>
      <c r="BG66" s="133" t="e" cm="1">
        <f t="array" ref="BG66">_xlfn.XLOOKUP(BG$1,'PY1 Data(H)'!$A$1:$BR$1,_xlfn.XLOOKUP($A66,'PY1 Data(H)'!$A$1:$A$288,'PY1 Data(H)'!$A$1:$BR$288))</f>
        <v>#N/A</v>
      </c>
      <c r="BH66" s="133" t="e" cm="1">
        <f t="array" ref="BH66">_xlfn.XLOOKUP(BH$1,'PY1 Data(H)'!$A$1:$BR$1,_xlfn.XLOOKUP($A66,'PY1 Data(H)'!$A$1:$A$288,'PY1 Data(H)'!$A$1:$BR$288))</f>
        <v>#N/A</v>
      </c>
      <c r="BI66" s="133" t="e" cm="1">
        <f t="array" ref="BI66">_xlfn.XLOOKUP(BI$1,'PY1 Data(H)'!$A$1:$BR$1,_xlfn.XLOOKUP($A66,'PY1 Data(H)'!$A$1:$A$288,'PY1 Data(H)'!$A$1:$BR$288))</f>
        <v>#N/A</v>
      </c>
      <c r="BJ66" s="133" t="e" cm="1">
        <f t="array" ref="BJ66">_xlfn.XLOOKUP(BJ$1,'PY1 Data(H)'!$A$1:$BR$1,_xlfn.XLOOKUP($A66,'PY1 Data(H)'!$A$1:$A$288,'PY1 Data(H)'!$A$1:$BR$288))</f>
        <v>#N/A</v>
      </c>
    </row>
    <row r="67" spans="1:62" x14ac:dyDescent="0.3">
      <c r="A67">
        <v>622</v>
      </c>
      <c r="D67" s="133" cm="1">
        <f t="array" ref="D67">_xlfn.XLOOKUP(D$1,'PY1 Data(H)'!$A$1:$BR$1,_xlfn.XLOOKUP($A67,'PY1 Data(H)'!$A$1:$A$288,'PY1 Data(H)'!$A$1:$BR$288))</f>
        <v>101677254</v>
      </c>
      <c r="E67" s="133" cm="1">
        <f t="array" ref="E67">_xlfn.XLOOKUP(E$1,'PY1 Data(H)'!$A$1:$BR$1,_xlfn.XLOOKUP($A67,'PY1 Data(H)'!$A$1:$A$288,'PY1 Data(H)'!$A$1:$BR$288))</f>
        <v>23167229</v>
      </c>
      <c r="F67" s="133" cm="1">
        <f t="array" ref="F67">_xlfn.XLOOKUP(F$1,'PY1 Data(H)'!$A$1:$BR$1,_xlfn.XLOOKUP($A67,'PY1 Data(H)'!$A$1:$A$288,'PY1 Data(H)'!$A$1:$BR$288))</f>
        <v>7502920</v>
      </c>
      <c r="G67" s="133" cm="1">
        <f t="array" ref="G67">_xlfn.XLOOKUP(G$1,'PY1 Data(H)'!$A$1:$BR$1,_xlfn.XLOOKUP($A67,'PY1 Data(H)'!$A$1:$A$288,'PY1 Data(H)'!$A$1:$BR$288))</f>
        <v>14036864</v>
      </c>
      <c r="H67" s="133" cm="1">
        <f t="array" ref="H67">_xlfn.XLOOKUP(H$1,'PY1 Data(H)'!$A$1:$BR$1,_xlfn.XLOOKUP($A67,'PY1 Data(H)'!$A$1:$A$288,'PY1 Data(H)'!$A$1:$BR$288))</f>
        <v>14715872</v>
      </c>
      <c r="I67" s="133" cm="1">
        <f t="array" ref="I67">_xlfn.XLOOKUP(I$1,'PY1 Data(H)'!$A$1:$BR$1,_xlfn.XLOOKUP($A67,'PY1 Data(H)'!$A$1:$A$288,'PY1 Data(H)'!$A$1:$BR$288))</f>
        <v>22879678</v>
      </c>
      <c r="J67" s="133" cm="1">
        <f t="array" ref="J67">_xlfn.XLOOKUP(J$1,'PY1 Data(H)'!$A$1:$BR$1,_xlfn.XLOOKUP($A67,'PY1 Data(H)'!$A$1:$A$288,'PY1 Data(H)'!$A$1:$BR$288))</f>
        <v>29459533</v>
      </c>
      <c r="K67" s="133" cm="1">
        <f t="array" ref="K67">_xlfn.XLOOKUP(K$1,'PY1 Data(H)'!$A$1:$BR$1,_xlfn.XLOOKUP($A67,'PY1 Data(H)'!$A$1:$A$288,'PY1 Data(H)'!$A$1:$BR$288))</f>
        <v>10801305</v>
      </c>
      <c r="L67" s="133" cm="1">
        <f t="array" ref="L67">_xlfn.XLOOKUP(L$1,'PY1 Data(H)'!$A$1:$BR$1,_xlfn.XLOOKUP($A67,'PY1 Data(H)'!$A$1:$A$288,'PY1 Data(H)'!$A$1:$BR$288))</f>
        <v>29318174</v>
      </c>
      <c r="M67" s="133" cm="1">
        <f t="array" ref="M67">_xlfn.XLOOKUP(M$1,'PY1 Data(H)'!$A$1:$BR$1,_xlfn.XLOOKUP($A67,'PY1 Data(H)'!$A$1:$A$288,'PY1 Data(H)'!$A$1:$BR$288))</f>
        <v>9496450</v>
      </c>
      <c r="N67" s="133" cm="1">
        <f t="array" ref="N67">_xlfn.XLOOKUP(N$1,'PY1 Data(H)'!$A$1:$BR$1,_xlfn.XLOOKUP($A67,'PY1 Data(H)'!$A$1:$A$288,'PY1 Data(H)'!$A$1:$BR$288))</f>
        <v>18972360</v>
      </c>
      <c r="O67" s="133" cm="1">
        <f t="array" ref="O67">_xlfn.XLOOKUP(O$1,'PY1 Data(H)'!$A$1:$BR$1,_xlfn.XLOOKUP($A67,'PY1 Data(H)'!$A$1:$A$288,'PY1 Data(H)'!$A$1:$BR$288))</f>
        <v>58234017</v>
      </c>
      <c r="P67" s="133" cm="1">
        <f t="array" ref="P67">_xlfn.XLOOKUP(P$1,'PY1 Data(H)'!$A$1:$BR$1,_xlfn.XLOOKUP($A67,'PY1 Data(H)'!$A$1:$A$288,'PY1 Data(H)'!$A$1:$BR$288))</f>
        <v>119876366</v>
      </c>
      <c r="Q67" s="133" cm="1">
        <f t="array" ref="Q67">_xlfn.XLOOKUP(Q$1,'PY1 Data(H)'!$A$1:$BR$1,_xlfn.XLOOKUP($A67,'PY1 Data(H)'!$A$1:$A$288,'PY1 Data(H)'!$A$1:$BR$288))</f>
        <v>52220807</v>
      </c>
      <c r="R67" s="133" cm="1">
        <f t="array" ref="R67">_xlfn.XLOOKUP(R$1,'PY1 Data(H)'!$A$1:$BR$1,_xlfn.XLOOKUP($A67,'PY1 Data(H)'!$A$1:$A$288,'PY1 Data(H)'!$A$1:$BR$288))</f>
        <v>150930723</v>
      </c>
      <c r="S67" s="133" cm="1">
        <f t="array" ref="S67">_xlfn.XLOOKUP(S$1,'PY1 Data(H)'!$A$1:$BR$1,_xlfn.XLOOKUP($A67,'PY1 Data(H)'!$A$1:$A$288,'PY1 Data(H)'!$A$1:$BR$288))</f>
        <v>0</v>
      </c>
      <c r="T67" s="133" cm="1">
        <f t="array" ref="T67">_xlfn.XLOOKUP(T$1,'PY1 Data(H)'!$A$1:$BR$1,_xlfn.XLOOKUP($A67,'PY1 Data(H)'!$A$1:$A$288,'PY1 Data(H)'!$A$1:$BR$288))</f>
        <v>8666416</v>
      </c>
      <c r="U67" s="133" cm="1">
        <f t="array" ref="U67">_xlfn.XLOOKUP(U$1,'PY1 Data(H)'!$A$1:$BR$1,_xlfn.XLOOKUP($A67,'PY1 Data(H)'!$A$1:$A$288,'PY1 Data(H)'!$A$1:$BR$288))</f>
        <v>39022434</v>
      </c>
      <c r="V67" s="133" cm="1">
        <f t="array" ref="V67">_xlfn.XLOOKUP(V$1,'PY1 Data(H)'!$A$1:$BR$1,_xlfn.XLOOKUP($A67,'PY1 Data(H)'!$A$1:$A$288,'PY1 Data(H)'!$A$1:$BR$288))</f>
        <v>10929374</v>
      </c>
      <c r="W67" s="133" cm="1">
        <f t="array" ref="W67">_xlfn.XLOOKUP(W$1,'PY1 Data(H)'!$A$1:$BR$1,_xlfn.XLOOKUP($A67,'PY1 Data(H)'!$A$1:$A$288,'PY1 Data(H)'!$A$1:$BR$288))</f>
        <v>68944708</v>
      </c>
      <c r="X67" s="133" cm="1">
        <f t="array" ref="X67">_xlfn.XLOOKUP(X$1,'PY1 Data(H)'!$A$1:$BR$1,_xlfn.XLOOKUP($A67,'PY1 Data(H)'!$A$1:$A$288,'PY1 Data(H)'!$A$1:$BR$288))</f>
        <v>80081893</v>
      </c>
      <c r="Y67" s="133" cm="1">
        <f t="array" ref="Y67">_xlfn.XLOOKUP(Y$1,'PY1 Data(H)'!$A$1:$BR$1,_xlfn.XLOOKUP($A67,'PY1 Data(H)'!$A$1:$A$288,'PY1 Data(H)'!$A$1:$BR$288))</f>
        <v>729458000</v>
      </c>
      <c r="Z67" s="133" cm="1">
        <f t="array" ref="Z67">_xlfn.XLOOKUP(Z$1,'PY1 Data(H)'!$A$1:$BR$1,_xlfn.XLOOKUP($A67,'PY1 Data(H)'!$A$1:$A$288,'PY1 Data(H)'!$A$1:$BR$288))</f>
        <v>45357025</v>
      </c>
      <c r="AA67" s="133" cm="1">
        <f t="array" ref="AA67">_xlfn.XLOOKUP(AA$1,'PY1 Data(H)'!$A$1:$BR$1,_xlfn.XLOOKUP($A67,'PY1 Data(H)'!$A$1:$A$288,'PY1 Data(H)'!$A$1:$BR$288))</f>
        <v>17713416</v>
      </c>
      <c r="AB67" s="133" cm="1">
        <f t="array" ref="AB67">_xlfn.XLOOKUP(AB$1,'PY1 Data(H)'!$A$1:$BR$1,_xlfn.XLOOKUP($A67,'PY1 Data(H)'!$A$1:$A$288,'PY1 Data(H)'!$A$1:$BR$288))</f>
        <v>6749004</v>
      </c>
      <c r="AC67" s="133" cm="1">
        <f t="array" ref="AC67">_xlfn.XLOOKUP(AC$1,'PY1 Data(H)'!$A$1:$BR$1,_xlfn.XLOOKUP($A67,'PY1 Data(H)'!$A$1:$A$288,'PY1 Data(H)'!$A$1:$BR$288))</f>
        <v>67436874</v>
      </c>
      <c r="AD67" s="133" cm="1">
        <f t="array" ref="AD67">_xlfn.XLOOKUP(AD$1,'PY1 Data(H)'!$A$1:$BR$1,_xlfn.XLOOKUP($A67,'PY1 Data(H)'!$A$1:$A$288,'PY1 Data(H)'!$A$1:$BR$288))</f>
        <v>13355439</v>
      </c>
      <c r="AE67" s="133" cm="1">
        <f t="array" ref="AE67">_xlfn.XLOOKUP(AE$1,'PY1 Data(H)'!$A$1:$BR$1,_xlfn.XLOOKUP($A67,'PY1 Data(H)'!$A$1:$A$288,'PY1 Data(H)'!$A$1:$BR$288))</f>
        <v>24035925</v>
      </c>
      <c r="AF67" s="133" cm="1">
        <f t="array" ref="AF67">_xlfn.XLOOKUP(AF$1,'PY1 Data(H)'!$A$1:$BR$1,_xlfn.XLOOKUP($A67,'PY1 Data(H)'!$A$1:$A$288,'PY1 Data(H)'!$A$1:$BR$288))</f>
        <v>57795441</v>
      </c>
      <c r="AG67" s="133" cm="1">
        <f t="array" ref="AG67">_xlfn.XLOOKUP(AG$1,'PY1 Data(H)'!$A$1:$BR$1,_xlfn.XLOOKUP($A67,'PY1 Data(H)'!$A$1:$A$288,'PY1 Data(H)'!$A$1:$BR$288))</f>
        <v>0</v>
      </c>
      <c r="AH67" s="133" cm="1">
        <f t="array" ref="AH67">_xlfn.XLOOKUP(AH$1,'PY1 Data(H)'!$A$1:$BR$1,_xlfn.XLOOKUP($A67,'PY1 Data(H)'!$A$1:$A$288,'PY1 Data(H)'!$A$1:$BR$288))</f>
        <v>19920797</v>
      </c>
      <c r="AI67" s="133" cm="1">
        <f t="array" ref="AI67">_xlfn.XLOOKUP(AI$1,'PY1 Data(H)'!$A$1:$BR$1,_xlfn.XLOOKUP($A67,'PY1 Data(H)'!$A$1:$A$288,'PY1 Data(H)'!$A$1:$BR$288))</f>
        <v>28045940</v>
      </c>
      <c r="AJ67" s="133" cm="1">
        <f t="array" ref="AJ67">_xlfn.XLOOKUP(AJ$1,'PY1 Data(H)'!$A$1:$BR$1,_xlfn.XLOOKUP($A67,'PY1 Data(H)'!$A$1:$A$288,'PY1 Data(H)'!$A$1:$BR$288))</f>
        <v>75895481</v>
      </c>
      <c r="AK67" s="133" cm="1">
        <f t="array" ref="AK67">_xlfn.XLOOKUP(AK$1,'PY1 Data(H)'!$A$1:$BR$1,_xlfn.XLOOKUP($A67,'PY1 Data(H)'!$A$1:$A$288,'PY1 Data(H)'!$A$1:$BR$288))</f>
        <v>29105531</v>
      </c>
      <c r="AL67" s="133" cm="1">
        <f t="array" ref="AL67">_xlfn.XLOOKUP(AL$1,'PY1 Data(H)'!$A$1:$BR$1,_xlfn.XLOOKUP($A67,'PY1 Data(H)'!$A$1:$A$288,'PY1 Data(H)'!$A$1:$BR$288))</f>
        <v>39415099</v>
      </c>
      <c r="AM67" s="133" cm="1">
        <f t="array" ref="AM67">_xlfn.XLOOKUP(AM$1,'PY1 Data(H)'!$A$1:$BR$1,_xlfn.XLOOKUP($A67,'PY1 Data(H)'!$A$1:$A$288,'PY1 Data(H)'!$A$1:$BR$288))</f>
        <v>194841533</v>
      </c>
      <c r="AN67" s="133" cm="1">
        <f t="array" ref="AN67">_xlfn.XLOOKUP(AN$1,'PY1 Data(H)'!$A$1:$BR$1,_xlfn.XLOOKUP($A67,'PY1 Data(H)'!$A$1:$A$288,'PY1 Data(H)'!$A$1:$BR$288))</f>
        <v>9903613</v>
      </c>
      <c r="AO67" s="133" cm="1">
        <f t="array" ref="AO67">_xlfn.XLOOKUP(AO$1,'PY1 Data(H)'!$A$1:$BR$1,_xlfn.XLOOKUP($A67,'PY1 Data(H)'!$A$1:$A$288,'PY1 Data(H)'!$A$1:$BR$288))</f>
        <v>2736572</v>
      </c>
      <c r="AP67" s="133" cm="1">
        <f t="array" ref="AP67">_xlfn.XLOOKUP(AP$1,'PY1 Data(H)'!$A$1:$BR$1,_xlfn.XLOOKUP($A67,'PY1 Data(H)'!$A$1:$A$288,'PY1 Data(H)'!$A$1:$BR$288))</f>
        <v>24886497</v>
      </c>
      <c r="AQ67" s="133" cm="1">
        <f t="array" ref="AQ67">_xlfn.XLOOKUP(AQ$1,'PY1 Data(H)'!$A$1:$BR$1,_xlfn.XLOOKUP($A67,'PY1 Data(H)'!$A$1:$A$288,'PY1 Data(H)'!$A$1:$BR$288))</f>
        <v>5616920</v>
      </c>
      <c r="AR67" s="133" cm="1">
        <f t="array" ref="AR67">_xlfn.XLOOKUP(AR$1,'PY1 Data(H)'!$A$1:$BR$1,_xlfn.XLOOKUP($A67,'PY1 Data(H)'!$A$1:$A$288,'PY1 Data(H)'!$A$1:$BR$288))</f>
        <v>37610048</v>
      </c>
      <c r="AS67" s="133" cm="1">
        <f t="array" ref="AS67">_xlfn.XLOOKUP(AS$1,'PY1 Data(H)'!$A$1:$BR$1,_xlfn.XLOOKUP($A67,'PY1 Data(H)'!$A$1:$A$288,'PY1 Data(H)'!$A$1:$BR$288))</f>
        <v>131214112</v>
      </c>
      <c r="AT67" s="133" cm="1">
        <f t="array" ref="AT67">_xlfn.XLOOKUP(AT$1,'PY1 Data(H)'!$A$1:$BR$1,_xlfn.XLOOKUP($A67,'PY1 Data(H)'!$A$1:$A$288,'PY1 Data(H)'!$A$1:$BR$288))</f>
        <v>9057873</v>
      </c>
      <c r="AU67" s="133" cm="1">
        <f t="array" ref="AU67">_xlfn.XLOOKUP(AU$1,'PY1 Data(H)'!$A$1:$BR$1,_xlfn.XLOOKUP($A67,'PY1 Data(H)'!$A$1:$A$288,'PY1 Data(H)'!$A$1:$BR$288))</f>
        <v>6753836</v>
      </c>
      <c r="AV67" s="133" cm="1">
        <f t="array" ref="AV67">_xlfn.XLOOKUP(AV$1,'PY1 Data(H)'!$A$1:$BR$1,_xlfn.XLOOKUP($A67,'PY1 Data(H)'!$A$1:$A$288,'PY1 Data(H)'!$A$1:$BR$288))</f>
        <v>32361629</v>
      </c>
      <c r="AW67" s="133" cm="1">
        <f t="array" ref="AW67">_xlfn.XLOOKUP(AW$1,'PY1 Data(H)'!$A$1:$BR$1,_xlfn.XLOOKUP($A67,'PY1 Data(H)'!$A$1:$A$288,'PY1 Data(H)'!$A$1:$BR$288))</f>
        <v>14952679</v>
      </c>
      <c r="AX67" s="133" cm="1">
        <f t="array" ref="AX67">_xlfn.XLOOKUP(AX$1,'PY1 Data(H)'!$A$1:$BR$1,_xlfn.XLOOKUP($A67,'PY1 Data(H)'!$A$1:$A$288,'PY1 Data(H)'!$A$1:$BR$288))</f>
        <v>344503647</v>
      </c>
      <c r="AY67" s="133" cm="1">
        <f t="array" ref="AY67">_xlfn.XLOOKUP(AY$1,'PY1 Data(H)'!$A$1:$BR$1,_xlfn.XLOOKUP($A67,'PY1 Data(H)'!$A$1:$A$288,'PY1 Data(H)'!$A$1:$BR$288))</f>
        <v>11163765</v>
      </c>
      <c r="AZ67" s="133" cm="1">
        <f t="array" ref="AZ67">_xlfn.XLOOKUP(AZ$1,'PY1 Data(H)'!$A$1:$BR$1,_xlfn.XLOOKUP($A67,'PY1 Data(H)'!$A$1:$A$288,'PY1 Data(H)'!$A$1:$BR$288))</f>
        <v>84413288</v>
      </c>
      <c r="BA67" s="133" cm="1">
        <f t="array" ref="BA67">_xlfn.XLOOKUP(BA$1,'PY1 Data(H)'!$A$1:$BR$1,_xlfn.XLOOKUP($A67,'PY1 Data(H)'!$A$1:$A$288,'PY1 Data(H)'!$A$1:$BR$288))</f>
        <v>34519474</v>
      </c>
      <c r="BB67" s="133" cm="1">
        <f t="array" ref="BB67">_xlfn.XLOOKUP(BB$1,'PY1 Data(H)'!$A$1:$BR$1,_xlfn.XLOOKUP($A67,'PY1 Data(H)'!$A$1:$A$288,'PY1 Data(H)'!$A$1:$BR$288))</f>
        <v>62082126</v>
      </c>
      <c r="BC67" s="133" cm="1">
        <f t="array" ref="BC67">_xlfn.XLOOKUP(BC$1,'PY1 Data(H)'!$A$1:$BR$1,_xlfn.XLOOKUP($A67,'PY1 Data(H)'!$A$1:$A$288,'PY1 Data(H)'!$A$1:$BR$288))</f>
        <v>13604329</v>
      </c>
      <c r="BD67" s="133" cm="1">
        <f t="array" ref="BD67">_xlfn.XLOOKUP(BD$1,'PY1 Data(H)'!$A$1:$BR$1,_xlfn.XLOOKUP($A67,'PY1 Data(H)'!$A$1:$A$288,'PY1 Data(H)'!$A$1:$BR$288))</f>
        <v>17532186</v>
      </c>
      <c r="BE67" s="133" cm="1">
        <f t="array" ref="BE67">_xlfn.XLOOKUP(BE$1,'PY1 Data(H)'!$A$1:$BR$1,_xlfn.XLOOKUP($A67,'PY1 Data(H)'!$A$1:$A$288,'PY1 Data(H)'!$A$1:$BR$288))</f>
        <v>41169405</v>
      </c>
      <c r="BF67" s="133" cm="1">
        <f t="array" ref="BF67">_xlfn.XLOOKUP(BF$1,'PY1 Data(H)'!$A$1:$BR$1,_xlfn.XLOOKUP($A67,'PY1 Data(H)'!$A$1:$A$288,'PY1 Data(H)'!$A$1:$BR$288))</f>
        <v>4191245</v>
      </c>
      <c r="BG67" s="133" cm="1">
        <f t="array" ref="BG67">_xlfn.XLOOKUP(BG$1,'PY1 Data(H)'!$A$1:$BR$1,_xlfn.XLOOKUP($A67,'PY1 Data(H)'!$A$1:$A$288,'PY1 Data(H)'!$A$1:$BR$288))</f>
        <v>86097519</v>
      </c>
      <c r="BH67" s="133" cm="1">
        <f t="array" ref="BH67">_xlfn.XLOOKUP(BH$1,'PY1 Data(H)'!$A$1:$BR$1,_xlfn.XLOOKUP($A67,'PY1 Data(H)'!$A$1:$A$288,'PY1 Data(H)'!$A$1:$BR$288))</f>
        <v>18374301</v>
      </c>
      <c r="BI67" s="133" cm="1">
        <f t="array" ref="BI67">_xlfn.XLOOKUP(BI$1,'PY1 Data(H)'!$A$1:$BR$1,_xlfn.XLOOKUP($A67,'PY1 Data(H)'!$A$1:$A$288,'PY1 Data(H)'!$A$1:$BR$288))</f>
        <v>166373931</v>
      </c>
      <c r="BJ67" s="133" cm="1">
        <f t="array" ref="BJ67">_xlfn.XLOOKUP(BJ$1,'PY1 Data(H)'!$A$1:$BR$1,_xlfn.XLOOKUP($A67,'PY1 Data(H)'!$A$1:$A$288,'PY1 Data(H)'!$A$1:$BR$288))</f>
        <v>6137654</v>
      </c>
    </row>
    <row r="68" spans="1:62" x14ac:dyDescent="0.3">
      <c r="A68">
        <v>577</v>
      </c>
      <c r="D68" s="133" cm="1">
        <f t="array" ref="D68">_xlfn.XLOOKUP(D$1,'PY1 Data(H)'!$A$1:$BR$1,_xlfn.XLOOKUP($A68,'PY1 Data(H)'!$A$1:$A$288,'PY1 Data(H)'!$A$1:$BR$288))</f>
        <v>2</v>
      </c>
      <c r="E68" s="133" cm="1">
        <f t="array" ref="E68">_xlfn.XLOOKUP(E$1,'PY1 Data(H)'!$A$1:$BR$1,_xlfn.XLOOKUP($A68,'PY1 Data(H)'!$A$1:$A$288,'PY1 Data(H)'!$A$1:$BR$288))</f>
        <v>0</v>
      </c>
      <c r="F68" s="133" cm="1">
        <f t="array" ref="F68">_xlfn.XLOOKUP(F$1,'PY1 Data(H)'!$A$1:$BR$1,_xlfn.XLOOKUP($A68,'PY1 Data(H)'!$A$1:$A$288,'PY1 Data(H)'!$A$1:$BR$288))</f>
        <v>2</v>
      </c>
      <c r="G68" s="133" cm="1">
        <f t="array" ref="G68">_xlfn.XLOOKUP(G$1,'PY1 Data(H)'!$A$1:$BR$1,_xlfn.XLOOKUP($A68,'PY1 Data(H)'!$A$1:$A$288,'PY1 Data(H)'!$A$1:$BR$288))</f>
        <v>2</v>
      </c>
      <c r="H68" s="133" cm="1">
        <f t="array" ref="H68">_xlfn.XLOOKUP(H$1,'PY1 Data(H)'!$A$1:$BR$1,_xlfn.XLOOKUP($A68,'PY1 Data(H)'!$A$1:$A$288,'PY1 Data(H)'!$A$1:$BR$288))</f>
        <v>2</v>
      </c>
      <c r="I68" s="133" cm="1">
        <f t="array" ref="I68">_xlfn.XLOOKUP(I$1,'PY1 Data(H)'!$A$1:$BR$1,_xlfn.XLOOKUP($A68,'PY1 Data(H)'!$A$1:$A$288,'PY1 Data(H)'!$A$1:$BR$288))</f>
        <v>2</v>
      </c>
      <c r="J68" s="133" cm="1">
        <f t="array" ref="J68">_xlfn.XLOOKUP(J$1,'PY1 Data(H)'!$A$1:$BR$1,_xlfn.XLOOKUP($A68,'PY1 Data(H)'!$A$1:$A$288,'PY1 Data(H)'!$A$1:$BR$288))</f>
        <v>2</v>
      </c>
      <c r="K68" s="133" cm="1">
        <f t="array" ref="K68">_xlfn.XLOOKUP(K$1,'PY1 Data(H)'!$A$1:$BR$1,_xlfn.XLOOKUP($A68,'PY1 Data(H)'!$A$1:$A$288,'PY1 Data(H)'!$A$1:$BR$288))</f>
        <v>2</v>
      </c>
      <c r="L68" s="133" cm="1">
        <f t="array" ref="L68">_xlfn.XLOOKUP(L$1,'PY1 Data(H)'!$A$1:$BR$1,_xlfn.XLOOKUP($A68,'PY1 Data(H)'!$A$1:$A$288,'PY1 Data(H)'!$A$1:$BR$288))</f>
        <v>2</v>
      </c>
      <c r="M68" s="133" cm="1">
        <f t="array" ref="M68">_xlfn.XLOOKUP(M$1,'PY1 Data(H)'!$A$1:$BR$1,_xlfn.XLOOKUP($A68,'PY1 Data(H)'!$A$1:$A$288,'PY1 Data(H)'!$A$1:$BR$288))</f>
        <v>2</v>
      </c>
      <c r="N68" s="133" cm="1">
        <f t="array" ref="N68">_xlfn.XLOOKUP(N$1,'PY1 Data(H)'!$A$1:$BR$1,_xlfn.XLOOKUP($A68,'PY1 Data(H)'!$A$1:$A$288,'PY1 Data(H)'!$A$1:$BR$288))</f>
        <v>2</v>
      </c>
      <c r="O68" s="133" cm="1">
        <f t="array" ref="O68">_xlfn.XLOOKUP(O$1,'PY1 Data(H)'!$A$1:$BR$1,_xlfn.XLOOKUP($A68,'PY1 Data(H)'!$A$1:$A$288,'PY1 Data(H)'!$A$1:$BR$288))</f>
        <v>2</v>
      </c>
      <c r="P68" s="133" cm="1">
        <f t="array" ref="P68">_xlfn.XLOOKUP(P$1,'PY1 Data(H)'!$A$1:$BR$1,_xlfn.XLOOKUP($A68,'PY1 Data(H)'!$A$1:$A$288,'PY1 Data(H)'!$A$1:$BR$288))</f>
        <v>0</v>
      </c>
      <c r="Q68" s="133" cm="1">
        <f t="array" ref="Q68">_xlfn.XLOOKUP(Q$1,'PY1 Data(H)'!$A$1:$BR$1,_xlfn.XLOOKUP($A68,'PY1 Data(H)'!$A$1:$A$288,'PY1 Data(H)'!$A$1:$BR$288))</f>
        <v>2</v>
      </c>
      <c r="R68" s="133" cm="1">
        <f t="array" ref="R68">_xlfn.XLOOKUP(R$1,'PY1 Data(H)'!$A$1:$BR$1,_xlfn.XLOOKUP($A68,'PY1 Data(H)'!$A$1:$A$288,'PY1 Data(H)'!$A$1:$BR$288))</f>
        <v>2</v>
      </c>
      <c r="S68" s="133" cm="1">
        <f t="array" ref="S68">_xlfn.XLOOKUP(S$1,'PY1 Data(H)'!$A$1:$BR$1,_xlfn.XLOOKUP($A68,'PY1 Data(H)'!$A$1:$A$288,'PY1 Data(H)'!$A$1:$BR$288))</f>
        <v>2</v>
      </c>
      <c r="T68" s="133" cm="1">
        <f t="array" ref="T68">_xlfn.XLOOKUP(T$1,'PY1 Data(H)'!$A$1:$BR$1,_xlfn.XLOOKUP($A68,'PY1 Data(H)'!$A$1:$A$288,'PY1 Data(H)'!$A$1:$BR$288))</f>
        <v>2</v>
      </c>
      <c r="U68" s="133" cm="1">
        <f t="array" ref="U68">_xlfn.XLOOKUP(U$1,'PY1 Data(H)'!$A$1:$BR$1,_xlfn.XLOOKUP($A68,'PY1 Data(H)'!$A$1:$A$288,'PY1 Data(H)'!$A$1:$BR$288))</f>
        <v>2</v>
      </c>
      <c r="V68" s="133" cm="1">
        <f t="array" ref="V68">_xlfn.XLOOKUP(V$1,'PY1 Data(H)'!$A$1:$BR$1,_xlfn.XLOOKUP($A68,'PY1 Data(H)'!$A$1:$A$288,'PY1 Data(H)'!$A$1:$BR$288))</f>
        <v>2</v>
      </c>
      <c r="W68" s="133" cm="1">
        <f t="array" ref="W68">_xlfn.XLOOKUP(W$1,'PY1 Data(H)'!$A$1:$BR$1,_xlfn.XLOOKUP($A68,'PY1 Data(H)'!$A$1:$A$288,'PY1 Data(H)'!$A$1:$BR$288))</f>
        <v>2</v>
      </c>
      <c r="X68" s="133" cm="1">
        <f t="array" ref="X68">_xlfn.XLOOKUP(X$1,'PY1 Data(H)'!$A$1:$BR$1,_xlfn.XLOOKUP($A68,'PY1 Data(H)'!$A$1:$A$288,'PY1 Data(H)'!$A$1:$BR$288))</f>
        <v>2</v>
      </c>
      <c r="Y68" s="133" cm="1">
        <f t="array" ref="Y68">_xlfn.XLOOKUP(Y$1,'PY1 Data(H)'!$A$1:$BR$1,_xlfn.XLOOKUP($A68,'PY1 Data(H)'!$A$1:$A$288,'PY1 Data(H)'!$A$1:$BR$288))</f>
        <v>2</v>
      </c>
      <c r="Z68" s="133" cm="1">
        <f t="array" ref="Z68">_xlfn.XLOOKUP(Z$1,'PY1 Data(H)'!$A$1:$BR$1,_xlfn.XLOOKUP($A68,'PY1 Data(H)'!$A$1:$A$288,'PY1 Data(H)'!$A$1:$BR$288))</f>
        <v>2</v>
      </c>
      <c r="AA68" s="133" cm="1">
        <f t="array" ref="AA68">_xlfn.XLOOKUP(AA$1,'PY1 Data(H)'!$A$1:$BR$1,_xlfn.XLOOKUP($A68,'PY1 Data(H)'!$A$1:$A$288,'PY1 Data(H)'!$A$1:$BR$288))</f>
        <v>2</v>
      </c>
      <c r="AB68" s="133" cm="1">
        <f t="array" ref="AB68">_xlfn.XLOOKUP(AB$1,'PY1 Data(H)'!$A$1:$BR$1,_xlfn.XLOOKUP($A68,'PY1 Data(H)'!$A$1:$A$288,'PY1 Data(H)'!$A$1:$BR$288))</f>
        <v>2</v>
      </c>
      <c r="AC68" s="133" cm="1">
        <f t="array" ref="AC68">_xlfn.XLOOKUP(AC$1,'PY1 Data(H)'!$A$1:$BR$1,_xlfn.XLOOKUP($A68,'PY1 Data(H)'!$A$1:$A$288,'PY1 Data(H)'!$A$1:$BR$288))</f>
        <v>2</v>
      </c>
      <c r="AD68" s="133" cm="1">
        <f t="array" ref="AD68">_xlfn.XLOOKUP(AD$1,'PY1 Data(H)'!$A$1:$BR$1,_xlfn.XLOOKUP($A68,'PY1 Data(H)'!$A$1:$A$288,'PY1 Data(H)'!$A$1:$BR$288))</f>
        <v>2</v>
      </c>
      <c r="AE68" s="133" cm="1">
        <f t="array" ref="AE68">_xlfn.XLOOKUP(AE$1,'PY1 Data(H)'!$A$1:$BR$1,_xlfn.XLOOKUP($A68,'PY1 Data(H)'!$A$1:$A$288,'PY1 Data(H)'!$A$1:$BR$288))</f>
        <v>2</v>
      </c>
      <c r="AF68" s="133" cm="1">
        <f t="array" ref="AF68">_xlfn.XLOOKUP(AF$1,'PY1 Data(H)'!$A$1:$BR$1,_xlfn.XLOOKUP($A68,'PY1 Data(H)'!$A$1:$A$288,'PY1 Data(H)'!$A$1:$BR$288))</f>
        <v>2</v>
      </c>
      <c r="AG68" s="133" cm="1">
        <f t="array" ref="AG68">_xlfn.XLOOKUP(AG$1,'PY1 Data(H)'!$A$1:$BR$1,_xlfn.XLOOKUP($A68,'PY1 Data(H)'!$A$1:$A$288,'PY1 Data(H)'!$A$1:$BR$288))</f>
        <v>0</v>
      </c>
      <c r="AH68" s="133" cm="1">
        <f t="array" ref="AH68">_xlfn.XLOOKUP(AH$1,'PY1 Data(H)'!$A$1:$BR$1,_xlfn.XLOOKUP($A68,'PY1 Data(H)'!$A$1:$A$288,'PY1 Data(H)'!$A$1:$BR$288))</f>
        <v>2</v>
      </c>
      <c r="AI68" s="133" cm="1">
        <f t="array" ref="AI68">_xlfn.XLOOKUP(AI$1,'PY1 Data(H)'!$A$1:$BR$1,_xlfn.XLOOKUP($A68,'PY1 Data(H)'!$A$1:$A$288,'PY1 Data(H)'!$A$1:$BR$288))</f>
        <v>2</v>
      </c>
      <c r="AJ68" s="133" cm="1">
        <f t="array" ref="AJ68">_xlfn.XLOOKUP(AJ$1,'PY1 Data(H)'!$A$1:$BR$1,_xlfn.XLOOKUP($A68,'PY1 Data(H)'!$A$1:$A$288,'PY1 Data(H)'!$A$1:$BR$288))</f>
        <v>2</v>
      </c>
      <c r="AK68" s="133" cm="1">
        <f t="array" ref="AK68">_xlfn.XLOOKUP(AK$1,'PY1 Data(H)'!$A$1:$BR$1,_xlfn.XLOOKUP($A68,'PY1 Data(H)'!$A$1:$A$288,'PY1 Data(H)'!$A$1:$BR$288))</f>
        <v>2</v>
      </c>
      <c r="AL68" s="133" cm="1">
        <f t="array" ref="AL68">_xlfn.XLOOKUP(AL$1,'PY1 Data(H)'!$A$1:$BR$1,_xlfn.XLOOKUP($A68,'PY1 Data(H)'!$A$1:$A$288,'PY1 Data(H)'!$A$1:$BR$288))</f>
        <v>2</v>
      </c>
      <c r="AM68" s="133" cm="1">
        <f t="array" ref="AM68">_xlfn.XLOOKUP(AM$1,'PY1 Data(H)'!$A$1:$BR$1,_xlfn.XLOOKUP($A68,'PY1 Data(H)'!$A$1:$A$288,'PY1 Data(H)'!$A$1:$BR$288))</f>
        <v>2</v>
      </c>
      <c r="AN68" s="133" cm="1">
        <f t="array" ref="AN68">_xlfn.XLOOKUP(AN$1,'PY1 Data(H)'!$A$1:$BR$1,_xlfn.XLOOKUP($A68,'PY1 Data(H)'!$A$1:$A$288,'PY1 Data(H)'!$A$1:$BR$288))</f>
        <v>2</v>
      </c>
      <c r="AO68" s="133" cm="1">
        <f t="array" ref="AO68">_xlfn.XLOOKUP(AO$1,'PY1 Data(H)'!$A$1:$BR$1,_xlfn.XLOOKUP($A68,'PY1 Data(H)'!$A$1:$A$288,'PY1 Data(H)'!$A$1:$BR$288))</f>
        <v>2</v>
      </c>
      <c r="AP68" s="133" cm="1">
        <f t="array" ref="AP68">_xlfn.XLOOKUP(AP$1,'PY1 Data(H)'!$A$1:$BR$1,_xlfn.XLOOKUP($A68,'PY1 Data(H)'!$A$1:$A$288,'PY1 Data(H)'!$A$1:$BR$288))</f>
        <v>2</v>
      </c>
      <c r="AQ68" s="133" cm="1">
        <f t="array" ref="AQ68">_xlfn.XLOOKUP(AQ$1,'PY1 Data(H)'!$A$1:$BR$1,_xlfn.XLOOKUP($A68,'PY1 Data(H)'!$A$1:$A$288,'PY1 Data(H)'!$A$1:$BR$288))</f>
        <v>0</v>
      </c>
      <c r="AR68" s="133" cm="1">
        <f t="array" ref="AR68">_xlfn.XLOOKUP(AR$1,'PY1 Data(H)'!$A$1:$BR$1,_xlfn.XLOOKUP($A68,'PY1 Data(H)'!$A$1:$A$288,'PY1 Data(H)'!$A$1:$BR$288))</f>
        <v>2</v>
      </c>
      <c r="AS68" s="133" cm="1">
        <f t="array" ref="AS68">_xlfn.XLOOKUP(AS$1,'PY1 Data(H)'!$A$1:$BR$1,_xlfn.XLOOKUP($A68,'PY1 Data(H)'!$A$1:$A$288,'PY1 Data(H)'!$A$1:$BR$288))</f>
        <v>2</v>
      </c>
      <c r="AT68" s="133" cm="1">
        <f t="array" ref="AT68">_xlfn.XLOOKUP(AT$1,'PY1 Data(H)'!$A$1:$BR$1,_xlfn.XLOOKUP($A68,'PY1 Data(H)'!$A$1:$A$288,'PY1 Data(H)'!$A$1:$BR$288))</f>
        <v>2</v>
      </c>
      <c r="AU68" s="133" cm="1">
        <f t="array" ref="AU68">_xlfn.XLOOKUP(AU$1,'PY1 Data(H)'!$A$1:$BR$1,_xlfn.XLOOKUP($A68,'PY1 Data(H)'!$A$1:$A$288,'PY1 Data(H)'!$A$1:$BR$288))</f>
        <v>2</v>
      </c>
      <c r="AV68" s="133" cm="1">
        <f t="array" ref="AV68">_xlfn.XLOOKUP(AV$1,'PY1 Data(H)'!$A$1:$BR$1,_xlfn.XLOOKUP($A68,'PY1 Data(H)'!$A$1:$A$288,'PY1 Data(H)'!$A$1:$BR$288))</f>
        <v>2</v>
      </c>
      <c r="AW68" s="133" cm="1">
        <f t="array" ref="AW68">_xlfn.XLOOKUP(AW$1,'PY1 Data(H)'!$A$1:$BR$1,_xlfn.XLOOKUP($A68,'PY1 Data(H)'!$A$1:$A$288,'PY1 Data(H)'!$A$1:$BR$288))</f>
        <v>2</v>
      </c>
      <c r="AX68" s="133" cm="1">
        <f t="array" ref="AX68">_xlfn.XLOOKUP(AX$1,'PY1 Data(H)'!$A$1:$BR$1,_xlfn.XLOOKUP($A68,'PY1 Data(H)'!$A$1:$A$288,'PY1 Data(H)'!$A$1:$BR$288))</f>
        <v>2</v>
      </c>
      <c r="AY68" s="133" cm="1">
        <f t="array" ref="AY68">_xlfn.XLOOKUP(AY$1,'PY1 Data(H)'!$A$1:$BR$1,_xlfn.XLOOKUP($A68,'PY1 Data(H)'!$A$1:$A$288,'PY1 Data(H)'!$A$1:$BR$288))</f>
        <v>2</v>
      </c>
      <c r="AZ68" s="133" cm="1">
        <f t="array" ref="AZ68">_xlfn.XLOOKUP(AZ$1,'PY1 Data(H)'!$A$1:$BR$1,_xlfn.XLOOKUP($A68,'PY1 Data(H)'!$A$1:$A$288,'PY1 Data(H)'!$A$1:$BR$288))</f>
        <v>2</v>
      </c>
      <c r="BA68" s="133" cm="1">
        <f t="array" ref="BA68">_xlfn.XLOOKUP(BA$1,'PY1 Data(H)'!$A$1:$BR$1,_xlfn.XLOOKUP($A68,'PY1 Data(H)'!$A$1:$A$288,'PY1 Data(H)'!$A$1:$BR$288))</f>
        <v>2</v>
      </c>
      <c r="BB68" s="133" cm="1">
        <f t="array" ref="BB68">_xlfn.XLOOKUP(BB$1,'PY1 Data(H)'!$A$1:$BR$1,_xlfn.XLOOKUP($A68,'PY1 Data(H)'!$A$1:$A$288,'PY1 Data(H)'!$A$1:$BR$288))</f>
        <v>2</v>
      </c>
      <c r="BC68" s="133" cm="1">
        <f t="array" ref="BC68">_xlfn.XLOOKUP(BC$1,'PY1 Data(H)'!$A$1:$BR$1,_xlfn.XLOOKUP($A68,'PY1 Data(H)'!$A$1:$A$288,'PY1 Data(H)'!$A$1:$BR$288))</f>
        <v>2</v>
      </c>
      <c r="BD68" s="133" cm="1">
        <f t="array" ref="BD68">_xlfn.XLOOKUP(BD$1,'PY1 Data(H)'!$A$1:$BR$1,_xlfn.XLOOKUP($A68,'PY1 Data(H)'!$A$1:$A$288,'PY1 Data(H)'!$A$1:$BR$288))</f>
        <v>2</v>
      </c>
      <c r="BE68" s="133" cm="1">
        <f t="array" ref="BE68">_xlfn.XLOOKUP(BE$1,'PY1 Data(H)'!$A$1:$BR$1,_xlfn.XLOOKUP($A68,'PY1 Data(H)'!$A$1:$A$288,'PY1 Data(H)'!$A$1:$BR$288))</f>
        <v>2</v>
      </c>
      <c r="BF68" s="133" cm="1">
        <f t="array" ref="BF68">_xlfn.XLOOKUP(BF$1,'PY1 Data(H)'!$A$1:$BR$1,_xlfn.XLOOKUP($A68,'PY1 Data(H)'!$A$1:$A$288,'PY1 Data(H)'!$A$1:$BR$288))</f>
        <v>2</v>
      </c>
      <c r="BG68" s="133" cm="1">
        <f t="array" ref="BG68">_xlfn.XLOOKUP(BG$1,'PY1 Data(H)'!$A$1:$BR$1,_xlfn.XLOOKUP($A68,'PY1 Data(H)'!$A$1:$A$288,'PY1 Data(H)'!$A$1:$BR$288))</f>
        <v>2</v>
      </c>
      <c r="BH68" s="133" cm="1">
        <f t="array" ref="BH68">_xlfn.XLOOKUP(BH$1,'PY1 Data(H)'!$A$1:$BR$1,_xlfn.XLOOKUP($A68,'PY1 Data(H)'!$A$1:$A$288,'PY1 Data(H)'!$A$1:$BR$288))</f>
        <v>2</v>
      </c>
      <c r="BI68" s="133" cm="1">
        <f t="array" ref="BI68">_xlfn.XLOOKUP(BI$1,'PY1 Data(H)'!$A$1:$BR$1,_xlfn.XLOOKUP($A68,'PY1 Data(H)'!$A$1:$A$288,'PY1 Data(H)'!$A$1:$BR$288))</f>
        <v>2</v>
      </c>
      <c r="BJ68" s="133" cm="1">
        <f t="array" ref="BJ68">_xlfn.XLOOKUP(BJ$1,'PY1 Data(H)'!$A$1:$BR$1,_xlfn.XLOOKUP($A68,'PY1 Data(H)'!$A$1:$A$288,'PY1 Data(H)'!$A$1:$BR$288))</f>
        <v>2</v>
      </c>
    </row>
    <row r="69" spans="1:62" x14ac:dyDescent="0.3">
      <c r="D69" s="133" t="e" cm="1">
        <f t="array" ref="D69">_xlfn.XLOOKUP(D$1,'PY1 Data(H)'!$A$1:$BR$1,_xlfn.XLOOKUP($A69,'PY1 Data(H)'!$A$1:$A$288,'PY1 Data(H)'!$A$1:$BR$288))</f>
        <v>#N/A</v>
      </c>
      <c r="E69" s="133" t="e" cm="1">
        <f t="array" ref="E69">_xlfn.XLOOKUP(E$1,'PY1 Data(H)'!$A$1:$BR$1,_xlfn.XLOOKUP($A69,'PY1 Data(H)'!$A$1:$A$288,'PY1 Data(H)'!$A$1:$BR$288))</f>
        <v>#N/A</v>
      </c>
      <c r="F69" s="133" t="e" cm="1">
        <f t="array" ref="F69">_xlfn.XLOOKUP(F$1,'PY1 Data(H)'!$A$1:$BR$1,_xlfn.XLOOKUP($A69,'PY1 Data(H)'!$A$1:$A$288,'PY1 Data(H)'!$A$1:$BR$288))</f>
        <v>#N/A</v>
      </c>
      <c r="G69" s="133" t="e" cm="1">
        <f t="array" ref="G69">_xlfn.XLOOKUP(G$1,'PY1 Data(H)'!$A$1:$BR$1,_xlfn.XLOOKUP($A69,'PY1 Data(H)'!$A$1:$A$288,'PY1 Data(H)'!$A$1:$BR$288))</f>
        <v>#N/A</v>
      </c>
      <c r="H69" s="133" t="e" cm="1">
        <f t="array" ref="H69">_xlfn.XLOOKUP(H$1,'PY1 Data(H)'!$A$1:$BR$1,_xlfn.XLOOKUP($A69,'PY1 Data(H)'!$A$1:$A$288,'PY1 Data(H)'!$A$1:$BR$288))</f>
        <v>#N/A</v>
      </c>
      <c r="I69" s="133" t="e" cm="1">
        <f t="array" ref="I69">_xlfn.XLOOKUP(I$1,'PY1 Data(H)'!$A$1:$BR$1,_xlfn.XLOOKUP($A69,'PY1 Data(H)'!$A$1:$A$288,'PY1 Data(H)'!$A$1:$BR$288))</f>
        <v>#N/A</v>
      </c>
      <c r="J69" s="133" t="e" cm="1">
        <f t="array" ref="J69">_xlfn.XLOOKUP(J$1,'PY1 Data(H)'!$A$1:$BR$1,_xlfn.XLOOKUP($A69,'PY1 Data(H)'!$A$1:$A$288,'PY1 Data(H)'!$A$1:$BR$288))</f>
        <v>#N/A</v>
      </c>
      <c r="K69" s="133" t="e" cm="1">
        <f t="array" ref="K69">_xlfn.XLOOKUP(K$1,'PY1 Data(H)'!$A$1:$BR$1,_xlfn.XLOOKUP($A69,'PY1 Data(H)'!$A$1:$A$288,'PY1 Data(H)'!$A$1:$BR$288))</f>
        <v>#N/A</v>
      </c>
      <c r="L69" s="133" t="e" cm="1">
        <f t="array" ref="L69">_xlfn.XLOOKUP(L$1,'PY1 Data(H)'!$A$1:$BR$1,_xlfn.XLOOKUP($A69,'PY1 Data(H)'!$A$1:$A$288,'PY1 Data(H)'!$A$1:$BR$288))</f>
        <v>#N/A</v>
      </c>
      <c r="M69" s="133" t="e" cm="1">
        <f t="array" ref="M69">_xlfn.XLOOKUP(M$1,'PY1 Data(H)'!$A$1:$BR$1,_xlfn.XLOOKUP($A69,'PY1 Data(H)'!$A$1:$A$288,'PY1 Data(H)'!$A$1:$BR$288))</f>
        <v>#N/A</v>
      </c>
      <c r="N69" s="133" t="e" cm="1">
        <f t="array" ref="N69">_xlfn.XLOOKUP(N$1,'PY1 Data(H)'!$A$1:$BR$1,_xlfn.XLOOKUP($A69,'PY1 Data(H)'!$A$1:$A$288,'PY1 Data(H)'!$A$1:$BR$288))</f>
        <v>#N/A</v>
      </c>
      <c r="O69" s="133" t="e" cm="1">
        <f t="array" ref="O69">_xlfn.XLOOKUP(O$1,'PY1 Data(H)'!$A$1:$BR$1,_xlfn.XLOOKUP($A69,'PY1 Data(H)'!$A$1:$A$288,'PY1 Data(H)'!$A$1:$BR$288))</f>
        <v>#N/A</v>
      </c>
      <c r="P69" s="133" t="e" cm="1">
        <f t="array" ref="P69">_xlfn.XLOOKUP(P$1,'PY1 Data(H)'!$A$1:$BR$1,_xlfn.XLOOKUP($A69,'PY1 Data(H)'!$A$1:$A$288,'PY1 Data(H)'!$A$1:$BR$288))</f>
        <v>#N/A</v>
      </c>
      <c r="Q69" s="133" t="e" cm="1">
        <f t="array" ref="Q69">_xlfn.XLOOKUP(Q$1,'PY1 Data(H)'!$A$1:$BR$1,_xlfn.XLOOKUP($A69,'PY1 Data(H)'!$A$1:$A$288,'PY1 Data(H)'!$A$1:$BR$288))</f>
        <v>#N/A</v>
      </c>
      <c r="R69" s="133" t="e" cm="1">
        <f t="array" ref="R69">_xlfn.XLOOKUP(R$1,'PY1 Data(H)'!$A$1:$BR$1,_xlfn.XLOOKUP($A69,'PY1 Data(H)'!$A$1:$A$288,'PY1 Data(H)'!$A$1:$BR$288))</f>
        <v>#N/A</v>
      </c>
      <c r="S69" s="133" t="e" cm="1">
        <f t="array" ref="S69">_xlfn.XLOOKUP(S$1,'PY1 Data(H)'!$A$1:$BR$1,_xlfn.XLOOKUP($A69,'PY1 Data(H)'!$A$1:$A$288,'PY1 Data(H)'!$A$1:$BR$288))</f>
        <v>#N/A</v>
      </c>
      <c r="T69" s="133" t="e" cm="1">
        <f t="array" ref="T69">_xlfn.XLOOKUP(T$1,'PY1 Data(H)'!$A$1:$BR$1,_xlfn.XLOOKUP($A69,'PY1 Data(H)'!$A$1:$A$288,'PY1 Data(H)'!$A$1:$BR$288))</f>
        <v>#N/A</v>
      </c>
      <c r="U69" s="133" t="e" cm="1">
        <f t="array" ref="U69">_xlfn.XLOOKUP(U$1,'PY1 Data(H)'!$A$1:$BR$1,_xlfn.XLOOKUP($A69,'PY1 Data(H)'!$A$1:$A$288,'PY1 Data(H)'!$A$1:$BR$288))</f>
        <v>#N/A</v>
      </c>
      <c r="V69" s="133" t="e" cm="1">
        <f t="array" ref="V69">_xlfn.XLOOKUP(V$1,'PY1 Data(H)'!$A$1:$BR$1,_xlfn.XLOOKUP($A69,'PY1 Data(H)'!$A$1:$A$288,'PY1 Data(H)'!$A$1:$BR$288))</f>
        <v>#N/A</v>
      </c>
      <c r="W69" s="133" t="e" cm="1">
        <f t="array" ref="W69">_xlfn.XLOOKUP(W$1,'PY1 Data(H)'!$A$1:$BR$1,_xlfn.XLOOKUP($A69,'PY1 Data(H)'!$A$1:$A$288,'PY1 Data(H)'!$A$1:$BR$288))</f>
        <v>#N/A</v>
      </c>
      <c r="X69" s="133" t="e" cm="1">
        <f t="array" ref="X69">_xlfn.XLOOKUP(X$1,'PY1 Data(H)'!$A$1:$BR$1,_xlfn.XLOOKUP($A69,'PY1 Data(H)'!$A$1:$A$288,'PY1 Data(H)'!$A$1:$BR$288))</f>
        <v>#N/A</v>
      </c>
      <c r="Y69" s="133" t="e" cm="1">
        <f t="array" ref="Y69">_xlfn.XLOOKUP(Y$1,'PY1 Data(H)'!$A$1:$BR$1,_xlfn.XLOOKUP($A69,'PY1 Data(H)'!$A$1:$A$288,'PY1 Data(H)'!$A$1:$BR$288))</f>
        <v>#N/A</v>
      </c>
      <c r="Z69" s="133" t="e" cm="1">
        <f t="array" ref="Z69">_xlfn.XLOOKUP(Z$1,'PY1 Data(H)'!$A$1:$BR$1,_xlfn.XLOOKUP($A69,'PY1 Data(H)'!$A$1:$A$288,'PY1 Data(H)'!$A$1:$BR$288))</f>
        <v>#N/A</v>
      </c>
      <c r="AA69" s="133" t="e" cm="1">
        <f t="array" ref="AA69">_xlfn.XLOOKUP(AA$1,'PY1 Data(H)'!$A$1:$BR$1,_xlfn.XLOOKUP($A69,'PY1 Data(H)'!$A$1:$A$288,'PY1 Data(H)'!$A$1:$BR$288))</f>
        <v>#N/A</v>
      </c>
      <c r="AB69" s="133" t="e" cm="1">
        <f t="array" ref="AB69">_xlfn.XLOOKUP(AB$1,'PY1 Data(H)'!$A$1:$BR$1,_xlfn.XLOOKUP($A69,'PY1 Data(H)'!$A$1:$A$288,'PY1 Data(H)'!$A$1:$BR$288))</f>
        <v>#N/A</v>
      </c>
      <c r="AC69" s="133" t="e" cm="1">
        <f t="array" ref="AC69">_xlfn.XLOOKUP(AC$1,'PY1 Data(H)'!$A$1:$BR$1,_xlfn.XLOOKUP($A69,'PY1 Data(H)'!$A$1:$A$288,'PY1 Data(H)'!$A$1:$BR$288))</f>
        <v>#N/A</v>
      </c>
      <c r="AD69" s="133" t="e" cm="1">
        <f t="array" ref="AD69">_xlfn.XLOOKUP(AD$1,'PY1 Data(H)'!$A$1:$BR$1,_xlfn.XLOOKUP($A69,'PY1 Data(H)'!$A$1:$A$288,'PY1 Data(H)'!$A$1:$BR$288))</f>
        <v>#N/A</v>
      </c>
      <c r="AE69" s="133" t="e" cm="1">
        <f t="array" ref="AE69">_xlfn.XLOOKUP(AE$1,'PY1 Data(H)'!$A$1:$BR$1,_xlfn.XLOOKUP($A69,'PY1 Data(H)'!$A$1:$A$288,'PY1 Data(H)'!$A$1:$BR$288))</f>
        <v>#N/A</v>
      </c>
      <c r="AF69" s="133" t="e" cm="1">
        <f t="array" ref="AF69">_xlfn.XLOOKUP(AF$1,'PY1 Data(H)'!$A$1:$BR$1,_xlfn.XLOOKUP($A69,'PY1 Data(H)'!$A$1:$A$288,'PY1 Data(H)'!$A$1:$BR$288))</f>
        <v>#N/A</v>
      </c>
      <c r="AG69" s="133" t="e" cm="1">
        <f t="array" ref="AG69">_xlfn.XLOOKUP(AG$1,'PY1 Data(H)'!$A$1:$BR$1,_xlfn.XLOOKUP($A69,'PY1 Data(H)'!$A$1:$A$288,'PY1 Data(H)'!$A$1:$BR$288))</f>
        <v>#N/A</v>
      </c>
      <c r="AH69" s="133" t="e" cm="1">
        <f t="array" ref="AH69">_xlfn.XLOOKUP(AH$1,'PY1 Data(H)'!$A$1:$BR$1,_xlfn.XLOOKUP($A69,'PY1 Data(H)'!$A$1:$A$288,'PY1 Data(H)'!$A$1:$BR$288))</f>
        <v>#N/A</v>
      </c>
      <c r="AI69" s="133" t="e" cm="1">
        <f t="array" ref="AI69">_xlfn.XLOOKUP(AI$1,'PY1 Data(H)'!$A$1:$BR$1,_xlfn.XLOOKUP($A69,'PY1 Data(H)'!$A$1:$A$288,'PY1 Data(H)'!$A$1:$BR$288))</f>
        <v>#N/A</v>
      </c>
      <c r="AJ69" s="133" t="e" cm="1">
        <f t="array" ref="AJ69">_xlfn.XLOOKUP(AJ$1,'PY1 Data(H)'!$A$1:$BR$1,_xlfn.XLOOKUP($A69,'PY1 Data(H)'!$A$1:$A$288,'PY1 Data(H)'!$A$1:$BR$288))</f>
        <v>#N/A</v>
      </c>
      <c r="AK69" s="133" t="e" cm="1">
        <f t="array" ref="AK69">_xlfn.XLOOKUP(AK$1,'PY1 Data(H)'!$A$1:$BR$1,_xlfn.XLOOKUP($A69,'PY1 Data(H)'!$A$1:$A$288,'PY1 Data(H)'!$A$1:$BR$288))</f>
        <v>#N/A</v>
      </c>
      <c r="AL69" s="133" t="e" cm="1">
        <f t="array" ref="AL69">_xlfn.XLOOKUP(AL$1,'PY1 Data(H)'!$A$1:$BR$1,_xlfn.XLOOKUP($A69,'PY1 Data(H)'!$A$1:$A$288,'PY1 Data(H)'!$A$1:$BR$288))</f>
        <v>#N/A</v>
      </c>
      <c r="AM69" s="133" t="e" cm="1">
        <f t="array" ref="AM69">_xlfn.XLOOKUP(AM$1,'PY1 Data(H)'!$A$1:$BR$1,_xlfn.XLOOKUP($A69,'PY1 Data(H)'!$A$1:$A$288,'PY1 Data(H)'!$A$1:$BR$288))</f>
        <v>#N/A</v>
      </c>
      <c r="AN69" s="133" t="e" cm="1">
        <f t="array" ref="AN69">_xlfn.XLOOKUP(AN$1,'PY1 Data(H)'!$A$1:$BR$1,_xlfn.XLOOKUP($A69,'PY1 Data(H)'!$A$1:$A$288,'PY1 Data(H)'!$A$1:$BR$288))</f>
        <v>#N/A</v>
      </c>
      <c r="AO69" s="133" t="e" cm="1">
        <f t="array" ref="AO69">_xlfn.XLOOKUP(AO$1,'PY1 Data(H)'!$A$1:$BR$1,_xlfn.XLOOKUP($A69,'PY1 Data(H)'!$A$1:$A$288,'PY1 Data(H)'!$A$1:$BR$288))</f>
        <v>#N/A</v>
      </c>
      <c r="AP69" s="133" t="e" cm="1">
        <f t="array" ref="AP69">_xlfn.XLOOKUP(AP$1,'PY1 Data(H)'!$A$1:$BR$1,_xlfn.XLOOKUP($A69,'PY1 Data(H)'!$A$1:$A$288,'PY1 Data(H)'!$A$1:$BR$288))</f>
        <v>#N/A</v>
      </c>
      <c r="AQ69" s="133" t="e" cm="1">
        <f t="array" ref="AQ69">_xlfn.XLOOKUP(AQ$1,'PY1 Data(H)'!$A$1:$BR$1,_xlfn.XLOOKUP($A69,'PY1 Data(H)'!$A$1:$A$288,'PY1 Data(H)'!$A$1:$BR$288))</f>
        <v>#N/A</v>
      </c>
      <c r="AR69" s="133" t="e" cm="1">
        <f t="array" ref="AR69">_xlfn.XLOOKUP(AR$1,'PY1 Data(H)'!$A$1:$BR$1,_xlfn.XLOOKUP($A69,'PY1 Data(H)'!$A$1:$A$288,'PY1 Data(H)'!$A$1:$BR$288))</f>
        <v>#N/A</v>
      </c>
      <c r="AS69" s="133" t="e" cm="1">
        <f t="array" ref="AS69">_xlfn.XLOOKUP(AS$1,'PY1 Data(H)'!$A$1:$BR$1,_xlfn.XLOOKUP($A69,'PY1 Data(H)'!$A$1:$A$288,'PY1 Data(H)'!$A$1:$BR$288))</f>
        <v>#N/A</v>
      </c>
      <c r="AT69" s="133" t="e" cm="1">
        <f t="array" ref="AT69">_xlfn.XLOOKUP(AT$1,'PY1 Data(H)'!$A$1:$BR$1,_xlfn.XLOOKUP($A69,'PY1 Data(H)'!$A$1:$A$288,'PY1 Data(H)'!$A$1:$BR$288))</f>
        <v>#N/A</v>
      </c>
      <c r="AU69" s="133" t="e" cm="1">
        <f t="array" ref="AU69">_xlfn.XLOOKUP(AU$1,'PY1 Data(H)'!$A$1:$BR$1,_xlfn.XLOOKUP($A69,'PY1 Data(H)'!$A$1:$A$288,'PY1 Data(H)'!$A$1:$BR$288))</f>
        <v>#N/A</v>
      </c>
      <c r="AV69" s="133" t="e" cm="1">
        <f t="array" ref="AV69">_xlfn.XLOOKUP(AV$1,'PY1 Data(H)'!$A$1:$BR$1,_xlfn.XLOOKUP($A69,'PY1 Data(H)'!$A$1:$A$288,'PY1 Data(H)'!$A$1:$BR$288))</f>
        <v>#N/A</v>
      </c>
      <c r="AW69" s="133" t="e" cm="1">
        <f t="array" ref="AW69">_xlfn.XLOOKUP(AW$1,'PY1 Data(H)'!$A$1:$BR$1,_xlfn.XLOOKUP($A69,'PY1 Data(H)'!$A$1:$A$288,'PY1 Data(H)'!$A$1:$BR$288))</f>
        <v>#N/A</v>
      </c>
      <c r="AX69" s="133" t="e" cm="1">
        <f t="array" ref="AX69">_xlfn.XLOOKUP(AX$1,'PY1 Data(H)'!$A$1:$BR$1,_xlfn.XLOOKUP($A69,'PY1 Data(H)'!$A$1:$A$288,'PY1 Data(H)'!$A$1:$BR$288))</f>
        <v>#N/A</v>
      </c>
      <c r="AY69" s="133" t="e" cm="1">
        <f t="array" ref="AY69">_xlfn.XLOOKUP(AY$1,'PY1 Data(H)'!$A$1:$BR$1,_xlfn.XLOOKUP($A69,'PY1 Data(H)'!$A$1:$A$288,'PY1 Data(H)'!$A$1:$BR$288))</f>
        <v>#N/A</v>
      </c>
      <c r="AZ69" s="133" t="e" cm="1">
        <f t="array" ref="AZ69">_xlfn.XLOOKUP(AZ$1,'PY1 Data(H)'!$A$1:$BR$1,_xlfn.XLOOKUP($A69,'PY1 Data(H)'!$A$1:$A$288,'PY1 Data(H)'!$A$1:$BR$288))</f>
        <v>#N/A</v>
      </c>
      <c r="BA69" s="133" t="e" cm="1">
        <f t="array" ref="BA69">_xlfn.XLOOKUP(BA$1,'PY1 Data(H)'!$A$1:$BR$1,_xlfn.XLOOKUP($A69,'PY1 Data(H)'!$A$1:$A$288,'PY1 Data(H)'!$A$1:$BR$288))</f>
        <v>#N/A</v>
      </c>
      <c r="BB69" s="133" t="e" cm="1">
        <f t="array" ref="BB69">_xlfn.XLOOKUP(BB$1,'PY1 Data(H)'!$A$1:$BR$1,_xlfn.XLOOKUP($A69,'PY1 Data(H)'!$A$1:$A$288,'PY1 Data(H)'!$A$1:$BR$288))</f>
        <v>#N/A</v>
      </c>
      <c r="BC69" s="133" t="e" cm="1">
        <f t="array" ref="BC69">_xlfn.XLOOKUP(BC$1,'PY1 Data(H)'!$A$1:$BR$1,_xlfn.XLOOKUP($A69,'PY1 Data(H)'!$A$1:$A$288,'PY1 Data(H)'!$A$1:$BR$288))</f>
        <v>#N/A</v>
      </c>
      <c r="BD69" s="133" t="e" cm="1">
        <f t="array" ref="BD69">_xlfn.XLOOKUP(BD$1,'PY1 Data(H)'!$A$1:$BR$1,_xlfn.XLOOKUP($A69,'PY1 Data(H)'!$A$1:$A$288,'PY1 Data(H)'!$A$1:$BR$288))</f>
        <v>#N/A</v>
      </c>
      <c r="BE69" s="133" t="e" cm="1">
        <f t="array" ref="BE69">_xlfn.XLOOKUP(BE$1,'PY1 Data(H)'!$A$1:$BR$1,_xlfn.XLOOKUP($A69,'PY1 Data(H)'!$A$1:$A$288,'PY1 Data(H)'!$A$1:$BR$288))</f>
        <v>#N/A</v>
      </c>
      <c r="BF69" s="133" t="e" cm="1">
        <f t="array" ref="BF69">_xlfn.XLOOKUP(BF$1,'PY1 Data(H)'!$A$1:$BR$1,_xlfn.XLOOKUP($A69,'PY1 Data(H)'!$A$1:$A$288,'PY1 Data(H)'!$A$1:$BR$288))</f>
        <v>#N/A</v>
      </c>
      <c r="BG69" s="133" t="e" cm="1">
        <f t="array" ref="BG69">_xlfn.XLOOKUP(BG$1,'PY1 Data(H)'!$A$1:$BR$1,_xlfn.XLOOKUP($A69,'PY1 Data(H)'!$A$1:$A$288,'PY1 Data(H)'!$A$1:$BR$288))</f>
        <v>#N/A</v>
      </c>
      <c r="BH69" s="133" t="e" cm="1">
        <f t="array" ref="BH69">_xlfn.XLOOKUP(BH$1,'PY1 Data(H)'!$A$1:$BR$1,_xlfn.XLOOKUP($A69,'PY1 Data(H)'!$A$1:$A$288,'PY1 Data(H)'!$A$1:$BR$288))</f>
        <v>#N/A</v>
      </c>
      <c r="BI69" s="133" t="e" cm="1">
        <f t="array" ref="BI69">_xlfn.XLOOKUP(BI$1,'PY1 Data(H)'!$A$1:$BR$1,_xlfn.XLOOKUP($A69,'PY1 Data(H)'!$A$1:$A$288,'PY1 Data(H)'!$A$1:$BR$288))</f>
        <v>#N/A</v>
      </c>
      <c r="BJ69" s="133" t="e" cm="1">
        <f t="array" ref="BJ69">_xlfn.XLOOKUP(BJ$1,'PY1 Data(H)'!$A$1:$BR$1,_xlfn.XLOOKUP($A69,'PY1 Data(H)'!$A$1:$A$288,'PY1 Data(H)'!$A$1:$BR$288))</f>
        <v>#N/A</v>
      </c>
    </row>
    <row r="70" spans="1:62" x14ac:dyDescent="0.3">
      <c r="A70">
        <v>621</v>
      </c>
      <c r="D70" s="133" cm="1">
        <f t="array" ref="D70">_xlfn.XLOOKUP(D$1,'PY1 Data(H)'!$A$1:$BR$1,_xlfn.XLOOKUP($A70,'PY1 Data(H)'!$A$1:$A$288,'PY1 Data(H)'!$A$1:$BR$288))</f>
        <v>204763530</v>
      </c>
      <c r="E70" s="133" cm="1">
        <f t="array" ref="E70">_xlfn.XLOOKUP(E$1,'PY1 Data(H)'!$A$1:$BR$1,_xlfn.XLOOKUP($A70,'PY1 Data(H)'!$A$1:$A$288,'PY1 Data(H)'!$A$1:$BR$288))</f>
        <v>46479130</v>
      </c>
      <c r="F70" s="133" cm="1">
        <f t="array" ref="F70">_xlfn.XLOOKUP(F$1,'PY1 Data(H)'!$A$1:$BR$1,_xlfn.XLOOKUP($A70,'PY1 Data(H)'!$A$1:$A$288,'PY1 Data(H)'!$A$1:$BR$288))</f>
        <v>15037013</v>
      </c>
      <c r="G70" s="133" cm="1">
        <f t="array" ref="G70">_xlfn.XLOOKUP(G$1,'PY1 Data(H)'!$A$1:$BR$1,_xlfn.XLOOKUP($A70,'PY1 Data(H)'!$A$1:$A$288,'PY1 Data(H)'!$A$1:$BR$288))</f>
        <v>28174803</v>
      </c>
      <c r="H70" s="133" cm="1">
        <f t="array" ref="H70">_xlfn.XLOOKUP(H$1,'PY1 Data(H)'!$A$1:$BR$1,_xlfn.XLOOKUP($A70,'PY1 Data(H)'!$A$1:$A$288,'PY1 Data(H)'!$A$1:$BR$288))</f>
        <v>29606650</v>
      </c>
      <c r="I70" s="133" cm="1">
        <f t="array" ref="I70">_xlfn.XLOOKUP(I$1,'PY1 Data(H)'!$A$1:$BR$1,_xlfn.XLOOKUP($A70,'PY1 Data(H)'!$A$1:$A$288,'PY1 Data(H)'!$A$1:$BR$288))</f>
        <v>45841671</v>
      </c>
      <c r="J70" s="133" cm="1">
        <f t="array" ref="J70">_xlfn.XLOOKUP(J$1,'PY1 Data(H)'!$A$1:$BR$1,_xlfn.XLOOKUP($A70,'PY1 Data(H)'!$A$1:$A$288,'PY1 Data(H)'!$A$1:$BR$288))</f>
        <v>58902685</v>
      </c>
      <c r="K70" s="133" cm="1">
        <f t="array" ref="K70">_xlfn.XLOOKUP(K$1,'PY1 Data(H)'!$A$1:$BR$1,_xlfn.XLOOKUP($A70,'PY1 Data(H)'!$A$1:$A$288,'PY1 Data(H)'!$A$1:$BR$288))</f>
        <v>21298848</v>
      </c>
      <c r="L70" s="133" cm="1">
        <f t="array" ref="L70">_xlfn.XLOOKUP(L$1,'PY1 Data(H)'!$A$1:$BR$1,_xlfn.XLOOKUP($A70,'PY1 Data(H)'!$A$1:$A$288,'PY1 Data(H)'!$A$1:$BR$288))</f>
        <v>58472660</v>
      </c>
      <c r="M70" s="133" cm="1">
        <f t="array" ref="M70">_xlfn.XLOOKUP(M$1,'PY1 Data(H)'!$A$1:$BR$1,_xlfn.XLOOKUP($A70,'PY1 Data(H)'!$A$1:$A$288,'PY1 Data(H)'!$A$1:$BR$288))</f>
        <v>18554965</v>
      </c>
      <c r="N70" s="133" cm="1">
        <f t="array" ref="N70">_xlfn.XLOOKUP(N$1,'PY1 Data(H)'!$A$1:$BR$1,_xlfn.XLOOKUP($A70,'PY1 Data(H)'!$A$1:$A$288,'PY1 Data(H)'!$A$1:$BR$288))</f>
        <v>36876190</v>
      </c>
      <c r="O70" s="133" cm="1">
        <f t="array" ref="O70">_xlfn.XLOOKUP(O$1,'PY1 Data(H)'!$A$1:$BR$1,_xlfn.XLOOKUP($A70,'PY1 Data(H)'!$A$1:$A$288,'PY1 Data(H)'!$A$1:$BR$288))</f>
        <v>116338596</v>
      </c>
      <c r="P70" s="133" cm="1">
        <f t="array" ref="P70">_xlfn.XLOOKUP(P$1,'PY1 Data(H)'!$A$1:$BR$1,_xlfn.XLOOKUP($A70,'PY1 Data(H)'!$A$1:$A$288,'PY1 Data(H)'!$A$1:$BR$288))</f>
        <v>240785626</v>
      </c>
      <c r="Q70" s="133" cm="1">
        <f t="array" ref="Q70">_xlfn.XLOOKUP(Q$1,'PY1 Data(H)'!$A$1:$BR$1,_xlfn.XLOOKUP($A70,'PY1 Data(H)'!$A$1:$A$288,'PY1 Data(H)'!$A$1:$BR$288))</f>
        <v>103712028</v>
      </c>
      <c r="R70" s="133" cm="1">
        <f t="array" ref="R70">_xlfn.XLOOKUP(R$1,'PY1 Data(H)'!$A$1:$BR$1,_xlfn.XLOOKUP($A70,'PY1 Data(H)'!$A$1:$A$288,'PY1 Data(H)'!$A$1:$BR$288))</f>
        <v>305481633</v>
      </c>
      <c r="S70" s="133" cm="1">
        <f t="array" ref="S70">_xlfn.XLOOKUP(S$1,'PY1 Data(H)'!$A$1:$BR$1,_xlfn.XLOOKUP($A70,'PY1 Data(H)'!$A$1:$A$288,'PY1 Data(H)'!$A$1:$BR$288))</f>
        <v>102939195</v>
      </c>
      <c r="T70" s="133" cm="1">
        <f t="array" ref="T70">_xlfn.XLOOKUP(T$1,'PY1 Data(H)'!$A$1:$BR$1,_xlfn.XLOOKUP($A70,'PY1 Data(H)'!$A$1:$A$288,'PY1 Data(H)'!$A$1:$BR$288))</f>
        <v>16740937</v>
      </c>
      <c r="U70" s="133" cm="1">
        <f t="array" ref="U70">_xlfn.XLOOKUP(U$1,'PY1 Data(H)'!$A$1:$BR$1,_xlfn.XLOOKUP($A70,'PY1 Data(H)'!$A$1:$A$288,'PY1 Data(H)'!$A$1:$BR$288))</f>
        <v>78488658</v>
      </c>
      <c r="V70" s="133" cm="1">
        <f t="array" ref="V70">_xlfn.XLOOKUP(V$1,'PY1 Data(H)'!$A$1:$BR$1,_xlfn.XLOOKUP($A70,'PY1 Data(H)'!$A$1:$A$288,'PY1 Data(H)'!$A$1:$BR$288))</f>
        <v>21937268</v>
      </c>
      <c r="W70" s="133" cm="1">
        <f t="array" ref="W70">_xlfn.XLOOKUP(W$1,'PY1 Data(H)'!$A$1:$BR$1,_xlfn.XLOOKUP($A70,'PY1 Data(H)'!$A$1:$A$288,'PY1 Data(H)'!$A$1:$BR$288))</f>
        <v>137048818</v>
      </c>
      <c r="X70" s="133" cm="1">
        <f t="array" ref="X70">_xlfn.XLOOKUP(X$1,'PY1 Data(H)'!$A$1:$BR$1,_xlfn.XLOOKUP($A70,'PY1 Data(H)'!$A$1:$A$288,'PY1 Data(H)'!$A$1:$BR$288))</f>
        <v>164931636</v>
      </c>
      <c r="Y70" s="133" cm="1">
        <f t="array" ref="Y70">_xlfn.XLOOKUP(Y$1,'PY1 Data(H)'!$A$1:$BR$1,_xlfn.XLOOKUP($A70,'PY1 Data(H)'!$A$1:$A$288,'PY1 Data(H)'!$A$1:$BR$288))</f>
        <v>1498015000</v>
      </c>
      <c r="Z70" s="133" cm="1">
        <f t="array" ref="Z70">_xlfn.XLOOKUP(Z$1,'PY1 Data(H)'!$A$1:$BR$1,_xlfn.XLOOKUP($A70,'PY1 Data(H)'!$A$1:$A$288,'PY1 Data(H)'!$A$1:$BR$288))</f>
        <v>91454531</v>
      </c>
      <c r="AA70" s="133" cm="1">
        <f t="array" ref="AA70">_xlfn.XLOOKUP(AA$1,'PY1 Data(H)'!$A$1:$BR$1,_xlfn.XLOOKUP($A70,'PY1 Data(H)'!$A$1:$A$288,'PY1 Data(H)'!$A$1:$BR$288))</f>
        <v>35322993</v>
      </c>
      <c r="AB70" s="133" cm="1">
        <f t="array" ref="AB70">_xlfn.XLOOKUP(AB$1,'PY1 Data(H)'!$A$1:$BR$1,_xlfn.XLOOKUP($A70,'PY1 Data(H)'!$A$1:$A$288,'PY1 Data(H)'!$A$1:$BR$288))</f>
        <v>13449975</v>
      </c>
      <c r="AC70" s="133" cm="1">
        <f t="array" ref="AC70">_xlfn.XLOOKUP(AC$1,'PY1 Data(H)'!$A$1:$BR$1,_xlfn.XLOOKUP($A70,'PY1 Data(H)'!$A$1:$A$288,'PY1 Data(H)'!$A$1:$BR$288))</f>
        <v>135111994</v>
      </c>
      <c r="AD70" s="133" cm="1">
        <f t="array" ref="AD70">_xlfn.XLOOKUP(AD$1,'PY1 Data(H)'!$A$1:$BR$1,_xlfn.XLOOKUP($A70,'PY1 Data(H)'!$A$1:$A$288,'PY1 Data(H)'!$A$1:$BR$288))</f>
        <v>27046263</v>
      </c>
      <c r="AE70" s="133" cm="1">
        <f t="array" ref="AE70">_xlfn.XLOOKUP(AE$1,'PY1 Data(H)'!$A$1:$BR$1,_xlfn.XLOOKUP($A70,'PY1 Data(H)'!$A$1:$A$288,'PY1 Data(H)'!$A$1:$BR$288))</f>
        <v>47845040</v>
      </c>
      <c r="AF70" s="133" cm="1">
        <f t="array" ref="AF70">_xlfn.XLOOKUP(AF$1,'PY1 Data(H)'!$A$1:$BR$1,_xlfn.XLOOKUP($A70,'PY1 Data(H)'!$A$1:$A$288,'PY1 Data(H)'!$A$1:$BR$288))</f>
        <v>117726341</v>
      </c>
      <c r="AG70" s="133" cm="1">
        <f t="array" ref="AG70">_xlfn.XLOOKUP(AG$1,'PY1 Data(H)'!$A$1:$BR$1,_xlfn.XLOOKUP($A70,'PY1 Data(H)'!$A$1:$A$288,'PY1 Data(H)'!$A$1:$BR$288))</f>
        <v>0</v>
      </c>
      <c r="AH70" s="133" cm="1">
        <f t="array" ref="AH70">_xlfn.XLOOKUP(AH$1,'PY1 Data(H)'!$A$1:$BR$1,_xlfn.XLOOKUP($A70,'PY1 Data(H)'!$A$1:$A$288,'PY1 Data(H)'!$A$1:$BR$288))</f>
        <v>38801668</v>
      </c>
      <c r="AI70" s="133" cm="1">
        <f t="array" ref="AI70">_xlfn.XLOOKUP(AI$1,'PY1 Data(H)'!$A$1:$BR$1,_xlfn.XLOOKUP($A70,'PY1 Data(H)'!$A$1:$A$288,'PY1 Data(H)'!$A$1:$BR$288))</f>
        <v>56060699</v>
      </c>
      <c r="AJ70" s="133" cm="1">
        <f t="array" ref="AJ70">_xlfn.XLOOKUP(AJ$1,'PY1 Data(H)'!$A$1:$BR$1,_xlfn.XLOOKUP($A70,'PY1 Data(H)'!$A$1:$A$288,'PY1 Data(H)'!$A$1:$BR$288))</f>
        <v>153508108</v>
      </c>
      <c r="AK70" s="133" cm="1">
        <f t="array" ref="AK70">_xlfn.XLOOKUP(AK$1,'PY1 Data(H)'!$A$1:$BR$1,_xlfn.XLOOKUP($A70,'PY1 Data(H)'!$A$1:$A$288,'PY1 Data(H)'!$A$1:$BR$288))</f>
        <v>58801835</v>
      </c>
      <c r="AL70" s="133" cm="1">
        <f t="array" ref="AL70">_xlfn.XLOOKUP(AL$1,'PY1 Data(H)'!$A$1:$BR$1,_xlfn.XLOOKUP($A70,'PY1 Data(H)'!$A$1:$A$288,'PY1 Data(H)'!$A$1:$BR$288))</f>
        <v>79211574</v>
      </c>
      <c r="AM70" s="133" cm="1">
        <f t="array" ref="AM70">_xlfn.XLOOKUP(AM$1,'PY1 Data(H)'!$A$1:$BR$1,_xlfn.XLOOKUP($A70,'PY1 Data(H)'!$A$1:$A$288,'PY1 Data(H)'!$A$1:$BR$288))</f>
        <v>391869944</v>
      </c>
      <c r="AN70" s="133" cm="1">
        <f t="array" ref="AN70">_xlfn.XLOOKUP(AN$1,'PY1 Data(H)'!$A$1:$BR$1,_xlfn.XLOOKUP($A70,'PY1 Data(H)'!$A$1:$A$288,'PY1 Data(H)'!$A$1:$BR$288))</f>
        <v>19833578</v>
      </c>
      <c r="AO70" s="133" cm="1">
        <f t="array" ref="AO70">_xlfn.XLOOKUP(AO$1,'PY1 Data(H)'!$A$1:$BR$1,_xlfn.XLOOKUP($A70,'PY1 Data(H)'!$A$1:$A$288,'PY1 Data(H)'!$A$1:$BR$288))</f>
        <v>55519021</v>
      </c>
      <c r="AP70" s="133" cm="1">
        <f t="array" ref="AP70">_xlfn.XLOOKUP(AP$1,'PY1 Data(H)'!$A$1:$BR$1,_xlfn.XLOOKUP($A70,'PY1 Data(H)'!$A$1:$A$288,'PY1 Data(H)'!$A$1:$BR$288))</f>
        <v>49095861</v>
      </c>
      <c r="AQ70" s="133" cm="1">
        <f t="array" ref="AQ70">_xlfn.XLOOKUP(AQ$1,'PY1 Data(H)'!$A$1:$BR$1,_xlfn.XLOOKUP($A70,'PY1 Data(H)'!$A$1:$A$288,'PY1 Data(H)'!$A$1:$BR$288))</f>
        <v>11067592</v>
      </c>
      <c r="AR70" s="133" cm="1">
        <f t="array" ref="AR70">_xlfn.XLOOKUP(AR$1,'PY1 Data(H)'!$A$1:$BR$1,_xlfn.XLOOKUP($A70,'PY1 Data(H)'!$A$1:$A$288,'PY1 Data(H)'!$A$1:$BR$288))</f>
        <v>76356212</v>
      </c>
      <c r="AS70" s="133" cm="1">
        <f t="array" ref="AS70">_xlfn.XLOOKUP(AS$1,'PY1 Data(H)'!$A$1:$BR$1,_xlfn.XLOOKUP($A70,'PY1 Data(H)'!$A$1:$A$288,'PY1 Data(H)'!$A$1:$BR$288))</f>
        <v>265123187</v>
      </c>
      <c r="AT70" s="133" cm="1">
        <f t="array" ref="AT70">_xlfn.XLOOKUP(AT$1,'PY1 Data(H)'!$A$1:$BR$1,_xlfn.XLOOKUP($A70,'PY1 Data(H)'!$A$1:$A$288,'PY1 Data(H)'!$A$1:$BR$288))</f>
        <v>17935332</v>
      </c>
      <c r="AU70" s="133" cm="1">
        <f t="array" ref="AU70">_xlfn.XLOOKUP(AU$1,'PY1 Data(H)'!$A$1:$BR$1,_xlfn.XLOOKUP($A70,'PY1 Data(H)'!$A$1:$A$288,'PY1 Data(H)'!$A$1:$BR$288))</f>
        <v>13335386</v>
      </c>
      <c r="AV70" s="133" cm="1">
        <f t="array" ref="AV70">_xlfn.XLOOKUP(AV$1,'PY1 Data(H)'!$A$1:$BR$1,_xlfn.XLOOKUP($A70,'PY1 Data(H)'!$A$1:$A$288,'PY1 Data(H)'!$A$1:$BR$288))</f>
        <v>64624784</v>
      </c>
      <c r="AW70" s="133" cm="1">
        <f t="array" ref="AW70">_xlfn.XLOOKUP(AW$1,'PY1 Data(H)'!$A$1:$BR$1,_xlfn.XLOOKUP($A70,'PY1 Data(H)'!$A$1:$A$288,'PY1 Data(H)'!$A$1:$BR$288))</f>
        <v>30708768</v>
      </c>
      <c r="AX70" s="133" cm="1">
        <f t="array" ref="AX70">_xlfn.XLOOKUP(AX$1,'PY1 Data(H)'!$A$1:$BR$1,_xlfn.XLOOKUP($A70,'PY1 Data(H)'!$A$1:$A$288,'PY1 Data(H)'!$A$1:$BR$288))</f>
        <v>691599796</v>
      </c>
      <c r="AY70" s="133" cm="1">
        <f t="array" ref="AY70">_xlfn.XLOOKUP(AY$1,'PY1 Data(H)'!$A$1:$BR$1,_xlfn.XLOOKUP($A70,'PY1 Data(H)'!$A$1:$A$288,'PY1 Data(H)'!$A$1:$BR$288))</f>
        <v>22471422</v>
      </c>
      <c r="AZ70" s="133" cm="1">
        <f t="array" ref="AZ70">_xlfn.XLOOKUP(AZ$1,'PY1 Data(H)'!$A$1:$BR$1,_xlfn.XLOOKUP($A70,'PY1 Data(H)'!$A$1:$A$288,'PY1 Data(H)'!$A$1:$BR$288))</f>
        <v>170991432</v>
      </c>
      <c r="BA70" s="133" cm="1">
        <f t="array" ref="BA70">_xlfn.XLOOKUP(BA$1,'PY1 Data(H)'!$A$1:$BR$1,_xlfn.XLOOKUP($A70,'PY1 Data(H)'!$A$1:$A$288,'PY1 Data(H)'!$A$1:$BR$288))</f>
        <v>69893015</v>
      </c>
      <c r="BB70" s="133" cm="1">
        <f t="array" ref="BB70">_xlfn.XLOOKUP(BB$1,'PY1 Data(H)'!$A$1:$BR$1,_xlfn.XLOOKUP($A70,'PY1 Data(H)'!$A$1:$A$288,'PY1 Data(H)'!$A$1:$BR$288))</f>
        <v>124806029</v>
      </c>
      <c r="BC70" s="133" cm="1">
        <f t="array" ref="BC70">_xlfn.XLOOKUP(BC$1,'PY1 Data(H)'!$A$1:$BR$1,_xlfn.XLOOKUP($A70,'PY1 Data(H)'!$A$1:$A$288,'PY1 Data(H)'!$A$1:$BR$288))</f>
        <v>26734393</v>
      </c>
      <c r="BD70" s="133" cm="1">
        <f t="array" ref="BD70">_xlfn.XLOOKUP(BD$1,'PY1 Data(H)'!$A$1:$BR$1,_xlfn.XLOOKUP($A70,'PY1 Data(H)'!$A$1:$A$288,'PY1 Data(H)'!$A$1:$BR$288))</f>
        <v>34228068</v>
      </c>
      <c r="BE70" s="133" cm="1">
        <f t="array" ref="BE70">_xlfn.XLOOKUP(BE$1,'PY1 Data(H)'!$A$1:$BR$1,_xlfn.XLOOKUP($A70,'PY1 Data(H)'!$A$1:$A$288,'PY1 Data(H)'!$A$1:$BR$288))</f>
        <v>84064881</v>
      </c>
      <c r="BF70" s="133" cm="1">
        <f t="array" ref="BF70">_xlfn.XLOOKUP(BF$1,'PY1 Data(H)'!$A$1:$BR$1,_xlfn.XLOOKUP($A70,'PY1 Data(H)'!$A$1:$A$288,'PY1 Data(H)'!$A$1:$BR$288))</f>
        <v>8310658</v>
      </c>
      <c r="BG70" s="133" cm="1">
        <f t="array" ref="BG70">_xlfn.XLOOKUP(BG$1,'PY1 Data(H)'!$A$1:$BR$1,_xlfn.XLOOKUP($A70,'PY1 Data(H)'!$A$1:$A$288,'PY1 Data(H)'!$A$1:$BR$288))</f>
        <v>171263665</v>
      </c>
      <c r="BH70" s="133" cm="1">
        <f t="array" ref="BH70">_xlfn.XLOOKUP(BH$1,'PY1 Data(H)'!$A$1:$BR$1,_xlfn.XLOOKUP($A70,'PY1 Data(H)'!$A$1:$A$288,'PY1 Data(H)'!$A$1:$BR$288))</f>
        <v>36939788</v>
      </c>
      <c r="BI70" s="133" cm="1">
        <f t="array" ref="BI70">_xlfn.XLOOKUP(BI$1,'PY1 Data(H)'!$A$1:$BR$1,_xlfn.XLOOKUP($A70,'PY1 Data(H)'!$A$1:$A$288,'PY1 Data(H)'!$A$1:$BR$288))</f>
        <v>335667880</v>
      </c>
      <c r="BJ70" s="133" cm="1">
        <f t="array" ref="BJ70">_xlfn.XLOOKUP(BJ$1,'PY1 Data(H)'!$A$1:$BR$1,_xlfn.XLOOKUP($A70,'PY1 Data(H)'!$A$1:$A$288,'PY1 Data(H)'!$A$1:$BR$288))</f>
        <v>12190502</v>
      </c>
    </row>
    <row r="71" spans="1:62" x14ac:dyDescent="0.3">
      <c r="A71">
        <v>547</v>
      </c>
      <c r="D71" s="133" cm="1">
        <f t="array" ref="D71">_xlfn.XLOOKUP(D$1,'PY1 Data(H)'!$A$1:$BR$1,_xlfn.XLOOKUP($A71,'PY1 Data(H)'!$A$1:$A$288,'PY1 Data(H)'!$A$1:$BR$288))</f>
        <v>4</v>
      </c>
      <c r="E71" s="133" cm="1">
        <f t="array" ref="E71">_xlfn.XLOOKUP(E$1,'PY1 Data(H)'!$A$1:$BR$1,_xlfn.XLOOKUP($A71,'PY1 Data(H)'!$A$1:$A$288,'PY1 Data(H)'!$A$1:$BR$288))</f>
        <v>4</v>
      </c>
      <c r="F71" s="133" cm="1">
        <f t="array" ref="F71">_xlfn.XLOOKUP(F$1,'PY1 Data(H)'!$A$1:$BR$1,_xlfn.XLOOKUP($A71,'PY1 Data(H)'!$A$1:$A$288,'PY1 Data(H)'!$A$1:$BR$288))</f>
        <v>4</v>
      </c>
      <c r="G71" s="133" cm="1">
        <f t="array" ref="G71">_xlfn.XLOOKUP(G$1,'PY1 Data(H)'!$A$1:$BR$1,_xlfn.XLOOKUP($A71,'PY1 Data(H)'!$A$1:$A$288,'PY1 Data(H)'!$A$1:$BR$288))</f>
        <v>4</v>
      </c>
      <c r="H71" s="133" cm="1">
        <f t="array" ref="H71">_xlfn.XLOOKUP(H$1,'PY1 Data(H)'!$A$1:$BR$1,_xlfn.XLOOKUP($A71,'PY1 Data(H)'!$A$1:$A$288,'PY1 Data(H)'!$A$1:$BR$288))</f>
        <v>4</v>
      </c>
      <c r="I71" s="133" cm="1">
        <f t="array" ref="I71">_xlfn.XLOOKUP(I$1,'PY1 Data(H)'!$A$1:$BR$1,_xlfn.XLOOKUP($A71,'PY1 Data(H)'!$A$1:$A$288,'PY1 Data(H)'!$A$1:$BR$288))</f>
        <v>4</v>
      </c>
      <c r="J71" s="133" cm="1">
        <f t="array" ref="J71">_xlfn.XLOOKUP(J$1,'PY1 Data(H)'!$A$1:$BR$1,_xlfn.XLOOKUP($A71,'PY1 Data(H)'!$A$1:$A$288,'PY1 Data(H)'!$A$1:$BR$288))</f>
        <v>4</v>
      </c>
      <c r="K71" s="133" cm="1">
        <f t="array" ref="K71">_xlfn.XLOOKUP(K$1,'PY1 Data(H)'!$A$1:$BR$1,_xlfn.XLOOKUP($A71,'PY1 Data(H)'!$A$1:$A$288,'PY1 Data(H)'!$A$1:$BR$288))</f>
        <v>4</v>
      </c>
      <c r="L71" s="133" cm="1">
        <f t="array" ref="L71">_xlfn.XLOOKUP(L$1,'PY1 Data(H)'!$A$1:$BR$1,_xlfn.XLOOKUP($A71,'PY1 Data(H)'!$A$1:$A$288,'PY1 Data(H)'!$A$1:$BR$288))</f>
        <v>4</v>
      </c>
      <c r="M71" s="133" cm="1">
        <f t="array" ref="M71">_xlfn.XLOOKUP(M$1,'PY1 Data(H)'!$A$1:$BR$1,_xlfn.XLOOKUP($A71,'PY1 Data(H)'!$A$1:$A$288,'PY1 Data(H)'!$A$1:$BR$288))</f>
        <v>4</v>
      </c>
      <c r="N71" s="133" cm="1">
        <f t="array" ref="N71">_xlfn.XLOOKUP(N$1,'PY1 Data(H)'!$A$1:$BR$1,_xlfn.XLOOKUP($A71,'PY1 Data(H)'!$A$1:$A$288,'PY1 Data(H)'!$A$1:$BR$288))</f>
        <v>4</v>
      </c>
      <c r="O71" s="133" cm="1">
        <f t="array" ref="O71">_xlfn.XLOOKUP(O$1,'PY1 Data(H)'!$A$1:$BR$1,_xlfn.XLOOKUP($A71,'PY1 Data(H)'!$A$1:$A$288,'PY1 Data(H)'!$A$1:$BR$288))</f>
        <v>4</v>
      </c>
      <c r="P71" s="133" cm="1">
        <f t="array" ref="P71">_xlfn.XLOOKUP(P$1,'PY1 Data(H)'!$A$1:$BR$1,_xlfn.XLOOKUP($A71,'PY1 Data(H)'!$A$1:$A$288,'PY1 Data(H)'!$A$1:$BR$288))</f>
        <v>4</v>
      </c>
      <c r="Q71" s="133" cm="1">
        <f t="array" ref="Q71">_xlfn.XLOOKUP(Q$1,'PY1 Data(H)'!$A$1:$BR$1,_xlfn.XLOOKUP($A71,'PY1 Data(H)'!$A$1:$A$288,'PY1 Data(H)'!$A$1:$BR$288))</f>
        <v>4</v>
      </c>
      <c r="R71" s="133" cm="1">
        <f t="array" ref="R71">_xlfn.XLOOKUP(R$1,'PY1 Data(H)'!$A$1:$BR$1,_xlfn.XLOOKUP($A71,'PY1 Data(H)'!$A$1:$A$288,'PY1 Data(H)'!$A$1:$BR$288))</f>
        <v>4</v>
      </c>
      <c r="S71" s="133" cm="1">
        <f t="array" ref="S71">_xlfn.XLOOKUP(S$1,'PY1 Data(H)'!$A$1:$BR$1,_xlfn.XLOOKUP($A71,'PY1 Data(H)'!$A$1:$A$288,'PY1 Data(H)'!$A$1:$BR$288))</f>
        <v>4</v>
      </c>
      <c r="T71" s="133" cm="1">
        <f t="array" ref="T71">_xlfn.XLOOKUP(T$1,'PY1 Data(H)'!$A$1:$BR$1,_xlfn.XLOOKUP($A71,'PY1 Data(H)'!$A$1:$A$288,'PY1 Data(H)'!$A$1:$BR$288))</f>
        <v>4</v>
      </c>
      <c r="U71" s="133" cm="1">
        <f t="array" ref="U71">_xlfn.XLOOKUP(U$1,'PY1 Data(H)'!$A$1:$BR$1,_xlfn.XLOOKUP($A71,'PY1 Data(H)'!$A$1:$A$288,'PY1 Data(H)'!$A$1:$BR$288))</f>
        <v>4</v>
      </c>
      <c r="V71" s="133" cm="1">
        <f t="array" ref="V71">_xlfn.XLOOKUP(V$1,'PY1 Data(H)'!$A$1:$BR$1,_xlfn.XLOOKUP($A71,'PY1 Data(H)'!$A$1:$A$288,'PY1 Data(H)'!$A$1:$BR$288))</f>
        <v>4</v>
      </c>
      <c r="W71" s="133" cm="1">
        <f t="array" ref="W71">_xlfn.XLOOKUP(W$1,'PY1 Data(H)'!$A$1:$BR$1,_xlfn.XLOOKUP($A71,'PY1 Data(H)'!$A$1:$A$288,'PY1 Data(H)'!$A$1:$BR$288))</f>
        <v>4</v>
      </c>
      <c r="X71" s="133" cm="1">
        <f t="array" ref="X71">_xlfn.XLOOKUP(X$1,'PY1 Data(H)'!$A$1:$BR$1,_xlfn.XLOOKUP($A71,'PY1 Data(H)'!$A$1:$A$288,'PY1 Data(H)'!$A$1:$BR$288))</f>
        <v>4</v>
      </c>
      <c r="Y71" s="133" cm="1">
        <f t="array" ref="Y71">_xlfn.XLOOKUP(Y$1,'PY1 Data(H)'!$A$1:$BR$1,_xlfn.XLOOKUP($A71,'PY1 Data(H)'!$A$1:$A$288,'PY1 Data(H)'!$A$1:$BR$288))</f>
        <v>4</v>
      </c>
      <c r="Z71" s="133" cm="1">
        <f t="array" ref="Z71">_xlfn.XLOOKUP(Z$1,'PY1 Data(H)'!$A$1:$BR$1,_xlfn.XLOOKUP($A71,'PY1 Data(H)'!$A$1:$A$288,'PY1 Data(H)'!$A$1:$BR$288))</f>
        <v>4</v>
      </c>
      <c r="AA71" s="133" cm="1">
        <f t="array" ref="AA71">_xlfn.XLOOKUP(AA$1,'PY1 Data(H)'!$A$1:$BR$1,_xlfn.XLOOKUP($A71,'PY1 Data(H)'!$A$1:$A$288,'PY1 Data(H)'!$A$1:$BR$288))</f>
        <v>4</v>
      </c>
      <c r="AB71" s="133" cm="1">
        <f t="array" ref="AB71">_xlfn.XLOOKUP(AB$1,'PY1 Data(H)'!$A$1:$BR$1,_xlfn.XLOOKUP($A71,'PY1 Data(H)'!$A$1:$A$288,'PY1 Data(H)'!$A$1:$BR$288))</f>
        <v>4</v>
      </c>
      <c r="AC71" s="133" cm="1">
        <f t="array" ref="AC71">_xlfn.XLOOKUP(AC$1,'PY1 Data(H)'!$A$1:$BR$1,_xlfn.XLOOKUP($A71,'PY1 Data(H)'!$A$1:$A$288,'PY1 Data(H)'!$A$1:$BR$288))</f>
        <v>4</v>
      </c>
      <c r="AD71" s="133" cm="1">
        <f t="array" ref="AD71">_xlfn.XLOOKUP(AD$1,'PY1 Data(H)'!$A$1:$BR$1,_xlfn.XLOOKUP($A71,'PY1 Data(H)'!$A$1:$A$288,'PY1 Data(H)'!$A$1:$BR$288))</f>
        <v>4</v>
      </c>
      <c r="AE71" s="133" cm="1">
        <f t="array" ref="AE71">_xlfn.XLOOKUP(AE$1,'PY1 Data(H)'!$A$1:$BR$1,_xlfn.XLOOKUP($A71,'PY1 Data(H)'!$A$1:$A$288,'PY1 Data(H)'!$A$1:$BR$288))</f>
        <v>4</v>
      </c>
      <c r="AF71" s="133" cm="1">
        <f t="array" ref="AF71">_xlfn.XLOOKUP(AF$1,'PY1 Data(H)'!$A$1:$BR$1,_xlfn.XLOOKUP($A71,'PY1 Data(H)'!$A$1:$A$288,'PY1 Data(H)'!$A$1:$BR$288))</f>
        <v>4</v>
      </c>
      <c r="AG71" s="133" cm="1">
        <f t="array" ref="AG71">_xlfn.XLOOKUP(AG$1,'PY1 Data(H)'!$A$1:$BR$1,_xlfn.XLOOKUP($A71,'PY1 Data(H)'!$A$1:$A$288,'PY1 Data(H)'!$A$1:$BR$288))</f>
        <v>0</v>
      </c>
      <c r="AH71" s="133" cm="1">
        <f t="array" ref="AH71">_xlfn.XLOOKUP(AH$1,'PY1 Data(H)'!$A$1:$BR$1,_xlfn.XLOOKUP($A71,'PY1 Data(H)'!$A$1:$A$288,'PY1 Data(H)'!$A$1:$BR$288))</f>
        <v>4</v>
      </c>
      <c r="AI71" s="133" cm="1">
        <f t="array" ref="AI71">_xlfn.XLOOKUP(AI$1,'PY1 Data(H)'!$A$1:$BR$1,_xlfn.XLOOKUP($A71,'PY1 Data(H)'!$A$1:$A$288,'PY1 Data(H)'!$A$1:$BR$288))</f>
        <v>4</v>
      </c>
      <c r="AJ71" s="133" cm="1">
        <f t="array" ref="AJ71">_xlfn.XLOOKUP(AJ$1,'PY1 Data(H)'!$A$1:$BR$1,_xlfn.XLOOKUP($A71,'PY1 Data(H)'!$A$1:$A$288,'PY1 Data(H)'!$A$1:$BR$288))</f>
        <v>4</v>
      </c>
      <c r="AK71" s="133" cm="1">
        <f t="array" ref="AK71">_xlfn.XLOOKUP(AK$1,'PY1 Data(H)'!$A$1:$BR$1,_xlfn.XLOOKUP($A71,'PY1 Data(H)'!$A$1:$A$288,'PY1 Data(H)'!$A$1:$BR$288))</f>
        <v>4</v>
      </c>
      <c r="AL71" s="133" cm="1">
        <f t="array" ref="AL71">_xlfn.XLOOKUP(AL$1,'PY1 Data(H)'!$A$1:$BR$1,_xlfn.XLOOKUP($A71,'PY1 Data(H)'!$A$1:$A$288,'PY1 Data(H)'!$A$1:$BR$288))</f>
        <v>4</v>
      </c>
      <c r="AM71" s="133" cm="1">
        <f t="array" ref="AM71">_xlfn.XLOOKUP(AM$1,'PY1 Data(H)'!$A$1:$BR$1,_xlfn.XLOOKUP($A71,'PY1 Data(H)'!$A$1:$A$288,'PY1 Data(H)'!$A$1:$BR$288))</f>
        <v>4</v>
      </c>
      <c r="AN71" s="133" cm="1">
        <f t="array" ref="AN71">_xlfn.XLOOKUP(AN$1,'PY1 Data(H)'!$A$1:$BR$1,_xlfn.XLOOKUP($A71,'PY1 Data(H)'!$A$1:$A$288,'PY1 Data(H)'!$A$1:$BR$288))</f>
        <v>4</v>
      </c>
      <c r="AO71" s="133" cm="1">
        <f t="array" ref="AO71">_xlfn.XLOOKUP(AO$1,'PY1 Data(H)'!$A$1:$BR$1,_xlfn.XLOOKUP($A71,'PY1 Data(H)'!$A$1:$A$288,'PY1 Data(H)'!$A$1:$BR$288))</f>
        <v>3</v>
      </c>
      <c r="AP71" s="133" cm="1">
        <f t="array" ref="AP71">_xlfn.XLOOKUP(AP$1,'PY1 Data(H)'!$A$1:$BR$1,_xlfn.XLOOKUP($A71,'PY1 Data(H)'!$A$1:$A$288,'PY1 Data(H)'!$A$1:$BR$288))</f>
        <v>4</v>
      </c>
      <c r="AQ71" s="133" cm="1">
        <f t="array" ref="AQ71">_xlfn.XLOOKUP(AQ$1,'PY1 Data(H)'!$A$1:$BR$1,_xlfn.XLOOKUP($A71,'PY1 Data(H)'!$A$1:$A$288,'PY1 Data(H)'!$A$1:$BR$288))</f>
        <v>4</v>
      </c>
      <c r="AR71" s="133" cm="1">
        <f t="array" ref="AR71">_xlfn.XLOOKUP(AR$1,'PY1 Data(H)'!$A$1:$BR$1,_xlfn.XLOOKUP($A71,'PY1 Data(H)'!$A$1:$A$288,'PY1 Data(H)'!$A$1:$BR$288))</f>
        <v>4</v>
      </c>
      <c r="AS71" s="133" cm="1">
        <f t="array" ref="AS71">_xlfn.XLOOKUP(AS$1,'PY1 Data(H)'!$A$1:$BR$1,_xlfn.XLOOKUP($A71,'PY1 Data(H)'!$A$1:$A$288,'PY1 Data(H)'!$A$1:$BR$288))</f>
        <v>4</v>
      </c>
      <c r="AT71" s="133" cm="1">
        <f t="array" ref="AT71">_xlfn.XLOOKUP(AT$1,'PY1 Data(H)'!$A$1:$BR$1,_xlfn.XLOOKUP($A71,'PY1 Data(H)'!$A$1:$A$288,'PY1 Data(H)'!$A$1:$BR$288))</f>
        <v>4</v>
      </c>
      <c r="AU71" s="133" cm="1">
        <f t="array" ref="AU71">_xlfn.XLOOKUP(AU$1,'PY1 Data(H)'!$A$1:$BR$1,_xlfn.XLOOKUP($A71,'PY1 Data(H)'!$A$1:$A$288,'PY1 Data(H)'!$A$1:$BR$288))</f>
        <v>4</v>
      </c>
      <c r="AV71" s="133" cm="1">
        <f t="array" ref="AV71">_xlfn.XLOOKUP(AV$1,'PY1 Data(H)'!$A$1:$BR$1,_xlfn.XLOOKUP($A71,'PY1 Data(H)'!$A$1:$A$288,'PY1 Data(H)'!$A$1:$BR$288))</f>
        <v>4</v>
      </c>
      <c r="AW71" s="133" cm="1">
        <f t="array" ref="AW71">_xlfn.XLOOKUP(AW$1,'PY1 Data(H)'!$A$1:$BR$1,_xlfn.XLOOKUP($A71,'PY1 Data(H)'!$A$1:$A$288,'PY1 Data(H)'!$A$1:$BR$288))</f>
        <v>4</v>
      </c>
      <c r="AX71" s="133" cm="1">
        <f t="array" ref="AX71">_xlfn.XLOOKUP(AX$1,'PY1 Data(H)'!$A$1:$BR$1,_xlfn.XLOOKUP($A71,'PY1 Data(H)'!$A$1:$A$288,'PY1 Data(H)'!$A$1:$BR$288))</f>
        <v>4</v>
      </c>
      <c r="AY71" s="133" cm="1">
        <f t="array" ref="AY71">_xlfn.XLOOKUP(AY$1,'PY1 Data(H)'!$A$1:$BR$1,_xlfn.XLOOKUP($A71,'PY1 Data(H)'!$A$1:$A$288,'PY1 Data(H)'!$A$1:$BR$288))</f>
        <v>4</v>
      </c>
      <c r="AZ71" s="133" cm="1">
        <f t="array" ref="AZ71">_xlfn.XLOOKUP(AZ$1,'PY1 Data(H)'!$A$1:$BR$1,_xlfn.XLOOKUP($A71,'PY1 Data(H)'!$A$1:$A$288,'PY1 Data(H)'!$A$1:$BR$288))</f>
        <v>4</v>
      </c>
      <c r="BA71" s="133" cm="1">
        <f t="array" ref="BA71">_xlfn.XLOOKUP(BA$1,'PY1 Data(H)'!$A$1:$BR$1,_xlfn.XLOOKUP($A71,'PY1 Data(H)'!$A$1:$A$288,'PY1 Data(H)'!$A$1:$BR$288))</f>
        <v>4</v>
      </c>
      <c r="BB71" s="133" cm="1">
        <f t="array" ref="BB71">_xlfn.XLOOKUP(BB$1,'PY1 Data(H)'!$A$1:$BR$1,_xlfn.XLOOKUP($A71,'PY1 Data(H)'!$A$1:$A$288,'PY1 Data(H)'!$A$1:$BR$288))</f>
        <v>4</v>
      </c>
      <c r="BC71" s="133" cm="1">
        <f t="array" ref="BC71">_xlfn.XLOOKUP(BC$1,'PY1 Data(H)'!$A$1:$BR$1,_xlfn.XLOOKUP($A71,'PY1 Data(H)'!$A$1:$A$288,'PY1 Data(H)'!$A$1:$BR$288))</f>
        <v>1</v>
      </c>
      <c r="BD71" s="133" cm="1">
        <f t="array" ref="BD71">_xlfn.XLOOKUP(BD$1,'PY1 Data(H)'!$A$1:$BR$1,_xlfn.XLOOKUP($A71,'PY1 Data(H)'!$A$1:$A$288,'PY1 Data(H)'!$A$1:$BR$288))</f>
        <v>4</v>
      </c>
      <c r="BE71" s="133" cm="1">
        <f t="array" ref="BE71">_xlfn.XLOOKUP(BE$1,'PY1 Data(H)'!$A$1:$BR$1,_xlfn.XLOOKUP($A71,'PY1 Data(H)'!$A$1:$A$288,'PY1 Data(H)'!$A$1:$BR$288))</f>
        <v>4</v>
      </c>
      <c r="BF71" s="133" cm="1">
        <f t="array" ref="BF71">_xlfn.XLOOKUP(BF$1,'PY1 Data(H)'!$A$1:$BR$1,_xlfn.XLOOKUP($A71,'PY1 Data(H)'!$A$1:$A$288,'PY1 Data(H)'!$A$1:$BR$288))</f>
        <v>4</v>
      </c>
      <c r="BG71" s="133" cm="1">
        <f t="array" ref="BG71">_xlfn.XLOOKUP(BG$1,'PY1 Data(H)'!$A$1:$BR$1,_xlfn.XLOOKUP($A71,'PY1 Data(H)'!$A$1:$A$288,'PY1 Data(H)'!$A$1:$BR$288))</f>
        <v>4</v>
      </c>
      <c r="BH71" s="133" cm="1">
        <f t="array" ref="BH71">_xlfn.XLOOKUP(BH$1,'PY1 Data(H)'!$A$1:$BR$1,_xlfn.XLOOKUP($A71,'PY1 Data(H)'!$A$1:$A$288,'PY1 Data(H)'!$A$1:$BR$288))</f>
        <v>4</v>
      </c>
      <c r="BI71" s="133" cm="1">
        <f t="array" ref="BI71">_xlfn.XLOOKUP(BI$1,'PY1 Data(H)'!$A$1:$BR$1,_xlfn.XLOOKUP($A71,'PY1 Data(H)'!$A$1:$A$288,'PY1 Data(H)'!$A$1:$BR$288))</f>
        <v>4</v>
      </c>
      <c r="BJ71" s="133" cm="1">
        <f t="array" ref="BJ71">_xlfn.XLOOKUP(BJ$1,'PY1 Data(H)'!$A$1:$BR$1,_xlfn.XLOOKUP($A71,'PY1 Data(H)'!$A$1:$A$288,'PY1 Data(H)'!$A$1:$BR$288))</f>
        <v>4</v>
      </c>
    </row>
    <row r="72" spans="1:62" x14ac:dyDescent="0.3">
      <c r="A72">
        <v>659</v>
      </c>
      <c r="D72" s="133" cm="1">
        <f t="array" ref="D72">_xlfn.XLOOKUP(D$1,'PY1 Data(H)'!$A$1:$BR$1,_xlfn.XLOOKUP($A72,'PY1 Data(H)'!$A$1:$A$288,'PY1 Data(H)'!$A$1:$BR$288))</f>
        <v>0</v>
      </c>
      <c r="E72" s="133" cm="1">
        <f t="array" ref="E72">_xlfn.XLOOKUP(E$1,'PY1 Data(H)'!$A$1:$BR$1,_xlfn.XLOOKUP($A72,'PY1 Data(H)'!$A$1:$A$288,'PY1 Data(H)'!$A$1:$BR$288))</f>
        <v>0</v>
      </c>
      <c r="F72" s="133" cm="1">
        <f t="array" ref="F72">_xlfn.XLOOKUP(F$1,'PY1 Data(H)'!$A$1:$BR$1,_xlfn.XLOOKUP($A72,'PY1 Data(H)'!$A$1:$A$288,'PY1 Data(H)'!$A$1:$BR$288))</f>
        <v>0</v>
      </c>
      <c r="G72" s="133" cm="1">
        <f t="array" ref="G72">_xlfn.XLOOKUP(G$1,'PY1 Data(H)'!$A$1:$BR$1,_xlfn.XLOOKUP($A72,'PY1 Data(H)'!$A$1:$A$288,'PY1 Data(H)'!$A$1:$BR$288))</f>
        <v>0</v>
      </c>
      <c r="H72" s="133" cm="1">
        <f t="array" ref="H72">_xlfn.XLOOKUP(H$1,'PY1 Data(H)'!$A$1:$BR$1,_xlfn.XLOOKUP($A72,'PY1 Data(H)'!$A$1:$A$288,'PY1 Data(H)'!$A$1:$BR$288))</f>
        <v>0</v>
      </c>
      <c r="I72" s="133" cm="1">
        <f t="array" ref="I72">_xlfn.XLOOKUP(I$1,'PY1 Data(H)'!$A$1:$BR$1,_xlfn.XLOOKUP($A72,'PY1 Data(H)'!$A$1:$A$288,'PY1 Data(H)'!$A$1:$BR$288))</f>
        <v>0</v>
      </c>
      <c r="J72" s="133" cm="1">
        <f t="array" ref="J72">_xlfn.XLOOKUP(J$1,'PY1 Data(H)'!$A$1:$BR$1,_xlfn.XLOOKUP($A72,'PY1 Data(H)'!$A$1:$A$288,'PY1 Data(H)'!$A$1:$BR$288))</f>
        <v>0</v>
      </c>
      <c r="K72" s="133" cm="1">
        <f t="array" ref="K72">_xlfn.XLOOKUP(K$1,'PY1 Data(H)'!$A$1:$BR$1,_xlfn.XLOOKUP($A72,'PY1 Data(H)'!$A$1:$A$288,'PY1 Data(H)'!$A$1:$BR$288))</f>
        <v>0</v>
      </c>
      <c r="L72" s="133" cm="1">
        <f t="array" ref="L72">_xlfn.XLOOKUP(L$1,'PY1 Data(H)'!$A$1:$BR$1,_xlfn.XLOOKUP($A72,'PY1 Data(H)'!$A$1:$A$288,'PY1 Data(H)'!$A$1:$BR$288))</f>
        <v>58472660</v>
      </c>
      <c r="M72" s="133" cm="1">
        <f t="array" ref="M72">_xlfn.XLOOKUP(M$1,'PY1 Data(H)'!$A$1:$BR$1,_xlfn.XLOOKUP($A72,'PY1 Data(H)'!$A$1:$A$288,'PY1 Data(H)'!$A$1:$BR$288))</f>
        <v>0</v>
      </c>
      <c r="N72" s="133" cm="1">
        <f t="array" ref="N72">_xlfn.XLOOKUP(N$1,'PY1 Data(H)'!$A$1:$BR$1,_xlfn.XLOOKUP($A72,'PY1 Data(H)'!$A$1:$A$288,'PY1 Data(H)'!$A$1:$BR$288))</f>
        <v>0</v>
      </c>
      <c r="O72" s="133" cm="1">
        <f t="array" ref="O72">_xlfn.XLOOKUP(O$1,'PY1 Data(H)'!$A$1:$BR$1,_xlfn.XLOOKUP($A72,'PY1 Data(H)'!$A$1:$A$288,'PY1 Data(H)'!$A$1:$BR$288))</f>
        <v>0</v>
      </c>
      <c r="P72" s="133" cm="1">
        <f t="array" ref="P72">_xlfn.XLOOKUP(P$1,'PY1 Data(H)'!$A$1:$BR$1,_xlfn.XLOOKUP($A72,'PY1 Data(H)'!$A$1:$A$288,'PY1 Data(H)'!$A$1:$BR$288))</f>
        <v>0</v>
      </c>
      <c r="Q72" s="133" cm="1">
        <f t="array" ref="Q72">_xlfn.XLOOKUP(Q$1,'PY1 Data(H)'!$A$1:$BR$1,_xlfn.XLOOKUP($A72,'PY1 Data(H)'!$A$1:$A$288,'PY1 Data(H)'!$A$1:$BR$288))</f>
        <v>0</v>
      </c>
      <c r="R72" s="133" cm="1">
        <f t="array" ref="R72">_xlfn.XLOOKUP(R$1,'PY1 Data(H)'!$A$1:$BR$1,_xlfn.XLOOKUP($A72,'PY1 Data(H)'!$A$1:$A$288,'PY1 Data(H)'!$A$1:$BR$288))</f>
        <v>0</v>
      </c>
      <c r="S72" s="133" cm="1">
        <f t="array" ref="S72">_xlfn.XLOOKUP(S$1,'PY1 Data(H)'!$A$1:$BR$1,_xlfn.XLOOKUP($A72,'PY1 Data(H)'!$A$1:$A$288,'PY1 Data(H)'!$A$1:$BR$288))</f>
        <v>0</v>
      </c>
      <c r="T72" s="133" cm="1">
        <f t="array" ref="T72">_xlfn.XLOOKUP(T$1,'PY1 Data(H)'!$A$1:$BR$1,_xlfn.XLOOKUP($A72,'PY1 Data(H)'!$A$1:$A$288,'PY1 Data(H)'!$A$1:$BR$288))</f>
        <v>0</v>
      </c>
      <c r="U72" s="133" cm="1">
        <f t="array" ref="U72">_xlfn.XLOOKUP(U$1,'PY1 Data(H)'!$A$1:$BR$1,_xlfn.XLOOKUP($A72,'PY1 Data(H)'!$A$1:$A$288,'PY1 Data(H)'!$A$1:$BR$288))</f>
        <v>0</v>
      </c>
      <c r="V72" s="133" cm="1">
        <f t="array" ref="V72">_xlfn.XLOOKUP(V$1,'PY1 Data(H)'!$A$1:$BR$1,_xlfn.XLOOKUP($A72,'PY1 Data(H)'!$A$1:$A$288,'PY1 Data(H)'!$A$1:$BR$288))</f>
        <v>0</v>
      </c>
      <c r="W72" s="133" cm="1">
        <f t="array" ref="W72">_xlfn.XLOOKUP(W$1,'PY1 Data(H)'!$A$1:$BR$1,_xlfn.XLOOKUP($A72,'PY1 Data(H)'!$A$1:$A$288,'PY1 Data(H)'!$A$1:$BR$288))</f>
        <v>0</v>
      </c>
      <c r="X72" s="133" cm="1">
        <f t="array" ref="X72">_xlfn.XLOOKUP(X$1,'PY1 Data(H)'!$A$1:$BR$1,_xlfn.XLOOKUP($A72,'PY1 Data(H)'!$A$1:$A$288,'PY1 Data(H)'!$A$1:$BR$288))</f>
        <v>0</v>
      </c>
      <c r="Y72" s="133" cm="1">
        <f t="array" ref="Y72">_xlfn.XLOOKUP(Y$1,'PY1 Data(H)'!$A$1:$BR$1,_xlfn.XLOOKUP($A72,'PY1 Data(H)'!$A$1:$A$288,'PY1 Data(H)'!$A$1:$BR$288))</f>
        <v>1498015000</v>
      </c>
      <c r="Z72" s="133" cm="1">
        <f t="array" ref="Z72">_xlfn.XLOOKUP(Z$1,'PY1 Data(H)'!$A$1:$BR$1,_xlfn.XLOOKUP($A72,'PY1 Data(H)'!$A$1:$A$288,'PY1 Data(H)'!$A$1:$BR$288))</f>
        <v>0</v>
      </c>
      <c r="AA72" s="133" cm="1">
        <f t="array" ref="AA72">_xlfn.XLOOKUP(AA$1,'PY1 Data(H)'!$A$1:$BR$1,_xlfn.XLOOKUP($A72,'PY1 Data(H)'!$A$1:$A$288,'PY1 Data(H)'!$A$1:$BR$288))</f>
        <v>35332993</v>
      </c>
      <c r="AB72" s="133" cm="1">
        <f t="array" ref="AB72">_xlfn.XLOOKUP(AB$1,'PY1 Data(H)'!$A$1:$BR$1,_xlfn.XLOOKUP($A72,'PY1 Data(H)'!$A$1:$A$288,'PY1 Data(H)'!$A$1:$BR$288))</f>
        <v>0</v>
      </c>
      <c r="AC72" s="133" cm="1">
        <f t="array" ref="AC72">_xlfn.XLOOKUP(AC$1,'PY1 Data(H)'!$A$1:$BR$1,_xlfn.XLOOKUP($A72,'PY1 Data(H)'!$A$1:$A$288,'PY1 Data(H)'!$A$1:$BR$288))</f>
        <v>0</v>
      </c>
      <c r="AD72" s="133" cm="1">
        <f t="array" ref="AD72">_xlfn.XLOOKUP(AD$1,'PY1 Data(H)'!$A$1:$BR$1,_xlfn.XLOOKUP($A72,'PY1 Data(H)'!$A$1:$A$288,'PY1 Data(H)'!$A$1:$BR$288))</f>
        <v>0</v>
      </c>
      <c r="AE72" s="133" cm="1">
        <f t="array" ref="AE72">_xlfn.XLOOKUP(AE$1,'PY1 Data(H)'!$A$1:$BR$1,_xlfn.XLOOKUP($A72,'PY1 Data(H)'!$A$1:$A$288,'PY1 Data(H)'!$A$1:$BR$288))</f>
        <v>47845040</v>
      </c>
      <c r="AF72" s="133" cm="1">
        <f t="array" ref="AF72">_xlfn.XLOOKUP(AF$1,'PY1 Data(H)'!$A$1:$BR$1,_xlfn.XLOOKUP($A72,'PY1 Data(H)'!$A$1:$A$288,'PY1 Data(H)'!$A$1:$BR$288))</f>
        <v>0</v>
      </c>
      <c r="AG72" s="133" cm="1">
        <f t="array" ref="AG72">_xlfn.XLOOKUP(AG$1,'PY1 Data(H)'!$A$1:$BR$1,_xlfn.XLOOKUP($A72,'PY1 Data(H)'!$A$1:$A$288,'PY1 Data(H)'!$A$1:$BR$288))</f>
        <v>0</v>
      </c>
      <c r="AH72" s="133" cm="1">
        <f t="array" ref="AH72">_xlfn.XLOOKUP(AH$1,'PY1 Data(H)'!$A$1:$BR$1,_xlfn.XLOOKUP($A72,'PY1 Data(H)'!$A$1:$A$288,'PY1 Data(H)'!$A$1:$BR$288))</f>
        <v>0</v>
      </c>
      <c r="AI72" s="133" cm="1">
        <f t="array" ref="AI72">_xlfn.XLOOKUP(AI$1,'PY1 Data(H)'!$A$1:$BR$1,_xlfn.XLOOKUP($A72,'PY1 Data(H)'!$A$1:$A$288,'PY1 Data(H)'!$A$1:$BR$288))</f>
        <v>0</v>
      </c>
      <c r="AJ72" s="133" cm="1">
        <f t="array" ref="AJ72">_xlfn.XLOOKUP(AJ$1,'PY1 Data(H)'!$A$1:$BR$1,_xlfn.XLOOKUP($A72,'PY1 Data(H)'!$A$1:$A$288,'PY1 Data(H)'!$A$1:$BR$288))</f>
        <v>0</v>
      </c>
      <c r="AK72" s="133" cm="1">
        <f t="array" ref="AK72">_xlfn.XLOOKUP(AK$1,'PY1 Data(H)'!$A$1:$BR$1,_xlfn.XLOOKUP($A72,'PY1 Data(H)'!$A$1:$A$288,'PY1 Data(H)'!$A$1:$BR$288))</f>
        <v>0</v>
      </c>
      <c r="AL72" s="133" cm="1">
        <f t="array" ref="AL72">_xlfn.XLOOKUP(AL$1,'PY1 Data(H)'!$A$1:$BR$1,_xlfn.XLOOKUP($A72,'PY1 Data(H)'!$A$1:$A$288,'PY1 Data(H)'!$A$1:$BR$288))</f>
        <v>0</v>
      </c>
      <c r="AM72" s="133" cm="1">
        <f t="array" ref="AM72">_xlfn.XLOOKUP(AM$1,'PY1 Data(H)'!$A$1:$BR$1,_xlfn.XLOOKUP($A72,'PY1 Data(H)'!$A$1:$A$288,'PY1 Data(H)'!$A$1:$BR$288))</f>
        <v>0</v>
      </c>
      <c r="AN72" s="133" cm="1">
        <f t="array" ref="AN72">_xlfn.XLOOKUP(AN$1,'PY1 Data(H)'!$A$1:$BR$1,_xlfn.XLOOKUP($A72,'PY1 Data(H)'!$A$1:$A$288,'PY1 Data(H)'!$A$1:$BR$288))</f>
        <v>0</v>
      </c>
      <c r="AO72" s="133" cm="1">
        <f t="array" ref="AO72">_xlfn.XLOOKUP(AO$1,'PY1 Data(H)'!$A$1:$BR$1,_xlfn.XLOOKUP($A72,'PY1 Data(H)'!$A$1:$A$288,'PY1 Data(H)'!$A$1:$BR$288))</f>
        <v>0</v>
      </c>
      <c r="AP72" s="133" cm="1">
        <f t="array" ref="AP72">_xlfn.XLOOKUP(AP$1,'PY1 Data(H)'!$A$1:$BR$1,_xlfn.XLOOKUP($A72,'PY1 Data(H)'!$A$1:$A$288,'PY1 Data(H)'!$A$1:$BR$288))</f>
        <v>0</v>
      </c>
      <c r="AQ72" s="133" cm="1">
        <f t="array" ref="AQ72">_xlfn.XLOOKUP(AQ$1,'PY1 Data(H)'!$A$1:$BR$1,_xlfn.XLOOKUP($A72,'PY1 Data(H)'!$A$1:$A$288,'PY1 Data(H)'!$A$1:$BR$288))</f>
        <v>11067592</v>
      </c>
      <c r="AR72" s="133" cm="1">
        <f t="array" ref="AR72">_xlfn.XLOOKUP(AR$1,'PY1 Data(H)'!$A$1:$BR$1,_xlfn.XLOOKUP($A72,'PY1 Data(H)'!$A$1:$A$288,'PY1 Data(H)'!$A$1:$BR$288))</f>
        <v>0</v>
      </c>
      <c r="AS72" s="133" cm="1">
        <f t="array" ref="AS72">_xlfn.XLOOKUP(AS$1,'PY1 Data(H)'!$A$1:$BR$1,_xlfn.XLOOKUP($A72,'PY1 Data(H)'!$A$1:$A$288,'PY1 Data(H)'!$A$1:$BR$288))</f>
        <v>0</v>
      </c>
      <c r="AT72" s="133" cm="1">
        <f t="array" ref="AT72">_xlfn.XLOOKUP(AT$1,'PY1 Data(H)'!$A$1:$BR$1,_xlfn.XLOOKUP($A72,'PY1 Data(H)'!$A$1:$A$288,'PY1 Data(H)'!$A$1:$BR$288))</f>
        <v>0</v>
      </c>
      <c r="AU72" s="133" cm="1">
        <f t="array" ref="AU72">_xlfn.XLOOKUP(AU$1,'PY1 Data(H)'!$A$1:$BR$1,_xlfn.XLOOKUP($A72,'PY1 Data(H)'!$A$1:$A$288,'PY1 Data(H)'!$A$1:$BR$288))</f>
        <v>0</v>
      </c>
      <c r="AV72" s="133" cm="1">
        <f t="array" ref="AV72">_xlfn.XLOOKUP(AV$1,'PY1 Data(H)'!$A$1:$BR$1,_xlfn.XLOOKUP($A72,'PY1 Data(H)'!$A$1:$A$288,'PY1 Data(H)'!$A$1:$BR$288))</f>
        <v>0</v>
      </c>
      <c r="AW72" s="133" cm="1">
        <f t="array" ref="AW72">_xlfn.XLOOKUP(AW$1,'PY1 Data(H)'!$A$1:$BR$1,_xlfn.XLOOKUP($A72,'PY1 Data(H)'!$A$1:$A$288,'PY1 Data(H)'!$A$1:$BR$288))</f>
        <v>30708768</v>
      </c>
      <c r="AX72" s="133" cm="1">
        <f t="array" ref="AX72">_xlfn.XLOOKUP(AX$1,'PY1 Data(H)'!$A$1:$BR$1,_xlfn.XLOOKUP($A72,'PY1 Data(H)'!$A$1:$A$288,'PY1 Data(H)'!$A$1:$BR$288))</f>
        <v>691599796</v>
      </c>
      <c r="AY72" s="133" cm="1">
        <f t="array" ref="AY72">_xlfn.XLOOKUP(AY$1,'PY1 Data(H)'!$A$1:$BR$1,_xlfn.XLOOKUP($A72,'PY1 Data(H)'!$A$1:$A$288,'PY1 Data(H)'!$A$1:$BR$288))</f>
        <v>0</v>
      </c>
      <c r="AZ72" s="133" cm="1">
        <f t="array" ref="AZ72">_xlfn.XLOOKUP(AZ$1,'PY1 Data(H)'!$A$1:$BR$1,_xlfn.XLOOKUP($A72,'PY1 Data(H)'!$A$1:$A$288,'PY1 Data(H)'!$A$1:$BR$288))</f>
        <v>0</v>
      </c>
      <c r="BA72" s="133" cm="1">
        <f t="array" ref="BA72">_xlfn.XLOOKUP(BA$1,'PY1 Data(H)'!$A$1:$BR$1,_xlfn.XLOOKUP($A72,'PY1 Data(H)'!$A$1:$A$288,'PY1 Data(H)'!$A$1:$BR$288))</f>
        <v>0</v>
      </c>
      <c r="BB72" s="133" cm="1">
        <f t="array" ref="BB72">_xlfn.XLOOKUP(BB$1,'PY1 Data(H)'!$A$1:$BR$1,_xlfn.XLOOKUP($A72,'PY1 Data(H)'!$A$1:$A$288,'PY1 Data(H)'!$A$1:$BR$288))</f>
        <v>0</v>
      </c>
      <c r="BC72" s="133" cm="1">
        <f t="array" ref="BC72">_xlfn.XLOOKUP(BC$1,'PY1 Data(H)'!$A$1:$BR$1,_xlfn.XLOOKUP($A72,'PY1 Data(H)'!$A$1:$A$288,'PY1 Data(H)'!$A$1:$BR$288))</f>
        <v>0</v>
      </c>
      <c r="BD72" s="133" cm="1">
        <f t="array" ref="BD72">_xlfn.XLOOKUP(BD$1,'PY1 Data(H)'!$A$1:$BR$1,_xlfn.XLOOKUP($A72,'PY1 Data(H)'!$A$1:$A$288,'PY1 Data(H)'!$A$1:$BR$288))</f>
        <v>0</v>
      </c>
      <c r="BE72" s="133" cm="1">
        <f t="array" ref="BE72">_xlfn.XLOOKUP(BE$1,'PY1 Data(H)'!$A$1:$BR$1,_xlfn.XLOOKUP($A72,'PY1 Data(H)'!$A$1:$A$288,'PY1 Data(H)'!$A$1:$BR$288))</f>
        <v>0</v>
      </c>
      <c r="BF72" s="133" cm="1">
        <f t="array" ref="BF72">_xlfn.XLOOKUP(BF$1,'PY1 Data(H)'!$A$1:$BR$1,_xlfn.XLOOKUP($A72,'PY1 Data(H)'!$A$1:$A$288,'PY1 Data(H)'!$A$1:$BR$288))</f>
        <v>0</v>
      </c>
      <c r="BG72" s="133" cm="1">
        <f t="array" ref="BG72">_xlfn.XLOOKUP(BG$1,'PY1 Data(H)'!$A$1:$BR$1,_xlfn.XLOOKUP($A72,'PY1 Data(H)'!$A$1:$A$288,'PY1 Data(H)'!$A$1:$BR$288))</f>
        <v>0</v>
      </c>
      <c r="BH72" s="133" cm="1">
        <f t="array" ref="BH72">_xlfn.XLOOKUP(BH$1,'PY1 Data(H)'!$A$1:$BR$1,_xlfn.XLOOKUP($A72,'PY1 Data(H)'!$A$1:$A$288,'PY1 Data(H)'!$A$1:$BR$288))</f>
        <v>0</v>
      </c>
      <c r="BI72" s="133" cm="1">
        <f t="array" ref="BI72">_xlfn.XLOOKUP(BI$1,'PY1 Data(H)'!$A$1:$BR$1,_xlfn.XLOOKUP($A72,'PY1 Data(H)'!$A$1:$A$288,'PY1 Data(H)'!$A$1:$BR$288))</f>
        <v>0</v>
      </c>
      <c r="BJ72" s="133" cm="1">
        <f t="array" ref="BJ72">_xlfn.XLOOKUP(BJ$1,'PY1 Data(H)'!$A$1:$BR$1,_xlfn.XLOOKUP($A72,'PY1 Data(H)'!$A$1:$A$288,'PY1 Data(H)'!$A$1:$BR$288))</f>
        <v>0</v>
      </c>
    </row>
    <row r="73" spans="1:62" x14ac:dyDescent="0.3">
      <c r="A73">
        <v>660</v>
      </c>
      <c r="D73" s="133" cm="1">
        <f t="array" ref="D73">_xlfn.XLOOKUP(D$1,'PY1 Data(H)'!$A$1:$BR$1,_xlfn.XLOOKUP($A73,'PY1 Data(H)'!$A$1:$A$288,'PY1 Data(H)'!$A$1:$BR$288))</f>
        <v>0</v>
      </c>
      <c r="E73" s="133" cm="1">
        <f t="array" ref="E73">_xlfn.XLOOKUP(E$1,'PY1 Data(H)'!$A$1:$BR$1,_xlfn.XLOOKUP($A73,'PY1 Data(H)'!$A$1:$A$288,'PY1 Data(H)'!$A$1:$BR$288))</f>
        <v>0</v>
      </c>
      <c r="F73" s="133" cm="1">
        <f t="array" ref="F73">_xlfn.XLOOKUP(F$1,'PY1 Data(H)'!$A$1:$BR$1,_xlfn.XLOOKUP($A73,'PY1 Data(H)'!$A$1:$A$288,'PY1 Data(H)'!$A$1:$BR$288))</f>
        <v>0</v>
      </c>
      <c r="G73" s="133" cm="1">
        <f t="array" ref="G73">_xlfn.XLOOKUP(G$1,'PY1 Data(H)'!$A$1:$BR$1,_xlfn.XLOOKUP($A73,'PY1 Data(H)'!$A$1:$A$288,'PY1 Data(H)'!$A$1:$BR$288))</f>
        <v>0</v>
      </c>
      <c r="H73" s="133" cm="1">
        <f t="array" ref="H73">_xlfn.XLOOKUP(H$1,'PY1 Data(H)'!$A$1:$BR$1,_xlfn.XLOOKUP($A73,'PY1 Data(H)'!$A$1:$A$288,'PY1 Data(H)'!$A$1:$BR$288))</f>
        <v>0</v>
      </c>
      <c r="I73" s="133" cm="1">
        <f t="array" ref="I73">_xlfn.XLOOKUP(I$1,'PY1 Data(H)'!$A$1:$BR$1,_xlfn.XLOOKUP($A73,'PY1 Data(H)'!$A$1:$A$288,'PY1 Data(H)'!$A$1:$BR$288))</f>
        <v>0</v>
      </c>
      <c r="J73" s="133" cm="1">
        <f t="array" ref="J73">_xlfn.XLOOKUP(J$1,'PY1 Data(H)'!$A$1:$BR$1,_xlfn.XLOOKUP($A73,'PY1 Data(H)'!$A$1:$A$288,'PY1 Data(H)'!$A$1:$BR$288))</f>
        <v>0</v>
      </c>
      <c r="K73" s="133" cm="1">
        <f t="array" ref="K73">_xlfn.XLOOKUP(K$1,'PY1 Data(H)'!$A$1:$BR$1,_xlfn.XLOOKUP($A73,'PY1 Data(H)'!$A$1:$A$288,'PY1 Data(H)'!$A$1:$BR$288))</f>
        <v>0</v>
      </c>
      <c r="L73" s="133" cm="1">
        <f t="array" ref="L73">_xlfn.XLOOKUP(L$1,'PY1 Data(H)'!$A$1:$BR$1,_xlfn.XLOOKUP($A73,'PY1 Data(H)'!$A$1:$A$288,'PY1 Data(H)'!$A$1:$BR$288))</f>
        <v>0</v>
      </c>
      <c r="M73" s="133" cm="1">
        <f t="array" ref="M73">_xlfn.XLOOKUP(M$1,'PY1 Data(H)'!$A$1:$BR$1,_xlfn.XLOOKUP($A73,'PY1 Data(H)'!$A$1:$A$288,'PY1 Data(H)'!$A$1:$BR$288))</f>
        <v>0</v>
      </c>
      <c r="N73" s="133" cm="1">
        <f t="array" ref="N73">_xlfn.XLOOKUP(N$1,'PY1 Data(H)'!$A$1:$BR$1,_xlfn.XLOOKUP($A73,'PY1 Data(H)'!$A$1:$A$288,'PY1 Data(H)'!$A$1:$BR$288))</f>
        <v>0</v>
      </c>
      <c r="O73" s="133" cm="1">
        <f t="array" ref="O73">_xlfn.XLOOKUP(O$1,'PY1 Data(H)'!$A$1:$BR$1,_xlfn.XLOOKUP($A73,'PY1 Data(H)'!$A$1:$A$288,'PY1 Data(H)'!$A$1:$BR$288))</f>
        <v>0</v>
      </c>
      <c r="P73" s="133" cm="1">
        <f t="array" ref="P73">_xlfn.XLOOKUP(P$1,'PY1 Data(H)'!$A$1:$BR$1,_xlfn.XLOOKUP($A73,'PY1 Data(H)'!$A$1:$A$288,'PY1 Data(H)'!$A$1:$BR$288))</f>
        <v>0</v>
      </c>
      <c r="Q73" s="133" cm="1">
        <f t="array" ref="Q73">_xlfn.XLOOKUP(Q$1,'PY1 Data(H)'!$A$1:$BR$1,_xlfn.XLOOKUP($A73,'PY1 Data(H)'!$A$1:$A$288,'PY1 Data(H)'!$A$1:$BR$288))</f>
        <v>0</v>
      </c>
      <c r="R73" s="133" cm="1">
        <f t="array" ref="R73">_xlfn.XLOOKUP(R$1,'PY1 Data(H)'!$A$1:$BR$1,_xlfn.XLOOKUP($A73,'PY1 Data(H)'!$A$1:$A$288,'PY1 Data(H)'!$A$1:$BR$288))</f>
        <v>0</v>
      </c>
      <c r="S73" s="133" cm="1">
        <f t="array" ref="S73">_xlfn.XLOOKUP(S$1,'PY1 Data(H)'!$A$1:$BR$1,_xlfn.XLOOKUP($A73,'PY1 Data(H)'!$A$1:$A$288,'PY1 Data(H)'!$A$1:$BR$288))</f>
        <v>0</v>
      </c>
      <c r="T73" s="133" cm="1">
        <f t="array" ref="T73">_xlfn.XLOOKUP(T$1,'PY1 Data(H)'!$A$1:$BR$1,_xlfn.XLOOKUP($A73,'PY1 Data(H)'!$A$1:$A$288,'PY1 Data(H)'!$A$1:$BR$288))</f>
        <v>0</v>
      </c>
      <c r="U73" s="133" cm="1">
        <f t="array" ref="U73">_xlfn.XLOOKUP(U$1,'PY1 Data(H)'!$A$1:$BR$1,_xlfn.XLOOKUP($A73,'PY1 Data(H)'!$A$1:$A$288,'PY1 Data(H)'!$A$1:$BR$288))</f>
        <v>0</v>
      </c>
      <c r="V73" s="133" cm="1">
        <f t="array" ref="V73">_xlfn.XLOOKUP(V$1,'PY1 Data(H)'!$A$1:$BR$1,_xlfn.XLOOKUP($A73,'PY1 Data(H)'!$A$1:$A$288,'PY1 Data(H)'!$A$1:$BR$288))</f>
        <v>0</v>
      </c>
      <c r="W73" s="133" cm="1">
        <f t="array" ref="W73">_xlfn.XLOOKUP(W$1,'PY1 Data(H)'!$A$1:$BR$1,_xlfn.XLOOKUP($A73,'PY1 Data(H)'!$A$1:$A$288,'PY1 Data(H)'!$A$1:$BR$288))</f>
        <v>0</v>
      </c>
      <c r="X73" s="133" cm="1">
        <f t="array" ref="X73">_xlfn.XLOOKUP(X$1,'PY1 Data(H)'!$A$1:$BR$1,_xlfn.XLOOKUP($A73,'PY1 Data(H)'!$A$1:$A$288,'PY1 Data(H)'!$A$1:$BR$288))</f>
        <v>0</v>
      </c>
      <c r="Y73" s="133" cm="1">
        <f t="array" ref="Y73">_xlfn.XLOOKUP(Y$1,'PY1 Data(H)'!$A$1:$BR$1,_xlfn.XLOOKUP($A73,'PY1 Data(H)'!$A$1:$A$288,'PY1 Data(H)'!$A$1:$BR$288))</f>
        <v>0</v>
      </c>
      <c r="Z73" s="133" cm="1">
        <f t="array" ref="Z73">_xlfn.XLOOKUP(Z$1,'PY1 Data(H)'!$A$1:$BR$1,_xlfn.XLOOKUP($A73,'PY1 Data(H)'!$A$1:$A$288,'PY1 Data(H)'!$A$1:$BR$288))</f>
        <v>0</v>
      </c>
      <c r="AA73" s="133" cm="1">
        <f t="array" ref="AA73">_xlfn.XLOOKUP(AA$1,'PY1 Data(H)'!$A$1:$BR$1,_xlfn.XLOOKUP($A73,'PY1 Data(H)'!$A$1:$A$288,'PY1 Data(H)'!$A$1:$BR$288))</f>
        <v>0</v>
      </c>
      <c r="AB73" s="133" cm="1">
        <f t="array" ref="AB73">_xlfn.XLOOKUP(AB$1,'PY1 Data(H)'!$A$1:$BR$1,_xlfn.XLOOKUP($A73,'PY1 Data(H)'!$A$1:$A$288,'PY1 Data(H)'!$A$1:$BR$288))</f>
        <v>0</v>
      </c>
      <c r="AC73" s="133" cm="1">
        <f t="array" ref="AC73">_xlfn.XLOOKUP(AC$1,'PY1 Data(H)'!$A$1:$BR$1,_xlfn.XLOOKUP($A73,'PY1 Data(H)'!$A$1:$A$288,'PY1 Data(H)'!$A$1:$BR$288))</f>
        <v>0</v>
      </c>
      <c r="AD73" s="133" cm="1">
        <f t="array" ref="AD73">_xlfn.XLOOKUP(AD$1,'PY1 Data(H)'!$A$1:$BR$1,_xlfn.XLOOKUP($A73,'PY1 Data(H)'!$A$1:$A$288,'PY1 Data(H)'!$A$1:$BR$288))</f>
        <v>0</v>
      </c>
      <c r="AE73" s="133" cm="1">
        <f t="array" ref="AE73">_xlfn.XLOOKUP(AE$1,'PY1 Data(H)'!$A$1:$BR$1,_xlfn.XLOOKUP($A73,'PY1 Data(H)'!$A$1:$A$288,'PY1 Data(H)'!$A$1:$BR$288))</f>
        <v>0</v>
      </c>
      <c r="AF73" s="133" cm="1">
        <f t="array" ref="AF73">_xlfn.XLOOKUP(AF$1,'PY1 Data(H)'!$A$1:$BR$1,_xlfn.XLOOKUP($A73,'PY1 Data(H)'!$A$1:$A$288,'PY1 Data(H)'!$A$1:$BR$288))</f>
        <v>0</v>
      </c>
      <c r="AG73" s="133" cm="1">
        <f t="array" ref="AG73">_xlfn.XLOOKUP(AG$1,'PY1 Data(H)'!$A$1:$BR$1,_xlfn.XLOOKUP($A73,'PY1 Data(H)'!$A$1:$A$288,'PY1 Data(H)'!$A$1:$BR$288))</f>
        <v>0</v>
      </c>
      <c r="AH73" s="133" cm="1">
        <f t="array" ref="AH73">_xlfn.XLOOKUP(AH$1,'PY1 Data(H)'!$A$1:$BR$1,_xlfn.XLOOKUP($A73,'PY1 Data(H)'!$A$1:$A$288,'PY1 Data(H)'!$A$1:$BR$288))</f>
        <v>0</v>
      </c>
      <c r="AI73" s="133" cm="1">
        <f t="array" ref="AI73">_xlfn.XLOOKUP(AI$1,'PY1 Data(H)'!$A$1:$BR$1,_xlfn.XLOOKUP($A73,'PY1 Data(H)'!$A$1:$A$288,'PY1 Data(H)'!$A$1:$BR$288))</f>
        <v>0</v>
      </c>
      <c r="AJ73" s="133" cm="1">
        <f t="array" ref="AJ73">_xlfn.XLOOKUP(AJ$1,'PY1 Data(H)'!$A$1:$BR$1,_xlfn.XLOOKUP($A73,'PY1 Data(H)'!$A$1:$A$288,'PY1 Data(H)'!$A$1:$BR$288))</f>
        <v>0</v>
      </c>
      <c r="AK73" s="133" cm="1">
        <f t="array" ref="AK73">_xlfn.XLOOKUP(AK$1,'PY1 Data(H)'!$A$1:$BR$1,_xlfn.XLOOKUP($A73,'PY1 Data(H)'!$A$1:$A$288,'PY1 Data(H)'!$A$1:$BR$288))</f>
        <v>0</v>
      </c>
      <c r="AL73" s="133" cm="1">
        <f t="array" ref="AL73">_xlfn.XLOOKUP(AL$1,'PY1 Data(H)'!$A$1:$BR$1,_xlfn.XLOOKUP($A73,'PY1 Data(H)'!$A$1:$A$288,'PY1 Data(H)'!$A$1:$BR$288))</f>
        <v>0</v>
      </c>
      <c r="AM73" s="133" cm="1">
        <f t="array" ref="AM73">_xlfn.XLOOKUP(AM$1,'PY1 Data(H)'!$A$1:$BR$1,_xlfn.XLOOKUP($A73,'PY1 Data(H)'!$A$1:$A$288,'PY1 Data(H)'!$A$1:$BR$288))</f>
        <v>0</v>
      </c>
      <c r="AN73" s="133" cm="1">
        <f t="array" ref="AN73">_xlfn.XLOOKUP(AN$1,'PY1 Data(H)'!$A$1:$BR$1,_xlfn.XLOOKUP($A73,'PY1 Data(H)'!$A$1:$A$288,'PY1 Data(H)'!$A$1:$BR$288))</f>
        <v>0</v>
      </c>
      <c r="AO73" s="133" cm="1">
        <f t="array" ref="AO73">_xlfn.XLOOKUP(AO$1,'PY1 Data(H)'!$A$1:$BR$1,_xlfn.XLOOKUP($A73,'PY1 Data(H)'!$A$1:$A$288,'PY1 Data(H)'!$A$1:$BR$288))</f>
        <v>0</v>
      </c>
      <c r="AP73" s="133" cm="1">
        <f t="array" ref="AP73">_xlfn.XLOOKUP(AP$1,'PY1 Data(H)'!$A$1:$BR$1,_xlfn.XLOOKUP($A73,'PY1 Data(H)'!$A$1:$A$288,'PY1 Data(H)'!$A$1:$BR$288))</f>
        <v>0</v>
      </c>
      <c r="AQ73" s="133" cm="1">
        <f t="array" ref="AQ73">_xlfn.XLOOKUP(AQ$1,'PY1 Data(H)'!$A$1:$BR$1,_xlfn.XLOOKUP($A73,'PY1 Data(H)'!$A$1:$A$288,'PY1 Data(H)'!$A$1:$BR$288))</f>
        <v>0</v>
      </c>
      <c r="AR73" s="133" cm="1">
        <f t="array" ref="AR73">_xlfn.XLOOKUP(AR$1,'PY1 Data(H)'!$A$1:$BR$1,_xlfn.XLOOKUP($A73,'PY1 Data(H)'!$A$1:$A$288,'PY1 Data(H)'!$A$1:$BR$288))</f>
        <v>0</v>
      </c>
      <c r="AS73" s="133" cm="1">
        <f t="array" ref="AS73">_xlfn.XLOOKUP(AS$1,'PY1 Data(H)'!$A$1:$BR$1,_xlfn.XLOOKUP($A73,'PY1 Data(H)'!$A$1:$A$288,'PY1 Data(H)'!$A$1:$BR$288))</f>
        <v>0</v>
      </c>
      <c r="AT73" s="133" cm="1">
        <f t="array" ref="AT73">_xlfn.XLOOKUP(AT$1,'PY1 Data(H)'!$A$1:$BR$1,_xlfn.XLOOKUP($A73,'PY1 Data(H)'!$A$1:$A$288,'PY1 Data(H)'!$A$1:$BR$288))</f>
        <v>0</v>
      </c>
      <c r="AU73" s="133" cm="1">
        <f t="array" ref="AU73">_xlfn.XLOOKUP(AU$1,'PY1 Data(H)'!$A$1:$BR$1,_xlfn.XLOOKUP($A73,'PY1 Data(H)'!$A$1:$A$288,'PY1 Data(H)'!$A$1:$BR$288))</f>
        <v>0</v>
      </c>
      <c r="AV73" s="133" cm="1">
        <f t="array" ref="AV73">_xlfn.XLOOKUP(AV$1,'PY1 Data(H)'!$A$1:$BR$1,_xlfn.XLOOKUP($A73,'PY1 Data(H)'!$A$1:$A$288,'PY1 Data(H)'!$A$1:$BR$288))</f>
        <v>0</v>
      </c>
      <c r="AW73" s="133" cm="1">
        <f t="array" ref="AW73">_xlfn.XLOOKUP(AW$1,'PY1 Data(H)'!$A$1:$BR$1,_xlfn.XLOOKUP($A73,'PY1 Data(H)'!$A$1:$A$288,'PY1 Data(H)'!$A$1:$BR$288))</f>
        <v>0</v>
      </c>
      <c r="AX73" s="133" cm="1">
        <f t="array" ref="AX73">_xlfn.XLOOKUP(AX$1,'PY1 Data(H)'!$A$1:$BR$1,_xlfn.XLOOKUP($A73,'PY1 Data(H)'!$A$1:$A$288,'PY1 Data(H)'!$A$1:$BR$288))</f>
        <v>0</v>
      </c>
      <c r="AY73" s="133" cm="1">
        <f t="array" ref="AY73">_xlfn.XLOOKUP(AY$1,'PY1 Data(H)'!$A$1:$BR$1,_xlfn.XLOOKUP($A73,'PY1 Data(H)'!$A$1:$A$288,'PY1 Data(H)'!$A$1:$BR$288))</f>
        <v>0</v>
      </c>
      <c r="AZ73" s="133" cm="1">
        <f t="array" ref="AZ73">_xlfn.XLOOKUP(AZ$1,'PY1 Data(H)'!$A$1:$BR$1,_xlfn.XLOOKUP($A73,'PY1 Data(H)'!$A$1:$A$288,'PY1 Data(H)'!$A$1:$BR$288))</f>
        <v>0</v>
      </c>
      <c r="BA73" s="133" cm="1">
        <f t="array" ref="BA73">_xlfn.XLOOKUP(BA$1,'PY1 Data(H)'!$A$1:$BR$1,_xlfn.XLOOKUP($A73,'PY1 Data(H)'!$A$1:$A$288,'PY1 Data(H)'!$A$1:$BR$288))</f>
        <v>0</v>
      </c>
      <c r="BB73" s="133" cm="1">
        <f t="array" ref="BB73">_xlfn.XLOOKUP(BB$1,'PY1 Data(H)'!$A$1:$BR$1,_xlfn.XLOOKUP($A73,'PY1 Data(H)'!$A$1:$A$288,'PY1 Data(H)'!$A$1:$BR$288))</f>
        <v>0</v>
      </c>
      <c r="BC73" s="133" cm="1">
        <f t="array" ref="BC73">_xlfn.XLOOKUP(BC$1,'PY1 Data(H)'!$A$1:$BR$1,_xlfn.XLOOKUP($A73,'PY1 Data(H)'!$A$1:$A$288,'PY1 Data(H)'!$A$1:$BR$288))</f>
        <v>0</v>
      </c>
      <c r="BD73" s="133" cm="1">
        <f t="array" ref="BD73">_xlfn.XLOOKUP(BD$1,'PY1 Data(H)'!$A$1:$BR$1,_xlfn.XLOOKUP($A73,'PY1 Data(H)'!$A$1:$A$288,'PY1 Data(H)'!$A$1:$BR$288))</f>
        <v>0</v>
      </c>
      <c r="BE73" s="133" cm="1">
        <f t="array" ref="BE73">_xlfn.XLOOKUP(BE$1,'PY1 Data(H)'!$A$1:$BR$1,_xlfn.XLOOKUP($A73,'PY1 Data(H)'!$A$1:$A$288,'PY1 Data(H)'!$A$1:$BR$288))</f>
        <v>0</v>
      </c>
      <c r="BF73" s="133" cm="1">
        <f t="array" ref="BF73">_xlfn.XLOOKUP(BF$1,'PY1 Data(H)'!$A$1:$BR$1,_xlfn.XLOOKUP($A73,'PY1 Data(H)'!$A$1:$A$288,'PY1 Data(H)'!$A$1:$BR$288))</f>
        <v>0</v>
      </c>
      <c r="BG73" s="133" cm="1">
        <f t="array" ref="BG73">_xlfn.XLOOKUP(BG$1,'PY1 Data(H)'!$A$1:$BR$1,_xlfn.XLOOKUP($A73,'PY1 Data(H)'!$A$1:$A$288,'PY1 Data(H)'!$A$1:$BR$288))</f>
        <v>0</v>
      </c>
      <c r="BH73" s="133" cm="1">
        <f t="array" ref="BH73">_xlfn.XLOOKUP(BH$1,'PY1 Data(H)'!$A$1:$BR$1,_xlfn.XLOOKUP($A73,'PY1 Data(H)'!$A$1:$A$288,'PY1 Data(H)'!$A$1:$BR$288))</f>
        <v>0</v>
      </c>
      <c r="BI73" s="133" cm="1">
        <f t="array" ref="BI73">_xlfn.XLOOKUP(BI$1,'PY1 Data(H)'!$A$1:$BR$1,_xlfn.XLOOKUP($A73,'PY1 Data(H)'!$A$1:$A$288,'PY1 Data(H)'!$A$1:$BR$288))</f>
        <v>0</v>
      </c>
      <c r="BJ73" s="133" cm="1">
        <f t="array" ref="BJ73">_xlfn.XLOOKUP(BJ$1,'PY1 Data(H)'!$A$1:$BR$1,_xlfn.XLOOKUP($A73,'PY1 Data(H)'!$A$1:$A$288,'PY1 Data(H)'!$A$1:$BR$288))</f>
        <v>0</v>
      </c>
    </row>
    <row r="74" spans="1:62" x14ac:dyDescent="0.3">
      <c r="A74">
        <v>661</v>
      </c>
      <c r="D74" s="133" cm="1">
        <f t="array" ref="D74">_xlfn.XLOOKUP(D$1,'PY1 Data(H)'!$A$1:$BR$1,_xlfn.XLOOKUP($A74,'PY1 Data(H)'!$A$1:$A$288,'PY1 Data(H)'!$A$1:$BR$288))</f>
        <v>0</v>
      </c>
      <c r="E74" s="133" cm="1">
        <f t="array" ref="E74">_xlfn.XLOOKUP(E$1,'PY1 Data(H)'!$A$1:$BR$1,_xlfn.XLOOKUP($A74,'PY1 Data(H)'!$A$1:$A$288,'PY1 Data(H)'!$A$1:$BR$288))</f>
        <v>0</v>
      </c>
      <c r="F74" s="133" cm="1">
        <f t="array" ref="F74">_xlfn.XLOOKUP(F$1,'PY1 Data(H)'!$A$1:$BR$1,_xlfn.XLOOKUP($A74,'PY1 Data(H)'!$A$1:$A$288,'PY1 Data(H)'!$A$1:$BR$288))</f>
        <v>0</v>
      </c>
      <c r="G74" s="133" cm="1">
        <f t="array" ref="G74">_xlfn.XLOOKUP(G$1,'PY1 Data(H)'!$A$1:$BR$1,_xlfn.XLOOKUP($A74,'PY1 Data(H)'!$A$1:$A$288,'PY1 Data(H)'!$A$1:$BR$288))</f>
        <v>0</v>
      </c>
      <c r="H74" s="133" cm="1">
        <f t="array" ref="H74">_xlfn.XLOOKUP(H$1,'PY1 Data(H)'!$A$1:$BR$1,_xlfn.XLOOKUP($A74,'PY1 Data(H)'!$A$1:$A$288,'PY1 Data(H)'!$A$1:$BR$288))</f>
        <v>0</v>
      </c>
      <c r="I74" s="133" cm="1">
        <f t="array" ref="I74">_xlfn.XLOOKUP(I$1,'PY1 Data(H)'!$A$1:$BR$1,_xlfn.XLOOKUP($A74,'PY1 Data(H)'!$A$1:$A$288,'PY1 Data(H)'!$A$1:$BR$288))</f>
        <v>0</v>
      </c>
      <c r="J74" s="133" cm="1">
        <f t="array" ref="J74">_xlfn.XLOOKUP(J$1,'PY1 Data(H)'!$A$1:$BR$1,_xlfn.XLOOKUP($A74,'PY1 Data(H)'!$A$1:$A$288,'PY1 Data(H)'!$A$1:$BR$288))</f>
        <v>0</v>
      </c>
      <c r="K74" s="133" cm="1">
        <f t="array" ref="K74">_xlfn.XLOOKUP(K$1,'PY1 Data(H)'!$A$1:$BR$1,_xlfn.XLOOKUP($A74,'PY1 Data(H)'!$A$1:$A$288,'PY1 Data(H)'!$A$1:$BR$288))</f>
        <v>0</v>
      </c>
      <c r="L74" s="133" cm="1">
        <f t="array" ref="L74">_xlfn.XLOOKUP(L$1,'PY1 Data(H)'!$A$1:$BR$1,_xlfn.XLOOKUP($A74,'PY1 Data(H)'!$A$1:$A$288,'PY1 Data(H)'!$A$1:$BR$288))</f>
        <v>0</v>
      </c>
      <c r="M74" s="133" cm="1">
        <f t="array" ref="M74">_xlfn.XLOOKUP(M$1,'PY1 Data(H)'!$A$1:$BR$1,_xlfn.XLOOKUP($A74,'PY1 Data(H)'!$A$1:$A$288,'PY1 Data(H)'!$A$1:$BR$288))</f>
        <v>0</v>
      </c>
      <c r="N74" s="133" cm="1">
        <f t="array" ref="N74">_xlfn.XLOOKUP(N$1,'PY1 Data(H)'!$A$1:$BR$1,_xlfn.XLOOKUP($A74,'PY1 Data(H)'!$A$1:$A$288,'PY1 Data(H)'!$A$1:$BR$288))</f>
        <v>0</v>
      </c>
      <c r="O74" s="133" cm="1">
        <f t="array" ref="O74">_xlfn.XLOOKUP(O$1,'PY1 Data(H)'!$A$1:$BR$1,_xlfn.XLOOKUP($A74,'PY1 Data(H)'!$A$1:$A$288,'PY1 Data(H)'!$A$1:$BR$288))</f>
        <v>0</v>
      </c>
      <c r="P74" s="133" cm="1">
        <f t="array" ref="P74">_xlfn.XLOOKUP(P$1,'PY1 Data(H)'!$A$1:$BR$1,_xlfn.XLOOKUP($A74,'PY1 Data(H)'!$A$1:$A$288,'PY1 Data(H)'!$A$1:$BR$288))</f>
        <v>0</v>
      </c>
      <c r="Q74" s="133" cm="1">
        <f t="array" ref="Q74">_xlfn.XLOOKUP(Q$1,'PY1 Data(H)'!$A$1:$BR$1,_xlfn.XLOOKUP($A74,'PY1 Data(H)'!$A$1:$A$288,'PY1 Data(H)'!$A$1:$BR$288))</f>
        <v>0</v>
      </c>
      <c r="R74" s="133" cm="1">
        <f t="array" ref="R74">_xlfn.XLOOKUP(R$1,'PY1 Data(H)'!$A$1:$BR$1,_xlfn.XLOOKUP($A74,'PY1 Data(H)'!$A$1:$A$288,'PY1 Data(H)'!$A$1:$BR$288))</f>
        <v>0</v>
      </c>
      <c r="S74" s="133" cm="1">
        <f t="array" ref="S74">_xlfn.XLOOKUP(S$1,'PY1 Data(H)'!$A$1:$BR$1,_xlfn.XLOOKUP($A74,'PY1 Data(H)'!$A$1:$A$288,'PY1 Data(H)'!$A$1:$BR$288))</f>
        <v>0</v>
      </c>
      <c r="T74" s="133" cm="1">
        <f t="array" ref="T74">_xlfn.XLOOKUP(T$1,'PY1 Data(H)'!$A$1:$BR$1,_xlfn.XLOOKUP($A74,'PY1 Data(H)'!$A$1:$A$288,'PY1 Data(H)'!$A$1:$BR$288))</f>
        <v>0</v>
      </c>
      <c r="U74" s="133" cm="1">
        <f t="array" ref="U74">_xlfn.XLOOKUP(U$1,'PY1 Data(H)'!$A$1:$BR$1,_xlfn.XLOOKUP($A74,'PY1 Data(H)'!$A$1:$A$288,'PY1 Data(H)'!$A$1:$BR$288))</f>
        <v>0</v>
      </c>
      <c r="V74" s="133" cm="1">
        <f t="array" ref="V74">_xlfn.XLOOKUP(V$1,'PY1 Data(H)'!$A$1:$BR$1,_xlfn.XLOOKUP($A74,'PY1 Data(H)'!$A$1:$A$288,'PY1 Data(H)'!$A$1:$BR$288))</f>
        <v>0</v>
      </c>
      <c r="W74" s="133" cm="1">
        <f t="array" ref="W74">_xlfn.XLOOKUP(W$1,'PY1 Data(H)'!$A$1:$BR$1,_xlfn.XLOOKUP($A74,'PY1 Data(H)'!$A$1:$A$288,'PY1 Data(H)'!$A$1:$BR$288))</f>
        <v>0</v>
      </c>
      <c r="X74" s="133" cm="1">
        <f t="array" ref="X74">_xlfn.XLOOKUP(X$1,'PY1 Data(H)'!$A$1:$BR$1,_xlfn.XLOOKUP($A74,'PY1 Data(H)'!$A$1:$A$288,'PY1 Data(H)'!$A$1:$BR$288))</f>
        <v>0</v>
      </c>
      <c r="Y74" s="133" cm="1">
        <f t="array" ref="Y74">_xlfn.XLOOKUP(Y$1,'PY1 Data(H)'!$A$1:$BR$1,_xlfn.XLOOKUP($A74,'PY1 Data(H)'!$A$1:$A$288,'PY1 Data(H)'!$A$1:$BR$288))</f>
        <v>0</v>
      </c>
      <c r="Z74" s="133" cm="1">
        <f t="array" ref="Z74">_xlfn.XLOOKUP(Z$1,'PY1 Data(H)'!$A$1:$BR$1,_xlfn.XLOOKUP($A74,'PY1 Data(H)'!$A$1:$A$288,'PY1 Data(H)'!$A$1:$BR$288))</f>
        <v>0</v>
      </c>
      <c r="AA74" s="133" cm="1">
        <f t="array" ref="AA74">_xlfn.XLOOKUP(AA$1,'PY1 Data(H)'!$A$1:$BR$1,_xlfn.XLOOKUP($A74,'PY1 Data(H)'!$A$1:$A$288,'PY1 Data(H)'!$A$1:$BR$288))</f>
        <v>0</v>
      </c>
      <c r="AB74" s="133" cm="1">
        <f t="array" ref="AB74">_xlfn.XLOOKUP(AB$1,'PY1 Data(H)'!$A$1:$BR$1,_xlfn.XLOOKUP($A74,'PY1 Data(H)'!$A$1:$A$288,'PY1 Data(H)'!$A$1:$BR$288))</f>
        <v>0</v>
      </c>
      <c r="AC74" s="133" cm="1">
        <f t="array" ref="AC74">_xlfn.XLOOKUP(AC$1,'PY1 Data(H)'!$A$1:$BR$1,_xlfn.XLOOKUP($A74,'PY1 Data(H)'!$A$1:$A$288,'PY1 Data(H)'!$A$1:$BR$288))</f>
        <v>0</v>
      </c>
      <c r="AD74" s="133" cm="1">
        <f t="array" ref="AD74">_xlfn.XLOOKUP(AD$1,'PY1 Data(H)'!$A$1:$BR$1,_xlfn.XLOOKUP($A74,'PY1 Data(H)'!$A$1:$A$288,'PY1 Data(H)'!$A$1:$BR$288))</f>
        <v>0</v>
      </c>
      <c r="AE74" s="133" cm="1">
        <f t="array" ref="AE74">_xlfn.XLOOKUP(AE$1,'PY1 Data(H)'!$A$1:$BR$1,_xlfn.XLOOKUP($A74,'PY1 Data(H)'!$A$1:$A$288,'PY1 Data(H)'!$A$1:$BR$288))</f>
        <v>0</v>
      </c>
      <c r="AF74" s="133" cm="1">
        <f t="array" ref="AF74">_xlfn.XLOOKUP(AF$1,'PY1 Data(H)'!$A$1:$BR$1,_xlfn.XLOOKUP($A74,'PY1 Data(H)'!$A$1:$A$288,'PY1 Data(H)'!$A$1:$BR$288))</f>
        <v>0</v>
      </c>
      <c r="AG74" s="133" cm="1">
        <f t="array" ref="AG74">_xlfn.XLOOKUP(AG$1,'PY1 Data(H)'!$A$1:$BR$1,_xlfn.XLOOKUP($A74,'PY1 Data(H)'!$A$1:$A$288,'PY1 Data(H)'!$A$1:$BR$288))</f>
        <v>0</v>
      </c>
      <c r="AH74" s="133" cm="1">
        <f t="array" ref="AH74">_xlfn.XLOOKUP(AH$1,'PY1 Data(H)'!$A$1:$BR$1,_xlfn.XLOOKUP($A74,'PY1 Data(H)'!$A$1:$A$288,'PY1 Data(H)'!$A$1:$BR$288))</f>
        <v>0</v>
      </c>
      <c r="AI74" s="133" cm="1">
        <f t="array" ref="AI74">_xlfn.XLOOKUP(AI$1,'PY1 Data(H)'!$A$1:$BR$1,_xlfn.XLOOKUP($A74,'PY1 Data(H)'!$A$1:$A$288,'PY1 Data(H)'!$A$1:$BR$288))</f>
        <v>0</v>
      </c>
      <c r="AJ74" s="133" cm="1">
        <f t="array" ref="AJ74">_xlfn.XLOOKUP(AJ$1,'PY1 Data(H)'!$A$1:$BR$1,_xlfn.XLOOKUP($A74,'PY1 Data(H)'!$A$1:$A$288,'PY1 Data(H)'!$A$1:$BR$288))</f>
        <v>0</v>
      </c>
      <c r="AK74" s="133" cm="1">
        <f t="array" ref="AK74">_xlfn.XLOOKUP(AK$1,'PY1 Data(H)'!$A$1:$BR$1,_xlfn.XLOOKUP($A74,'PY1 Data(H)'!$A$1:$A$288,'PY1 Data(H)'!$A$1:$BR$288))</f>
        <v>0</v>
      </c>
      <c r="AL74" s="133" cm="1">
        <f t="array" ref="AL74">_xlfn.XLOOKUP(AL$1,'PY1 Data(H)'!$A$1:$BR$1,_xlfn.XLOOKUP($A74,'PY1 Data(H)'!$A$1:$A$288,'PY1 Data(H)'!$A$1:$BR$288))</f>
        <v>0</v>
      </c>
      <c r="AM74" s="133" cm="1">
        <f t="array" ref="AM74">_xlfn.XLOOKUP(AM$1,'PY1 Data(H)'!$A$1:$BR$1,_xlfn.XLOOKUP($A74,'PY1 Data(H)'!$A$1:$A$288,'PY1 Data(H)'!$A$1:$BR$288))</f>
        <v>0</v>
      </c>
      <c r="AN74" s="133" cm="1">
        <f t="array" ref="AN74">_xlfn.XLOOKUP(AN$1,'PY1 Data(H)'!$A$1:$BR$1,_xlfn.XLOOKUP($A74,'PY1 Data(H)'!$A$1:$A$288,'PY1 Data(H)'!$A$1:$BR$288))</f>
        <v>0</v>
      </c>
      <c r="AO74" s="133" cm="1">
        <f t="array" ref="AO74">_xlfn.XLOOKUP(AO$1,'PY1 Data(H)'!$A$1:$BR$1,_xlfn.XLOOKUP($A74,'PY1 Data(H)'!$A$1:$A$288,'PY1 Data(H)'!$A$1:$BR$288))</f>
        <v>0</v>
      </c>
      <c r="AP74" s="133" cm="1">
        <f t="array" ref="AP74">_xlfn.XLOOKUP(AP$1,'PY1 Data(H)'!$A$1:$BR$1,_xlfn.XLOOKUP($A74,'PY1 Data(H)'!$A$1:$A$288,'PY1 Data(H)'!$A$1:$BR$288))</f>
        <v>0</v>
      </c>
      <c r="AQ74" s="133" cm="1">
        <f t="array" ref="AQ74">_xlfn.XLOOKUP(AQ$1,'PY1 Data(H)'!$A$1:$BR$1,_xlfn.XLOOKUP($A74,'PY1 Data(H)'!$A$1:$A$288,'PY1 Data(H)'!$A$1:$BR$288))</f>
        <v>0</v>
      </c>
      <c r="AR74" s="133" cm="1">
        <f t="array" ref="AR74">_xlfn.XLOOKUP(AR$1,'PY1 Data(H)'!$A$1:$BR$1,_xlfn.XLOOKUP($A74,'PY1 Data(H)'!$A$1:$A$288,'PY1 Data(H)'!$A$1:$BR$288))</f>
        <v>0</v>
      </c>
      <c r="AS74" s="133" cm="1">
        <f t="array" ref="AS74">_xlfn.XLOOKUP(AS$1,'PY1 Data(H)'!$A$1:$BR$1,_xlfn.XLOOKUP($A74,'PY1 Data(H)'!$A$1:$A$288,'PY1 Data(H)'!$A$1:$BR$288))</f>
        <v>0</v>
      </c>
      <c r="AT74" s="133" cm="1">
        <f t="array" ref="AT74">_xlfn.XLOOKUP(AT$1,'PY1 Data(H)'!$A$1:$BR$1,_xlfn.XLOOKUP($A74,'PY1 Data(H)'!$A$1:$A$288,'PY1 Data(H)'!$A$1:$BR$288))</f>
        <v>0</v>
      </c>
      <c r="AU74" s="133" cm="1">
        <f t="array" ref="AU74">_xlfn.XLOOKUP(AU$1,'PY1 Data(H)'!$A$1:$BR$1,_xlfn.XLOOKUP($A74,'PY1 Data(H)'!$A$1:$A$288,'PY1 Data(H)'!$A$1:$BR$288))</f>
        <v>0</v>
      </c>
      <c r="AV74" s="133" cm="1">
        <f t="array" ref="AV74">_xlfn.XLOOKUP(AV$1,'PY1 Data(H)'!$A$1:$BR$1,_xlfn.XLOOKUP($A74,'PY1 Data(H)'!$A$1:$A$288,'PY1 Data(H)'!$A$1:$BR$288))</f>
        <v>0</v>
      </c>
      <c r="AW74" s="133" cm="1">
        <f t="array" ref="AW74">_xlfn.XLOOKUP(AW$1,'PY1 Data(H)'!$A$1:$BR$1,_xlfn.XLOOKUP($A74,'PY1 Data(H)'!$A$1:$A$288,'PY1 Data(H)'!$A$1:$BR$288))</f>
        <v>0</v>
      </c>
      <c r="AX74" s="133" cm="1">
        <f t="array" ref="AX74">_xlfn.XLOOKUP(AX$1,'PY1 Data(H)'!$A$1:$BR$1,_xlfn.XLOOKUP($A74,'PY1 Data(H)'!$A$1:$A$288,'PY1 Data(H)'!$A$1:$BR$288))</f>
        <v>0</v>
      </c>
      <c r="AY74" s="133" cm="1">
        <f t="array" ref="AY74">_xlfn.XLOOKUP(AY$1,'PY1 Data(H)'!$A$1:$BR$1,_xlfn.XLOOKUP($A74,'PY1 Data(H)'!$A$1:$A$288,'PY1 Data(H)'!$A$1:$BR$288))</f>
        <v>0</v>
      </c>
      <c r="AZ74" s="133" cm="1">
        <f t="array" ref="AZ74">_xlfn.XLOOKUP(AZ$1,'PY1 Data(H)'!$A$1:$BR$1,_xlfn.XLOOKUP($A74,'PY1 Data(H)'!$A$1:$A$288,'PY1 Data(H)'!$A$1:$BR$288))</f>
        <v>0</v>
      </c>
      <c r="BA74" s="133" cm="1">
        <f t="array" ref="BA74">_xlfn.XLOOKUP(BA$1,'PY1 Data(H)'!$A$1:$BR$1,_xlfn.XLOOKUP($A74,'PY1 Data(H)'!$A$1:$A$288,'PY1 Data(H)'!$A$1:$BR$288))</f>
        <v>0</v>
      </c>
      <c r="BB74" s="133" cm="1">
        <f t="array" ref="BB74">_xlfn.XLOOKUP(BB$1,'PY1 Data(H)'!$A$1:$BR$1,_xlfn.XLOOKUP($A74,'PY1 Data(H)'!$A$1:$A$288,'PY1 Data(H)'!$A$1:$BR$288))</f>
        <v>0</v>
      </c>
      <c r="BC74" s="133" cm="1">
        <f t="array" ref="BC74">_xlfn.XLOOKUP(BC$1,'PY1 Data(H)'!$A$1:$BR$1,_xlfn.XLOOKUP($A74,'PY1 Data(H)'!$A$1:$A$288,'PY1 Data(H)'!$A$1:$BR$288))</f>
        <v>0</v>
      </c>
      <c r="BD74" s="133" cm="1">
        <f t="array" ref="BD74">_xlfn.XLOOKUP(BD$1,'PY1 Data(H)'!$A$1:$BR$1,_xlfn.XLOOKUP($A74,'PY1 Data(H)'!$A$1:$A$288,'PY1 Data(H)'!$A$1:$BR$288))</f>
        <v>0</v>
      </c>
      <c r="BE74" s="133" cm="1">
        <f t="array" ref="BE74">_xlfn.XLOOKUP(BE$1,'PY1 Data(H)'!$A$1:$BR$1,_xlfn.XLOOKUP($A74,'PY1 Data(H)'!$A$1:$A$288,'PY1 Data(H)'!$A$1:$BR$288))</f>
        <v>0</v>
      </c>
      <c r="BF74" s="133" cm="1">
        <f t="array" ref="BF74">_xlfn.XLOOKUP(BF$1,'PY1 Data(H)'!$A$1:$BR$1,_xlfn.XLOOKUP($A74,'PY1 Data(H)'!$A$1:$A$288,'PY1 Data(H)'!$A$1:$BR$288))</f>
        <v>0</v>
      </c>
      <c r="BG74" s="133" cm="1">
        <f t="array" ref="BG74">_xlfn.XLOOKUP(BG$1,'PY1 Data(H)'!$A$1:$BR$1,_xlfn.XLOOKUP($A74,'PY1 Data(H)'!$A$1:$A$288,'PY1 Data(H)'!$A$1:$BR$288))</f>
        <v>6.9</v>
      </c>
      <c r="BH74" s="133" cm="1">
        <f t="array" ref="BH74">_xlfn.XLOOKUP(BH$1,'PY1 Data(H)'!$A$1:$BR$1,_xlfn.XLOOKUP($A74,'PY1 Data(H)'!$A$1:$A$288,'PY1 Data(H)'!$A$1:$BR$288))</f>
        <v>0</v>
      </c>
      <c r="BI74" s="133" cm="1">
        <f t="array" ref="BI74">_xlfn.XLOOKUP(BI$1,'PY1 Data(H)'!$A$1:$BR$1,_xlfn.XLOOKUP($A74,'PY1 Data(H)'!$A$1:$A$288,'PY1 Data(H)'!$A$1:$BR$288))</f>
        <v>0</v>
      </c>
      <c r="BJ74" s="133" cm="1">
        <f t="array" ref="BJ74">_xlfn.XLOOKUP(BJ$1,'PY1 Data(H)'!$A$1:$BR$1,_xlfn.XLOOKUP($A74,'PY1 Data(H)'!$A$1:$A$288,'PY1 Data(H)'!$A$1:$BR$288))</f>
        <v>0</v>
      </c>
    </row>
    <row r="75" spans="1:62" x14ac:dyDescent="0.3">
      <c r="D75" s="133" t="e" cm="1">
        <f t="array" ref="D75">_xlfn.XLOOKUP(D$1,'PY1 Data(H)'!$A$1:$BR$1,_xlfn.XLOOKUP($A75,'PY1 Data(H)'!$A$1:$A$288,'PY1 Data(H)'!$A$1:$BR$288))</f>
        <v>#N/A</v>
      </c>
      <c r="E75" s="133" t="e" cm="1">
        <f t="array" ref="E75">_xlfn.XLOOKUP(E$1,'PY1 Data(H)'!$A$1:$BR$1,_xlfn.XLOOKUP($A75,'PY1 Data(H)'!$A$1:$A$288,'PY1 Data(H)'!$A$1:$BR$288))</f>
        <v>#N/A</v>
      </c>
      <c r="F75" s="133" t="e" cm="1">
        <f t="array" ref="F75">_xlfn.XLOOKUP(F$1,'PY1 Data(H)'!$A$1:$BR$1,_xlfn.XLOOKUP($A75,'PY1 Data(H)'!$A$1:$A$288,'PY1 Data(H)'!$A$1:$BR$288))</f>
        <v>#N/A</v>
      </c>
      <c r="G75" s="133" t="e" cm="1">
        <f t="array" ref="G75">_xlfn.XLOOKUP(G$1,'PY1 Data(H)'!$A$1:$BR$1,_xlfn.XLOOKUP($A75,'PY1 Data(H)'!$A$1:$A$288,'PY1 Data(H)'!$A$1:$BR$288))</f>
        <v>#N/A</v>
      </c>
      <c r="H75" s="133" t="e" cm="1">
        <f t="array" ref="H75">_xlfn.XLOOKUP(H$1,'PY1 Data(H)'!$A$1:$BR$1,_xlfn.XLOOKUP($A75,'PY1 Data(H)'!$A$1:$A$288,'PY1 Data(H)'!$A$1:$BR$288))</f>
        <v>#N/A</v>
      </c>
      <c r="I75" s="133" t="e" cm="1">
        <f t="array" ref="I75">_xlfn.XLOOKUP(I$1,'PY1 Data(H)'!$A$1:$BR$1,_xlfn.XLOOKUP($A75,'PY1 Data(H)'!$A$1:$A$288,'PY1 Data(H)'!$A$1:$BR$288))</f>
        <v>#N/A</v>
      </c>
      <c r="J75" s="133" t="e" cm="1">
        <f t="array" ref="J75">_xlfn.XLOOKUP(J$1,'PY1 Data(H)'!$A$1:$BR$1,_xlfn.XLOOKUP($A75,'PY1 Data(H)'!$A$1:$A$288,'PY1 Data(H)'!$A$1:$BR$288))</f>
        <v>#N/A</v>
      </c>
      <c r="K75" s="133" t="e" cm="1">
        <f t="array" ref="K75">_xlfn.XLOOKUP(K$1,'PY1 Data(H)'!$A$1:$BR$1,_xlfn.XLOOKUP($A75,'PY1 Data(H)'!$A$1:$A$288,'PY1 Data(H)'!$A$1:$BR$288))</f>
        <v>#N/A</v>
      </c>
      <c r="L75" s="133" t="e" cm="1">
        <f t="array" ref="L75">_xlfn.XLOOKUP(L$1,'PY1 Data(H)'!$A$1:$BR$1,_xlfn.XLOOKUP($A75,'PY1 Data(H)'!$A$1:$A$288,'PY1 Data(H)'!$A$1:$BR$288))</f>
        <v>#N/A</v>
      </c>
      <c r="M75" s="133" t="e" cm="1">
        <f t="array" ref="M75">_xlfn.XLOOKUP(M$1,'PY1 Data(H)'!$A$1:$BR$1,_xlfn.XLOOKUP($A75,'PY1 Data(H)'!$A$1:$A$288,'PY1 Data(H)'!$A$1:$BR$288))</f>
        <v>#N/A</v>
      </c>
      <c r="N75" s="133" t="e" cm="1">
        <f t="array" ref="N75">_xlfn.XLOOKUP(N$1,'PY1 Data(H)'!$A$1:$BR$1,_xlfn.XLOOKUP($A75,'PY1 Data(H)'!$A$1:$A$288,'PY1 Data(H)'!$A$1:$BR$288))</f>
        <v>#N/A</v>
      </c>
      <c r="O75" s="133" t="e" cm="1">
        <f t="array" ref="O75">_xlfn.XLOOKUP(O$1,'PY1 Data(H)'!$A$1:$BR$1,_xlfn.XLOOKUP($A75,'PY1 Data(H)'!$A$1:$A$288,'PY1 Data(H)'!$A$1:$BR$288))</f>
        <v>#N/A</v>
      </c>
      <c r="P75" s="133" t="e" cm="1">
        <f t="array" ref="P75">_xlfn.XLOOKUP(P$1,'PY1 Data(H)'!$A$1:$BR$1,_xlfn.XLOOKUP($A75,'PY1 Data(H)'!$A$1:$A$288,'PY1 Data(H)'!$A$1:$BR$288))</f>
        <v>#N/A</v>
      </c>
      <c r="Q75" s="133" t="e" cm="1">
        <f t="array" ref="Q75">_xlfn.XLOOKUP(Q$1,'PY1 Data(H)'!$A$1:$BR$1,_xlfn.XLOOKUP($A75,'PY1 Data(H)'!$A$1:$A$288,'PY1 Data(H)'!$A$1:$BR$288))</f>
        <v>#N/A</v>
      </c>
      <c r="R75" s="133" t="e" cm="1">
        <f t="array" ref="R75">_xlfn.XLOOKUP(R$1,'PY1 Data(H)'!$A$1:$BR$1,_xlfn.XLOOKUP($A75,'PY1 Data(H)'!$A$1:$A$288,'PY1 Data(H)'!$A$1:$BR$288))</f>
        <v>#N/A</v>
      </c>
      <c r="S75" s="133" t="e" cm="1">
        <f t="array" ref="S75">_xlfn.XLOOKUP(S$1,'PY1 Data(H)'!$A$1:$BR$1,_xlfn.XLOOKUP($A75,'PY1 Data(H)'!$A$1:$A$288,'PY1 Data(H)'!$A$1:$BR$288))</f>
        <v>#N/A</v>
      </c>
      <c r="T75" s="133" t="e" cm="1">
        <f t="array" ref="T75">_xlfn.XLOOKUP(T$1,'PY1 Data(H)'!$A$1:$BR$1,_xlfn.XLOOKUP($A75,'PY1 Data(H)'!$A$1:$A$288,'PY1 Data(H)'!$A$1:$BR$288))</f>
        <v>#N/A</v>
      </c>
      <c r="U75" s="133" t="e" cm="1">
        <f t="array" ref="U75">_xlfn.XLOOKUP(U$1,'PY1 Data(H)'!$A$1:$BR$1,_xlfn.XLOOKUP($A75,'PY1 Data(H)'!$A$1:$A$288,'PY1 Data(H)'!$A$1:$BR$288))</f>
        <v>#N/A</v>
      </c>
      <c r="V75" s="133" t="e" cm="1">
        <f t="array" ref="V75">_xlfn.XLOOKUP(V$1,'PY1 Data(H)'!$A$1:$BR$1,_xlfn.XLOOKUP($A75,'PY1 Data(H)'!$A$1:$A$288,'PY1 Data(H)'!$A$1:$BR$288))</f>
        <v>#N/A</v>
      </c>
      <c r="W75" s="133" t="e" cm="1">
        <f t="array" ref="W75">_xlfn.XLOOKUP(W$1,'PY1 Data(H)'!$A$1:$BR$1,_xlfn.XLOOKUP($A75,'PY1 Data(H)'!$A$1:$A$288,'PY1 Data(H)'!$A$1:$BR$288))</f>
        <v>#N/A</v>
      </c>
      <c r="X75" s="133" t="e" cm="1">
        <f t="array" ref="X75">_xlfn.XLOOKUP(X$1,'PY1 Data(H)'!$A$1:$BR$1,_xlfn.XLOOKUP($A75,'PY1 Data(H)'!$A$1:$A$288,'PY1 Data(H)'!$A$1:$BR$288))</f>
        <v>#N/A</v>
      </c>
      <c r="Y75" s="133" t="e" cm="1">
        <f t="array" ref="Y75">_xlfn.XLOOKUP(Y$1,'PY1 Data(H)'!$A$1:$BR$1,_xlfn.XLOOKUP($A75,'PY1 Data(H)'!$A$1:$A$288,'PY1 Data(H)'!$A$1:$BR$288))</f>
        <v>#N/A</v>
      </c>
      <c r="Z75" s="133" t="e" cm="1">
        <f t="array" ref="Z75">_xlfn.XLOOKUP(Z$1,'PY1 Data(H)'!$A$1:$BR$1,_xlfn.XLOOKUP($A75,'PY1 Data(H)'!$A$1:$A$288,'PY1 Data(H)'!$A$1:$BR$288))</f>
        <v>#N/A</v>
      </c>
      <c r="AA75" s="133" t="e" cm="1">
        <f t="array" ref="AA75">_xlfn.XLOOKUP(AA$1,'PY1 Data(H)'!$A$1:$BR$1,_xlfn.XLOOKUP($A75,'PY1 Data(H)'!$A$1:$A$288,'PY1 Data(H)'!$A$1:$BR$288))</f>
        <v>#N/A</v>
      </c>
      <c r="AB75" s="133" t="e" cm="1">
        <f t="array" ref="AB75">_xlfn.XLOOKUP(AB$1,'PY1 Data(H)'!$A$1:$BR$1,_xlfn.XLOOKUP($A75,'PY1 Data(H)'!$A$1:$A$288,'PY1 Data(H)'!$A$1:$BR$288))</f>
        <v>#N/A</v>
      </c>
      <c r="AC75" s="133" t="e" cm="1">
        <f t="array" ref="AC75">_xlfn.XLOOKUP(AC$1,'PY1 Data(H)'!$A$1:$BR$1,_xlfn.XLOOKUP($A75,'PY1 Data(H)'!$A$1:$A$288,'PY1 Data(H)'!$A$1:$BR$288))</f>
        <v>#N/A</v>
      </c>
      <c r="AD75" s="133" t="e" cm="1">
        <f t="array" ref="AD75">_xlfn.XLOOKUP(AD$1,'PY1 Data(H)'!$A$1:$BR$1,_xlfn.XLOOKUP($A75,'PY1 Data(H)'!$A$1:$A$288,'PY1 Data(H)'!$A$1:$BR$288))</f>
        <v>#N/A</v>
      </c>
      <c r="AE75" s="133" t="e" cm="1">
        <f t="array" ref="AE75">_xlfn.XLOOKUP(AE$1,'PY1 Data(H)'!$A$1:$BR$1,_xlfn.XLOOKUP($A75,'PY1 Data(H)'!$A$1:$A$288,'PY1 Data(H)'!$A$1:$BR$288))</f>
        <v>#N/A</v>
      </c>
      <c r="AF75" s="133" t="e" cm="1">
        <f t="array" ref="AF75">_xlfn.XLOOKUP(AF$1,'PY1 Data(H)'!$A$1:$BR$1,_xlfn.XLOOKUP($A75,'PY1 Data(H)'!$A$1:$A$288,'PY1 Data(H)'!$A$1:$BR$288))</f>
        <v>#N/A</v>
      </c>
      <c r="AG75" s="133" t="e" cm="1">
        <f t="array" ref="AG75">_xlfn.XLOOKUP(AG$1,'PY1 Data(H)'!$A$1:$BR$1,_xlfn.XLOOKUP($A75,'PY1 Data(H)'!$A$1:$A$288,'PY1 Data(H)'!$A$1:$BR$288))</f>
        <v>#N/A</v>
      </c>
      <c r="AH75" s="133" t="e" cm="1">
        <f t="array" ref="AH75">_xlfn.XLOOKUP(AH$1,'PY1 Data(H)'!$A$1:$BR$1,_xlfn.XLOOKUP($A75,'PY1 Data(H)'!$A$1:$A$288,'PY1 Data(H)'!$A$1:$BR$288))</f>
        <v>#N/A</v>
      </c>
      <c r="AI75" s="133" t="e" cm="1">
        <f t="array" ref="AI75">_xlfn.XLOOKUP(AI$1,'PY1 Data(H)'!$A$1:$BR$1,_xlfn.XLOOKUP($A75,'PY1 Data(H)'!$A$1:$A$288,'PY1 Data(H)'!$A$1:$BR$288))</f>
        <v>#N/A</v>
      </c>
      <c r="AJ75" s="133" t="e" cm="1">
        <f t="array" ref="AJ75">_xlfn.XLOOKUP(AJ$1,'PY1 Data(H)'!$A$1:$BR$1,_xlfn.XLOOKUP($A75,'PY1 Data(H)'!$A$1:$A$288,'PY1 Data(H)'!$A$1:$BR$288))</f>
        <v>#N/A</v>
      </c>
      <c r="AK75" s="133" t="e" cm="1">
        <f t="array" ref="AK75">_xlfn.XLOOKUP(AK$1,'PY1 Data(H)'!$A$1:$BR$1,_xlfn.XLOOKUP($A75,'PY1 Data(H)'!$A$1:$A$288,'PY1 Data(H)'!$A$1:$BR$288))</f>
        <v>#N/A</v>
      </c>
      <c r="AL75" s="133" t="e" cm="1">
        <f t="array" ref="AL75">_xlfn.XLOOKUP(AL$1,'PY1 Data(H)'!$A$1:$BR$1,_xlfn.XLOOKUP($A75,'PY1 Data(H)'!$A$1:$A$288,'PY1 Data(H)'!$A$1:$BR$288))</f>
        <v>#N/A</v>
      </c>
      <c r="AM75" s="133" t="e" cm="1">
        <f t="array" ref="AM75">_xlfn.XLOOKUP(AM$1,'PY1 Data(H)'!$A$1:$BR$1,_xlfn.XLOOKUP($A75,'PY1 Data(H)'!$A$1:$A$288,'PY1 Data(H)'!$A$1:$BR$288))</f>
        <v>#N/A</v>
      </c>
      <c r="AN75" s="133" t="e" cm="1">
        <f t="array" ref="AN75">_xlfn.XLOOKUP(AN$1,'PY1 Data(H)'!$A$1:$BR$1,_xlfn.XLOOKUP($A75,'PY1 Data(H)'!$A$1:$A$288,'PY1 Data(H)'!$A$1:$BR$288))</f>
        <v>#N/A</v>
      </c>
      <c r="AO75" s="133" t="e" cm="1">
        <f t="array" ref="AO75">_xlfn.XLOOKUP(AO$1,'PY1 Data(H)'!$A$1:$BR$1,_xlfn.XLOOKUP($A75,'PY1 Data(H)'!$A$1:$A$288,'PY1 Data(H)'!$A$1:$BR$288))</f>
        <v>#N/A</v>
      </c>
      <c r="AP75" s="133" t="e" cm="1">
        <f t="array" ref="AP75">_xlfn.XLOOKUP(AP$1,'PY1 Data(H)'!$A$1:$BR$1,_xlfn.XLOOKUP($A75,'PY1 Data(H)'!$A$1:$A$288,'PY1 Data(H)'!$A$1:$BR$288))</f>
        <v>#N/A</v>
      </c>
      <c r="AQ75" s="133" t="e" cm="1">
        <f t="array" ref="AQ75">_xlfn.XLOOKUP(AQ$1,'PY1 Data(H)'!$A$1:$BR$1,_xlfn.XLOOKUP($A75,'PY1 Data(H)'!$A$1:$A$288,'PY1 Data(H)'!$A$1:$BR$288))</f>
        <v>#N/A</v>
      </c>
      <c r="AR75" s="133" t="e" cm="1">
        <f t="array" ref="AR75">_xlfn.XLOOKUP(AR$1,'PY1 Data(H)'!$A$1:$BR$1,_xlfn.XLOOKUP($A75,'PY1 Data(H)'!$A$1:$A$288,'PY1 Data(H)'!$A$1:$BR$288))</f>
        <v>#N/A</v>
      </c>
      <c r="AS75" s="133" t="e" cm="1">
        <f t="array" ref="AS75">_xlfn.XLOOKUP(AS$1,'PY1 Data(H)'!$A$1:$BR$1,_xlfn.XLOOKUP($A75,'PY1 Data(H)'!$A$1:$A$288,'PY1 Data(H)'!$A$1:$BR$288))</f>
        <v>#N/A</v>
      </c>
      <c r="AT75" s="133" t="e" cm="1">
        <f t="array" ref="AT75">_xlfn.XLOOKUP(AT$1,'PY1 Data(H)'!$A$1:$BR$1,_xlfn.XLOOKUP($A75,'PY1 Data(H)'!$A$1:$A$288,'PY1 Data(H)'!$A$1:$BR$288))</f>
        <v>#N/A</v>
      </c>
      <c r="AU75" s="133" t="e" cm="1">
        <f t="array" ref="AU75">_xlfn.XLOOKUP(AU$1,'PY1 Data(H)'!$A$1:$BR$1,_xlfn.XLOOKUP($A75,'PY1 Data(H)'!$A$1:$A$288,'PY1 Data(H)'!$A$1:$BR$288))</f>
        <v>#N/A</v>
      </c>
      <c r="AV75" s="133" t="e" cm="1">
        <f t="array" ref="AV75">_xlfn.XLOOKUP(AV$1,'PY1 Data(H)'!$A$1:$BR$1,_xlfn.XLOOKUP($A75,'PY1 Data(H)'!$A$1:$A$288,'PY1 Data(H)'!$A$1:$BR$288))</f>
        <v>#N/A</v>
      </c>
      <c r="AW75" s="133" t="e" cm="1">
        <f t="array" ref="AW75">_xlfn.XLOOKUP(AW$1,'PY1 Data(H)'!$A$1:$BR$1,_xlfn.XLOOKUP($A75,'PY1 Data(H)'!$A$1:$A$288,'PY1 Data(H)'!$A$1:$BR$288))</f>
        <v>#N/A</v>
      </c>
      <c r="AX75" s="133" t="e" cm="1">
        <f t="array" ref="AX75">_xlfn.XLOOKUP(AX$1,'PY1 Data(H)'!$A$1:$BR$1,_xlfn.XLOOKUP($A75,'PY1 Data(H)'!$A$1:$A$288,'PY1 Data(H)'!$A$1:$BR$288))</f>
        <v>#N/A</v>
      </c>
      <c r="AY75" s="133" t="e" cm="1">
        <f t="array" ref="AY75">_xlfn.XLOOKUP(AY$1,'PY1 Data(H)'!$A$1:$BR$1,_xlfn.XLOOKUP($A75,'PY1 Data(H)'!$A$1:$A$288,'PY1 Data(H)'!$A$1:$BR$288))</f>
        <v>#N/A</v>
      </c>
      <c r="AZ75" s="133" t="e" cm="1">
        <f t="array" ref="AZ75">_xlfn.XLOOKUP(AZ$1,'PY1 Data(H)'!$A$1:$BR$1,_xlfn.XLOOKUP($A75,'PY1 Data(H)'!$A$1:$A$288,'PY1 Data(H)'!$A$1:$BR$288))</f>
        <v>#N/A</v>
      </c>
      <c r="BA75" s="133" t="e" cm="1">
        <f t="array" ref="BA75">_xlfn.XLOOKUP(BA$1,'PY1 Data(H)'!$A$1:$BR$1,_xlfn.XLOOKUP($A75,'PY1 Data(H)'!$A$1:$A$288,'PY1 Data(H)'!$A$1:$BR$288))</f>
        <v>#N/A</v>
      </c>
      <c r="BB75" s="133" t="e" cm="1">
        <f t="array" ref="BB75">_xlfn.XLOOKUP(BB$1,'PY1 Data(H)'!$A$1:$BR$1,_xlfn.XLOOKUP($A75,'PY1 Data(H)'!$A$1:$A$288,'PY1 Data(H)'!$A$1:$BR$288))</f>
        <v>#N/A</v>
      </c>
      <c r="BC75" s="133" t="e" cm="1">
        <f t="array" ref="BC75">_xlfn.XLOOKUP(BC$1,'PY1 Data(H)'!$A$1:$BR$1,_xlfn.XLOOKUP($A75,'PY1 Data(H)'!$A$1:$A$288,'PY1 Data(H)'!$A$1:$BR$288))</f>
        <v>#N/A</v>
      </c>
      <c r="BD75" s="133" t="e" cm="1">
        <f t="array" ref="BD75">_xlfn.XLOOKUP(BD$1,'PY1 Data(H)'!$A$1:$BR$1,_xlfn.XLOOKUP($A75,'PY1 Data(H)'!$A$1:$A$288,'PY1 Data(H)'!$A$1:$BR$288))</f>
        <v>#N/A</v>
      </c>
      <c r="BE75" s="133" t="e" cm="1">
        <f t="array" ref="BE75">_xlfn.XLOOKUP(BE$1,'PY1 Data(H)'!$A$1:$BR$1,_xlfn.XLOOKUP($A75,'PY1 Data(H)'!$A$1:$A$288,'PY1 Data(H)'!$A$1:$BR$288))</f>
        <v>#N/A</v>
      </c>
      <c r="BF75" s="133" t="e" cm="1">
        <f t="array" ref="BF75">_xlfn.XLOOKUP(BF$1,'PY1 Data(H)'!$A$1:$BR$1,_xlfn.XLOOKUP($A75,'PY1 Data(H)'!$A$1:$A$288,'PY1 Data(H)'!$A$1:$BR$288))</f>
        <v>#N/A</v>
      </c>
      <c r="BG75" s="133" t="e" cm="1">
        <f t="array" ref="BG75">_xlfn.XLOOKUP(BG$1,'PY1 Data(H)'!$A$1:$BR$1,_xlfn.XLOOKUP($A75,'PY1 Data(H)'!$A$1:$A$288,'PY1 Data(H)'!$A$1:$BR$288))</f>
        <v>#N/A</v>
      </c>
      <c r="BH75" s="133" t="e" cm="1">
        <f t="array" ref="BH75">_xlfn.XLOOKUP(BH$1,'PY1 Data(H)'!$A$1:$BR$1,_xlfn.XLOOKUP($A75,'PY1 Data(H)'!$A$1:$A$288,'PY1 Data(H)'!$A$1:$BR$288))</f>
        <v>#N/A</v>
      </c>
      <c r="BI75" s="133" t="e" cm="1">
        <f t="array" ref="BI75">_xlfn.XLOOKUP(BI$1,'PY1 Data(H)'!$A$1:$BR$1,_xlfn.XLOOKUP($A75,'PY1 Data(H)'!$A$1:$A$288,'PY1 Data(H)'!$A$1:$BR$288))</f>
        <v>#N/A</v>
      </c>
      <c r="BJ75" s="133" t="e" cm="1">
        <f t="array" ref="BJ75">_xlfn.XLOOKUP(BJ$1,'PY1 Data(H)'!$A$1:$BR$1,_xlfn.XLOOKUP($A75,'PY1 Data(H)'!$A$1:$A$288,'PY1 Data(H)'!$A$1:$BR$288))</f>
        <v>#N/A</v>
      </c>
    </row>
    <row r="76" spans="1:62" x14ac:dyDescent="0.3">
      <c r="D76" s="133" t="e" cm="1">
        <f t="array" ref="D76">_xlfn.XLOOKUP(D$1,'PY1 Data(H)'!$A$1:$BR$1,_xlfn.XLOOKUP($A76,'PY1 Data(H)'!$A$1:$A$288,'PY1 Data(H)'!$A$1:$BR$288))</f>
        <v>#N/A</v>
      </c>
      <c r="E76" s="133" t="e" cm="1">
        <f t="array" ref="E76">_xlfn.XLOOKUP(E$1,'PY1 Data(H)'!$A$1:$BR$1,_xlfn.XLOOKUP($A76,'PY1 Data(H)'!$A$1:$A$288,'PY1 Data(H)'!$A$1:$BR$288))</f>
        <v>#N/A</v>
      </c>
      <c r="F76" s="133" t="e" cm="1">
        <f t="array" ref="F76">_xlfn.XLOOKUP(F$1,'PY1 Data(H)'!$A$1:$BR$1,_xlfn.XLOOKUP($A76,'PY1 Data(H)'!$A$1:$A$288,'PY1 Data(H)'!$A$1:$BR$288))</f>
        <v>#N/A</v>
      </c>
      <c r="G76" s="133" t="e" cm="1">
        <f t="array" ref="G76">_xlfn.XLOOKUP(G$1,'PY1 Data(H)'!$A$1:$BR$1,_xlfn.XLOOKUP($A76,'PY1 Data(H)'!$A$1:$A$288,'PY1 Data(H)'!$A$1:$BR$288))</f>
        <v>#N/A</v>
      </c>
      <c r="H76" s="133" t="e" cm="1">
        <f t="array" ref="H76">_xlfn.XLOOKUP(H$1,'PY1 Data(H)'!$A$1:$BR$1,_xlfn.XLOOKUP($A76,'PY1 Data(H)'!$A$1:$A$288,'PY1 Data(H)'!$A$1:$BR$288))</f>
        <v>#N/A</v>
      </c>
      <c r="I76" s="133" t="e" cm="1">
        <f t="array" ref="I76">_xlfn.XLOOKUP(I$1,'PY1 Data(H)'!$A$1:$BR$1,_xlfn.XLOOKUP($A76,'PY1 Data(H)'!$A$1:$A$288,'PY1 Data(H)'!$A$1:$BR$288))</f>
        <v>#N/A</v>
      </c>
      <c r="J76" s="133" t="e" cm="1">
        <f t="array" ref="J76">_xlfn.XLOOKUP(J$1,'PY1 Data(H)'!$A$1:$BR$1,_xlfn.XLOOKUP($A76,'PY1 Data(H)'!$A$1:$A$288,'PY1 Data(H)'!$A$1:$BR$288))</f>
        <v>#N/A</v>
      </c>
      <c r="K76" s="133" t="e" cm="1">
        <f t="array" ref="K76">_xlfn.XLOOKUP(K$1,'PY1 Data(H)'!$A$1:$BR$1,_xlfn.XLOOKUP($A76,'PY1 Data(H)'!$A$1:$A$288,'PY1 Data(H)'!$A$1:$BR$288))</f>
        <v>#N/A</v>
      </c>
      <c r="L76" s="133" t="e" cm="1">
        <f t="array" ref="L76">_xlfn.XLOOKUP(L$1,'PY1 Data(H)'!$A$1:$BR$1,_xlfn.XLOOKUP($A76,'PY1 Data(H)'!$A$1:$A$288,'PY1 Data(H)'!$A$1:$BR$288))</f>
        <v>#N/A</v>
      </c>
      <c r="M76" s="133" t="e" cm="1">
        <f t="array" ref="M76">_xlfn.XLOOKUP(M$1,'PY1 Data(H)'!$A$1:$BR$1,_xlfn.XLOOKUP($A76,'PY1 Data(H)'!$A$1:$A$288,'PY1 Data(H)'!$A$1:$BR$288))</f>
        <v>#N/A</v>
      </c>
      <c r="N76" s="133" t="e" cm="1">
        <f t="array" ref="N76">_xlfn.XLOOKUP(N$1,'PY1 Data(H)'!$A$1:$BR$1,_xlfn.XLOOKUP($A76,'PY1 Data(H)'!$A$1:$A$288,'PY1 Data(H)'!$A$1:$BR$288))</f>
        <v>#N/A</v>
      </c>
      <c r="O76" s="133" t="e" cm="1">
        <f t="array" ref="O76">_xlfn.XLOOKUP(O$1,'PY1 Data(H)'!$A$1:$BR$1,_xlfn.XLOOKUP($A76,'PY1 Data(H)'!$A$1:$A$288,'PY1 Data(H)'!$A$1:$BR$288))</f>
        <v>#N/A</v>
      </c>
      <c r="P76" s="133" t="e" cm="1">
        <f t="array" ref="P76">_xlfn.XLOOKUP(P$1,'PY1 Data(H)'!$A$1:$BR$1,_xlfn.XLOOKUP($A76,'PY1 Data(H)'!$A$1:$A$288,'PY1 Data(H)'!$A$1:$BR$288))</f>
        <v>#N/A</v>
      </c>
      <c r="Q76" s="133" t="e" cm="1">
        <f t="array" ref="Q76">_xlfn.XLOOKUP(Q$1,'PY1 Data(H)'!$A$1:$BR$1,_xlfn.XLOOKUP($A76,'PY1 Data(H)'!$A$1:$A$288,'PY1 Data(H)'!$A$1:$BR$288))</f>
        <v>#N/A</v>
      </c>
      <c r="R76" s="133" t="e" cm="1">
        <f t="array" ref="R76">_xlfn.XLOOKUP(R$1,'PY1 Data(H)'!$A$1:$BR$1,_xlfn.XLOOKUP($A76,'PY1 Data(H)'!$A$1:$A$288,'PY1 Data(H)'!$A$1:$BR$288))</f>
        <v>#N/A</v>
      </c>
      <c r="S76" s="133" t="e" cm="1">
        <f t="array" ref="S76">_xlfn.XLOOKUP(S$1,'PY1 Data(H)'!$A$1:$BR$1,_xlfn.XLOOKUP($A76,'PY1 Data(H)'!$A$1:$A$288,'PY1 Data(H)'!$A$1:$BR$288))</f>
        <v>#N/A</v>
      </c>
      <c r="T76" s="133" t="e" cm="1">
        <f t="array" ref="T76">_xlfn.XLOOKUP(T$1,'PY1 Data(H)'!$A$1:$BR$1,_xlfn.XLOOKUP($A76,'PY1 Data(H)'!$A$1:$A$288,'PY1 Data(H)'!$A$1:$BR$288))</f>
        <v>#N/A</v>
      </c>
      <c r="U76" s="133" t="e" cm="1">
        <f t="array" ref="U76">_xlfn.XLOOKUP(U$1,'PY1 Data(H)'!$A$1:$BR$1,_xlfn.XLOOKUP($A76,'PY1 Data(H)'!$A$1:$A$288,'PY1 Data(H)'!$A$1:$BR$288))</f>
        <v>#N/A</v>
      </c>
      <c r="V76" s="133" t="e" cm="1">
        <f t="array" ref="V76">_xlfn.XLOOKUP(V$1,'PY1 Data(H)'!$A$1:$BR$1,_xlfn.XLOOKUP($A76,'PY1 Data(H)'!$A$1:$A$288,'PY1 Data(H)'!$A$1:$BR$288))</f>
        <v>#N/A</v>
      </c>
      <c r="W76" s="133" t="e" cm="1">
        <f t="array" ref="W76">_xlfn.XLOOKUP(W$1,'PY1 Data(H)'!$A$1:$BR$1,_xlfn.XLOOKUP($A76,'PY1 Data(H)'!$A$1:$A$288,'PY1 Data(H)'!$A$1:$BR$288))</f>
        <v>#N/A</v>
      </c>
      <c r="X76" s="133" t="e" cm="1">
        <f t="array" ref="X76">_xlfn.XLOOKUP(X$1,'PY1 Data(H)'!$A$1:$BR$1,_xlfn.XLOOKUP($A76,'PY1 Data(H)'!$A$1:$A$288,'PY1 Data(H)'!$A$1:$BR$288))</f>
        <v>#N/A</v>
      </c>
      <c r="Y76" s="133" t="e" cm="1">
        <f t="array" ref="Y76">_xlfn.XLOOKUP(Y$1,'PY1 Data(H)'!$A$1:$BR$1,_xlfn.XLOOKUP($A76,'PY1 Data(H)'!$A$1:$A$288,'PY1 Data(H)'!$A$1:$BR$288))</f>
        <v>#N/A</v>
      </c>
      <c r="Z76" s="133" t="e" cm="1">
        <f t="array" ref="Z76">_xlfn.XLOOKUP(Z$1,'PY1 Data(H)'!$A$1:$BR$1,_xlfn.XLOOKUP($A76,'PY1 Data(H)'!$A$1:$A$288,'PY1 Data(H)'!$A$1:$BR$288))</f>
        <v>#N/A</v>
      </c>
      <c r="AA76" s="133" t="e" cm="1">
        <f t="array" ref="AA76">_xlfn.XLOOKUP(AA$1,'PY1 Data(H)'!$A$1:$BR$1,_xlfn.XLOOKUP($A76,'PY1 Data(H)'!$A$1:$A$288,'PY1 Data(H)'!$A$1:$BR$288))</f>
        <v>#N/A</v>
      </c>
      <c r="AB76" s="133" t="e" cm="1">
        <f t="array" ref="AB76">_xlfn.XLOOKUP(AB$1,'PY1 Data(H)'!$A$1:$BR$1,_xlfn.XLOOKUP($A76,'PY1 Data(H)'!$A$1:$A$288,'PY1 Data(H)'!$A$1:$BR$288))</f>
        <v>#N/A</v>
      </c>
      <c r="AC76" s="133" t="e" cm="1">
        <f t="array" ref="AC76">_xlfn.XLOOKUP(AC$1,'PY1 Data(H)'!$A$1:$BR$1,_xlfn.XLOOKUP($A76,'PY1 Data(H)'!$A$1:$A$288,'PY1 Data(H)'!$A$1:$BR$288))</f>
        <v>#N/A</v>
      </c>
      <c r="AD76" s="133" t="e" cm="1">
        <f t="array" ref="AD76">_xlfn.XLOOKUP(AD$1,'PY1 Data(H)'!$A$1:$BR$1,_xlfn.XLOOKUP($A76,'PY1 Data(H)'!$A$1:$A$288,'PY1 Data(H)'!$A$1:$BR$288))</f>
        <v>#N/A</v>
      </c>
      <c r="AE76" s="133" t="e" cm="1">
        <f t="array" ref="AE76">_xlfn.XLOOKUP(AE$1,'PY1 Data(H)'!$A$1:$BR$1,_xlfn.XLOOKUP($A76,'PY1 Data(H)'!$A$1:$A$288,'PY1 Data(H)'!$A$1:$BR$288))</f>
        <v>#N/A</v>
      </c>
      <c r="AF76" s="133" t="e" cm="1">
        <f t="array" ref="AF76">_xlfn.XLOOKUP(AF$1,'PY1 Data(H)'!$A$1:$BR$1,_xlfn.XLOOKUP($A76,'PY1 Data(H)'!$A$1:$A$288,'PY1 Data(H)'!$A$1:$BR$288))</f>
        <v>#N/A</v>
      </c>
      <c r="AG76" s="133" t="e" cm="1">
        <f t="array" ref="AG76">_xlfn.XLOOKUP(AG$1,'PY1 Data(H)'!$A$1:$BR$1,_xlfn.XLOOKUP($A76,'PY1 Data(H)'!$A$1:$A$288,'PY1 Data(H)'!$A$1:$BR$288))</f>
        <v>#N/A</v>
      </c>
      <c r="AH76" s="133" t="e" cm="1">
        <f t="array" ref="AH76">_xlfn.XLOOKUP(AH$1,'PY1 Data(H)'!$A$1:$BR$1,_xlfn.XLOOKUP($A76,'PY1 Data(H)'!$A$1:$A$288,'PY1 Data(H)'!$A$1:$BR$288))</f>
        <v>#N/A</v>
      </c>
      <c r="AI76" s="133" t="e" cm="1">
        <f t="array" ref="AI76">_xlfn.XLOOKUP(AI$1,'PY1 Data(H)'!$A$1:$BR$1,_xlfn.XLOOKUP($A76,'PY1 Data(H)'!$A$1:$A$288,'PY1 Data(H)'!$A$1:$BR$288))</f>
        <v>#N/A</v>
      </c>
      <c r="AJ76" s="133" t="e" cm="1">
        <f t="array" ref="AJ76">_xlfn.XLOOKUP(AJ$1,'PY1 Data(H)'!$A$1:$BR$1,_xlfn.XLOOKUP($A76,'PY1 Data(H)'!$A$1:$A$288,'PY1 Data(H)'!$A$1:$BR$288))</f>
        <v>#N/A</v>
      </c>
      <c r="AK76" s="133" t="e" cm="1">
        <f t="array" ref="AK76">_xlfn.XLOOKUP(AK$1,'PY1 Data(H)'!$A$1:$BR$1,_xlfn.XLOOKUP($A76,'PY1 Data(H)'!$A$1:$A$288,'PY1 Data(H)'!$A$1:$BR$288))</f>
        <v>#N/A</v>
      </c>
      <c r="AL76" s="133" t="e" cm="1">
        <f t="array" ref="AL76">_xlfn.XLOOKUP(AL$1,'PY1 Data(H)'!$A$1:$BR$1,_xlfn.XLOOKUP($A76,'PY1 Data(H)'!$A$1:$A$288,'PY1 Data(H)'!$A$1:$BR$288))</f>
        <v>#N/A</v>
      </c>
      <c r="AM76" s="133" t="e" cm="1">
        <f t="array" ref="AM76">_xlfn.XLOOKUP(AM$1,'PY1 Data(H)'!$A$1:$BR$1,_xlfn.XLOOKUP($A76,'PY1 Data(H)'!$A$1:$A$288,'PY1 Data(H)'!$A$1:$BR$288))</f>
        <v>#N/A</v>
      </c>
      <c r="AN76" s="133" t="e" cm="1">
        <f t="array" ref="AN76">_xlfn.XLOOKUP(AN$1,'PY1 Data(H)'!$A$1:$BR$1,_xlfn.XLOOKUP($A76,'PY1 Data(H)'!$A$1:$A$288,'PY1 Data(H)'!$A$1:$BR$288))</f>
        <v>#N/A</v>
      </c>
      <c r="AO76" s="133" t="e" cm="1">
        <f t="array" ref="AO76">_xlfn.XLOOKUP(AO$1,'PY1 Data(H)'!$A$1:$BR$1,_xlfn.XLOOKUP($A76,'PY1 Data(H)'!$A$1:$A$288,'PY1 Data(H)'!$A$1:$BR$288))</f>
        <v>#N/A</v>
      </c>
      <c r="AP76" s="133" t="e" cm="1">
        <f t="array" ref="AP76">_xlfn.XLOOKUP(AP$1,'PY1 Data(H)'!$A$1:$BR$1,_xlfn.XLOOKUP($A76,'PY1 Data(H)'!$A$1:$A$288,'PY1 Data(H)'!$A$1:$BR$288))</f>
        <v>#N/A</v>
      </c>
      <c r="AQ76" s="133" t="e" cm="1">
        <f t="array" ref="AQ76">_xlfn.XLOOKUP(AQ$1,'PY1 Data(H)'!$A$1:$BR$1,_xlfn.XLOOKUP($A76,'PY1 Data(H)'!$A$1:$A$288,'PY1 Data(H)'!$A$1:$BR$288))</f>
        <v>#N/A</v>
      </c>
      <c r="AR76" s="133" t="e" cm="1">
        <f t="array" ref="AR76">_xlfn.XLOOKUP(AR$1,'PY1 Data(H)'!$A$1:$BR$1,_xlfn.XLOOKUP($A76,'PY1 Data(H)'!$A$1:$A$288,'PY1 Data(H)'!$A$1:$BR$288))</f>
        <v>#N/A</v>
      </c>
      <c r="AS76" s="133" t="e" cm="1">
        <f t="array" ref="AS76">_xlfn.XLOOKUP(AS$1,'PY1 Data(H)'!$A$1:$BR$1,_xlfn.XLOOKUP($A76,'PY1 Data(H)'!$A$1:$A$288,'PY1 Data(H)'!$A$1:$BR$288))</f>
        <v>#N/A</v>
      </c>
      <c r="AT76" s="133" t="e" cm="1">
        <f t="array" ref="AT76">_xlfn.XLOOKUP(AT$1,'PY1 Data(H)'!$A$1:$BR$1,_xlfn.XLOOKUP($A76,'PY1 Data(H)'!$A$1:$A$288,'PY1 Data(H)'!$A$1:$BR$288))</f>
        <v>#N/A</v>
      </c>
      <c r="AU76" s="133" t="e" cm="1">
        <f t="array" ref="AU76">_xlfn.XLOOKUP(AU$1,'PY1 Data(H)'!$A$1:$BR$1,_xlfn.XLOOKUP($A76,'PY1 Data(H)'!$A$1:$A$288,'PY1 Data(H)'!$A$1:$BR$288))</f>
        <v>#N/A</v>
      </c>
      <c r="AV76" s="133" t="e" cm="1">
        <f t="array" ref="AV76">_xlfn.XLOOKUP(AV$1,'PY1 Data(H)'!$A$1:$BR$1,_xlfn.XLOOKUP($A76,'PY1 Data(H)'!$A$1:$A$288,'PY1 Data(H)'!$A$1:$BR$288))</f>
        <v>#N/A</v>
      </c>
      <c r="AW76" s="133" t="e" cm="1">
        <f t="array" ref="AW76">_xlfn.XLOOKUP(AW$1,'PY1 Data(H)'!$A$1:$BR$1,_xlfn.XLOOKUP($A76,'PY1 Data(H)'!$A$1:$A$288,'PY1 Data(H)'!$A$1:$BR$288))</f>
        <v>#N/A</v>
      </c>
      <c r="AX76" s="133" t="e" cm="1">
        <f t="array" ref="AX76">_xlfn.XLOOKUP(AX$1,'PY1 Data(H)'!$A$1:$BR$1,_xlfn.XLOOKUP($A76,'PY1 Data(H)'!$A$1:$A$288,'PY1 Data(H)'!$A$1:$BR$288))</f>
        <v>#N/A</v>
      </c>
      <c r="AY76" s="133" t="e" cm="1">
        <f t="array" ref="AY76">_xlfn.XLOOKUP(AY$1,'PY1 Data(H)'!$A$1:$BR$1,_xlfn.XLOOKUP($A76,'PY1 Data(H)'!$A$1:$A$288,'PY1 Data(H)'!$A$1:$BR$288))</f>
        <v>#N/A</v>
      </c>
      <c r="AZ76" s="133" t="e" cm="1">
        <f t="array" ref="AZ76">_xlfn.XLOOKUP(AZ$1,'PY1 Data(H)'!$A$1:$BR$1,_xlfn.XLOOKUP($A76,'PY1 Data(H)'!$A$1:$A$288,'PY1 Data(H)'!$A$1:$BR$288))</f>
        <v>#N/A</v>
      </c>
      <c r="BA76" s="133" t="e" cm="1">
        <f t="array" ref="BA76">_xlfn.XLOOKUP(BA$1,'PY1 Data(H)'!$A$1:$BR$1,_xlfn.XLOOKUP($A76,'PY1 Data(H)'!$A$1:$A$288,'PY1 Data(H)'!$A$1:$BR$288))</f>
        <v>#N/A</v>
      </c>
      <c r="BB76" s="133" t="e" cm="1">
        <f t="array" ref="BB76">_xlfn.XLOOKUP(BB$1,'PY1 Data(H)'!$A$1:$BR$1,_xlfn.XLOOKUP($A76,'PY1 Data(H)'!$A$1:$A$288,'PY1 Data(H)'!$A$1:$BR$288))</f>
        <v>#N/A</v>
      </c>
      <c r="BC76" s="133" t="e" cm="1">
        <f t="array" ref="BC76">_xlfn.XLOOKUP(BC$1,'PY1 Data(H)'!$A$1:$BR$1,_xlfn.XLOOKUP($A76,'PY1 Data(H)'!$A$1:$A$288,'PY1 Data(H)'!$A$1:$BR$288))</f>
        <v>#N/A</v>
      </c>
      <c r="BD76" s="133" t="e" cm="1">
        <f t="array" ref="BD76">_xlfn.XLOOKUP(BD$1,'PY1 Data(H)'!$A$1:$BR$1,_xlfn.XLOOKUP($A76,'PY1 Data(H)'!$A$1:$A$288,'PY1 Data(H)'!$A$1:$BR$288))</f>
        <v>#N/A</v>
      </c>
      <c r="BE76" s="133" t="e" cm="1">
        <f t="array" ref="BE76">_xlfn.XLOOKUP(BE$1,'PY1 Data(H)'!$A$1:$BR$1,_xlfn.XLOOKUP($A76,'PY1 Data(H)'!$A$1:$A$288,'PY1 Data(H)'!$A$1:$BR$288))</f>
        <v>#N/A</v>
      </c>
      <c r="BF76" s="133" t="e" cm="1">
        <f t="array" ref="BF76">_xlfn.XLOOKUP(BF$1,'PY1 Data(H)'!$A$1:$BR$1,_xlfn.XLOOKUP($A76,'PY1 Data(H)'!$A$1:$A$288,'PY1 Data(H)'!$A$1:$BR$288))</f>
        <v>#N/A</v>
      </c>
      <c r="BG76" s="133" t="e" cm="1">
        <f t="array" ref="BG76">_xlfn.XLOOKUP(BG$1,'PY1 Data(H)'!$A$1:$BR$1,_xlfn.XLOOKUP($A76,'PY1 Data(H)'!$A$1:$A$288,'PY1 Data(H)'!$A$1:$BR$288))</f>
        <v>#N/A</v>
      </c>
      <c r="BH76" s="133" t="e" cm="1">
        <f t="array" ref="BH76">_xlfn.XLOOKUP(BH$1,'PY1 Data(H)'!$A$1:$BR$1,_xlfn.XLOOKUP($A76,'PY1 Data(H)'!$A$1:$A$288,'PY1 Data(H)'!$A$1:$BR$288))</f>
        <v>#N/A</v>
      </c>
      <c r="BI76" s="133" t="e" cm="1">
        <f t="array" ref="BI76">_xlfn.XLOOKUP(BI$1,'PY1 Data(H)'!$A$1:$BR$1,_xlfn.XLOOKUP($A76,'PY1 Data(H)'!$A$1:$A$288,'PY1 Data(H)'!$A$1:$BR$288))</f>
        <v>#N/A</v>
      </c>
      <c r="BJ76" s="133" t="e" cm="1">
        <f t="array" ref="BJ76">_xlfn.XLOOKUP(BJ$1,'PY1 Data(H)'!$A$1:$BR$1,_xlfn.XLOOKUP($A76,'PY1 Data(H)'!$A$1:$A$288,'PY1 Data(H)'!$A$1:$BR$288))</f>
        <v>#N/A</v>
      </c>
    </row>
    <row r="77" spans="1:62" x14ac:dyDescent="0.3">
      <c r="A77">
        <v>6</v>
      </c>
      <c r="D77" s="133" cm="1">
        <f t="array" ref="D77">_xlfn.XLOOKUP(D$1,'PY1 Data(H)'!$A$1:$BR$1,_xlfn.XLOOKUP($A77,'PY1 Data(H)'!$A$1:$A$288,'PY1 Data(H)'!$A$1:$BR$288))</f>
        <v>0</v>
      </c>
      <c r="E77" s="133" cm="1">
        <f t="array" ref="E77">_xlfn.XLOOKUP(E$1,'PY1 Data(H)'!$A$1:$BR$1,_xlfn.XLOOKUP($A77,'PY1 Data(H)'!$A$1:$A$288,'PY1 Data(H)'!$A$1:$BR$288))</f>
        <v>0</v>
      </c>
      <c r="F77" s="133" cm="1">
        <f t="array" ref="F77">_xlfn.XLOOKUP(F$1,'PY1 Data(H)'!$A$1:$BR$1,_xlfn.XLOOKUP($A77,'PY1 Data(H)'!$A$1:$A$288,'PY1 Data(H)'!$A$1:$BR$288))</f>
        <v>0</v>
      </c>
      <c r="G77" s="133" cm="1">
        <f t="array" ref="G77">_xlfn.XLOOKUP(G$1,'PY1 Data(H)'!$A$1:$BR$1,_xlfn.XLOOKUP($A77,'PY1 Data(H)'!$A$1:$A$288,'PY1 Data(H)'!$A$1:$BR$288))</f>
        <v>0</v>
      </c>
      <c r="H77" s="133" cm="1">
        <f t="array" ref="H77">_xlfn.XLOOKUP(H$1,'PY1 Data(H)'!$A$1:$BR$1,_xlfn.XLOOKUP($A77,'PY1 Data(H)'!$A$1:$A$288,'PY1 Data(H)'!$A$1:$BR$288))</f>
        <v>0</v>
      </c>
      <c r="I77" s="133" cm="1">
        <f t="array" ref="I77">_xlfn.XLOOKUP(I$1,'PY1 Data(H)'!$A$1:$BR$1,_xlfn.XLOOKUP($A77,'PY1 Data(H)'!$A$1:$A$288,'PY1 Data(H)'!$A$1:$BR$288))</f>
        <v>0</v>
      </c>
      <c r="J77" s="133" cm="1">
        <f t="array" ref="J77">_xlfn.XLOOKUP(J$1,'PY1 Data(H)'!$A$1:$BR$1,_xlfn.XLOOKUP($A77,'PY1 Data(H)'!$A$1:$A$288,'PY1 Data(H)'!$A$1:$BR$288))</f>
        <v>0</v>
      </c>
      <c r="K77" s="133" cm="1">
        <f t="array" ref="K77">_xlfn.XLOOKUP(K$1,'PY1 Data(H)'!$A$1:$BR$1,_xlfn.XLOOKUP($A77,'PY1 Data(H)'!$A$1:$A$288,'PY1 Data(H)'!$A$1:$BR$288))</f>
        <v>0</v>
      </c>
      <c r="L77" s="133" cm="1">
        <f t="array" ref="L77">_xlfn.XLOOKUP(L$1,'PY1 Data(H)'!$A$1:$BR$1,_xlfn.XLOOKUP($A77,'PY1 Data(H)'!$A$1:$A$288,'PY1 Data(H)'!$A$1:$BR$288))</f>
        <v>0</v>
      </c>
      <c r="M77" s="133" cm="1">
        <f t="array" ref="M77">_xlfn.XLOOKUP(M$1,'PY1 Data(H)'!$A$1:$BR$1,_xlfn.XLOOKUP($A77,'PY1 Data(H)'!$A$1:$A$288,'PY1 Data(H)'!$A$1:$BR$288))</f>
        <v>0</v>
      </c>
      <c r="N77" s="133" cm="1">
        <f t="array" ref="N77">_xlfn.XLOOKUP(N$1,'PY1 Data(H)'!$A$1:$BR$1,_xlfn.XLOOKUP($A77,'PY1 Data(H)'!$A$1:$A$288,'PY1 Data(H)'!$A$1:$BR$288))</f>
        <v>0</v>
      </c>
      <c r="O77" s="133" cm="1">
        <f t="array" ref="O77">_xlfn.XLOOKUP(O$1,'PY1 Data(H)'!$A$1:$BR$1,_xlfn.XLOOKUP($A77,'PY1 Data(H)'!$A$1:$A$288,'PY1 Data(H)'!$A$1:$BR$288))</f>
        <v>17480</v>
      </c>
      <c r="P77" s="133" cm="1">
        <f t="array" ref="P77">_xlfn.XLOOKUP(P$1,'PY1 Data(H)'!$A$1:$BR$1,_xlfn.XLOOKUP($A77,'PY1 Data(H)'!$A$1:$A$288,'PY1 Data(H)'!$A$1:$BR$288))</f>
        <v>0</v>
      </c>
      <c r="Q77" s="133" cm="1">
        <f t="array" ref="Q77">_xlfn.XLOOKUP(Q$1,'PY1 Data(H)'!$A$1:$BR$1,_xlfn.XLOOKUP($A77,'PY1 Data(H)'!$A$1:$A$288,'PY1 Data(H)'!$A$1:$BR$288))</f>
        <v>0</v>
      </c>
      <c r="R77" s="133" cm="1">
        <f t="array" ref="R77">_xlfn.XLOOKUP(R$1,'PY1 Data(H)'!$A$1:$BR$1,_xlfn.XLOOKUP($A77,'PY1 Data(H)'!$A$1:$A$288,'PY1 Data(H)'!$A$1:$BR$288))</f>
        <v>0</v>
      </c>
      <c r="S77" s="133" cm="1">
        <f t="array" ref="S77">_xlfn.XLOOKUP(S$1,'PY1 Data(H)'!$A$1:$BR$1,_xlfn.XLOOKUP($A77,'PY1 Data(H)'!$A$1:$A$288,'PY1 Data(H)'!$A$1:$BR$288))</f>
        <v>0</v>
      </c>
      <c r="T77" s="133" cm="1">
        <f t="array" ref="T77">_xlfn.XLOOKUP(T$1,'PY1 Data(H)'!$A$1:$BR$1,_xlfn.XLOOKUP($A77,'PY1 Data(H)'!$A$1:$A$288,'PY1 Data(H)'!$A$1:$BR$288))</f>
        <v>0</v>
      </c>
      <c r="U77" s="133" cm="1">
        <f t="array" ref="U77">_xlfn.XLOOKUP(U$1,'PY1 Data(H)'!$A$1:$BR$1,_xlfn.XLOOKUP($A77,'PY1 Data(H)'!$A$1:$A$288,'PY1 Data(H)'!$A$1:$BR$288))</f>
        <v>176458</v>
      </c>
      <c r="V77" s="133" cm="1">
        <f t="array" ref="V77">_xlfn.XLOOKUP(V$1,'PY1 Data(H)'!$A$1:$BR$1,_xlfn.XLOOKUP($A77,'PY1 Data(H)'!$A$1:$A$288,'PY1 Data(H)'!$A$1:$BR$288))</f>
        <v>0</v>
      </c>
      <c r="W77" s="133" cm="1">
        <f t="array" ref="W77">_xlfn.XLOOKUP(W$1,'PY1 Data(H)'!$A$1:$BR$1,_xlfn.XLOOKUP($A77,'PY1 Data(H)'!$A$1:$A$288,'PY1 Data(H)'!$A$1:$BR$288))</f>
        <v>0</v>
      </c>
      <c r="X77" s="133" cm="1">
        <f t="array" ref="X77">_xlfn.XLOOKUP(X$1,'PY1 Data(H)'!$A$1:$BR$1,_xlfn.XLOOKUP($A77,'PY1 Data(H)'!$A$1:$A$288,'PY1 Data(H)'!$A$1:$BR$288))</f>
        <v>240676</v>
      </c>
      <c r="Y77" s="133" cm="1">
        <f t="array" ref="Y77">_xlfn.XLOOKUP(Y$1,'PY1 Data(H)'!$A$1:$BR$1,_xlfn.XLOOKUP($A77,'PY1 Data(H)'!$A$1:$A$288,'PY1 Data(H)'!$A$1:$BR$288))</f>
        <v>60316000</v>
      </c>
      <c r="Z77" s="133" cm="1">
        <f t="array" ref="Z77">_xlfn.XLOOKUP(Z$1,'PY1 Data(H)'!$A$1:$BR$1,_xlfn.XLOOKUP($A77,'PY1 Data(H)'!$A$1:$A$288,'PY1 Data(H)'!$A$1:$BR$288))</f>
        <v>0</v>
      </c>
      <c r="AA77" s="133" cm="1">
        <f t="array" ref="AA77">_xlfn.XLOOKUP(AA$1,'PY1 Data(H)'!$A$1:$BR$1,_xlfn.XLOOKUP($A77,'PY1 Data(H)'!$A$1:$A$288,'PY1 Data(H)'!$A$1:$BR$288))</f>
        <v>0</v>
      </c>
      <c r="AB77" s="133" cm="1">
        <f t="array" ref="AB77">_xlfn.XLOOKUP(AB$1,'PY1 Data(H)'!$A$1:$BR$1,_xlfn.XLOOKUP($A77,'PY1 Data(H)'!$A$1:$A$288,'PY1 Data(H)'!$A$1:$BR$288))</f>
        <v>0</v>
      </c>
      <c r="AC77" s="133" cm="1">
        <f t="array" ref="AC77">_xlfn.XLOOKUP(AC$1,'PY1 Data(H)'!$A$1:$BR$1,_xlfn.XLOOKUP($A77,'PY1 Data(H)'!$A$1:$A$288,'PY1 Data(H)'!$A$1:$BR$288))</f>
        <v>0</v>
      </c>
      <c r="AD77" s="133" cm="1">
        <f t="array" ref="AD77">_xlfn.XLOOKUP(AD$1,'PY1 Data(H)'!$A$1:$BR$1,_xlfn.XLOOKUP($A77,'PY1 Data(H)'!$A$1:$A$288,'PY1 Data(H)'!$A$1:$BR$288))</f>
        <v>0</v>
      </c>
      <c r="AE77" s="133" cm="1">
        <f t="array" ref="AE77">_xlfn.XLOOKUP(AE$1,'PY1 Data(H)'!$A$1:$BR$1,_xlfn.XLOOKUP($A77,'PY1 Data(H)'!$A$1:$A$288,'PY1 Data(H)'!$A$1:$BR$288))</f>
        <v>0</v>
      </c>
      <c r="AF77" s="133" cm="1">
        <f t="array" ref="AF77">_xlfn.XLOOKUP(AF$1,'PY1 Data(H)'!$A$1:$BR$1,_xlfn.XLOOKUP($A77,'PY1 Data(H)'!$A$1:$A$288,'PY1 Data(H)'!$A$1:$BR$288))</f>
        <v>345160</v>
      </c>
      <c r="AG77" s="133" cm="1">
        <f t="array" ref="AG77">_xlfn.XLOOKUP(AG$1,'PY1 Data(H)'!$A$1:$BR$1,_xlfn.XLOOKUP($A77,'PY1 Data(H)'!$A$1:$A$288,'PY1 Data(H)'!$A$1:$BR$288))</f>
        <v>0</v>
      </c>
      <c r="AH77" s="133" cm="1">
        <f t="array" ref="AH77">_xlfn.XLOOKUP(AH$1,'PY1 Data(H)'!$A$1:$BR$1,_xlfn.XLOOKUP($A77,'PY1 Data(H)'!$A$1:$A$288,'PY1 Data(H)'!$A$1:$BR$288))</f>
        <v>0</v>
      </c>
      <c r="AI77" s="133" cm="1">
        <f t="array" ref="AI77">_xlfn.XLOOKUP(AI$1,'PY1 Data(H)'!$A$1:$BR$1,_xlfn.XLOOKUP($A77,'PY1 Data(H)'!$A$1:$A$288,'PY1 Data(H)'!$A$1:$BR$288))</f>
        <v>0</v>
      </c>
      <c r="AJ77" s="133" cm="1">
        <f t="array" ref="AJ77">_xlfn.XLOOKUP(AJ$1,'PY1 Data(H)'!$A$1:$BR$1,_xlfn.XLOOKUP($A77,'PY1 Data(H)'!$A$1:$A$288,'PY1 Data(H)'!$A$1:$BR$288))</f>
        <v>0</v>
      </c>
      <c r="AK77" s="133" cm="1">
        <f t="array" ref="AK77">_xlfn.XLOOKUP(AK$1,'PY1 Data(H)'!$A$1:$BR$1,_xlfn.XLOOKUP($A77,'PY1 Data(H)'!$A$1:$A$288,'PY1 Data(H)'!$A$1:$BR$288))</f>
        <v>0</v>
      </c>
      <c r="AL77" s="133" cm="1">
        <f t="array" ref="AL77">_xlfn.XLOOKUP(AL$1,'PY1 Data(H)'!$A$1:$BR$1,_xlfn.XLOOKUP($A77,'PY1 Data(H)'!$A$1:$A$288,'PY1 Data(H)'!$A$1:$BR$288))</f>
        <v>0</v>
      </c>
      <c r="AM77" s="133" cm="1">
        <f t="array" ref="AM77">_xlfn.XLOOKUP(AM$1,'PY1 Data(H)'!$A$1:$BR$1,_xlfn.XLOOKUP($A77,'PY1 Data(H)'!$A$1:$A$288,'PY1 Data(H)'!$A$1:$BR$288))</f>
        <v>0</v>
      </c>
      <c r="AN77" s="133" cm="1">
        <f t="array" ref="AN77">_xlfn.XLOOKUP(AN$1,'PY1 Data(H)'!$A$1:$BR$1,_xlfn.XLOOKUP($A77,'PY1 Data(H)'!$A$1:$A$288,'PY1 Data(H)'!$A$1:$BR$288))</f>
        <v>0</v>
      </c>
      <c r="AO77" s="133" cm="1">
        <f t="array" ref="AO77">_xlfn.XLOOKUP(AO$1,'PY1 Data(H)'!$A$1:$BR$1,_xlfn.XLOOKUP($A77,'PY1 Data(H)'!$A$1:$A$288,'PY1 Data(H)'!$A$1:$BR$288))</f>
        <v>0</v>
      </c>
      <c r="AP77" s="133" cm="1">
        <f t="array" ref="AP77">_xlfn.XLOOKUP(AP$1,'PY1 Data(H)'!$A$1:$BR$1,_xlfn.XLOOKUP($A77,'PY1 Data(H)'!$A$1:$A$288,'PY1 Data(H)'!$A$1:$BR$288))</f>
        <v>0</v>
      </c>
      <c r="AQ77" s="133" cm="1">
        <f t="array" ref="AQ77">_xlfn.XLOOKUP(AQ$1,'PY1 Data(H)'!$A$1:$BR$1,_xlfn.XLOOKUP($A77,'PY1 Data(H)'!$A$1:$A$288,'PY1 Data(H)'!$A$1:$BR$288))</f>
        <v>0</v>
      </c>
      <c r="AR77" s="133" cm="1">
        <f t="array" ref="AR77">_xlfn.XLOOKUP(AR$1,'PY1 Data(H)'!$A$1:$BR$1,_xlfn.XLOOKUP($A77,'PY1 Data(H)'!$A$1:$A$288,'PY1 Data(H)'!$A$1:$BR$288))</f>
        <v>0</v>
      </c>
      <c r="AS77" s="133" cm="1">
        <f t="array" ref="AS77">_xlfn.XLOOKUP(AS$1,'PY1 Data(H)'!$A$1:$BR$1,_xlfn.XLOOKUP($A77,'PY1 Data(H)'!$A$1:$A$288,'PY1 Data(H)'!$A$1:$BR$288))</f>
        <v>0</v>
      </c>
      <c r="AT77" s="133" cm="1">
        <f t="array" ref="AT77">_xlfn.XLOOKUP(AT$1,'PY1 Data(H)'!$A$1:$BR$1,_xlfn.XLOOKUP($A77,'PY1 Data(H)'!$A$1:$A$288,'PY1 Data(H)'!$A$1:$BR$288))</f>
        <v>0</v>
      </c>
      <c r="AU77" s="133" cm="1">
        <f t="array" ref="AU77">_xlfn.XLOOKUP(AU$1,'PY1 Data(H)'!$A$1:$BR$1,_xlfn.XLOOKUP($A77,'PY1 Data(H)'!$A$1:$A$288,'PY1 Data(H)'!$A$1:$BR$288))</f>
        <v>0</v>
      </c>
      <c r="AV77" s="133" cm="1">
        <f t="array" ref="AV77">_xlfn.XLOOKUP(AV$1,'PY1 Data(H)'!$A$1:$BR$1,_xlfn.XLOOKUP($A77,'PY1 Data(H)'!$A$1:$A$288,'PY1 Data(H)'!$A$1:$BR$288))</f>
        <v>0</v>
      </c>
      <c r="AW77" s="133" cm="1">
        <f t="array" ref="AW77">_xlfn.XLOOKUP(AW$1,'PY1 Data(H)'!$A$1:$BR$1,_xlfn.XLOOKUP($A77,'PY1 Data(H)'!$A$1:$A$288,'PY1 Data(H)'!$A$1:$BR$288))</f>
        <v>0</v>
      </c>
      <c r="AX77" s="133" cm="1">
        <f t="array" ref="AX77">_xlfn.XLOOKUP(AX$1,'PY1 Data(H)'!$A$1:$BR$1,_xlfn.XLOOKUP($A77,'PY1 Data(H)'!$A$1:$A$288,'PY1 Data(H)'!$A$1:$BR$288))</f>
        <v>10216779</v>
      </c>
      <c r="AY77" s="133" cm="1">
        <f t="array" ref="AY77">_xlfn.XLOOKUP(AY$1,'PY1 Data(H)'!$A$1:$BR$1,_xlfn.XLOOKUP($A77,'PY1 Data(H)'!$A$1:$A$288,'PY1 Data(H)'!$A$1:$BR$288))</f>
        <v>0</v>
      </c>
      <c r="AZ77" s="133" cm="1">
        <f t="array" ref="AZ77">_xlfn.XLOOKUP(AZ$1,'PY1 Data(H)'!$A$1:$BR$1,_xlfn.XLOOKUP($A77,'PY1 Data(H)'!$A$1:$A$288,'PY1 Data(H)'!$A$1:$BR$288))</f>
        <v>0</v>
      </c>
      <c r="BA77" s="133" cm="1">
        <f t="array" ref="BA77">_xlfn.XLOOKUP(BA$1,'PY1 Data(H)'!$A$1:$BR$1,_xlfn.XLOOKUP($A77,'PY1 Data(H)'!$A$1:$A$288,'PY1 Data(H)'!$A$1:$BR$288))</f>
        <v>0</v>
      </c>
      <c r="BB77" s="133" cm="1">
        <f t="array" ref="BB77">_xlfn.XLOOKUP(BB$1,'PY1 Data(H)'!$A$1:$BR$1,_xlfn.XLOOKUP($A77,'PY1 Data(H)'!$A$1:$A$288,'PY1 Data(H)'!$A$1:$BR$288))</f>
        <v>0</v>
      </c>
      <c r="BC77" s="133" cm="1">
        <f t="array" ref="BC77">_xlfn.XLOOKUP(BC$1,'PY1 Data(H)'!$A$1:$BR$1,_xlfn.XLOOKUP($A77,'PY1 Data(H)'!$A$1:$A$288,'PY1 Data(H)'!$A$1:$BR$288))</f>
        <v>0</v>
      </c>
      <c r="BD77" s="133" cm="1">
        <f t="array" ref="BD77">_xlfn.XLOOKUP(BD$1,'PY1 Data(H)'!$A$1:$BR$1,_xlfn.XLOOKUP($A77,'PY1 Data(H)'!$A$1:$A$288,'PY1 Data(H)'!$A$1:$BR$288))</f>
        <v>0</v>
      </c>
      <c r="BE77" s="133" cm="1">
        <f t="array" ref="BE77">_xlfn.XLOOKUP(BE$1,'PY1 Data(H)'!$A$1:$BR$1,_xlfn.XLOOKUP($A77,'PY1 Data(H)'!$A$1:$A$288,'PY1 Data(H)'!$A$1:$BR$288))</f>
        <v>0</v>
      </c>
      <c r="BF77" s="133" cm="1">
        <f t="array" ref="BF77">_xlfn.XLOOKUP(BF$1,'PY1 Data(H)'!$A$1:$BR$1,_xlfn.XLOOKUP($A77,'PY1 Data(H)'!$A$1:$A$288,'PY1 Data(H)'!$A$1:$BR$288))</f>
        <v>0</v>
      </c>
      <c r="BG77" s="133" cm="1">
        <f t="array" ref="BG77">_xlfn.XLOOKUP(BG$1,'PY1 Data(H)'!$A$1:$BR$1,_xlfn.XLOOKUP($A77,'PY1 Data(H)'!$A$1:$A$288,'PY1 Data(H)'!$A$1:$BR$288))</f>
        <v>0</v>
      </c>
      <c r="BH77" s="133" cm="1">
        <f t="array" ref="BH77">_xlfn.XLOOKUP(BH$1,'PY1 Data(H)'!$A$1:$BR$1,_xlfn.XLOOKUP($A77,'PY1 Data(H)'!$A$1:$A$288,'PY1 Data(H)'!$A$1:$BR$288))</f>
        <v>0</v>
      </c>
      <c r="BI77" s="133" cm="1">
        <f t="array" ref="BI77">_xlfn.XLOOKUP(BI$1,'PY1 Data(H)'!$A$1:$BR$1,_xlfn.XLOOKUP($A77,'PY1 Data(H)'!$A$1:$A$288,'PY1 Data(H)'!$A$1:$BR$288))</f>
        <v>0</v>
      </c>
      <c r="BJ77" s="133" cm="1">
        <f t="array" ref="BJ77">_xlfn.XLOOKUP(BJ$1,'PY1 Data(H)'!$A$1:$BR$1,_xlfn.XLOOKUP($A77,'PY1 Data(H)'!$A$1:$A$288,'PY1 Data(H)'!$A$1:$BR$288))</f>
        <v>0</v>
      </c>
    </row>
  </sheetData>
  <sheetProtection algorithmName="SHA-512" hashValue="LO4OtVrPvlFXWmBcb76fuv/COa4zFsRRRtjgGYmEgyWsPE1/z0HpBFioDGHwQEwacrdFaW/YsA35asR3xUVUVQ==" saltValue="HPN8lVSAqtA9QIuPihfg9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2286-310F-47F3-92DD-ED747D646FAE}">
  <dimension ref="A1:BJ79"/>
  <sheetViews>
    <sheetView workbookViewId="0">
      <selection activeCell="C1" sqref="C1"/>
    </sheetView>
  </sheetViews>
  <sheetFormatPr defaultRowHeight="14.4" x14ac:dyDescent="0.3"/>
  <cols>
    <col min="4" max="62" width="20.77734375" customWidth="1"/>
  </cols>
  <sheetData>
    <row r="1" spans="1:62" x14ac:dyDescent="0.3">
      <c r="D1" t="s">
        <v>775</v>
      </c>
      <c r="E1" t="s">
        <v>776</v>
      </c>
      <c r="F1" t="s">
        <v>777</v>
      </c>
      <c r="G1" t="s">
        <v>778</v>
      </c>
      <c r="H1" t="s">
        <v>779</v>
      </c>
      <c r="I1" t="s">
        <v>780</v>
      </c>
      <c r="J1" t="s">
        <v>781</v>
      </c>
      <c r="K1" t="s">
        <v>782</v>
      </c>
      <c r="L1" t="s">
        <v>783</v>
      </c>
      <c r="M1" t="s">
        <v>784</v>
      </c>
      <c r="N1" t="s">
        <v>785</v>
      </c>
      <c r="O1" t="s">
        <v>786</v>
      </c>
      <c r="P1" t="s">
        <v>787</v>
      </c>
      <c r="Q1" t="s">
        <v>788</v>
      </c>
      <c r="R1" t="s">
        <v>789</v>
      </c>
      <c r="S1" t="s">
        <v>790</v>
      </c>
      <c r="T1" t="s">
        <v>791</v>
      </c>
      <c r="U1" t="s">
        <v>792</v>
      </c>
      <c r="V1" t="s">
        <v>793</v>
      </c>
      <c r="W1" t="s">
        <v>794</v>
      </c>
      <c r="X1" t="s">
        <v>795</v>
      </c>
      <c r="Y1" t="s">
        <v>796</v>
      </c>
      <c r="Z1" t="s">
        <v>797</v>
      </c>
      <c r="AA1" t="s">
        <v>798</v>
      </c>
      <c r="AB1" t="s">
        <v>799</v>
      </c>
      <c r="AC1" t="s">
        <v>800</v>
      </c>
      <c r="AD1" t="s">
        <v>801</v>
      </c>
      <c r="AE1" t="s">
        <v>802</v>
      </c>
      <c r="AF1" t="s">
        <v>803</v>
      </c>
      <c r="AG1" t="s">
        <v>804</v>
      </c>
      <c r="AH1" t="s">
        <v>805</v>
      </c>
      <c r="AI1" t="s">
        <v>806</v>
      </c>
      <c r="AJ1" t="s">
        <v>807</v>
      </c>
      <c r="AK1" t="s">
        <v>808</v>
      </c>
      <c r="AL1" t="s">
        <v>809</v>
      </c>
      <c r="AM1" t="s">
        <v>810</v>
      </c>
      <c r="AN1" t="s">
        <v>811</v>
      </c>
      <c r="AO1" t="s">
        <v>812</v>
      </c>
      <c r="AP1" t="s">
        <v>813</v>
      </c>
      <c r="AQ1" t="s">
        <v>814</v>
      </c>
      <c r="AR1" t="s">
        <v>815</v>
      </c>
      <c r="AS1" t="s">
        <v>816</v>
      </c>
      <c r="AT1" t="s">
        <v>817</v>
      </c>
      <c r="AU1" t="s">
        <v>818</v>
      </c>
      <c r="AV1" t="s">
        <v>819</v>
      </c>
      <c r="AW1" t="s">
        <v>820</v>
      </c>
      <c r="AX1" t="s">
        <v>821</v>
      </c>
      <c r="AY1" t="s">
        <v>822</v>
      </c>
      <c r="AZ1" t="s">
        <v>823</v>
      </c>
      <c r="BA1" t="s">
        <v>824</v>
      </c>
      <c r="BB1" t="s">
        <v>825</v>
      </c>
      <c r="BC1" t="s">
        <v>826</v>
      </c>
      <c r="BD1" t="s">
        <v>827</v>
      </c>
      <c r="BE1" t="s">
        <v>828</v>
      </c>
      <c r="BF1" t="s">
        <v>829</v>
      </c>
      <c r="BG1" t="s">
        <v>830</v>
      </c>
      <c r="BH1" t="s">
        <v>831</v>
      </c>
      <c r="BI1" t="s">
        <v>832</v>
      </c>
      <c r="BJ1" t="s">
        <v>833</v>
      </c>
    </row>
    <row r="2" spans="1:62" x14ac:dyDescent="0.3">
      <c r="D2">
        <v>52765</v>
      </c>
      <c r="E2">
        <v>52767</v>
      </c>
      <c r="F2">
        <v>52768</v>
      </c>
      <c r="G2">
        <v>52769</v>
      </c>
      <c r="H2">
        <v>52770</v>
      </c>
      <c r="I2">
        <v>52771</v>
      </c>
      <c r="J2">
        <v>52772</v>
      </c>
      <c r="K2">
        <v>52773</v>
      </c>
      <c r="L2">
        <v>52774</v>
      </c>
      <c r="M2">
        <v>52775</v>
      </c>
      <c r="N2">
        <v>52776</v>
      </c>
      <c r="O2">
        <v>52777</v>
      </c>
      <c r="P2">
        <v>52778</v>
      </c>
      <c r="Q2">
        <v>52779</v>
      </c>
      <c r="R2">
        <v>52781</v>
      </c>
      <c r="S2">
        <v>52782</v>
      </c>
      <c r="T2">
        <v>52783</v>
      </c>
      <c r="U2">
        <v>52784</v>
      </c>
      <c r="V2">
        <v>52785</v>
      </c>
      <c r="W2">
        <v>52786</v>
      </c>
      <c r="X2">
        <v>52989</v>
      </c>
      <c r="Y2">
        <v>52990</v>
      </c>
      <c r="Z2">
        <v>52787</v>
      </c>
      <c r="AA2">
        <v>52788</v>
      </c>
      <c r="AB2">
        <v>52789</v>
      </c>
      <c r="AC2">
        <v>52790</v>
      </c>
      <c r="AD2">
        <v>52791</v>
      </c>
      <c r="AE2">
        <v>52792</v>
      </c>
      <c r="AF2">
        <v>52793</v>
      </c>
      <c r="AG2">
        <v>52794</v>
      </c>
      <c r="AH2">
        <v>52795</v>
      </c>
      <c r="AI2">
        <v>52796</v>
      </c>
      <c r="AJ2">
        <v>52797</v>
      </c>
      <c r="AK2">
        <v>52798</v>
      </c>
      <c r="AL2">
        <v>52799</v>
      </c>
      <c r="AM2">
        <v>52998</v>
      </c>
      <c r="AN2">
        <v>52991</v>
      </c>
      <c r="AO2">
        <v>52801</v>
      </c>
      <c r="AP2">
        <v>52992</v>
      </c>
      <c r="AQ2">
        <v>52802</v>
      </c>
      <c r="AR2">
        <v>52803</v>
      </c>
      <c r="AS2">
        <v>52804</v>
      </c>
      <c r="AT2">
        <v>52805</v>
      </c>
      <c r="AU2">
        <v>52806</v>
      </c>
      <c r="AV2">
        <v>52807</v>
      </c>
      <c r="AW2">
        <v>52808</v>
      </c>
      <c r="AX2">
        <v>52809</v>
      </c>
      <c r="AY2">
        <v>52997</v>
      </c>
      <c r="AZ2">
        <v>52811</v>
      </c>
      <c r="BA2">
        <v>52812</v>
      </c>
      <c r="BB2">
        <v>52813</v>
      </c>
      <c r="BC2">
        <v>52814</v>
      </c>
      <c r="BD2">
        <v>52815</v>
      </c>
      <c r="BE2">
        <v>52816</v>
      </c>
      <c r="BF2">
        <v>52817</v>
      </c>
      <c r="BG2">
        <v>52993</v>
      </c>
      <c r="BH2">
        <v>52818</v>
      </c>
      <c r="BI2">
        <v>52819</v>
      </c>
      <c r="BJ2">
        <v>52820</v>
      </c>
    </row>
    <row r="3" spans="1:62" x14ac:dyDescent="0.3">
      <c r="A3">
        <v>333</v>
      </c>
      <c r="D3">
        <v>18392479</v>
      </c>
      <c r="E3">
        <v>7425455</v>
      </c>
      <c r="F3">
        <v>3661559</v>
      </c>
      <c r="G3">
        <v>10555087</v>
      </c>
      <c r="H3">
        <v>5170830</v>
      </c>
      <c r="I3">
        <v>7472413</v>
      </c>
      <c r="J3">
        <v>11315638</v>
      </c>
      <c r="K3">
        <v>2724564</v>
      </c>
      <c r="L3">
        <v>5608150</v>
      </c>
      <c r="M3">
        <v>4024451</v>
      </c>
      <c r="N3">
        <v>5719672</v>
      </c>
      <c r="O3">
        <v>31059778</v>
      </c>
      <c r="P3">
        <v>35590026</v>
      </c>
      <c r="Q3">
        <v>11003466</v>
      </c>
      <c r="R3">
        <v>30753039</v>
      </c>
      <c r="S3">
        <v>20035870</v>
      </c>
      <c r="T3">
        <v>2026944</v>
      </c>
      <c r="U3">
        <v>18168975</v>
      </c>
      <c r="V3">
        <v>4414472</v>
      </c>
      <c r="W3">
        <v>15064685</v>
      </c>
      <c r="X3">
        <v>25277600</v>
      </c>
      <c r="Y3">
        <v>245481000</v>
      </c>
      <c r="Z3">
        <v>9851447</v>
      </c>
      <c r="AA3">
        <v>2610933</v>
      </c>
      <c r="AB3">
        <v>1174482</v>
      </c>
      <c r="AC3">
        <v>25027531</v>
      </c>
      <c r="AD3">
        <v>4708811</v>
      </c>
      <c r="AE3">
        <v>11450804</v>
      </c>
      <c r="AF3">
        <v>22108233</v>
      </c>
      <c r="AG3">
        <v>0</v>
      </c>
      <c r="AH3">
        <v>3854659</v>
      </c>
      <c r="AI3">
        <v>6517770</v>
      </c>
      <c r="AJ3">
        <v>18418604</v>
      </c>
      <c r="AK3">
        <v>11606844</v>
      </c>
      <c r="AL3">
        <v>8421637</v>
      </c>
      <c r="AM3">
        <v>47349931</v>
      </c>
      <c r="AN3">
        <v>3460235</v>
      </c>
      <c r="AO3">
        <v>4585329</v>
      </c>
      <c r="AP3">
        <v>8710640</v>
      </c>
      <c r="AQ3">
        <v>2462315</v>
      </c>
      <c r="AR3">
        <v>13856291</v>
      </c>
      <c r="AS3">
        <v>21382462</v>
      </c>
      <c r="AT3">
        <v>1912385</v>
      </c>
      <c r="AU3">
        <v>2321315</v>
      </c>
      <c r="AV3">
        <v>13323455</v>
      </c>
      <c r="AW3">
        <v>3298941</v>
      </c>
      <c r="AX3">
        <v>57524137</v>
      </c>
      <c r="AY3">
        <v>7417796</v>
      </c>
      <c r="AZ3">
        <v>15570240</v>
      </c>
      <c r="BA3">
        <v>7841272</v>
      </c>
      <c r="BB3">
        <v>12557249</v>
      </c>
      <c r="BC3">
        <v>9880937</v>
      </c>
      <c r="BD3">
        <v>5026955</v>
      </c>
      <c r="BE3">
        <v>4003021</v>
      </c>
      <c r="BF3">
        <v>15035013</v>
      </c>
      <c r="BG3">
        <v>21855408</v>
      </c>
      <c r="BH3">
        <v>8287047</v>
      </c>
      <c r="BI3">
        <v>41287370</v>
      </c>
      <c r="BJ3">
        <v>4996099</v>
      </c>
    </row>
    <row r="4" spans="1:62" x14ac:dyDescent="0.3">
      <c r="A4">
        <v>500</v>
      </c>
      <c r="D4">
        <v>0</v>
      </c>
      <c r="E4">
        <v>0</v>
      </c>
      <c r="F4">
        <v>0</v>
      </c>
      <c r="G4">
        <v>0</v>
      </c>
      <c r="H4">
        <v>0</v>
      </c>
      <c r="I4">
        <v>0</v>
      </c>
      <c r="J4">
        <v>0</v>
      </c>
      <c r="K4">
        <v>0</v>
      </c>
      <c r="L4">
        <v>0</v>
      </c>
      <c r="M4">
        <v>0</v>
      </c>
      <c r="N4">
        <v>0</v>
      </c>
      <c r="O4">
        <v>0</v>
      </c>
      <c r="P4">
        <v>227593</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68856</v>
      </c>
      <c r="AO4">
        <v>0</v>
      </c>
      <c r="AP4">
        <v>71139</v>
      </c>
      <c r="AQ4">
        <v>0</v>
      </c>
      <c r="AR4">
        <v>0</v>
      </c>
      <c r="AS4">
        <v>0</v>
      </c>
      <c r="AT4">
        <v>0</v>
      </c>
      <c r="AU4">
        <v>0</v>
      </c>
      <c r="AV4">
        <v>0</v>
      </c>
      <c r="AW4">
        <v>0</v>
      </c>
      <c r="AX4">
        <v>0</v>
      </c>
      <c r="AY4">
        <v>0</v>
      </c>
      <c r="AZ4">
        <v>0</v>
      </c>
      <c r="BA4">
        <v>0</v>
      </c>
      <c r="BB4">
        <v>0</v>
      </c>
      <c r="BC4">
        <v>0</v>
      </c>
      <c r="BD4">
        <v>0</v>
      </c>
      <c r="BE4">
        <v>0</v>
      </c>
      <c r="BF4">
        <v>0</v>
      </c>
      <c r="BG4">
        <v>0</v>
      </c>
      <c r="BH4">
        <v>0</v>
      </c>
      <c r="BI4">
        <v>0</v>
      </c>
      <c r="BJ4">
        <v>0</v>
      </c>
    </row>
    <row r="5" spans="1:62" x14ac:dyDescent="0.3">
      <c r="A5">
        <v>385</v>
      </c>
      <c r="D5">
        <v>203713935</v>
      </c>
      <c r="E5">
        <v>57899784</v>
      </c>
      <c r="F5">
        <v>26685622</v>
      </c>
      <c r="G5">
        <v>48104345</v>
      </c>
      <c r="H5">
        <v>42551635</v>
      </c>
      <c r="I5">
        <v>81548410</v>
      </c>
      <c r="J5">
        <v>113197710</v>
      </c>
      <c r="K5">
        <v>40800917</v>
      </c>
      <c r="L5">
        <v>92387979</v>
      </c>
      <c r="M5">
        <v>15379395</v>
      </c>
      <c r="N5">
        <v>50088839</v>
      </c>
      <c r="O5">
        <v>259583543</v>
      </c>
      <c r="P5">
        <v>440723473</v>
      </c>
      <c r="Q5">
        <v>158502944</v>
      </c>
      <c r="R5">
        <v>694414415</v>
      </c>
      <c r="S5">
        <v>134422394</v>
      </c>
      <c r="T5">
        <v>29847508</v>
      </c>
      <c r="U5">
        <v>138970648</v>
      </c>
      <c r="V5">
        <v>50993310</v>
      </c>
      <c r="W5">
        <v>205662361</v>
      </c>
      <c r="X5">
        <v>306343796</v>
      </c>
      <c r="Y5">
        <v>3127037000</v>
      </c>
      <c r="Z5">
        <v>222869633</v>
      </c>
      <c r="AA5">
        <v>41426037</v>
      </c>
      <c r="AB5">
        <v>16525287</v>
      </c>
      <c r="AC5">
        <v>158190598</v>
      </c>
      <c r="AD5">
        <v>44143691</v>
      </c>
      <c r="AE5">
        <v>69608789</v>
      </c>
      <c r="AF5">
        <v>132233101</v>
      </c>
      <c r="AG5">
        <v>0</v>
      </c>
      <c r="AH5">
        <v>61415669</v>
      </c>
      <c r="AI5">
        <v>156205297</v>
      </c>
      <c r="AJ5">
        <v>251154807</v>
      </c>
      <c r="AK5">
        <v>60060402</v>
      </c>
      <c r="AL5">
        <v>129648032</v>
      </c>
      <c r="AM5">
        <v>553692879</v>
      </c>
      <c r="AN5">
        <v>30328144</v>
      </c>
      <c r="AO5">
        <v>54729640</v>
      </c>
      <c r="AP5">
        <v>76704507</v>
      </c>
      <c r="AQ5">
        <v>22593497</v>
      </c>
      <c r="AR5">
        <v>155297547</v>
      </c>
      <c r="AS5">
        <v>364055773</v>
      </c>
      <c r="AT5">
        <v>28079645</v>
      </c>
      <c r="AU5">
        <v>13623881</v>
      </c>
      <c r="AV5">
        <v>121369571</v>
      </c>
      <c r="AW5">
        <v>41724390</v>
      </c>
      <c r="AX5">
        <v>1114485073</v>
      </c>
      <c r="AY5">
        <v>49497691</v>
      </c>
      <c r="AZ5">
        <v>300923789</v>
      </c>
      <c r="BA5">
        <v>90013544</v>
      </c>
      <c r="BB5">
        <v>141860947</v>
      </c>
      <c r="BC5">
        <v>34712789</v>
      </c>
      <c r="BD5">
        <v>65179561</v>
      </c>
      <c r="BE5">
        <v>100310374</v>
      </c>
      <c r="BF5">
        <v>30277552</v>
      </c>
      <c r="BG5">
        <v>175153534</v>
      </c>
      <c r="BH5">
        <v>65825203</v>
      </c>
      <c r="BI5">
        <v>697169572</v>
      </c>
      <c r="BJ5">
        <v>16813012</v>
      </c>
    </row>
    <row r="6" spans="1:62" x14ac:dyDescent="0.3">
      <c r="A6">
        <v>575</v>
      </c>
      <c r="D6">
        <v>0</v>
      </c>
      <c r="E6">
        <v>0</v>
      </c>
      <c r="F6">
        <v>0</v>
      </c>
      <c r="G6">
        <v>0</v>
      </c>
      <c r="H6">
        <v>0</v>
      </c>
      <c r="I6">
        <v>0</v>
      </c>
      <c r="J6">
        <v>195905</v>
      </c>
      <c r="K6">
        <v>0</v>
      </c>
      <c r="L6">
        <v>72791</v>
      </c>
      <c r="M6">
        <v>0</v>
      </c>
      <c r="N6">
        <v>0</v>
      </c>
      <c r="O6">
        <v>0</v>
      </c>
      <c r="P6">
        <v>1592</v>
      </c>
      <c r="Q6">
        <v>0</v>
      </c>
      <c r="R6">
        <v>0</v>
      </c>
      <c r="S6">
        <v>0</v>
      </c>
      <c r="T6">
        <v>0</v>
      </c>
      <c r="U6">
        <v>0</v>
      </c>
      <c r="V6">
        <v>0</v>
      </c>
      <c r="W6">
        <v>126416</v>
      </c>
      <c r="X6">
        <v>0</v>
      </c>
      <c r="Y6">
        <v>0</v>
      </c>
      <c r="Z6">
        <v>0</v>
      </c>
      <c r="AA6">
        <v>0</v>
      </c>
      <c r="AB6">
        <v>11274</v>
      </c>
      <c r="AC6">
        <v>0</v>
      </c>
      <c r="AD6">
        <v>17480</v>
      </c>
      <c r="AE6">
        <v>238296</v>
      </c>
      <c r="AF6">
        <v>270263</v>
      </c>
      <c r="AG6">
        <v>0</v>
      </c>
      <c r="AH6">
        <v>0</v>
      </c>
      <c r="AI6">
        <v>27439</v>
      </c>
      <c r="AJ6">
        <v>0</v>
      </c>
      <c r="AK6">
        <v>0</v>
      </c>
      <c r="AL6">
        <v>0</v>
      </c>
      <c r="AM6">
        <v>1467141</v>
      </c>
      <c r="AN6">
        <v>0</v>
      </c>
      <c r="AO6">
        <v>0</v>
      </c>
      <c r="AP6">
        <v>0</v>
      </c>
      <c r="AQ6">
        <v>0</v>
      </c>
      <c r="AR6">
        <v>0</v>
      </c>
      <c r="AS6">
        <v>1759488</v>
      </c>
      <c r="AT6">
        <v>0</v>
      </c>
      <c r="AU6">
        <v>0</v>
      </c>
      <c r="AV6">
        <v>39952</v>
      </c>
      <c r="AW6">
        <v>120780</v>
      </c>
      <c r="AX6">
        <v>0</v>
      </c>
      <c r="AY6">
        <v>6677</v>
      </c>
      <c r="AZ6">
        <v>0</v>
      </c>
      <c r="BA6">
        <v>0</v>
      </c>
      <c r="BB6">
        <v>0</v>
      </c>
      <c r="BC6">
        <v>0</v>
      </c>
      <c r="BD6">
        <v>0</v>
      </c>
      <c r="BE6">
        <v>52714</v>
      </c>
      <c r="BF6">
        <v>0</v>
      </c>
      <c r="BG6">
        <v>0</v>
      </c>
      <c r="BH6">
        <v>0</v>
      </c>
      <c r="BI6">
        <v>0</v>
      </c>
      <c r="BJ6">
        <v>0</v>
      </c>
    </row>
    <row r="7" spans="1:62" x14ac:dyDescent="0.3">
      <c r="A7">
        <v>576</v>
      </c>
      <c r="D7">
        <v>0</v>
      </c>
      <c r="E7">
        <v>0</v>
      </c>
      <c r="F7">
        <v>0</v>
      </c>
      <c r="G7">
        <v>27583</v>
      </c>
      <c r="H7">
        <v>0</v>
      </c>
      <c r="I7">
        <v>1854</v>
      </c>
      <c r="J7">
        <v>0</v>
      </c>
      <c r="K7">
        <v>3893</v>
      </c>
      <c r="L7">
        <v>0</v>
      </c>
      <c r="M7">
        <v>0</v>
      </c>
      <c r="N7">
        <v>0</v>
      </c>
      <c r="O7">
        <v>0</v>
      </c>
      <c r="P7">
        <v>0</v>
      </c>
      <c r="Q7">
        <v>0</v>
      </c>
      <c r="R7">
        <v>0</v>
      </c>
      <c r="S7">
        <v>0</v>
      </c>
      <c r="T7">
        <v>0</v>
      </c>
      <c r="U7">
        <v>0</v>
      </c>
      <c r="V7">
        <v>0</v>
      </c>
      <c r="W7">
        <v>0</v>
      </c>
      <c r="X7">
        <v>0</v>
      </c>
      <c r="Y7">
        <v>0</v>
      </c>
      <c r="Z7">
        <v>0</v>
      </c>
      <c r="AA7">
        <v>0</v>
      </c>
      <c r="AB7">
        <v>0</v>
      </c>
      <c r="AC7">
        <v>40011</v>
      </c>
      <c r="AD7">
        <v>0</v>
      </c>
      <c r="AE7">
        <v>0</v>
      </c>
      <c r="AF7">
        <v>0</v>
      </c>
      <c r="AG7">
        <v>0</v>
      </c>
      <c r="AH7">
        <v>0</v>
      </c>
      <c r="AI7">
        <v>0</v>
      </c>
      <c r="AJ7">
        <v>0</v>
      </c>
      <c r="AK7">
        <v>0</v>
      </c>
      <c r="AL7">
        <v>0</v>
      </c>
      <c r="AM7">
        <v>0</v>
      </c>
      <c r="AN7">
        <v>0</v>
      </c>
      <c r="AO7">
        <v>0</v>
      </c>
      <c r="AP7">
        <v>0</v>
      </c>
      <c r="AQ7">
        <v>0</v>
      </c>
      <c r="AR7">
        <v>0</v>
      </c>
      <c r="AS7">
        <v>0</v>
      </c>
      <c r="AT7">
        <v>0</v>
      </c>
      <c r="AU7">
        <v>0</v>
      </c>
      <c r="AV7">
        <v>0</v>
      </c>
      <c r="AW7">
        <v>0</v>
      </c>
      <c r="AX7">
        <v>9945</v>
      </c>
      <c r="AY7">
        <v>0</v>
      </c>
      <c r="AZ7">
        <v>0</v>
      </c>
      <c r="BA7">
        <v>0</v>
      </c>
      <c r="BB7">
        <v>4436</v>
      </c>
      <c r="BC7">
        <v>94961</v>
      </c>
      <c r="BD7">
        <v>0</v>
      </c>
      <c r="BE7">
        <v>0</v>
      </c>
      <c r="BF7">
        <v>0</v>
      </c>
      <c r="BG7">
        <v>0</v>
      </c>
      <c r="BH7">
        <v>0</v>
      </c>
      <c r="BI7">
        <v>0</v>
      </c>
      <c r="BJ7">
        <v>0</v>
      </c>
    </row>
    <row r="8" spans="1:62" x14ac:dyDescent="0.3">
      <c r="A8">
        <v>626</v>
      </c>
      <c r="D8">
        <v>18300670</v>
      </c>
      <c r="E8">
        <v>4668102</v>
      </c>
      <c r="F8">
        <v>577899</v>
      </c>
      <c r="G8">
        <v>2931375</v>
      </c>
      <c r="H8">
        <v>1547578</v>
      </c>
      <c r="I8">
        <v>3758291</v>
      </c>
      <c r="J8">
        <v>1908697</v>
      </c>
      <c r="K8">
        <v>854338</v>
      </c>
      <c r="L8">
        <v>5075234</v>
      </c>
      <c r="M8">
        <v>723522</v>
      </c>
      <c r="N8">
        <v>3793353</v>
      </c>
      <c r="O8">
        <v>8820367</v>
      </c>
      <c r="P8">
        <v>6152525</v>
      </c>
      <c r="Q8">
        <v>3544713</v>
      </c>
      <c r="R8">
        <v>22488563</v>
      </c>
      <c r="S8">
        <v>8751783</v>
      </c>
      <c r="T8">
        <v>1127127</v>
      </c>
      <c r="U8">
        <v>6748766</v>
      </c>
      <c r="V8">
        <v>1687672</v>
      </c>
      <c r="W8">
        <v>10744395</v>
      </c>
      <c r="X8">
        <v>7751052</v>
      </c>
      <c r="Y8">
        <v>187104000</v>
      </c>
      <c r="Z8">
        <v>5623411</v>
      </c>
      <c r="AA8">
        <v>3372106</v>
      </c>
      <c r="AB8">
        <v>614509</v>
      </c>
      <c r="AC8">
        <v>10457653</v>
      </c>
      <c r="AD8">
        <v>2328422</v>
      </c>
      <c r="AE8">
        <v>4667675</v>
      </c>
      <c r="AF8">
        <v>8980770</v>
      </c>
      <c r="AG8">
        <v>0</v>
      </c>
      <c r="AH8">
        <v>3477297</v>
      </c>
      <c r="AI8">
        <v>1902930</v>
      </c>
      <c r="AJ8">
        <v>12259988</v>
      </c>
      <c r="AK8">
        <v>3415187</v>
      </c>
      <c r="AL8">
        <v>5078083</v>
      </c>
      <c r="AM8">
        <v>30943045</v>
      </c>
      <c r="AN8">
        <v>1589828</v>
      </c>
      <c r="AO8">
        <v>1993380</v>
      </c>
      <c r="AP8">
        <v>3032772</v>
      </c>
      <c r="AQ8">
        <v>18806</v>
      </c>
      <c r="AR8">
        <v>4425096</v>
      </c>
      <c r="AS8">
        <v>17709229</v>
      </c>
      <c r="AT8">
        <v>1445767</v>
      </c>
      <c r="AU8">
        <v>1668680</v>
      </c>
      <c r="AV8">
        <v>4278511</v>
      </c>
      <c r="AW8">
        <v>2233271</v>
      </c>
      <c r="AX8">
        <v>33361436</v>
      </c>
      <c r="AY8">
        <v>1833819</v>
      </c>
      <c r="AZ8">
        <v>12342039</v>
      </c>
      <c r="BA8">
        <v>2780747</v>
      </c>
      <c r="BB8">
        <v>12829323</v>
      </c>
      <c r="BC8">
        <v>1738747</v>
      </c>
      <c r="BD8">
        <v>2615408</v>
      </c>
      <c r="BE8">
        <v>141864250</v>
      </c>
      <c r="BF8">
        <v>1126671</v>
      </c>
      <c r="BG8">
        <v>19845514</v>
      </c>
      <c r="BH8">
        <v>1645666</v>
      </c>
      <c r="BI8">
        <v>34585910</v>
      </c>
      <c r="BJ8">
        <v>760660</v>
      </c>
    </row>
    <row r="9" spans="1:62" x14ac:dyDescent="0.3">
      <c r="A9">
        <v>627</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row>
    <row r="10" spans="1:62" x14ac:dyDescent="0.3">
      <c r="A10">
        <v>628</v>
      </c>
      <c r="D10">
        <v>4778821</v>
      </c>
      <c r="E10">
        <v>1426590</v>
      </c>
      <c r="F10">
        <v>0</v>
      </c>
      <c r="G10">
        <v>1740000</v>
      </c>
      <c r="H10">
        <v>969271</v>
      </c>
      <c r="I10">
        <v>2076104</v>
      </c>
      <c r="J10">
        <v>1441780</v>
      </c>
      <c r="K10">
        <v>775693</v>
      </c>
      <c r="L10">
        <v>2261463</v>
      </c>
      <c r="M10">
        <v>552185</v>
      </c>
      <c r="N10">
        <v>1890837</v>
      </c>
      <c r="O10">
        <v>2850354</v>
      </c>
      <c r="P10">
        <v>6126318</v>
      </c>
      <c r="Q10">
        <v>0</v>
      </c>
      <c r="R10">
        <v>8913943</v>
      </c>
      <c r="S10">
        <v>3404456</v>
      </c>
      <c r="T10">
        <v>693326</v>
      </c>
      <c r="U10">
        <v>2718316</v>
      </c>
      <c r="V10">
        <v>689829</v>
      </c>
      <c r="W10">
        <v>4246501</v>
      </c>
      <c r="X10">
        <v>3778775</v>
      </c>
      <c r="Y10">
        <v>5182000</v>
      </c>
      <c r="Z10">
        <v>2582031</v>
      </c>
      <c r="AA10">
        <v>1000000</v>
      </c>
      <c r="AB10">
        <v>0</v>
      </c>
      <c r="AC10">
        <v>0</v>
      </c>
      <c r="AD10">
        <v>1190764</v>
      </c>
      <c r="AE10">
        <v>1661287</v>
      </c>
      <c r="AF10">
        <v>0</v>
      </c>
      <c r="AG10">
        <v>0</v>
      </c>
      <c r="AH10">
        <v>1631401</v>
      </c>
      <c r="AI10">
        <v>1435146</v>
      </c>
      <c r="AJ10">
        <v>4504538</v>
      </c>
      <c r="AK10">
        <v>1734075</v>
      </c>
      <c r="AL10">
        <v>1886877</v>
      </c>
      <c r="AM10">
        <v>7937369</v>
      </c>
      <c r="AN10">
        <v>1128199</v>
      </c>
      <c r="AO10">
        <v>0</v>
      </c>
      <c r="AP10">
        <v>1412093</v>
      </c>
      <c r="AQ10">
        <v>0</v>
      </c>
      <c r="AR10">
        <v>1620820</v>
      </c>
      <c r="AS10">
        <v>0</v>
      </c>
      <c r="AT10">
        <v>705818</v>
      </c>
      <c r="AU10">
        <v>640339</v>
      </c>
      <c r="AV10">
        <v>1615922</v>
      </c>
      <c r="AW10">
        <v>1400000</v>
      </c>
      <c r="AX10">
        <v>2895645</v>
      </c>
      <c r="AY10">
        <v>665256</v>
      </c>
      <c r="AZ10">
        <v>5745323</v>
      </c>
      <c r="BA10">
        <v>1926043</v>
      </c>
      <c r="BB10">
        <v>5798740</v>
      </c>
      <c r="BC10">
        <v>0</v>
      </c>
      <c r="BD10">
        <v>1056116</v>
      </c>
      <c r="BE10">
        <v>1752821</v>
      </c>
      <c r="BF10">
        <v>64763</v>
      </c>
      <c r="BG10">
        <v>8172788</v>
      </c>
      <c r="BH10">
        <v>1187711</v>
      </c>
      <c r="BI10">
        <v>9422395</v>
      </c>
      <c r="BJ10">
        <v>388588</v>
      </c>
    </row>
    <row r="11" spans="1:62" x14ac:dyDescent="0.3">
      <c r="A11">
        <v>629</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row>
    <row r="12" spans="1:62" x14ac:dyDescent="0.3">
      <c r="A12">
        <v>630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3626000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row>
    <row r="13" spans="1:62" x14ac:dyDescent="0.3">
      <c r="A13">
        <v>631</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row>
    <row r="14" spans="1:62" x14ac:dyDescent="0.3">
      <c r="A14">
        <v>338</v>
      </c>
      <c r="D14">
        <v>434669144</v>
      </c>
      <c r="E14">
        <v>97557216</v>
      </c>
      <c r="F14">
        <v>32060739</v>
      </c>
      <c r="G14">
        <v>58331933</v>
      </c>
      <c r="H14">
        <v>61990976</v>
      </c>
      <c r="I14">
        <v>97979894</v>
      </c>
      <c r="J14">
        <v>117813110</v>
      </c>
      <c r="K14">
        <v>48210868</v>
      </c>
      <c r="L14">
        <v>123462615</v>
      </c>
      <c r="M14">
        <v>42346717</v>
      </c>
      <c r="N14">
        <v>76877363</v>
      </c>
      <c r="O14">
        <v>253385924</v>
      </c>
      <c r="P14">
        <v>491867804</v>
      </c>
      <c r="Q14">
        <v>216472282</v>
      </c>
      <c r="R14">
        <v>620419792</v>
      </c>
      <c r="S14">
        <v>229704161</v>
      </c>
      <c r="T14">
        <v>35769680</v>
      </c>
      <c r="U14">
        <v>165650314</v>
      </c>
      <c r="V14">
        <v>47201632</v>
      </c>
      <c r="W14">
        <v>287211151</v>
      </c>
      <c r="X14">
        <v>340944299</v>
      </c>
      <c r="Y14">
        <v>3180842000</v>
      </c>
      <c r="Z14">
        <v>184728673</v>
      </c>
      <c r="AA14">
        <v>72842018</v>
      </c>
      <c r="AB14">
        <v>27848098</v>
      </c>
      <c r="AC14">
        <v>295847485</v>
      </c>
      <c r="AD14">
        <v>57413511</v>
      </c>
      <c r="AE14">
        <v>103238482</v>
      </c>
      <c r="AF14">
        <v>245738474</v>
      </c>
      <c r="AG14">
        <v>0</v>
      </c>
      <c r="AH14">
        <v>80592028</v>
      </c>
      <c r="AI14">
        <v>112438370</v>
      </c>
      <c r="AJ14">
        <v>324510371</v>
      </c>
      <c r="AK14">
        <v>122120358</v>
      </c>
      <c r="AL14">
        <v>171012764</v>
      </c>
      <c r="AM14">
        <v>815857876</v>
      </c>
      <c r="AN14">
        <v>40787433</v>
      </c>
      <c r="AO14">
        <v>112981033</v>
      </c>
      <c r="AP14">
        <v>102352184</v>
      </c>
      <c r="AQ14">
        <v>23704970</v>
      </c>
      <c r="AR14">
        <v>156577973</v>
      </c>
      <c r="AS14">
        <v>552682720</v>
      </c>
      <c r="AT14">
        <v>36273903</v>
      </c>
      <c r="AU14">
        <v>28652973</v>
      </c>
      <c r="AV14">
        <v>137099368</v>
      </c>
      <c r="AW14">
        <v>63756917</v>
      </c>
      <c r="AX14">
        <v>1435177477</v>
      </c>
      <c r="AY14">
        <v>49988517</v>
      </c>
      <c r="AZ14">
        <v>348622487</v>
      </c>
      <c r="BA14">
        <v>141797815</v>
      </c>
      <c r="BB14">
        <v>251884329</v>
      </c>
      <c r="BC14">
        <v>57669762</v>
      </c>
      <c r="BD14">
        <v>73815184</v>
      </c>
      <c r="BE14">
        <v>175552228</v>
      </c>
      <c r="BF14">
        <v>18540512</v>
      </c>
      <c r="BG14">
        <v>361164821</v>
      </c>
      <c r="BH14">
        <v>75228725</v>
      </c>
      <c r="BI14">
        <v>688433664</v>
      </c>
      <c r="BJ14">
        <v>26861091</v>
      </c>
    </row>
    <row r="15" spans="1:62" x14ac:dyDescent="0.3">
      <c r="A15">
        <v>335</v>
      </c>
      <c r="D15">
        <v>0</v>
      </c>
      <c r="E15">
        <v>0</v>
      </c>
      <c r="F15">
        <v>0</v>
      </c>
      <c r="G15">
        <v>25268</v>
      </c>
      <c r="H15">
        <v>0</v>
      </c>
      <c r="I15">
        <v>0</v>
      </c>
      <c r="J15">
        <v>0</v>
      </c>
      <c r="K15">
        <v>0</v>
      </c>
      <c r="L15">
        <v>0</v>
      </c>
      <c r="M15">
        <v>0</v>
      </c>
      <c r="N15">
        <v>0</v>
      </c>
      <c r="O15">
        <v>0</v>
      </c>
      <c r="P15">
        <v>99571</v>
      </c>
      <c r="Q15">
        <v>0</v>
      </c>
      <c r="R15">
        <v>1636088</v>
      </c>
      <c r="S15">
        <v>2153972</v>
      </c>
      <c r="T15">
        <v>0</v>
      </c>
      <c r="U15">
        <v>68569</v>
      </c>
      <c r="V15">
        <v>0</v>
      </c>
      <c r="W15">
        <v>0</v>
      </c>
      <c r="X15">
        <v>581633</v>
      </c>
      <c r="Y15">
        <v>32262000</v>
      </c>
      <c r="Z15">
        <v>0</v>
      </c>
      <c r="AA15">
        <v>92097</v>
      </c>
      <c r="AB15">
        <v>0</v>
      </c>
      <c r="AC15">
        <v>4184286</v>
      </c>
      <c r="AD15">
        <v>0</v>
      </c>
      <c r="AE15">
        <v>0</v>
      </c>
      <c r="AF15">
        <v>715849</v>
      </c>
      <c r="AG15">
        <v>0</v>
      </c>
      <c r="AH15">
        <v>0</v>
      </c>
      <c r="AI15">
        <v>0</v>
      </c>
      <c r="AJ15">
        <v>0</v>
      </c>
      <c r="AK15">
        <v>0</v>
      </c>
      <c r="AL15">
        <v>0</v>
      </c>
      <c r="AM15">
        <v>5493485</v>
      </c>
      <c r="AN15">
        <v>68856</v>
      </c>
      <c r="AO15">
        <v>0</v>
      </c>
      <c r="AP15">
        <v>0</v>
      </c>
      <c r="AQ15">
        <v>0</v>
      </c>
      <c r="AR15">
        <v>0</v>
      </c>
      <c r="AS15">
        <v>5641495</v>
      </c>
      <c r="AT15">
        <v>0</v>
      </c>
      <c r="AU15">
        <v>0</v>
      </c>
      <c r="AV15">
        <v>0</v>
      </c>
      <c r="AW15">
        <v>0</v>
      </c>
      <c r="AX15">
        <v>0</v>
      </c>
      <c r="AY15">
        <v>0</v>
      </c>
      <c r="AZ15">
        <v>0</v>
      </c>
      <c r="BA15">
        <v>0</v>
      </c>
      <c r="BB15">
        <v>0</v>
      </c>
      <c r="BC15">
        <v>0</v>
      </c>
      <c r="BD15">
        <v>0</v>
      </c>
      <c r="BE15">
        <v>0</v>
      </c>
      <c r="BF15">
        <v>0</v>
      </c>
      <c r="BG15">
        <v>824069</v>
      </c>
      <c r="BH15">
        <v>0</v>
      </c>
      <c r="BI15">
        <v>0</v>
      </c>
      <c r="BJ15">
        <v>0</v>
      </c>
    </row>
    <row r="16" spans="1:62" x14ac:dyDescent="0.3">
      <c r="A16">
        <v>252</v>
      </c>
      <c r="D16">
        <v>110490244</v>
      </c>
      <c r="E16">
        <v>34083710</v>
      </c>
      <c r="F16">
        <v>17237446</v>
      </c>
      <c r="G16">
        <v>27701863</v>
      </c>
      <c r="H16">
        <v>27722468</v>
      </c>
      <c r="I16">
        <v>59006583</v>
      </c>
      <c r="J16">
        <v>81029067</v>
      </c>
      <c r="K16">
        <v>29496696</v>
      </c>
      <c r="L16">
        <v>66259987</v>
      </c>
      <c r="M16">
        <v>5053895</v>
      </c>
      <c r="N16">
        <v>31722402</v>
      </c>
      <c r="O16">
        <v>168487117</v>
      </c>
      <c r="P16">
        <v>324389317</v>
      </c>
      <c r="Q16">
        <v>115028186</v>
      </c>
      <c r="R16">
        <v>563116529</v>
      </c>
      <c r="S16">
        <v>72344687</v>
      </c>
      <c r="T16">
        <v>21164479</v>
      </c>
      <c r="U16">
        <v>89956525</v>
      </c>
      <c r="V16">
        <v>38707832</v>
      </c>
      <c r="W16">
        <v>142876786</v>
      </c>
      <c r="X16">
        <v>224589310</v>
      </c>
      <c r="Y16">
        <v>2326604000</v>
      </c>
      <c r="Z16">
        <v>179944210</v>
      </c>
      <c r="AA16">
        <v>26417799</v>
      </c>
      <c r="AB16">
        <v>10223033</v>
      </c>
      <c r="AC16">
        <v>84979384</v>
      </c>
      <c r="AD16">
        <v>29968614</v>
      </c>
      <c r="AE16">
        <v>41545991</v>
      </c>
      <c r="AF16">
        <v>69530550</v>
      </c>
      <c r="AG16">
        <v>0</v>
      </c>
      <c r="AH16">
        <v>42519602</v>
      </c>
      <c r="AI16">
        <v>127080519</v>
      </c>
      <c r="AJ16">
        <v>179032884</v>
      </c>
      <c r="AK16">
        <v>30879120</v>
      </c>
      <c r="AL16">
        <v>92081892</v>
      </c>
      <c r="AM16">
        <v>359700259</v>
      </c>
      <c r="AN16">
        <v>20938359</v>
      </c>
      <c r="AO16">
        <v>30820510</v>
      </c>
      <c r="AP16">
        <v>52536221</v>
      </c>
      <c r="AQ16">
        <v>16559575</v>
      </c>
      <c r="AR16">
        <v>117618583</v>
      </c>
      <c r="AS16">
        <v>249303302</v>
      </c>
      <c r="AT16">
        <v>20086171</v>
      </c>
      <c r="AU16">
        <v>6672622</v>
      </c>
      <c r="AV16">
        <v>87586719</v>
      </c>
      <c r="AW16">
        <v>27562864</v>
      </c>
      <c r="AX16">
        <v>852132700</v>
      </c>
      <c r="AY16">
        <v>32545089</v>
      </c>
      <c r="AZ16">
        <v>226604441</v>
      </c>
      <c r="BA16">
        <v>58628152</v>
      </c>
      <c r="BB16">
        <v>89418090</v>
      </c>
      <c r="BC16">
        <v>15139612</v>
      </c>
      <c r="BD16">
        <v>48381636</v>
      </c>
      <c r="BE16">
        <v>63519425</v>
      </c>
      <c r="BF16">
        <v>11918684</v>
      </c>
      <c r="BG16">
        <v>90938941</v>
      </c>
      <c r="BH16">
        <v>45446701</v>
      </c>
      <c r="BI16">
        <v>540369178</v>
      </c>
      <c r="BJ16">
        <v>7320915</v>
      </c>
    </row>
    <row r="17" spans="1:62" x14ac:dyDescent="0.3">
      <c r="A17">
        <v>253</v>
      </c>
      <c r="D17">
        <v>7257747</v>
      </c>
      <c r="E17">
        <v>2419147</v>
      </c>
      <c r="F17">
        <v>2419164</v>
      </c>
      <c r="G17">
        <v>6207255</v>
      </c>
      <c r="H17">
        <v>1961161</v>
      </c>
      <c r="I17">
        <v>2636579</v>
      </c>
      <c r="J17">
        <v>6264453</v>
      </c>
      <c r="K17">
        <v>847631</v>
      </c>
      <c r="L17">
        <v>1656721</v>
      </c>
      <c r="M17">
        <v>1218013</v>
      </c>
      <c r="N17">
        <v>3308879</v>
      </c>
      <c r="O17">
        <v>11596697</v>
      </c>
      <c r="P17">
        <v>27903025</v>
      </c>
      <c r="Q17">
        <v>4039503</v>
      </c>
      <c r="R17">
        <v>5161252</v>
      </c>
      <c r="S17">
        <v>5873649</v>
      </c>
      <c r="T17">
        <v>1463421</v>
      </c>
      <c r="U17">
        <v>11596258</v>
      </c>
      <c r="V17">
        <v>1737560</v>
      </c>
      <c r="W17">
        <v>3973758</v>
      </c>
      <c r="X17">
        <v>6877809</v>
      </c>
      <c r="Y17">
        <v>109358000</v>
      </c>
      <c r="Z17">
        <v>1806338</v>
      </c>
      <c r="AA17">
        <v>1748716</v>
      </c>
      <c r="AB17">
        <v>405697</v>
      </c>
      <c r="AC17">
        <v>9466380</v>
      </c>
      <c r="AD17">
        <v>1379790</v>
      </c>
      <c r="AE17">
        <v>8635141</v>
      </c>
      <c r="AF17">
        <v>2891833</v>
      </c>
      <c r="AG17">
        <v>0</v>
      </c>
      <c r="AH17">
        <v>1844277</v>
      </c>
      <c r="AI17">
        <v>2386595</v>
      </c>
      <c r="AJ17">
        <v>6808895</v>
      </c>
      <c r="AK17">
        <v>4366829</v>
      </c>
      <c r="AL17">
        <v>3836589</v>
      </c>
      <c r="AM17">
        <v>15465456</v>
      </c>
      <c r="AN17">
        <v>348199</v>
      </c>
      <c r="AO17">
        <v>1217268</v>
      </c>
      <c r="AP17">
        <v>703210</v>
      </c>
      <c r="AQ17">
        <v>863755</v>
      </c>
      <c r="AR17">
        <v>2974746</v>
      </c>
      <c r="AS17">
        <v>12810819</v>
      </c>
      <c r="AT17">
        <v>507383</v>
      </c>
      <c r="AU17">
        <v>1327590</v>
      </c>
      <c r="AV17">
        <v>3248553</v>
      </c>
      <c r="AW17">
        <v>2523008</v>
      </c>
      <c r="AX17">
        <v>24058762</v>
      </c>
      <c r="AY17">
        <v>4257709</v>
      </c>
      <c r="AZ17">
        <v>2272319</v>
      </c>
      <c r="BA17">
        <v>2661210</v>
      </c>
      <c r="BB17">
        <v>4036560</v>
      </c>
      <c r="BC17">
        <v>1247889</v>
      </c>
      <c r="BD17">
        <v>962821</v>
      </c>
      <c r="BE17">
        <v>1454452</v>
      </c>
      <c r="BF17">
        <v>12976726</v>
      </c>
      <c r="BG17">
        <v>4901693</v>
      </c>
      <c r="BH17">
        <v>1772305</v>
      </c>
      <c r="BI17">
        <v>4806091</v>
      </c>
      <c r="BJ17">
        <v>3770158</v>
      </c>
    </row>
    <row r="18" spans="1:62" x14ac:dyDescent="0.3">
      <c r="A18">
        <v>254</v>
      </c>
      <c r="D18">
        <v>-348703200</v>
      </c>
      <c r="E18">
        <v>-76160289</v>
      </c>
      <c r="F18">
        <v>-25031727</v>
      </c>
      <c r="G18">
        <v>-44136706</v>
      </c>
      <c r="H18">
        <v>-49122970</v>
      </c>
      <c r="I18">
        <v>-78074646</v>
      </c>
      <c r="J18">
        <v>-91908920</v>
      </c>
      <c r="K18">
        <v>-37754278</v>
      </c>
      <c r="L18">
        <v>-98991344</v>
      </c>
      <c r="M18">
        <v>-33239230</v>
      </c>
      <c r="N18">
        <v>-61819805</v>
      </c>
      <c r="O18">
        <v>-173886195</v>
      </c>
      <c r="P18">
        <v>-403436673</v>
      </c>
      <c r="Q18">
        <v>-177037027</v>
      </c>
      <c r="R18">
        <v>-494283158</v>
      </c>
      <c r="S18">
        <v>-173500103</v>
      </c>
      <c r="T18">
        <v>-28550072</v>
      </c>
      <c r="U18">
        <v>-128232449</v>
      </c>
      <c r="V18">
        <v>-36653714</v>
      </c>
      <c r="W18">
        <v>-228399334</v>
      </c>
      <c r="X18">
        <v>-266067622</v>
      </c>
      <c r="Y18">
        <v>-2489767000</v>
      </c>
      <c r="Z18">
        <v>-143609588</v>
      </c>
      <c r="AA18">
        <v>-59582496</v>
      </c>
      <c r="AB18">
        <v>-21951541</v>
      </c>
      <c r="AC18">
        <v>-232102651</v>
      </c>
      <c r="AD18">
        <v>-44618224</v>
      </c>
      <c r="AE18">
        <v>-83810825</v>
      </c>
      <c r="AF18">
        <v>-185927756</v>
      </c>
      <c r="AG18">
        <v>0</v>
      </c>
      <c r="AH18">
        <v>-63540238</v>
      </c>
      <c r="AI18">
        <v>-85700187</v>
      </c>
      <c r="AJ18">
        <v>-259197343</v>
      </c>
      <c r="AK18">
        <v>-97305905</v>
      </c>
      <c r="AL18">
        <v>-137283213</v>
      </c>
      <c r="AM18">
        <v>-637330712</v>
      </c>
      <c r="AN18">
        <v>-31745847</v>
      </c>
      <c r="AO18">
        <v>-90289171</v>
      </c>
      <c r="AP18">
        <v>-78887108</v>
      </c>
      <c r="AQ18">
        <v>-18534803</v>
      </c>
      <c r="AR18">
        <v>-121873755</v>
      </c>
      <c r="AS18">
        <v>-450741068</v>
      </c>
      <c r="AT18">
        <v>-28787812</v>
      </c>
      <c r="AU18">
        <v>-23029304</v>
      </c>
      <c r="AV18">
        <v>-106565069</v>
      </c>
      <c r="AW18">
        <v>-52118399</v>
      </c>
      <c r="AX18">
        <v>-1196883866</v>
      </c>
      <c r="AY18">
        <v>-37293624</v>
      </c>
      <c r="AZ18">
        <v>-276575458</v>
      </c>
      <c r="BA18">
        <v>-113073633</v>
      </c>
      <c r="BB18">
        <v>-203478032</v>
      </c>
      <c r="BC18">
        <v>-39344474</v>
      </c>
      <c r="BD18">
        <v>-57980080</v>
      </c>
      <c r="BE18">
        <v>-140215731</v>
      </c>
      <c r="BF18">
        <v>-13158370</v>
      </c>
      <c r="BG18">
        <v>-281851921</v>
      </c>
      <c r="BH18">
        <v>-56622528</v>
      </c>
      <c r="BI18">
        <v>-536439361</v>
      </c>
      <c r="BJ18">
        <v>-21139152</v>
      </c>
    </row>
    <row r="19" spans="1:62" x14ac:dyDescent="0.3">
      <c r="D19" t="e">
        <v>#N/A</v>
      </c>
      <c r="E19" t="e">
        <v>#N/A</v>
      </c>
      <c r="F19" t="e">
        <v>#N/A</v>
      </c>
      <c r="G19" t="e">
        <v>#N/A</v>
      </c>
      <c r="H19" t="e">
        <v>#N/A</v>
      </c>
      <c r="I19" t="e">
        <v>#N/A</v>
      </c>
      <c r="J19" t="e">
        <v>#N/A</v>
      </c>
      <c r="K19" t="e">
        <v>#N/A</v>
      </c>
      <c r="L19" t="e">
        <v>#N/A</v>
      </c>
      <c r="M19" t="e">
        <v>#N/A</v>
      </c>
      <c r="N19" t="e">
        <v>#N/A</v>
      </c>
      <c r="O19" t="e">
        <v>#N/A</v>
      </c>
      <c r="P19" t="e">
        <v>#N/A</v>
      </c>
      <c r="Q19" t="e">
        <v>#N/A</v>
      </c>
      <c r="R19" t="e">
        <v>#N/A</v>
      </c>
      <c r="S19" t="e">
        <v>#N/A</v>
      </c>
      <c r="T19" t="e">
        <v>#N/A</v>
      </c>
      <c r="U19" t="e">
        <v>#N/A</v>
      </c>
      <c r="V19" t="e">
        <v>#N/A</v>
      </c>
      <c r="W19" t="e">
        <v>#N/A</v>
      </c>
      <c r="X19" t="e">
        <v>#N/A</v>
      </c>
      <c r="Y19" t="e">
        <v>#N/A</v>
      </c>
      <c r="Z19" t="e">
        <v>#N/A</v>
      </c>
      <c r="AA19" t="e">
        <v>#N/A</v>
      </c>
      <c r="AB19" t="e">
        <v>#N/A</v>
      </c>
      <c r="AC19" t="e">
        <v>#N/A</v>
      </c>
      <c r="AD19" t="e">
        <v>#N/A</v>
      </c>
      <c r="AE19" t="e">
        <v>#N/A</v>
      </c>
      <c r="AF19" t="e">
        <v>#N/A</v>
      </c>
      <c r="AG19" t="e">
        <v>#N/A</v>
      </c>
      <c r="AH19" t="e">
        <v>#N/A</v>
      </c>
      <c r="AI19" t="e">
        <v>#N/A</v>
      </c>
      <c r="AJ19" t="e">
        <v>#N/A</v>
      </c>
      <c r="AK19" t="e">
        <v>#N/A</v>
      </c>
      <c r="AL19" t="e">
        <v>#N/A</v>
      </c>
      <c r="AM19" t="e">
        <v>#N/A</v>
      </c>
      <c r="AN19" t="e">
        <v>#N/A</v>
      </c>
      <c r="AO19" t="e">
        <v>#N/A</v>
      </c>
      <c r="AP19" t="e">
        <v>#N/A</v>
      </c>
      <c r="AQ19" t="e">
        <v>#N/A</v>
      </c>
      <c r="AR19" t="e">
        <v>#N/A</v>
      </c>
      <c r="AS19" t="e">
        <v>#N/A</v>
      </c>
      <c r="AT19" t="e">
        <v>#N/A</v>
      </c>
      <c r="AU19" t="e">
        <v>#N/A</v>
      </c>
      <c r="AV19" t="e">
        <v>#N/A</v>
      </c>
      <c r="AW19" t="e">
        <v>#N/A</v>
      </c>
      <c r="AX19" t="e">
        <v>#N/A</v>
      </c>
      <c r="AY19" t="e">
        <v>#N/A</v>
      </c>
      <c r="AZ19" t="e">
        <v>#N/A</v>
      </c>
      <c r="BA19" t="e">
        <v>#N/A</v>
      </c>
      <c r="BB19" t="e">
        <v>#N/A</v>
      </c>
      <c r="BC19" t="e">
        <v>#N/A</v>
      </c>
      <c r="BD19" t="e">
        <v>#N/A</v>
      </c>
      <c r="BE19" t="e">
        <v>#N/A</v>
      </c>
      <c r="BF19" t="e">
        <v>#N/A</v>
      </c>
      <c r="BG19" t="e">
        <v>#N/A</v>
      </c>
      <c r="BH19" t="e">
        <v>#N/A</v>
      </c>
      <c r="BI19" t="e">
        <v>#N/A</v>
      </c>
      <c r="BJ19" t="e">
        <v>#N/A</v>
      </c>
    </row>
    <row r="20" spans="1:62" x14ac:dyDescent="0.3">
      <c r="A20">
        <v>502</v>
      </c>
      <c r="D20">
        <v>6056006</v>
      </c>
      <c r="E20">
        <v>725518</v>
      </c>
      <c r="F20">
        <v>96522</v>
      </c>
      <c r="G20">
        <v>1533160</v>
      </c>
      <c r="H20">
        <v>872266</v>
      </c>
      <c r="I20">
        <v>2155272</v>
      </c>
      <c r="J20">
        <v>0</v>
      </c>
      <c r="K20">
        <v>268952</v>
      </c>
      <c r="L20">
        <v>1339099</v>
      </c>
      <c r="M20">
        <v>572224</v>
      </c>
      <c r="N20">
        <v>1020765</v>
      </c>
      <c r="O20">
        <v>3476444</v>
      </c>
      <c r="P20">
        <v>5677456</v>
      </c>
      <c r="Q20">
        <v>2531801</v>
      </c>
      <c r="R20">
        <v>3475623</v>
      </c>
      <c r="S20">
        <v>5517924</v>
      </c>
      <c r="T20">
        <v>190715</v>
      </c>
      <c r="U20">
        <v>1674822</v>
      </c>
      <c r="V20">
        <v>356475</v>
      </c>
      <c r="W20">
        <v>4962466</v>
      </c>
      <c r="X20">
        <v>1035351</v>
      </c>
      <c r="Y20">
        <v>26373000</v>
      </c>
      <c r="Z20">
        <v>889316</v>
      </c>
      <c r="AA20">
        <v>1141773</v>
      </c>
      <c r="AB20">
        <v>383977</v>
      </c>
      <c r="AC20">
        <v>2954581</v>
      </c>
      <c r="AD20">
        <v>2059950</v>
      </c>
      <c r="AE20">
        <v>2668436</v>
      </c>
      <c r="AF20">
        <v>4298765</v>
      </c>
      <c r="AG20">
        <v>0</v>
      </c>
      <c r="AH20">
        <v>133484</v>
      </c>
      <c r="AI20">
        <v>227120</v>
      </c>
      <c r="AJ20">
        <v>3161758</v>
      </c>
      <c r="AK20">
        <v>1695934</v>
      </c>
      <c r="AL20">
        <v>8508938</v>
      </c>
      <c r="AM20">
        <v>4332223</v>
      </c>
      <c r="AN20">
        <v>99070</v>
      </c>
      <c r="AO20">
        <v>3781176</v>
      </c>
      <c r="AP20">
        <v>3146032</v>
      </c>
      <c r="AQ20">
        <v>342422</v>
      </c>
      <c r="AR20">
        <v>1192838</v>
      </c>
      <c r="AS20">
        <v>4627115</v>
      </c>
      <c r="AT20">
        <v>143841</v>
      </c>
      <c r="AU20">
        <v>49616</v>
      </c>
      <c r="AV20">
        <v>1453300</v>
      </c>
      <c r="AW20">
        <v>1127645</v>
      </c>
      <c r="AX20">
        <v>7573931</v>
      </c>
      <c r="AY20">
        <v>917265</v>
      </c>
      <c r="AZ20">
        <v>5018086</v>
      </c>
      <c r="BA20">
        <v>1406256</v>
      </c>
      <c r="BB20">
        <v>2862525</v>
      </c>
      <c r="BC20">
        <v>496099</v>
      </c>
      <c r="BD20">
        <v>873893</v>
      </c>
      <c r="BE20">
        <v>3440359</v>
      </c>
      <c r="BF20">
        <v>100011</v>
      </c>
      <c r="BG20">
        <v>1161512</v>
      </c>
      <c r="BH20">
        <v>552168</v>
      </c>
      <c r="BI20">
        <v>3192045</v>
      </c>
      <c r="BJ20">
        <v>272151</v>
      </c>
    </row>
    <row r="21" spans="1:62" x14ac:dyDescent="0.3">
      <c r="A21">
        <v>503</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24773</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row>
    <row r="22" spans="1:62" x14ac:dyDescent="0.3">
      <c r="D22" t="e">
        <v>#N/A</v>
      </c>
      <c r="E22" t="e">
        <v>#N/A</v>
      </c>
      <c r="F22" t="e">
        <v>#N/A</v>
      </c>
      <c r="G22" t="e">
        <v>#N/A</v>
      </c>
      <c r="H22" t="e">
        <v>#N/A</v>
      </c>
      <c r="I22" t="e">
        <v>#N/A</v>
      </c>
      <c r="J22" t="e">
        <v>#N/A</v>
      </c>
      <c r="K22" t="e">
        <v>#N/A</v>
      </c>
      <c r="L22" t="e">
        <v>#N/A</v>
      </c>
      <c r="M22" t="e">
        <v>#N/A</v>
      </c>
      <c r="N22" t="e">
        <v>#N/A</v>
      </c>
      <c r="O22" t="e">
        <v>#N/A</v>
      </c>
      <c r="P22" t="e">
        <v>#N/A</v>
      </c>
      <c r="Q22" t="e">
        <v>#N/A</v>
      </c>
      <c r="R22" t="e">
        <v>#N/A</v>
      </c>
      <c r="S22" t="e">
        <v>#N/A</v>
      </c>
      <c r="T22" t="e">
        <v>#N/A</v>
      </c>
      <c r="U22" t="e">
        <v>#N/A</v>
      </c>
      <c r="V22" t="e">
        <v>#N/A</v>
      </c>
      <c r="W22" t="e">
        <v>#N/A</v>
      </c>
      <c r="X22" t="e">
        <v>#N/A</v>
      </c>
      <c r="Y22" t="e">
        <v>#N/A</v>
      </c>
      <c r="Z22" t="e">
        <v>#N/A</v>
      </c>
      <c r="AA22" t="e">
        <v>#N/A</v>
      </c>
      <c r="AB22" t="e">
        <v>#N/A</v>
      </c>
      <c r="AC22" t="e">
        <v>#N/A</v>
      </c>
      <c r="AD22" t="e">
        <v>#N/A</v>
      </c>
      <c r="AE22" t="e">
        <v>#N/A</v>
      </c>
      <c r="AF22" t="e">
        <v>#N/A</v>
      </c>
      <c r="AG22" t="e">
        <v>#N/A</v>
      </c>
      <c r="AH22" t="e">
        <v>#N/A</v>
      </c>
      <c r="AI22" t="e">
        <v>#N/A</v>
      </c>
      <c r="AJ22" t="e">
        <v>#N/A</v>
      </c>
      <c r="AK22" t="e">
        <v>#N/A</v>
      </c>
      <c r="AL22" t="e">
        <v>#N/A</v>
      </c>
      <c r="AM22" t="e">
        <v>#N/A</v>
      </c>
      <c r="AN22" t="e">
        <v>#N/A</v>
      </c>
      <c r="AO22" t="e">
        <v>#N/A</v>
      </c>
      <c r="AP22" t="e">
        <v>#N/A</v>
      </c>
      <c r="AQ22" t="e">
        <v>#N/A</v>
      </c>
      <c r="AR22" t="e">
        <v>#N/A</v>
      </c>
      <c r="AS22" t="e">
        <v>#N/A</v>
      </c>
      <c r="AT22" t="e">
        <v>#N/A</v>
      </c>
      <c r="AU22" t="e">
        <v>#N/A</v>
      </c>
      <c r="AV22" t="e">
        <v>#N/A</v>
      </c>
      <c r="AW22" t="e">
        <v>#N/A</v>
      </c>
      <c r="AX22" t="e">
        <v>#N/A</v>
      </c>
      <c r="AY22" t="e">
        <v>#N/A</v>
      </c>
      <c r="AZ22" t="e">
        <v>#N/A</v>
      </c>
      <c r="BA22" t="e">
        <v>#N/A</v>
      </c>
      <c r="BB22" t="e">
        <v>#N/A</v>
      </c>
      <c r="BC22" t="e">
        <v>#N/A</v>
      </c>
      <c r="BD22" t="e">
        <v>#N/A</v>
      </c>
      <c r="BE22" t="e">
        <v>#N/A</v>
      </c>
      <c r="BF22" t="e">
        <v>#N/A</v>
      </c>
      <c r="BG22" t="e">
        <v>#N/A</v>
      </c>
      <c r="BH22" t="e">
        <v>#N/A</v>
      </c>
      <c r="BI22" t="e">
        <v>#N/A</v>
      </c>
      <c r="BJ22" t="e">
        <v>#N/A</v>
      </c>
    </row>
    <row r="23" spans="1:62" x14ac:dyDescent="0.3">
      <c r="A23">
        <v>388</v>
      </c>
      <c r="D23">
        <v>221812340</v>
      </c>
      <c r="E23">
        <v>49423434</v>
      </c>
      <c r="F23">
        <v>17354931</v>
      </c>
      <c r="G23">
        <v>34500769</v>
      </c>
      <c r="H23">
        <v>33719487</v>
      </c>
      <c r="I23">
        <v>47111547</v>
      </c>
      <c r="J23">
        <v>65106812</v>
      </c>
      <c r="K23">
        <v>24995875</v>
      </c>
      <c r="L23">
        <v>68859382</v>
      </c>
      <c r="M23">
        <v>23949002</v>
      </c>
      <c r="N23">
        <v>48719142</v>
      </c>
      <c r="O23">
        <v>152416375</v>
      </c>
      <c r="P23">
        <v>263816542</v>
      </c>
      <c r="Q23">
        <v>116611518</v>
      </c>
      <c r="R23">
        <v>333209152</v>
      </c>
      <c r="S23">
        <v>106603443</v>
      </c>
      <c r="T23">
        <v>19737865</v>
      </c>
      <c r="U23">
        <v>90260821</v>
      </c>
      <c r="V23">
        <v>24401107</v>
      </c>
      <c r="W23">
        <v>144706546</v>
      </c>
      <c r="X23">
        <v>176015553</v>
      </c>
      <c r="Y23">
        <v>1634007000</v>
      </c>
      <c r="Z23">
        <v>108094122</v>
      </c>
      <c r="AA23">
        <v>39301446</v>
      </c>
      <c r="AB23">
        <v>15731329</v>
      </c>
      <c r="AC23">
        <v>140883992</v>
      </c>
      <c r="AD23">
        <v>29771013</v>
      </c>
      <c r="AE23">
        <v>55910088</v>
      </c>
      <c r="AF23">
        <v>131508011</v>
      </c>
      <c r="AG23">
        <v>0</v>
      </c>
      <c r="AH23">
        <v>45666390</v>
      </c>
      <c r="AI23">
        <v>65496272</v>
      </c>
      <c r="AJ23">
        <v>164694551</v>
      </c>
      <c r="AK23">
        <v>58375621</v>
      </c>
      <c r="AL23">
        <v>94000059</v>
      </c>
      <c r="AM23">
        <v>440591151</v>
      </c>
      <c r="AN23">
        <v>22487465</v>
      </c>
      <c r="AO23">
        <v>62870461</v>
      </c>
      <c r="AP23">
        <v>57057870</v>
      </c>
      <c r="AQ23">
        <v>13117663</v>
      </c>
      <c r="AR23">
        <v>85775751</v>
      </c>
      <c r="AS23">
        <v>291173521</v>
      </c>
      <c r="AT23">
        <v>19990617</v>
      </c>
      <c r="AU23">
        <v>15417669</v>
      </c>
      <c r="AV23">
        <v>76456533</v>
      </c>
      <c r="AW23">
        <v>34309719</v>
      </c>
      <c r="AX23">
        <v>790493184</v>
      </c>
      <c r="AY23">
        <v>29739185</v>
      </c>
      <c r="AZ23">
        <v>190327323</v>
      </c>
      <c r="BA23">
        <v>74643771</v>
      </c>
      <c r="BB23">
        <v>130125341</v>
      </c>
      <c r="BC23">
        <v>30531320</v>
      </c>
      <c r="BD23">
        <v>38428843</v>
      </c>
      <c r="BE23">
        <v>89505066</v>
      </c>
      <c r="BF23">
        <v>13675894</v>
      </c>
      <c r="BG23">
        <v>197769322</v>
      </c>
      <c r="BH23">
        <v>42646671</v>
      </c>
      <c r="BI23">
        <v>362556041</v>
      </c>
      <c r="BJ23">
        <v>15437752</v>
      </c>
    </row>
    <row r="24" spans="1:62" x14ac:dyDescent="0.3">
      <c r="A24">
        <v>339</v>
      </c>
      <c r="D24">
        <v>871811</v>
      </c>
      <c r="E24">
        <v>187172</v>
      </c>
      <c r="F24">
        <v>375626</v>
      </c>
      <c r="G24">
        <v>499745</v>
      </c>
      <c r="H24">
        <v>59110</v>
      </c>
      <c r="I24">
        <v>864436</v>
      </c>
      <c r="J24">
        <v>777303</v>
      </c>
      <c r="K24">
        <v>112276</v>
      </c>
      <c r="L24">
        <v>486263</v>
      </c>
      <c r="M24">
        <v>76725</v>
      </c>
      <c r="N24">
        <v>418120</v>
      </c>
      <c r="O24">
        <v>471487</v>
      </c>
      <c r="P24">
        <v>354968</v>
      </c>
      <c r="Q24">
        <v>3441836</v>
      </c>
      <c r="R24">
        <v>5942484</v>
      </c>
      <c r="S24">
        <v>23984</v>
      </c>
      <c r="T24">
        <v>197519</v>
      </c>
      <c r="U24">
        <v>1433616</v>
      </c>
      <c r="V24">
        <v>397915</v>
      </c>
      <c r="W24">
        <v>318706</v>
      </c>
      <c r="X24">
        <v>753030</v>
      </c>
      <c r="Y24">
        <v>2486000</v>
      </c>
      <c r="Z24">
        <v>636496</v>
      </c>
      <c r="AA24">
        <v>702910</v>
      </c>
      <c r="AB24">
        <v>309485</v>
      </c>
      <c r="AC24">
        <v>92431</v>
      </c>
      <c r="AD24">
        <v>1057461</v>
      </c>
      <c r="AE24">
        <v>1008526</v>
      </c>
      <c r="AF24">
        <v>997485</v>
      </c>
      <c r="AG24">
        <v>0</v>
      </c>
      <c r="AH24">
        <v>377020</v>
      </c>
      <c r="AI24">
        <v>830766</v>
      </c>
      <c r="AJ24">
        <v>433677</v>
      </c>
      <c r="AK24">
        <v>594320</v>
      </c>
      <c r="AL24">
        <v>1006565</v>
      </c>
      <c r="AM24">
        <v>1659256</v>
      </c>
      <c r="AN24">
        <v>487285</v>
      </c>
      <c r="AO24">
        <v>835162</v>
      </c>
      <c r="AP24">
        <v>184562</v>
      </c>
      <c r="AQ24">
        <v>107114</v>
      </c>
      <c r="AR24">
        <v>653766</v>
      </c>
      <c r="AS24">
        <v>328233</v>
      </c>
      <c r="AT24">
        <v>188111</v>
      </c>
      <c r="AU24">
        <v>535001</v>
      </c>
      <c r="AV24">
        <v>295493</v>
      </c>
      <c r="AW24">
        <v>622697</v>
      </c>
      <c r="AX24">
        <v>2203496</v>
      </c>
      <c r="AY24">
        <v>126092</v>
      </c>
      <c r="AZ24">
        <v>1225061</v>
      </c>
      <c r="BA24">
        <v>26675</v>
      </c>
      <c r="BB24">
        <v>49902</v>
      </c>
      <c r="BC24">
        <v>301373</v>
      </c>
      <c r="BD24">
        <v>151677</v>
      </c>
      <c r="BE24">
        <v>735555</v>
      </c>
      <c r="BF24">
        <v>105916</v>
      </c>
      <c r="BG24">
        <v>845001</v>
      </c>
      <c r="BH24">
        <v>78950</v>
      </c>
      <c r="BI24">
        <v>4470283</v>
      </c>
      <c r="BJ24">
        <v>114181</v>
      </c>
    </row>
    <row r="25" spans="1:62" x14ac:dyDescent="0.3">
      <c r="A25">
        <v>504</v>
      </c>
      <c r="D25">
        <v>171859621</v>
      </c>
      <c r="E25">
        <v>38631176</v>
      </c>
      <c r="F25">
        <v>13003763</v>
      </c>
      <c r="G25">
        <v>28061545</v>
      </c>
      <c r="H25">
        <v>25143830</v>
      </c>
      <c r="I25">
        <v>35759780</v>
      </c>
      <c r="J25">
        <v>32201439</v>
      </c>
      <c r="K25">
        <v>18921924</v>
      </c>
      <c r="L25">
        <v>53338638</v>
      </c>
      <c r="M25">
        <v>20650316</v>
      </c>
      <c r="N25">
        <v>39194640</v>
      </c>
      <c r="O25">
        <v>97070360</v>
      </c>
      <c r="P25">
        <v>181729616</v>
      </c>
      <c r="Q25">
        <v>99269203</v>
      </c>
      <c r="R25">
        <v>239881104</v>
      </c>
      <c r="S25">
        <v>87771640</v>
      </c>
      <c r="T25">
        <v>14397961</v>
      </c>
      <c r="U25">
        <v>62951545</v>
      </c>
      <c r="V25">
        <v>19535416</v>
      </c>
      <c r="W25">
        <v>114791714</v>
      </c>
      <c r="X25">
        <v>85335666</v>
      </c>
      <c r="Y25">
        <v>141505000</v>
      </c>
      <c r="Z25">
        <v>68265349</v>
      </c>
      <c r="AA25">
        <v>28208154</v>
      </c>
      <c r="AB25">
        <v>14024327</v>
      </c>
      <c r="AC25">
        <v>126366870</v>
      </c>
      <c r="AD25">
        <v>22894578</v>
      </c>
      <c r="AE25">
        <v>47505335</v>
      </c>
      <c r="AF25">
        <v>104689525</v>
      </c>
      <c r="AG25">
        <v>0</v>
      </c>
      <c r="AH25">
        <v>32302777</v>
      </c>
      <c r="AI25">
        <v>38319233</v>
      </c>
      <c r="AJ25">
        <v>134529602</v>
      </c>
      <c r="AK25">
        <v>43661443</v>
      </c>
      <c r="AL25">
        <v>74596818</v>
      </c>
      <c r="AM25">
        <v>275630583</v>
      </c>
      <c r="AN25">
        <v>17113660</v>
      </c>
      <c r="AO25">
        <v>54573087</v>
      </c>
      <c r="AP25">
        <v>43646828</v>
      </c>
      <c r="AQ25">
        <v>10835302</v>
      </c>
      <c r="AR25">
        <v>58105603</v>
      </c>
      <c r="AS25">
        <v>234158532</v>
      </c>
      <c r="AT25">
        <v>14407895</v>
      </c>
      <c r="AU25">
        <v>11056302</v>
      </c>
      <c r="AV25">
        <v>58786099</v>
      </c>
      <c r="AW25">
        <v>28400791</v>
      </c>
      <c r="AX25">
        <v>543038679</v>
      </c>
      <c r="AY25">
        <v>25402557</v>
      </c>
      <c r="AZ25">
        <v>156441247</v>
      </c>
      <c r="BA25">
        <v>56150086</v>
      </c>
      <c r="BB25">
        <v>101166497</v>
      </c>
      <c r="BC25">
        <v>27352362</v>
      </c>
      <c r="BD25">
        <v>29626042</v>
      </c>
      <c r="BE25">
        <v>71694579</v>
      </c>
      <c r="BF25">
        <v>10233457</v>
      </c>
      <c r="BG25">
        <v>146675966</v>
      </c>
      <c r="BH25">
        <v>29384362</v>
      </c>
      <c r="BI25">
        <v>268814811</v>
      </c>
      <c r="BJ25">
        <v>10838327</v>
      </c>
    </row>
    <row r="26" spans="1:62" x14ac:dyDescent="0.3">
      <c r="A26">
        <v>505</v>
      </c>
      <c r="D26">
        <v>710122</v>
      </c>
      <c r="E26">
        <v>199850</v>
      </c>
      <c r="F26">
        <v>2000</v>
      </c>
      <c r="G26">
        <v>532201</v>
      </c>
      <c r="H26">
        <v>280196</v>
      </c>
      <c r="I26">
        <v>0</v>
      </c>
      <c r="J26">
        <v>424422</v>
      </c>
      <c r="K26">
        <v>68348</v>
      </c>
      <c r="L26">
        <v>504454</v>
      </c>
      <c r="M26">
        <v>244597</v>
      </c>
      <c r="N26">
        <v>654158</v>
      </c>
      <c r="O26">
        <v>1083381</v>
      </c>
      <c r="P26">
        <v>230714</v>
      </c>
      <c r="Q26">
        <v>87887</v>
      </c>
      <c r="R26">
        <v>0</v>
      </c>
      <c r="S26">
        <v>229375</v>
      </c>
      <c r="T26">
        <v>0</v>
      </c>
      <c r="U26">
        <v>298498</v>
      </c>
      <c r="V26">
        <v>188968</v>
      </c>
      <c r="W26">
        <v>1157652</v>
      </c>
      <c r="X26">
        <v>150527</v>
      </c>
      <c r="Y26">
        <v>0</v>
      </c>
      <c r="Z26">
        <v>561493</v>
      </c>
      <c r="AA26">
        <v>16218</v>
      </c>
      <c r="AB26">
        <v>33600</v>
      </c>
      <c r="AC26">
        <v>0</v>
      </c>
      <c r="AD26">
        <v>0</v>
      </c>
      <c r="AE26">
        <v>405713</v>
      </c>
      <c r="AF26">
        <v>1129519</v>
      </c>
      <c r="AG26">
        <v>0</v>
      </c>
      <c r="AH26">
        <v>420163</v>
      </c>
      <c r="AI26">
        <v>165991</v>
      </c>
      <c r="AJ26">
        <v>1345998</v>
      </c>
      <c r="AK26">
        <v>286352</v>
      </c>
      <c r="AL26">
        <v>818410</v>
      </c>
      <c r="AM26">
        <v>1123845</v>
      </c>
      <c r="AN26">
        <v>52759</v>
      </c>
      <c r="AO26">
        <v>677774</v>
      </c>
      <c r="AP26">
        <v>2222</v>
      </c>
      <c r="AQ26">
        <v>0</v>
      </c>
      <c r="AR26">
        <v>730802</v>
      </c>
      <c r="AS26">
        <v>0</v>
      </c>
      <c r="AT26">
        <v>0</v>
      </c>
      <c r="AU26">
        <v>88145</v>
      </c>
      <c r="AV26">
        <v>503041</v>
      </c>
      <c r="AW26">
        <v>207863</v>
      </c>
      <c r="AX26">
        <v>18446822</v>
      </c>
      <c r="AY26">
        <v>819408</v>
      </c>
      <c r="AZ26">
        <v>1844277</v>
      </c>
      <c r="BA26">
        <v>239988</v>
      </c>
      <c r="BB26">
        <v>0</v>
      </c>
      <c r="BC26">
        <v>412810</v>
      </c>
      <c r="BD26">
        <v>0</v>
      </c>
      <c r="BE26">
        <v>827914</v>
      </c>
      <c r="BF26">
        <v>4840978</v>
      </c>
      <c r="BG26">
        <v>1739277</v>
      </c>
      <c r="BH26">
        <v>186636</v>
      </c>
      <c r="BI26">
        <v>0</v>
      </c>
      <c r="BJ26">
        <v>330393</v>
      </c>
    </row>
    <row r="27" spans="1:62" x14ac:dyDescent="0.3">
      <c r="A27">
        <v>341</v>
      </c>
      <c r="D27">
        <v>65608239</v>
      </c>
      <c r="E27">
        <v>13100582</v>
      </c>
      <c r="F27">
        <v>4962874</v>
      </c>
      <c r="G27">
        <v>8135591</v>
      </c>
      <c r="H27">
        <v>9115580</v>
      </c>
      <c r="I27">
        <v>18876615</v>
      </c>
      <c r="J27">
        <v>32202162</v>
      </c>
      <c r="K27">
        <v>15322328</v>
      </c>
      <c r="L27">
        <v>18950808</v>
      </c>
      <c r="M27">
        <v>6561557</v>
      </c>
      <c r="N27">
        <v>10034320</v>
      </c>
      <c r="O27">
        <v>82208368</v>
      </c>
      <c r="P27">
        <v>98585153</v>
      </c>
      <c r="Q27">
        <v>20423892</v>
      </c>
      <c r="R27">
        <v>113740351</v>
      </c>
      <c r="S27">
        <v>34002258</v>
      </c>
      <c r="T27">
        <v>7469050</v>
      </c>
      <c r="U27">
        <v>27538621</v>
      </c>
      <c r="V27">
        <v>20996041</v>
      </c>
      <c r="W27">
        <v>44076917</v>
      </c>
      <c r="X27">
        <v>104346216</v>
      </c>
      <c r="Y27">
        <v>1759507000</v>
      </c>
      <c r="Z27">
        <v>57404412</v>
      </c>
      <c r="AA27">
        <v>11619633</v>
      </c>
      <c r="AB27">
        <v>2288886</v>
      </c>
      <c r="AC27">
        <v>28814768</v>
      </c>
      <c r="AD27">
        <v>7762362</v>
      </c>
      <c r="AE27">
        <v>15757409</v>
      </c>
      <c r="AF27">
        <v>31885118</v>
      </c>
      <c r="AG27">
        <v>0</v>
      </c>
      <c r="AH27">
        <v>13675243</v>
      </c>
      <c r="AI27">
        <v>26599617</v>
      </c>
      <c r="AJ27">
        <v>34309674</v>
      </c>
      <c r="AK27">
        <v>18590812</v>
      </c>
      <c r="AL27">
        <v>20299494</v>
      </c>
      <c r="AM27">
        <v>178874089</v>
      </c>
      <c r="AN27">
        <v>7562881</v>
      </c>
      <c r="AO27">
        <v>9898475</v>
      </c>
      <c r="AP27">
        <v>18558925</v>
      </c>
      <c r="AQ27">
        <v>2999505</v>
      </c>
      <c r="AR27">
        <v>31629436</v>
      </c>
      <c r="AS27">
        <v>82160300</v>
      </c>
      <c r="AT27">
        <v>6112928</v>
      </c>
      <c r="AU27">
        <v>4667448</v>
      </c>
      <c r="AV27">
        <v>19328093</v>
      </c>
      <c r="AW27">
        <v>7121971</v>
      </c>
      <c r="AX27">
        <v>235354148</v>
      </c>
      <c r="AY27">
        <v>8150475</v>
      </c>
      <c r="AZ27">
        <v>48881003</v>
      </c>
      <c r="BA27">
        <v>22130147</v>
      </c>
      <c r="BB27">
        <v>35025851</v>
      </c>
      <c r="BC27">
        <v>4768417</v>
      </c>
      <c r="BD27">
        <v>10493595</v>
      </c>
      <c r="BE27">
        <v>17349037</v>
      </c>
      <c r="BF27">
        <v>3576918</v>
      </c>
      <c r="BG27">
        <v>67638825</v>
      </c>
      <c r="BH27">
        <v>14010462</v>
      </c>
      <c r="BI27">
        <v>119930938</v>
      </c>
      <c r="BJ27">
        <v>5231140</v>
      </c>
    </row>
    <row r="28" spans="1:62" x14ac:dyDescent="0.3">
      <c r="A28">
        <v>386</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row>
    <row r="29" spans="1:62" x14ac:dyDescent="0.3">
      <c r="A29">
        <v>387</v>
      </c>
      <c r="D29">
        <v>152677</v>
      </c>
      <c r="E29">
        <v>120139</v>
      </c>
      <c r="F29">
        <v>0</v>
      </c>
      <c r="G29">
        <v>75299</v>
      </c>
      <c r="H29">
        <v>86982</v>
      </c>
      <c r="I29">
        <v>45000</v>
      </c>
      <c r="J29">
        <v>47924</v>
      </c>
      <c r="K29">
        <v>54046</v>
      </c>
      <c r="L29">
        <v>228986</v>
      </c>
      <c r="M29">
        <v>62508</v>
      </c>
      <c r="N29">
        <v>47087</v>
      </c>
      <c r="O29">
        <v>204923</v>
      </c>
      <c r="P29">
        <v>126510</v>
      </c>
      <c r="Q29">
        <v>43687</v>
      </c>
      <c r="R29">
        <v>1645000</v>
      </c>
      <c r="S29">
        <v>45001</v>
      </c>
      <c r="T29">
        <v>113871</v>
      </c>
      <c r="U29">
        <v>50535</v>
      </c>
      <c r="V29">
        <v>71804</v>
      </c>
      <c r="W29">
        <v>83667</v>
      </c>
      <c r="X29">
        <v>297468</v>
      </c>
      <c r="Y29">
        <v>436000</v>
      </c>
      <c r="Z29">
        <v>291049</v>
      </c>
      <c r="AA29">
        <v>163131</v>
      </c>
      <c r="AB29">
        <v>93850</v>
      </c>
      <c r="AC29">
        <v>345792</v>
      </c>
      <c r="AD29">
        <v>46330</v>
      </c>
      <c r="AE29">
        <v>0</v>
      </c>
      <c r="AF29">
        <v>0</v>
      </c>
      <c r="AG29">
        <v>0</v>
      </c>
      <c r="AH29">
        <v>306195</v>
      </c>
      <c r="AI29">
        <v>477603</v>
      </c>
      <c r="AJ29">
        <v>48248</v>
      </c>
      <c r="AK29">
        <v>47301</v>
      </c>
      <c r="AL29">
        <v>61491</v>
      </c>
      <c r="AM29">
        <v>245062</v>
      </c>
      <c r="AN29">
        <v>165859</v>
      </c>
      <c r="AO29">
        <v>48682</v>
      </c>
      <c r="AP29">
        <v>360315</v>
      </c>
      <c r="AQ29">
        <v>0</v>
      </c>
      <c r="AR29">
        <v>0</v>
      </c>
      <c r="AS29">
        <v>55919</v>
      </c>
      <c r="AT29">
        <v>95556</v>
      </c>
      <c r="AU29">
        <v>87061</v>
      </c>
      <c r="AV29">
        <v>154872</v>
      </c>
      <c r="AW29">
        <v>47554</v>
      </c>
      <c r="AX29">
        <v>0</v>
      </c>
      <c r="AY29">
        <v>53997</v>
      </c>
      <c r="AZ29">
        <v>0</v>
      </c>
      <c r="BA29">
        <v>65896</v>
      </c>
      <c r="BB29">
        <v>53574</v>
      </c>
      <c r="BC29">
        <v>0</v>
      </c>
      <c r="BD29">
        <v>51578</v>
      </c>
      <c r="BE29">
        <v>381718</v>
      </c>
      <c r="BF29">
        <v>45000</v>
      </c>
      <c r="BG29">
        <v>252555</v>
      </c>
      <c r="BH29">
        <v>82487</v>
      </c>
      <c r="BI29">
        <v>118295</v>
      </c>
      <c r="BJ29">
        <v>47225</v>
      </c>
    </row>
    <row r="30" spans="1:62" x14ac:dyDescent="0.3">
      <c r="A30">
        <v>389</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row>
    <row r="31" spans="1:62" x14ac:dyDescent="0.3">
      <c r="A31">
        <v>255</v>
      </c>
      <c r="D31">
        <v>17084776</v>
      </c>
      <c r="E31">
        <v>2575207</v>
      </c>
      <c r="F31">
        <v>989332</v>
      </c>
      <c r="G31">
        <v>2653014</v>
      </c>
      <c r="H31">
        <v>792247</v>
      </c>
      <c r="I31">
        <v>8344284</v>
      </c>
      <c r="J31">
        <v>450590</v>
      </c>
      <c r="K31">
        <v>9374955</v>
      </c>
      <c r="L31">
        <v>4191795</v>
      </c>
      <c r="M31">
        <v>3521685</v>
      </c>
      <c r="N31">
        <v>1535009</v>
      </c>
      <c r="O31">
        <v>28212298</v>
      </c>
      <c r="P31">
        <v>16957399</v>
      </c>
      <c r="Q31">
        <v>6567613</v>
      </c>
      <c r="R31">
        <v>24709787</v>
      </c>
      <c r="S31">
        <v>15378813</v>
      </c>
      <c r="T31">
        <v>2212794</v>
      </c>
      <c r="U31">
        <v>1910924</v>
      </c>
      <c r="V31">
        <v>16645429</v>
      </c>
      <c r="W31">
        <v>15554776</v>
      </c>
      <c r="X31">
        <v>14272418</v>
      </c>
      <c r="Y31">
        <v>269055000</v>
      </c>
      <c r="Z31">
        <v>18482579</v>
      </c>
      <c r="AA31">
        <v>1082338</v>
      </c>
      <c r="AB31">
        <v>831119</v>
      </c>
      <c r="AC31">
        <v>14044285</v>
      </c>
      <c r="AD31">
        <v>1897058</v>
      </c>
      <c r="AE31">
        <v>8766895</v>
      </c>
      <c r="AF31">
        <v>7193636</v>
      </c>
      <c r="AG31">
        <v>0</v>
      </c>
      <c r="AH31">
        <v>802618</v>
      </c>
      <c r="AI31">
        <v>-58268</v>
      </c>
      <c r="AJ31">
        <v>5876152</v>
      </c>
      <c r="AK31">
        <v>4710005</v>
      </c>
      <c r="AL31">
        <v>2659737</v>
      </c>
      <c r="AM31">
        <v>16451560</v>
      </c>
      <c r="AN31">
        <v>2563261</v>
      </c>
      <c r="AO31">
        <v>3065355</v>
      </c>
      <c r="AP31">
        <v>4974352</v>
      </c>
      <c r="AQ31">
        <v>824258</v>
      </c>
      <c r="AR31">
        <v>5343856</v>
      </c>
      <c r="AS31">
        <v>25417625</v>
      </c>
      <c r="AT31">
        <v>622761</v>
      </c>
      <c r="AU31">
        <v>842166</v>
      </c>
      <c r="AV31">
        <v>2301321</v>
      </c>
      <c r="AW31">
        <v>1996049</v>
      </c>
      <c r="AX31">
        <v>8549961</v>
      </c>
      <c r="AY31">
        <v>4705350</v>
      </c>
      <c r="AZ31">
        <v>18064265</v>
      </c>
      <c r="BA31">
        <v>3837229</v>
      </c>
      <c r="BB31">
        <v>6063335</v>
      </c>
      <c r="BC31">
        <v>2303642</v>
      </c>
      <c r="BD31">
        <v>1790893</v>
      </c>
      <c r="BE31">
        <v>720301</v>
      </c>
      <c r="BF31">
        <v>5036375</v>
      </c>
      <c r="BG31">
        <v>18877192</v>
      </c>
      <c r="BH31">
        <v>931252</v>
      </c>
      <c r="BI31">
        <v>30541696</v>
      </c>
      <c r="BJ31">
        <v>1029064</v>
      </c>
    </row>
    <row r="32" spans="1:62" x14ac:dyDescent="0.3">
      <c r="A32">
        <v>376</v>
      </c>
      <c r="D32">
        <v>0</v>
      </c>
      <c r="E32">
        <v>0</v>
      </c>
      <c r="F32">
        <v>0</v>
      </c>
      <c r="G32">
        <v>0</v>
      </c>
      <c r="H32">
        <v>0</v>
      </c>
      <c r="I32">
        <v>-280343</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-3</v>
      </c>
      <c r="AU32">
        <v>0</v>
      </c>
      <c r="AV32">
        <v>0</v>
      </c>
      <c r="AW32">
        <v>0</v>
      </c>
      <c r="AX32">
        <v>0</v>
      </c>
      <c r="AY32">
        <v>0</v>
      </c>
      <c r="AZ32">
        <v>0</v>
      </c>
      <c r="BA32">
        <v>0</v>
      </c>
      <c r="BB32">
        <v>0</v>
      </c>
      <c r="BC32">
        <v>0</v>
      </c>
      <c r="BD32">
        <v>0</v>
      </c>
      <c r="BE32">
        <v>0</v>
      </c>
      <c r="BF32">
        <v>0</v>
      </c>
      <c r="BG32">
        <v>0</v>
      </c>
      <c r="BH32">
        <v>0</v>
      </c>
      <c r="BI32">
        <v>0</v>
      </c>
      <c r="BJ32">
        <v>0</v>
      </c>
    </row>
    <row r="33" spans="1:62" x14ac:dyDescent="0.3">
      <c r="D33" t="e">
        <v>#N/A</v>
      </c>
      <c r="E33" t="e">
        <v>#N/A</v>
      </c>
      <c r="F33" t="e">
        <v>#N/A</v>
      </c>
      <c r="G33" t="e">
        <v>#N/A</v>
      </c>
      <c r="H33" t="e">
        <v>#N/A</v>
      </c>
      <c r="I33" t="e">
        <v>#N/A</v>
      </c>
      <c r="J33" t="e">
        <v>#N/A</v>
      </c>
      <c r="K33" t="e">
        <v>#N/A</v>
      </c>
      <c r="L33" t="e">
        <v>#N/A</v>
      </c>
      <c r="M33" t="e">
        <v>#N/A</v>
      </c>
      <c r="N33" t="e">
        <v>#N/A</v>
      </c>
      <c r="O33" t="e">
        <v>#N/A</v>
      </c>
      <c r="P33" t="e">
        <v>#N/A</v>
      </c>
      <c r="Q33" t="e">
        <v>#N/A</v>
      </c>
      <c r="R33" t="e">
        <v>#N/A</v>
      </c>
      <c r="S33" t="e">
        <v>#N/A</v>
      </c>
      <c r="T33" t="e">
        <v>#N/A</v>
      </c>
      <c r="U33" t="e">
        <v>#N/A</v>
      </c>
      <c r="V33" t="e">
        <v>#N/A</v>
      </c>
      <c r="W33" t="e">
        <v>#N/A</v>
      </c>
      <c r="X33" t="e">
        <v>#N/A</v>
      </c>
      <c r="Y33" t="e">
        <v>#N/A</v>
      </c>
      <c r="Z33" t="e">
        <v>#N/A</v>
      </c>
      <c r="AA33" t="e">
        <v>#N/A</v>
      </c>
      <c r="AB33" t="e">
        <v>#N/A</v>
      </c>
      <c r="AC33" t="e">
        <v>#N/A</v>
      </c>
      <c r="AD33" t="e">
        <v>#N/A</v>
      </c>
      <c r="AE33" t="e">
        <v>#N/A</v>
      </c>
      <c r="AF33" t="e">
        <v>#N/A</v>
      </c>
      <c r="AG33" t="e">
        <v>#N/A</v>
      </c>
      <c r="AH33" t="e">
        <v>#N/A</v>
      </c>
      <c r="AI33" t="e">
        <v>#N/A</v>
      </c>
      <c r="AJ33" t="e">
        <v>#N/A</v>
      </c>
      <c r="AK33" t="e">
        <v>#N/A</v>
      </c>
      <c r="AL33" t="e">
        <v>#N/A</v>
      </c>
      <c r="AM33" t="e">
        <v>#N/A</v>
      </c>
      <c r="AN33" t="e">
        <v>#N/A</v>
      </c>
      <c r="AO33" t="e">
        <v>#N/A</v>
      </c>
      <c r="AP33" t="e">
        <v>#N/A</v>
      </c>
      <c r="AQ33" t="e">
        <v>#N/A</v>
      </c>
      <c r="AR33" t="e">
        <v>#N/A</v>
      </c>
      <c r="AS33" t="e">
        <v>#N/A</v>
      </c>
      <c r="AT33" t="e">
        <v>#N/A</v>
      </c>
      <c r="AU33" t="e">
        <v>#N/A</v>
      </c>
      <c r="AV33" t="e">
        <v>#N/A</v>
      </c>
      <c r="AW33" t="e">
        <v>#N/A</v>
      </c>
      <c r="AX33" t="e">
        <v>#N/A</v>
      </c>
      <c r="AY33" t="e">
        <v>#N/A</v>
      </c>
      <c r="AZ33" t="e">
        <v>#N/A</v>
      </c>
      <c r="BA33" t="e">
        <v>#N/A</v>
      </c>
      <c r="BB33" t="e">
        <v>#N/A</v>
      </c>
      <c r="BC33" t="e">
        <v>#N/A</v>
      </c>
      <c r="BD33" t="e">
        <v>#N/A</v>
      </c>
      <c r="BE33" t="e">
        <v>#N/A</v>
      </c>
      <c r="BF33" t="e">
        <v>#N/A</v>
      </c>
      <c r="BG33" t="e">
        <v>#N/A</v>
      </c>
      <c r="BH33" t="e">
        <v>#N/A</v>
      </c>
      <c r="BI33" t="e">
        <v>#N/A</v>
      </c>
      <c r="BJ33" t="e">
        <v>#N/A</v>
      </c>
    </row>
    <row r="34" spans="1:62" x14ac:dyDescent="0.3">
      <c r="A34">
        <v>592</v>
      </c>
      <c r="D34">
        <v>1828896</v>
      </c>
      <c r="E34">
        <v>84843</v>
      </c>
      <c r="F34">
        <v>-66088</v>
      </c>
      <c r="G34">
        <v>-932016</v>
      </c>
      <c r="H34">
        <v>314666</v>
      </c>
      <c r="I34">
        <v>441850</v>
      </c>
      <c r="J34">
        <v>-441066</v>
      </c>
      <c r="K34">
        <v>203531</v>
      </c>
      <c r="L34">
        <v>39334</v>
      </c>
      <c r="M34">
        <v>82594</v>
      </c>
      <c r="N34">
        <v>531520</v>
      </c>
      <c r="O34">
        <v>1051595</v>
      </c>
      <c r="P34">
        <v>3261429</v>
      </c>
      <c r="Q34">
        <v>807152</v>
      </c>
      <c r="R34">
        <v>-646753</v>
      </c>
      <c r="S34">
        <v>1157189</v>
      </c>
      <c r="T34">
        <v>96888</v>
      </c>
      <c r="U34">
        <v>-86679</v>
      </c>
      <c r="V34">
        <v>-221283</v>
      </c>
      <c r="W34">
        <v>664358</v>
      </c>
      <c r="X34">
        <v>-412326</v>
      </c>
      <c r="Y34">
        <v>-13529000</v>
      </c>
      <c r="Z34">
        <v>800219</v>
      </c>
      <c r="AA34">
        <v>507342</v>
      </c>
      <c r="AB34">
        <v>73968</v>
      </c>
      <c r="AC34">
        <v>-3071247</v>
      </c>
      <c r="AD34">
        <v>718711</v>
      </c>
      <c r="AE34">
        <v>196993</v>
      </c>
      <c r="AF34">
        <v>162638</v>
      </c>
      <c r="AG34">
        <v>0</v>
      </c>
      <c r="AH34">
        <v>190661</v>
      </c>
      <c r="AI34">
        <v>788199</v>
      </c>
      <c r="AJ34">
        <v>2225360</v>
      </c>
      <c r="AK34">
        <v>895074</v>
      </c>
      <c r="AL34">
        <v>2081392</v>
      </c>
      <c r="AM34">
        <v>1698124</v>
      </c>
      <c r="AN34">
        <v>47599</v>
      </c>
      <c r="AO34">
        <v>1275732</v>
      </c>
      <c r="AP34">
        <v>1555370</v>
      </c>
      <c r="AQ34">
        <v>118553</v>
      </c>
      <c r="AR34">
        <v>353233</v>
      </c>
      <c r="AS34">
        <v>1928763</v>
      </c>
      <c r="AT34">
        <v>130486</v>
      </c>
      <c r="AU34">
        <v>120001</v>
      </c>
      <c r="AV34">
        <v>493136</v>
      </c>
      <c r="AW34">
        <v>-59312</v>
      </c>
      <c r="AX34">
        <v>-808892</v>
      </c>
      <c r="AY34">
        <v>453934</v>
      </c>
      <c r="AZ34">
        <v>762519</v>
      </c>
      <c r="BA34">
        <v>67934</v>
      </c>
      <c r="BB34">
        <v>307582</v>
      </c>
      <c r="BC34">
        <v>-234223</v>
      </c>
      <c r="BD34">
        <v>142065</v>
      </c>
      <c r="BE34">
        <v>-408622</v>
      </c>
      <c r="BF34">
        <v>-31381</v>
      </c>
      <c r="BG34">
        <v>2011145</v>
      </c>
      <c r="BH34">
        <v>162862</v>
      </c>
      <c r="BI34">
        <v>568618</v>
      </c>
      <c r="BJ34">
        <v>183103</v>
      </c>
    </row>
    <row r="35" spans="1:62" x14ac:dyDescent="0.3">
      <c r="A35">
        <v>591</v>
      </c>
      <c r="D35">
        <v>7512927</v>
      </c>
      <c r="E35">
        <v>0</v>
      </c>
      <c r="F35">
        <v>717321</v>
      </c>
      <c r="G35">
        <v>2165628</v>
      </c>
      <c r="H35">
        <v>1448996</v>
      </c>
      <c r="I35">
        <v>2324401</v>
      </c>
      <c r="J35">
        <v>1972621</v>
      </c>
      <c r="K35">
        <v>1158048</v>
      </c>
      <c r="L35">
        <v>3759687</v>
      </c>
      <c r="M35">
        <v>1833444</v>
      </c>
      <c r="N35">
        <v>3862265</v>
      </c>
      <c r="O35">
        <v>4558633</v>
      </c>
      <c r="P35">
        <v>7416206</v>
      </c>
      <c r="Q35">
        <v>4068575</v>
      </c>
      <c r="R35">
        <v>13422060</v>
      </c>
      <c r="S35">
        <v>6883228</v>
      </c>
      <c r="T35">
        <v>595885</v>
      </c>
      <c r="U35">
        <v>3690784</v>
      </c>
      <c r="V35">
        <v>1059655</v>
      </c>
      <c r="W35">
        <v>7666119</v>
      </c>
      <c r="X35">
        <v>4176535</v>
      </c>
      <c r="Y35">
        <v>46691000</v>
      </c>
      <c r="Z35">
        <v>2890490</v>
      </c>
      <c r="AA35">
        <v>2384460</v>
      </c>
      <c r="AB35">
        <v>603012</v>
      </c>
      <c r="AC35">
        <v>8035885</v>
      </c>
      <c r="AD35">
        <v>1321020</v>
      </c>
      <c r="AE35">
        <v>3519489</v>
      </c>
      <c r="AF35">
        <v>6972235</v>
      </c>
      <c r="AG35">
        <v>0</v>
      </c>
      <c r="AH35">
        <v>1037008</v>
      </c>
      <c r="AI35">
        <v>1784377</v>
      </c>
      <c r="AJ35">
        <v>5932125</v>
      </c>
      <c r="AK35">
        <v>2702362</v>
      </c>
      <c r="AL35">
        <v>4149874</v>
      </c>
      <c r="AM35">
        <v>11501559</v>
      </c>
      <c r="AN35">
        <v>23608949</v>
      </c>
      <c r="AO35">
        <v>3501148</v>
      </c>
      <c r="AP35">
        <v>3046983</v>
      </c>
      <c r="AQ35">
        <v>420833</v>
      </c>
      <c r="AR35">
        <v>4243620</v>
      </c>
      <c r="AS35">
        <v>13353190</v>
      </c>
      <c r="AT35">
        <v>1038133</v>
      </c>
      <c r="AU35">
        <v>659825</v>
      </c>
      <c r="AV35">
        <v>3119316</v>
      </c>
      <c r="AW35">
        <v>1919056</v>
      </c>
      <c r="AX35">
        <v>35339696</v>
      </c>
      <c r="AY35">
        <v>1701867</v>
      </c>
      <c r="AZ35">
        <v>6645171</v>
      </c>
      <c r="BA35">
        <v>4677373</v>
      </c>
      <c r="BB35">
        <v>6803611</v>
      </c>
      <c r="BC35">
        <v>718313</v>
      </c>
      <c r="BD35">
        <v>1785350</v>
      </c>
      <c r="BE35">
        <v>4063594</v>
      </c>
      <c r="BF35">
        <v>387963</v>
      </c>
      <c r="BG35">
        <v>6990810</v>
      </c>
      <c r="BH35">
        <v>1644987</v>
      </c>
      <c r="BI35">
        <v>8897538</v>
      </c>
      <c r="BJ35">
        <v>531563</v>
      </c>
    </row>
    <row r="36" spans="1:62" x14ac:dyDescent="0.3">
      <c r="D36" t="e">
        <v>#N/A</v>
      </c>
      <c r="E36" t="e">
        <v>#N/A</v>
      </c>
      <c r="F36" t="e">
        <v>#N/A</v>
      </c>
      <c r="G36" t="e">
        <v>#N/A</v>
      </c>
      <c r="H36" t="e">
        <v>#N/A</v>
      </c>
      <c r="I36" t="e">
        <v>#N/A</v>
      </c>
      <c r="J36" t="e">
        <v>#N/A</v>
      </c>
      <c r="K36" t="e">
        <v>#N/A</v>
      </c>
      <c r="L36" t="e">
        <v>#N/A</v>
      </c>
      <c r="M36" t="e">
        <v>#N/A</v>
      </c>
      <c r="N36" t="e">
        <v>#N/A</v>
      </c>
      <c r="O36" t="e">
        <v>#N/A</v>
      </c>
      <c r="P36" t="e">
        <v>#N/A</v>
      </c>
      <c r="Q36" t="e">
        <v>#N/A</v>
      </c>
      <c r="R36" t="e">
        <v>#N/A</v>
      </c>
      <c r="S36" t="e">
        <v>#N/A</v>
      </c>
      <c r="T36" t="e">
        <v>#N/A</v>
      </c>
      <c r="U36" t="e">
        <v>#N/A</v>
      </c>
      <c r="V36" t="e">
        <v>#N/A</v>
      </c>
      <c r="W36" t="e">
        <v>#N/A</v>
      </c>
      <c r="X36" t="e">
        <v>#N/A</v>
      </c>
      <c r="Y36" t="e">
        <v>#N/A</v>
      </c>
      <c r="Z36" t="e">
        <v>#N/A</v>
      </c>
      <c r="AA36" t="e">
        <v>#N/A</v>
      </c>
      <c r="AB36" t="e">
        <v>#N/A</v>
      </c>
      <c r="AC36" t="e">
        <v>#N/A</v>
      </c>
      <c r="AD36" t="e">
        <v>#N/A</v>
      </c>
      <c r="AE36" t="e">
        <v>#N/A</v>
      </c>
      <c r="AF36" t="e">
        <v>#N/A</v>
      </c>
      <c r="AG36" t="e">
        <v>#N/A</v>
      </c>
      <c r="AH36" t="e">
        <v>#N/A</v>
      </c>
      <c r="AI36" t="e">
        <v>#N/A</v>
      </c>
      <c r="AJ36" t="e">
        <v>#N/A</v>
      </c>
      <c r="AK36" t="e">
        <v>#N/A</v>
      </c>
      <c r="AL36" t="e">
        <v>#N/A</v>
      </c>
      <c r="AM36" t="e">
        <v>#N/A</v>
      </c>
      <c r="AN36" t="e">
        <v>#N/A</v>
      </c>
      <c r="AO36" t="e">
        <v>#N/A</v>
      </c>
      <c r="AP36" t="e">
        <v>#N/A</v>
      </c>
      <c r="AQ36" t="e">
        <v>#N/A</v>
      </c>
      <c r="AR36" t="e">
        <v>#N/A</v>
      </c>
      <c r="AS36" t="e">
        <v>#N/A</v>
      </c>
      <c r="AT36" t="e">
        <v>#N/A</v>
      </c>
      <c r="AU36" t="e">
        <v>#N/A</v>
      </c>
      <c r="AV36" t="e">
        <v>#N/A</v>
      </c>
      <c r="AW36" t="e">
        <v>#N/A</v>
      </c>
      <c r="AX36" t="e">
        <v>#N/A</v>
      </c>
      <c r="AY36" t="e">
        <v>#N/A</v>
      </c>
      <c r="AZ36" t="e">
        <v>#N/A</v>
      </c>
      <c r="BA36" t="e">
        <v>#N/A</v>
      </c>
      <c r="BB36" t="e">
        <v>#N/A</v>
      </c>
      <c r="BC36" t="e">
        <v>#N/A</v>
      </c>
      <c r="BD36" t="e">
        <v>#N/A</v>
      </c>
      <c r="BE36" t="e">
        <v>#N/A</v>
      </c>
      <c r="BF36" t="e">
        <v>#N/A</v>
      </c>
      <c r="BG36" t="e">
        <v>#N/A</v>
      </c>
      <c r="BH36" t="e">
        <v>#N/A</v>
      </c>
      <c r="BI36" t="e">
        <v>#N/A</v>
      </c>
      <c r="BJ36" t="e">
        <v>#N/A</v>
      </c>
    </row>
    <row r="37" spans="1:62" x14ac:dyDescent="0.3">
      <c r="A37">
        <v>506</v>
      </c>
      <c r="D37">
        <v>11148695</v>
      </c>
      <c r="E37">
        <v>4214030</v>
      </c>
      <c r="F37">
        <v>3158214</v>
      </c>
      <c r="G37">
        <v>4591010</v>
      </c>
      <c r="H37">
        <v>3057007</v>
      </c>
      <c r="I37">
        <v>4296587</v>
      </c>
      <c r="J37">
        <v>5763056</v>
      </c>
      <c r="K37">
        <v>2070539</v>
      </c>
      <c r="L37">
        <v>1880903</v>
      </c>
      <c r="M37">
        <v>2200287</v>
      </c>
      <c r="N37">
        <v>1158806</v>
      </c>
      <c r="O37">
        <v>22487569</v>
      </c>
      <c r="P37">
        <v>8879030</v>
      </c>
      <c r="Q37">
        <v>3809482</v>
      </c>
      <c r="R37">
        <v>21709505</v>
      </c>
      <c r="S37">
        <v>14870217</v>
      </c>
      <c r="T37">
        <v>695890</v>
      </c>
      <c r="U37">
        <v>5139078</v>
      </c>
      <c r="V37">
        <v>2743257</v>
      </c>
      <c r="W37">
        <v>6316833</v>
      </c>
      <c r="X37">
        <v>17730956</v>
      </c>
      <c r="Y37">
        <v>175781000</v>
      </c>
      <c r="Z37">
        <v>8494344</v>
      </c>
      <c r="AA37">
        <v>1137675</v>
      </c>
      <c r="AB37">
        <v>265388</v>
      </c>
      <c r="AC37">
        <v>7403562</v>
      </c>
      <c r="AD37">
        <v>3433630</v>
      </c>
      <c r="AE37">
        <v>2138359</v>
      </c>
      <c r="AF37">
        <v>15744317</v>
      </c>
      <c r="AG37">
        <v>0</v>
      </c>
      <c r="AH37">
        <v>1597972</v>
      </c>
      <c r="AI37">
        <v>3998469</v>
      </c>
      <c r="AJ37">
        <v>10278414</v>
      </c>
      <c r="AK37">
        <v>4521760</v>
      </c>
      <c r="AL37">
        <v>3994142</v>
      </c>
      <c r="AM37">
        <v>28032965</v>
      </c>
      <c r="AN37">
        <v>3172545</v>
      </c>
      <c r="AO37">
        <v>2866264</v>
      </c>
      <c r="AP37">
        <v>6044056</v>
      </c>
      <c r="AQ37">
        <v>2073662</v>
      </c>
      <c r="AR37">
        <v>7130860</v>
      </c>
      <c r="AS37">
        <v>8242243</v>
      </c>
      <c r="AT37">
        <v>1324991</v>
      </c>
      <c r="AU37">
        <v>346599</v>
      </c>
      <c r="AV37">
        <v>8288344</v>
      </c>
      <c r="AW37">
        <v>1234693</v>
      </c>
      <c r="AX37">
        <v>43193790</v>
      </c>
      <c r="AY37">
        <v>3360108</v>
      </c>
      <c r="AZ37">
        <v>7347225</v>
      </c>
      <c r="BA37">
        <v>2898704</v>
      </c>
      <c r="BB37">
        <v>7951614</v>
      </c>
      <c r="BC37">
        <v>3179938</v>
      </c>
      <c r="BD37">
        <v>3919065</v>
      </c>
      <c r="BE37">
        <v>2637932</v>
      </c>
      <c r="BF37">
        <v>1769824</v>
      </c>
      <c r="BG37">
        <v>13816933</v>
      </c>
      <c r="BH37">
        <v>3573623</v>
      </c>
      <c r="BI37">
        <v>34138685</v>
      </c>
      <c r="BJ37">
        <v>531563</v>
      </c>
    </row>
    <row r="38" spans="1:62" x14ac:dyDescent="0.3">
      <c r="A38">
        <v>536</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68856</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row>
    <row r="39" spans="1:62" x14ac:dyDescent="0.3">
      <c r="A39">
        <v>586</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row>
    <row r="40" spans="1:62" x14ac:dyDescent="0.3">
      <c r="A40">
        <v>379</v>
      </c>
      <c r="D40">
        <v>11517737</v>
      </c>
      <c r="E40">
        <v>4214030</v>
      </c>
      <c r="F40">
        <v>4167282</v>
      </c>
      <c r="G40">
        <v>4619149</v>
      </c>
      <c r="H40">
        <v>3060142</v>
      </c>
      <c r="I40">
        <v>4406821</v>
      </c>
      <c r="J40">
        <v>6036798</v>
      </c>
      <c r="K40">
        <v>2271871</v>
      </c>
      <c r="L40">
        <v>2001897</v>
      </c>
      <c r="M40">
        <v>2264752</v>
      </c>
      <c r="N40">
        <v>1222742</v>
      </c>
      <c r="O40">
        <v>23163541</v>
      </c>
      <c r="P40">
        <v>9406836</v>
      </c>
      <c r="Q40">
        <v>3820041</v>
      </c>
      <c r="R40">
        <v>22951646</v>
      </c>
      <c r="S40">
        <v>15879462</v>
      </c>
      <c r="T40">
        <v>800915</v>
      </c>
      <c r="U40">
        <v>5782013</v>
      </c>
      <c r="V40">
        <v>2787184</v>
      </c>
      <c r="W40">
        <v>7226291</v>
      </c>
      <c r="X40">
        <v>19143546</v>
      </c>
      <c r="Y40">
        <v>180378000</v>
      </c>
      <c r="Z40">
        <v>8526817</v>
      </c>
      <c r="AA40">
        <v>1347490</v>
      </c>
      <c r="AB40">
        <v>356416</v>
      </c>
      <c r="AC40">
        <v>8580188</v>
      </c>
      <c r="AD40">
        <v>3451881</v>
      </c>
      <c r="AE40">
        <v>2147891</v>
      </c>
      <c r="AF40">
        <v>16739688</v>
      </c>
      <c r="AG40">
        <v>0</v>
      </c>
      <c r="AH40">
        <v>1640575</v>
      </c>
      <c r="AI40">
        <v>4299486</v>
      </c>
      <c r="AJ40">
        <v>10411223</v>
      </c>
      <c r="AK40">
        <v>4540710</v>
      </c>
      <c r="AL40">
        <v>4336014</v>
      </c>
      <c r="AM40">
        <v>29982957</v>
      </c>
      <c r="AN40">
        <v>3241401</v>
      </c>
      <c r="AO40">
        <v>3491896</v>
      </c>
      <c r="AP40">
        <v>6072515</v>
      </c>
      <c r="AQ40">
        <v>2094052</v>
      </c>
      <c r="AR40">
        <v>7548037</v>
      </c>
      <c r="AS40">
        <v>8485178</v>
      </c>
      <c r="AT40">
        <v>1325633</v>
      </c>
      <c r="AU40">
        <v>346599</v>
      </c>
      <c r="AV40">
        <v>8308625</v>
      </c>
      <c r="AW40">
        <v>1487220</v>
      </c>
      <c r="AX40">
        <v>46344774</v>
      </c>
      <c r="AY40">
        <v>3526991</v>
      </c>
      <c r="AZ40">
        <v>9262667</v>
      </c>
      <c r="BA40">
        <v>3049788</v>
      </c>
      <c r="BB40">
        <v>8099907</v>
      </c>
      <c r="BC40">
        <v>3352506</v>
      </c>
      <c r="BD40">
        <v>3935202</v>
      </c>
      <c r="BE40">
        <v>2673683</v>
      </c>
      <c r="BF40">
        <v>1884228</v>
      </c>
      <c r="BG40">
        <v>13964268</v>
      </c>
      <c r="BH40">
        <v>3587487</v>
      </c>
      <c r="BI40">
        <v>34182655</v>
      </c>
      <c r="BJ40">
        <v>922301</v>
      </c>
    </row>
    <row r="41" spans="1:62" x14ac:dyDescent="0.3">
      <c r="A41">
        <v>4</v>
      </c>
      <c r="D41">
        <v>4767211</v>
      </c>
      <c r="E41">
        <v>1623617</v>
      </c>
      <c r="F41">
        <v>1486001</v>
      </c>
      <c r="G41">
        <v>180156</v>
      </c>
      <c r="H41">
        <v>283154</v>
      </c>
      <c r="I41">
        <v>392914</v>
      </c>
      <c r="J41">
        <v>372432</v>
      </c>
      <c r="K41">
        <v>169280</v>
      </c>
      <c r="L41">
        <v>164868</v>
      </c>
      <c r="M41">
        <v>190578</v>
      </c>
      <c r="N41">
        <v>203182</v>
      </c>
      <c r="O41">
        <v>1766993</v>
      </c>
      <c r="P41">
        <v>1959980</v>
      </c>
      <c r="Q41">
        <v>382079</v>
      </c>
      <c r="R41">
        <v>6964722</v>
      </c>
      <c r="S41">
        <v>3531029</v>
      </c>
      <c r="T41">
        <v>42025</v>
      </c>
      <c r="U41">
        <v>482771</v>
      </c>
      <c r="V41">
        <v>159320</v>
      </c>
      <c r="W41">
        <v>760965</v>
      </c>
      <c r="X41">
        <v>3612252</v>
      </c>
      <c r="Y41">
        <v>84263000</v>
      </c>
      <c r="Z41">
        <v>891744</v>
      </c>
      <c r="AA41">
        <v>984080</v>
      </c>
      <c r="AB41">
        <v>134523</v>
      </c>
      <c r="AC41">
        <v>1284488</v>
      </c>
      <c r="AD41">
        <v>80111</v>
      </c>
      <c r="AE41">
        <v>877972</v>
      </c>
      <c r="AF41">
        <v>890362</v>
      </c>
      <c r="AG41">
        <v>0</v>
      </c>
      <c r="AH41">
        <v>305841</v>
      </c>
      <c r="AI41">
        <v>631369</v>
      </c>
      <c r="AJ41">
        <v>1666762</v>
      </c>
      <c r="AK41">
        <v>476119</v>
      </c>
      <c r="AL41">
        <v>361097</v>
      </c>
      <c r="AM41">
        <v>13395918</v>
      </c>
      <c r="AN41">
        <v>411278</v>
      </c>
      <c r="AO41">
        <v>441132</v>
      </c>
      <c r="AP41">
        <v>240436</v>
      </c>
      <c r="AQ41">
        <v>706735</v>
      </c>
      <c r="AR41">
        <v>634844</v>
      </c>
      <c r="AS41">
        <v>3369271</v>
      </c>
      <c r="AT41">
        <v>78208</v>
      </c>
      <c r="AU41">
        <v>332910</v>
      </c>
      <c r="AV41">
        <v>311110</v>
      </c>
      <c r="AW41">
        <v>132824</v>
      </c>
      <c r="AX41">
        <v>24045920</v>
      </c>
      <c r="AY41">
        <v>90461</v>
      </c>
      <c r="AZ41">
        <v>608611</v>
      </c>
      <c r="BA41">
        <v>399607</v>
      </c>
      <c r="BB41">
        <v>2716529</v>
      </c>
      <c r="BC41">
        <v>219100</v>
      </c>
      <c r="BD41">
        <v>801834</v>
      </c>
      <c r="BE41">
        <v>1571613</v>
      </c>
      <c r="BF41">
        <v>311609</v>
      </c>
      <c r="BG41">
        <v>1523301</v>
      </c>
      <c r="BH41">
        <v>780591</v>
      </c>
      <c r="BI41">
        <v>10749262</v>
      </c>
      <c r="BJ41">
        <v>32440</v>
      </c>
    </row>
    <row r="42" spans="1:62" x14ac:dyDescent="0.3">
      <c r="A42">
        <v>5</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3832819</v>
      </c>
      <c r="AG42">
        <v>0</v>
      </c>
      <c r="AH42">
        <v>0</v>
      </c>
      <c r="AI42">
        <v>0</v>
      </c>
      <c r="AJ42">
        <v>0</v>
      </c>
      <c r="AK42">
        <v>0</v>
      </c>
      <c r="AL42">
        <v>0</v>
      </c>
      <c r="AM42">
        <v>0</v>
      </c>
      <c r="AN42">
        <v>0</v>
      </c>
      <c r="AO42">
        <v>4947</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row>
    <row r="43" spans="1:62" x14ac:dyDescent="0.3">
      <c r="A43">
        <v>380</v>
      </c>
      <c r="D43">
        <v>0</v>
      </c>
      <c r="E43">
        <v>0</v>
      </c>
      <c r="F43">
        <v>0</v>
      </c>
      <c r="G43">
        <v>0</v>
      </c>
      <c r="H43">
        <v>0</v>
      </c>
      <c r="I43">
        <v>41985</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row>
    <row r="44" spans="1:62" x14ac:dyDescent="0.3">
      <c r="A44">
        <v>391</v>
      </c>
      <c r="D44">
        <v>440961</v>
      </c>
      <c r="E44">
        <v>0</v>
      </c>
      <c r="F44">
        <v>951315</v>
      </c>
      <c r="G44">
        <v>28139</v>
      </c>
      <c r="H44">
        <v>3135</v>
      </c>
      <c r="I44">
        <v>68249</v>
      </c>
      <c r="J44">
        <v>273742</v>
      </c>
      <c r="K44">
        <v>54528</v>
      </c>
      <c r="L44">
        <v>120994</v>
      </c>
      <c r="M44">
        <v>64465</v>
      </c>
      <c r="N44">
        <v>12397</v>
      </c>
      <c r="O44">
        <v>153905</v>
      </c>
      <c r="P44">
        <v>130008</v>
      </c>
      <c r="Q44">
        <v>10559</v>
      </c>
      <c r="R44">
        <v>138754</v>
      </c>
      <c r="S44">
        <v>16469</v>
      </c>
      <c r="T44">
        <v>105025</v>
      </c>
      <c r="U44">
        <v>199351</v>
      </c>
      <c r="V44">
        <v>2953</v>
      </c>
      <c r="W44">
        <v>140963</v>
      </c>
      <c r="X44">
        <v>573216</v>
      </c>
      <c r="Y44">
        <v>63587000</v>
      </c>
      <c r="Z44">
        <v>32473</v>
      </c>
      <c r="AA44">
        <v>70197</v>
      </c>
      <c r="AB44">
        <v>16777</v>
      </c>
      <c r="AC44">
        <v>1176626</v>
      </c>
      <c r="AD44">
        <v>18251</v>
      </c>
      <c r="AE44">
        <v>9532</v>
      </c>
      <c r="AF44">
        <v>829872</v>
      </c>
      <c r="AG44">
        <v>0</v>
      </c>
      <c r="AH44">
        <v>42603</v>
      </c>
      <c r="AI44">
        <v>239247</v>
      </c>
      <c r="AJ44">
        <v>132809</v>
      </c>
      <c r="AK44">
        <v>18950</v>
      </c>
      <c r="AL44">
        <v>8233</v>
      </c>
      <c r="AM44">
        <v>1626098</v>
      </c>
      <c r="AN44">
        <v>0</v>
      </c>
      <c r="AO44">
        <v>549344</v>
      </c>
      <c r="AP44">
        <v>2546</v>
      </c>
      <c r="AQ44">
        <v>20390</v>
      </c>
      <c r="AR44">
        <v>78278</v>
      </c>
      <c r="AS44">
        <v>242935</v>
      </c>
      <c r="AT44">
        <v>642</v>
      </c>
      <c r="AU44">
        <v>0</v>
      </c>
      <c r="AV44">
        <v>20281</v>
      </c>
      <c r="AW44">
        <v>252527</v>
      </c>
      <c r="AX44">
        <v>11655920</v>
      </c>
      <c r="AY44">
        <v>93190</v>
      </c>
      <c r="AZ44">
        <v>15498</v>
      </c>
      <c r="BA44">
        <v>151084</v>
      </c>
      <c r="BB44">
        <v>148293</v>
      </c>
      <c r="BC44">
        <v>46320</v>
      </c>
      <c r="BD44">
        <v>16137</v>
      </c>
      <c r="BE44">
        <v>35751</v>
      </c>
      <c r="BF44">
        <v>114404</v>
      </c>
      <c r="BG44">
        <v>147335</v>
      </c>
      <c r="BH44">
        <v>13864</v>
      </c>
      <c r="BI44">
        <v>20695</v>
      </c>
      <c r="BJ44">
        <v>16643</v>
      </c>
    </row>
    <row r="45" spans="1:62" x14ac:dyDescent="0.3">
      <c r="A45">
        <v>7</v>
      </c>
      <c r="D45">
        <v>28853</v>
      </c>
      <c r="E45">
        <v>0</v>
      </c>
      <c r="F45">
        <v>57753</v>
      </c>
      <c r="G45">
        <v>0</v>
      </c>
      <c r="H45">
        <v>0</v>
      </c>
      <c r="I45">
        <v>0</v>
      </c>
      <c r="J45">
        <v>0</v>
      </c>
      <c r="K45">
        <v>146804</v>
      </c>
      <c r="L45">
        <v>0</v>
      </c>
      <c r="M45">
        <v>0</v>
      </c>
      <c r="N45">
        <v>51539</v>
      </c>
      <c r="O45">
        <v>539547</v>
      </c>
      <c r="P45">
        <v>397798</v>
      </c>
      <c r="Q45">
        <v>0</v>
      </c>
      <c r="R45">
        <v>1103387</v>
      </c>
      <c r="S45">
        <v>748549</v>
      </c>
      <c r="T45">
        <v>0</v>
      </c>
      <c r="U45">
        <v>620042</v>
      </c>
      <c r="V45">
        <v>40974</v>
      </c>
      <c r="W45">
        <v>768495</v>
      </c>
      <c r="X45">
        <v>1080050</v>
      </c>
      <c r="Y45">
        <v>1326000</v>
      </c>
      <c r="Z45">
        <v>0</v>
      </c>
      <c r="AA45">
        <v>139618</v>
      </c>
      <c r="AB45">
        <v>74251</v>
      </c>
      <c r="AC45">
        <v>0</v>
      </c>
      <c r="AD45">
        <v>0</v>
      </c>
      <c r="AE45">
        <v>0</v>
      </c>
      <c r="AF45">
        <v>510659</v>
      </c>
      <c r="AG45">
        <v>0</v>
      </c>
      <c r="AH45">
        <v>0</v>
      </c>
      <c r="AI45">
        <v>193928</v>
      </c>
      <c r="AJ45">
        <v>0</v>
      </c>
      <c r="AK45">
        <v>0</v>
      </c>
      <c r="AL45">
        <v>333639</v>
      </c>
      <c r="AM45">
        <v>323894</v>
      </c>
      <c r="AN45">
        <v>0</v>
      </c>
      <c r="AO45">
        <v>76288</v>
      </c>
      <c r="AP45">
        <v>0</v>
      </c>
      <c r="AQ45">
        <v>0</v>
      </c>
      <c r="AR45">
        <v>338899</v>
      </c>
      <c r="AS45">
        <v>150000</v>
      </c>
      <c r="AT45">
        <v>0</v>
      </c>
      <c r="AU45">
        <v>0</v>
      </c>
      <c r="AV45">
        <v>0</v>
      </c>
      <c r="AW45">
        <v>0</v>
      </c>
      <c r="AX45">
        <v>1711843</v>
      </c>
      <c r="AY45">
        <v>73693</v>
      </c>
      <c r="AZ45">
        <v>1899944</v>
      </c>
      <c r="BA45">
        <v>0</v>
      </c>
      <c r="BB45">
        <v>0</v>
      </c>
      <c r="BC45">
        <v>126248</v>
      </c>
      <c r="BD45">
        <v>0</v>
      </c>
      <c r="BE45">
        <v>0</v>
      </c>
      <c r="BF45">
        <v>0</v>
      </c>
      <c r="BG45">
        <v>0</v>
      </c>
      <c r="BH45">
        <v>0</v>
      </c>
      <c r="BI45">
        <v>23275</v>
      </c>
      <c r="BJ45">
        <v>0</v>
      </c>
    </row>
    <row r="46" spans="1:62" x14ac:dyDescent="0.3">
      <c r="A46">
        <v>645</v>
      </c>
      <c r="D46">
        <v>2400000</v>
      </c>
      <c r="E46">
        <v>338279</v>
      </c>
      <c r="F46">
        <v>500000</v>
      </c>
      <c r="G46">
        <v>994991</v>
      </c>
      <c r="H46">
        <v>1053087</v>
      </c>
      <c r="I46">
        <v>527712</v>
      </c>
      <c r="J46">
        <v>3500000</v>
      </c>
      <c r="K46">
        <v>348919</v>
      </c>
      <c r="L46">
        <v>180860</v>
      </c>
      <c r="M46">
        <v>650000</v>
      </c>
      <c r="N46">
        <v>287438</v>
      </c>
      <c r="O46">
        <v>1000000</v>
      </c>
      <c r="P46">
        <v>4900000</v>
      </c>
      <c r="Q46">
        <v>137745</v>
      </c>
      <c r="R46">
        <v>5757516</v>
      </c>
      <c r="S46">
        <v>3224902</v>
      </c>
      <c r="T46">
        <v>0</v>
      </c>
      <c r="U46">
        <v>1438142</v>
      </c>
      <c r="V46">
        <v>150000</v>
      </c>
      <c r="W46">
        <v>1075000</v>
      </c>
      <c r="X46">
        <v>2532092</v>
      </c>
      <c r="Y46">
        <v>6450000</v>
      </c>
      <c r="Z46">
        <v>1939000</v>
      </c>
      <c r="AA46">
        <v>0</v>
      </c>
      <c r="AB46">
        <v>0</v>
      </c>
      <c r="AC46">
        <v>482898</v>
      </c>
      <c r="AD46">
        <v>0</v>
      </c>
      <c r="AE46">
        <v>0</v>
      </c>
      <c r="AF46">
        <v>1458770</v>
      </c>
      <c r="AG46">
        <v>0</v>
      </c>
      <c r="AH46">
        <v>0</v>
      </c>
      <c r="AI46">
        <v>0</v>
      </c>
      <c r="AJ46">
        <v>1307702</v>
      </c>
      <c r="AK46">
        <v>0</v>
      </c>
      <c r="AL46">
        <v>0</v>
      </c>
      <c r="AM46">
        <v>6956908</v>
      </c>
      <c r="AN46">
        <v>870593</v>
      </c>
      <c r="AO46">
        <v>350000</v>
      </c>
      <c r="AP46">
        <v>0</v>
      </c>
      <c r="AQ46">
        <v>0</v>
      </c>
      <c r="AR46">
        <v>0</v>
      </c>
      <c r="AS46">
        <v>0</v>
      </c>
      <c r="AT46">
        <v>424100</v>
      </c>
      <c r="AU46">
        <v>0</v>
      </c>
      <c r="AV46">
        <v>860518</v>
      </c>
      <c r="AW46">
        <v>0</v>
      </c>
      <c r="AX46">
        <v>4527359</v>
      </c>
      <c r="AY46">
        <v>0</v>
      </c>
      <c r="AZ46">
        <v>2900000</v>
      </c>
      <c r="BA46">
        <v>0</v>
      </c>
      <c r="BB46">
        <v>110000</v>
      </c>
      <c r="BC46">
        <v>1515000</v>
      </c>
      <c r="BD46">
        <v>1100000</v>
      </c>
      <c r="BE46">
        <v>0</v>
      </c>
      <c r="BF46">
        <v>0</v>
      </c>
      <c r="BG46">
        <v>2000000</v>
      </c>
      <c r="BH46">
        <v>0</v>
      </c>
      <c r="BI46">
        <v>0</v>
      </c>
      <c r="BJ46">
        <v>133501</v>
      </c>
    </row>
    <row r="47" spans="1:62" x14ac:dyDescent="0.3">
      <c r="A47">
        <v>646</v>
      </c>
      <c r="D47">
        <v>3880712</v>
      </c>
      <c r="E47">
        <v>2252134</v>
      </c>
      <c r="F47">
        <v>1172213</v>
      </c>
      <c r="G47">
        <v>3361368</v>
      </c>
      <c r="H47">
        <v>1720766</v>
      </c>
      <c r="I47">
        <v>3375961</v>
      </c>
      <c r="J47">
        <v>1890624</v>
      </c>
      <c r="K47">
        <v>1552340</v>
      </c>
      <c r="L47">
        <v>1535175</v>
      </c>
      <c r="M47">
        <v>1359709</v>
      </c>
      <c r="N47">
        <v>668186</v>
      </c>
      <c r="O47">
        <v>2433937</v>
      </c>
      <c r="P47">
        <v>2019050</v>
      </c>
      <c r="Q47">
        <v>3289658</v>
      </c>
      <c r="R47">
        <v>8987267</v>
      </c>
      <c r="S47">
        <v>8358513</v>
      </c>
      <c r="T47">
        <v>653865</v>
      </c>
      <c r="U47">
        <v>3041707</v>
      </c>
      <c r="V47">
        <v>2433937</v>
      </c>
      <c r="W47">
        <v>4480868</v>
      </c>
      <c r="X47">
        <v>11345936</v>
      </c>
      <c r="Y47">
        <v>16656000</v>
      </c>
      <c r="Z47">
        <v>5663600</v>
      </c>
      <c r="AA47">
        <v>153595</v>
      </c>
      <c r="AB47">
        <v>130865</v>
      </c>
      <c r="AC47">
        <v>5636176</v>
      </c>
      <c r="AD47">
        <v>3348175</v>
      </c>
      <c r="AE47">
        <v>0</v>
      </c>
      <c r="AF47">
        <v>9217206</v>
      </c>
      <c r="AG47">
        <v>0</v>
      </c>
      <c r="AH47">
        <v>1292131</v>
      </c>
      <c r="AI47">
        <v>3234942</v>
      </c>
      <c r="AJ47">
        <v>7303950</v>
      </c>
      <c r="AK47">
        <v>4045641</v>
      </c>
      <c r="AL47">
        <v>3633045</v>
      </c>
      <c r="AM47">
        <v>7680139</v>
      </c>
      <c r="AN47">
        <v>1959530</v>
      </c>
      <c r="AO47">
        <v>2070185</v>
      </c>
      <c r="AP47">
        <v>5829533</v>
      </c>
      <c r="AQ47">
        <v>1366927</v>
      </c>
      <c r="AR47">
        <v>6496016</v>
      </c>
      <c r="AS47">
        <v>4722972</v>
      </c>
      <c r="AT47">
        <v>822683</v>
      </c>
      <c r="AU47">
        <v>13689</v>
      </c>
      <c r="AV47">
        <v>7116716</v>
      </c>
      <c r="AW47">
        <v>1101869</v>
      </c>
      <c r="AX47">
        <v>4403732</v>
      </c>
      <c r="AY47">
        <v>3269647</v>
      </c>
      <c r="AZ47">
        <v>3838614</v>
      </c>
      <c r="BA47">
        <v>2499097</v>
      </c>
      <c r="BB47">
        <v>5125085</v>
      </c>
      <c r="BC47">
        <v>1445838</v>
      </c>
      <c r="BD47">
        <v>2017231</v>
      </c>
      <c r="BE47">
        <v>1066319</v>
      </c>
      <c r="BF47">
        <v>1458215</v>
      </c>
      <c r="BG47">
        <v>10188556</v>
      </c>
      <c r="BH47">
        <v>2793032</v>
      </c>
      <c r="BI47">
        <v>23389423</v>
      </c>
      <c r="BJ47">
        <v>739717</v>
      </c>
    </row>
    <row r="48" spans="1:62" x14ac:dyDescent="0.3">
      <c r="A48">
        <v>9</v>
      </c>
      <c r="D48">
        <v>6750526</v>
      </c>
      <c r="E48">
        <v>2590413</v>
      </c>
      <c r="F48">
        <v>2681281</v>
      </c>
      <c r="G48">
        <v>4438993</v>
      </c>
      <c r="H48">
        <v>2776988</v>
      </c>
      <c r="I48">
        <v>3971922</v>
      </c>
      <c r="J48">
        <v>5664366</v>
      </c>
      <c r="K48">
        <v>2102591</v>
      </c>
      <c r="L48">
        <v>1837029</v>
      </c>
      <c r="M48">
        <v>2074174</v>
      </c>
      <c r="N48">
        <v>1019560</v>
      </c>
      <c r="O48">
        <v>21396548</v>
      </c>
      <c r="P48">
        <v>7446856</v>
      </c>
      <c r="Q48">
        <v>3437962</v>
      </c>
      <c r="R48">
        <v>15986924</v>
      </c>
      <c r="S48">
        <v>12348433</v>
      </c>
      <c r="T48">
        <v>758890</v>
      </c>
      <c r="U48">
        <v>5299242</v>
      </c>
      <c r="V48">
        <v>2627864</v>
      </c>
      <c r="W48">
        <v>6465326</v>
      </c>
      <c r="X48">
        <v>15531294</v>
      </c>
      <c r="Y48">
        <v>96115000</v>
      </c>
      <c r="Z48">
        <v>7635073</v>
      </c>
      <c r="AA48">
        <v>363410</v>
      </c>
      <c r="AB48">
        <v>221893</v>
      </c>
      <c r="AC48">
        <v>7295700</v>
      </c>
      <c r="AD48">
        <v>3371770</v>
      </c>
      <c r="AE48">
        <v>1269919</v>
      </c>
      <c r="AF48">
        <v>12016507</v>
      </c>
      <c r="AG48">
        <v>0</v>
      </c>
      <c r="AH48">
        <v>1334734</v>
      </c>
      <c r="AI48">
        <v>3668117</v>
      </c>
      <c r="AJ48">
        <v>8744461</v>
      </c>
      <c r="AK48">
        <v>4064591</v>
      </c>
      <c r="AL48">
        <v>3974917</v>
      </c>
      <c r="AM48">
        <v>16587039</v>
      </c>
      <c r="AN48">
        <v>2830123</v>
      </c>
      <c r="AO48">
        <v>3045817</v>
      </c>
      <c r="AP48">
        <v>5832079</v>
      </c>
      <c r="AQ48">
        <v>1387317</v>
      </c>
      <c r="AR48">
        <v>6913193</v>
      </c>
      <c r="AS48">
        <v>5115907</v>
      </c>
      <c r="AT48">
        <v>1247425</v>
      </c>
      <c r="AU48">
        <v>13689</v>
      </c>
      <c r="AV48">
        <v>7997515</v>
      </c>
      <c r="AW48">
        <v>1354396</v>
      </c>
      <c r="AX48">
        <v>22298854</v>
      </c>
      <c r="AY48">
        <v>3436530</v>
      </c>
      <c r="AZ48">
        <v>8654056</v>
      </c>
      <c r="BA48">
        <v>2650181</v>
      </c>
      <c r="BB48">
        <v>5383378</v>
      </c>
      <c r="BC48">
        <v>3133406</v>
      </c>
      <c r="BD48">
        <v>3133368</v>
      </c>
      <c r="BE48">
        <v>1102070</v>
      </c>
      <c r="BF48">
        <v>1572619</v>
      </c>
      <c r="BG48">
        <v>12440967</v>
      </c>
      <c r="BH48">
        <v>2806896</v>
      </c>
      <c r="BI48">
        <v>23433393</v>
      </c>
      <c r="BJ48">
        <v>889861</v>
      </c>
    </row>
    <row r="49" spans="1:62" x14ac:dyDescent="0.3">
      <c r="A49">
        <v>1052</v>
      </c>
      <c r="D49" t="e">
        <v>#N/A</v>
      </c>
      <c r="E49" t="e">
        <v>#N/A</v>
      </c>
      <c r="F49" t="e">
        <v>#N/A</v>
      </c>
      <c r="G49" t="e">
        <v>#N/A</v>
      </c>
      <c r="H49" t="e">
        <v>#N/A</v>
      </c>
      <c r="I49" t="e">
        <v>#N/A</v>
      </c>
      <c r="J49" t="e">
        <v>#N/A</v>
      </c>
      <c r="K49" t="e">
        <v>#N/A</v>
      </c>
      <c r="L49" t="e">
        <v>#N/A</v>
      </c>
      <c r="M49" t="e">
        <v>#N/A</v>
      </c>
      <c r="N49" t="e">
        <v>#N/A</v>
      </c>
      <c r="O49" t="e">
        <v>#N/A</v>
      </c>
      <c r="P49" t="e">
        <v>#N/A</v>
      </c>
      <c r="Q49" t="e">
        <v>#N/A</v>
      </c>
      <c r="R49" t="e">
        <v>#N/A</v>
      </c>
      <c r="S49" t="e">
        <v>#N/A</v>
      </c>
      <c r="T49" t="e">
        <v>#N/A</v>
      </c>
      <c r="U49" t="e">
        <v>#N/A</v>
      </c>
      <c r="V49" t="e">
        <v>#N/A</v>
      </c>
      <c r="W49" t="e">
        <v>#N/A</v>
      </c>
      <c r="X49" t="e">
        <v>#N/A</v>
      </c>
      <c r="Y49" t="e">
        <v>#N/A</v>
      </c>
      <c r="Z49" t="e">
        <v>#N/A</v>
      </c>
      <c r="AA49" t="e">
        <v>#N/A</v>
      </c>
      <c r="AB49" t="e">
        <v>#N/A</v>
      </c>
      <c r="AC49" t="e">
        <v>#N/A</v>
      </c>
      <c r="AD49" t="e">
        <v>#N/A</v>
      </c>
      <c r="AE49" t="e">
        <v>#N/A</v>
      </c>
      <c r="AF49" t="e">
        <v>#N/A</v>
      </c>
      <c r="AG49" t="e">
        <v>#N/A</v>
      </c>
      <c r="AH49" t="e">
        <v>#N/A</v>
      </c>
      <c r="AI49" t="e">
        <v>#N/A</v>
      </c>
      <c r="AJ49" t="e">
        <v>#N/A</v>
      </c>
      <c r="AK49" t="e">
        <v>#N/A</v>
      </c>
      <c r="AL49" t="e">
        <v>#N/A</v>
      </c>
      <c r="AM49" t="e">
        <v>#N/A</v>
      </c>
      <c r="AN49" t="e">
        <v>#N/A</v>
      </c>
      <c r="AO49" t="e">
        <v>#N/A</v>
      </c>
      <c r="AP49" t="e">
        <v>#N/A</v>
      </c>
      <c r="AQ49" t="e">
        <v>#N/A</v>
      </c>
      <c r="AR49" t="e">
        <v>#N/A</v>
      </c>
      <c r="AS49" t="e">
        <v>#N/A</v>
      </c>
      <c r="AT49" t="e">
        <v>#N/A</v>
      </c>
      <c r="AU49" t="e">
        <v>#N/A</v>
      </c>
      <c r="AV49" t="e">
        <v>#N/A</v>
      </c>
      <c r="AW49" t="e">
        <v>#N/A</v>
      </c>
      <c r="AX49" t="e">
        <v>#N/A</v>
      </c>
      <c r="AY49" t="e">
        <v>#N/A</v>
      </c>
      <c r="AZ49" t="e">
        <v>#N/A</v>
      </c>
      <c r="BA49" t="e">
        <v>#N/A</v>
      </c>
      <c r="BB49" t="e">
        <v>#N/A</v>
      </c>
      <c r="BC49" t="e">
        <v>#N/A</v>
      </c>
      <c r="BD49" t="e">
        <v>#N/A</v>
      </c>
      <c r="BE49" t="e">
        <v>#N/A</v>
      </c>
      <c r="BF49" t="e">
        <v>#N/A</v>
      </c>
      <c r="BG49" t="e">
        <v>#N/A</v>
      </c>
      <c r="BH49" t="e">
        <v>#N/A</v>
      </c>
      <c r="BI49" t="e">
        <v>#N/A</v>
      </c>
      <c r="BJ49" t="e">
        <v>#N/A</v>
      </c>
    </row>
    <row r="50" spans="1:62" x14ac:dyDescent="0.3">
      <c r="D50" t="e">
        <v>#N/A</v>
      </c>
      <c r="E50" t="e">
        <v>#N/A</v>
      </c>
      <c r="F50" t="e">
        <v>#N/A</v>
      </c>
      <c r="G50" t="e">
        <v>#N/A</v>
      </c>
      <c r="H50" t="e">
        <v>#N/A</v>
      </c>
      <c r="I50" t="e">
        <v>#N/A</v>
      </c>
      <c r="J50" t="e">
        <v>#N/A</v>
      </c>
      <c r="K50" t="e">
        <v>#N/A</v>
      </c>
      <c r="L50" t="e">
        <v>#N/A</v>
      </c>
      <c r="M50" t="e">
        <v>#N/A</v>
      </c>
      <c r="N50" t="e">
        <v>#N/A</v>
      </c>
      <c r="O50" t="e">
        <v>#N/A</v>
      </c>
      <c r="P50" t="e">
        <v>#N/A</v>
      </c>
      <c r="Q50" t="e">
        <v>#N/A</v>
      </c>
      <c r="R50" t="e">
        <v>#N/A</v>
      </c>
      <c r="S50" t="e">
        <v>#N/A</v>
      </c>
      <c r="T50" t="e">
        <v>#N/A</v>
      </c>
      <c r="U50" t="e">
        <v>#N/A</v>
      </c>
      <c r="V50" t="e">
        <v>#N/A</v>
      </c>
      <c r="W50" t="e">
        <v>#N/A</v>
      </c>
      <c r="X50" t="e">
        <v>#N/A</v>
      </c>
      <c r="Y50" t="e">
        <v>#N/A</v>
      </c>
      <c r="Z50" t="e">
        <v>#N/A</v>
      </c>
      <c r="AA50" t="e">
        <v>#N/A</v>
      </c>
      <c r="AB50" t="e">
        <v>#N/A</v>
      </c>
      <c r="AC50" t="e">
        <v>#N/A</v>
      </c>
      <c r="AD50" t="e">
        <v>#N/A</v>
      </c>
      <c r="AE50" t="e">
        <v>#N/A</v>
      </c>
      <c r="AF50" t="e">
        <v>#N/A</v>
      </c>
      <c r="AG50" t="e">
        <v>#N/A</v>
      </c>
      <c r="AH50" t="e">
        <v>#N/A</v>
      </c>
      <c r="AI50" t="e">
        <v>#N/A</v>
      </c>
      <c r="AJ50" t="e">
        <v>#N/A</v>
      </c>
      <c r="AK50" t="e">
        <v>#N/A</v>
      </c>
      <c r="AL50" t="e">
        <v>#N/A</v>
      </c>
      <c r="AM50" t="e">
        <v>#N/A</v>
      </c>
      <c r="AN50" t="e">
        <v>#N/A</v>
      </c>
      <c r="AO50" t="e">
        <v>#N/A</v>
      </c>
      <c r="AP50" t="e">
        <v>#N/A</v>
      </c>
      <c r="AQ50" t="e">
        <v>#N/A</v>
      </c>
      <c r="AR50" t="e">
        <v>#N/A</v>
      </c>
      <c r="AS50" t="e">
        <v>#N/A</v>
      </c>
      <c r="AT50" t="e">
        <v>#N/A</v>
      </c>
      <c r="AU50" t="e">
        <v>#N/A</v>
      </c>
      <c r="AV50" t="e">
        <v>#N/A</v>
      </c>
      <c r="AW50" t="e">
        <v>#N/A</v>
      </c>
      <c r="AX50" t="e">
        <v>#N/A</v>
      </c>
      <c r="AY50" t="e">
        <v>#N/A</v>
      </c>
      <c r="AZ50" t="e">
        <v>#N/A</v>
      </c>
      <c r="BA50" t="e">
        <v>#N/A</v>
      </c>
      <c r="BB50" t="e">
        <v>#N/A</v>
      </c>
      <c r="BC50" t="e">
        <v>#N/A</v>
      </c>
      <c r="BD50" t="e">
        <v>#N/A</v>
      </c>
      <c r="BE50" t="e">
        <v>#N/A</v>
      </c>
      <c r="BF50" t="e">
        <v>#N/A</v>
      </c>
      <c r="BG50" t="e">
        <v>#N/A</v>
      </c>
      <c r="BH50" t="e">
        <v>#N/A</v>
      </c>
      <c r="BI50" t="e">
        <v>#N/A</v>
      </c>
      <c r="BJ50" t="e">
        <v>#N/A</v>
      </c>
    </row>
    <row r="51" spans="1:62" x14ac:dyDescent="0.3">
      <c r="A51">
        <v>16</v>
      </c>
      <c r="D51">
        <v>43016276</v>
      </c>
      <c r="E51">
        <v>7153998</v>
      </c>
      <c r="F51">
        <v>2556709</v>
      </c>
      <c r="G51">
        <v>4642167</v>
      </c>
      <c r="H51">
        <v>5384491</v>
      </c>
      <c r="I51">
        <v>9788905</v>
      </c>
      <c r="J51">
        <v>23589227</v>
      </c>
      <c r="K51">
        <v>6026156</v>
      </c>
      <c r="L51">
        <v>14911341</v>
      </c>
      <c r="M51">
        <v>3352961</v>
      </c>
      <c r="N51">
        <v>6926022</v>
      </c>
      <c r="O51">
        <v>46452111</v>
      </c>
      <c r="P51">
        <v>70109872</v>
      </c>
      <c r="Q51">
        <v>16292550</v>
      </c>
      <c r="R51">
        <v>77299063</v>
      </c>
      <c r="S51">
        <v>22308592</v>
      </c>
      <c r="T51">
        <v>3004282</v>
      </c>
      <c r="U51">
        <v>24180462</v>
      </c>
      <c r="V51">
        <v>2976269</v>
      </c>
      <c r="W51">
        <v>28063400</v>
      </c>
      <c r="X51">
        <v>79107165</v>
      </c>
      <c r="Y51">
        <v>531550000</v>
      </c>
      <c r="Z51">
        <v>35784313</v>
      </c>
      <c r="AA51">
        <v>7355846</v>
      </c>
      <c r="AB51">
        <v>1754717</v>
      </c>
      <c r="AC51">
        <v>24761364</v>
      </c>
      <c r="AD51">
        <v>5805482</v>
      </c>
      <c r="AE51">
        <v>6205341</v>
      </c>
      <c r="AF51">
        <v>26317809</v>
      </c>
      <c r="AG51">
        <v>0</v>
      </c>
      <c r="AH51">
        <v>11761403</v>
      </c>
      <c r="AI51">
        <v>23683784</v>
      </c>
      <c r="AJ51">
        <v>24013360</v>
      </c>
      <c r="AK51">
        <v>12028090</v>
      </c>
      <c r="AL51">
        <v>9466032</v>
      </c>
      <c r="AM51">
        <v>152331278</v>
      </c>
      <c r="AN51">
        <v>4740459</v>
      </c>
      <c r="AO51">
        <v>8045414</v>
      </c>
      <c r="AP51">
        <v>11610128</v>
      </c>
      <c r="AQ51">
        <v>2580349</v>
      </c>
      <c r="AR51">
        <v>21440838</v>
      </c>
      <c r="AS51">
        <v>50760010</v>
      </c>
      <c r="AT51">
        <v>2912428</v>
      </c>
      <c r="AU51">
        <v>1154744</v>
      </c>
      <c r="AV51">
        <v>16849229</v>
      </c>
      <c r="AW51">
        <v>4829994</v>
      </c>
      <c r="AX51">
        <v>212294572</v>
      </c>
      <c r="AY51">
        <v>4900663</v>
      </c>
      <c r="AZ51">
        <v>25114179</v>
      </c>
      <c r="BA51">
        <v>16957079</v>
      </c>
      <c r="BB51">
        <v>29470830</v>
      </c>
      <c r="BC51">
        <v>4346367</v>
      </c>
      <c r="BD51">
        <v>7241360</v>
      </c>
      <c r="BE51">
        <v>5837479</v>
      </c>
      <c r="BF51">
        <v>2233413</v>
      </c>
      <c r="BG51">
        <v>46463414</v>
      </c>
      <c r="BH51">
        <v>8378924</v>
      </c>
      <c r="BI51">
        <v>72417147</v>
      </c>
      <c r="BJ51">
        <v>1712134</v>
      </c>
    </row>
    <row r="52" spans="1:62" x14ac:dyDescent="0.3">
      <c r="A52">
        <v>532</v>
      </c>
      <c r="D52">
        <v>42478929</v>
      </c>
      <c r="E52">
        <v>7123897</v>
      </c>
      <c r="F52">
        <v>2414451</v>
      </c>
      <c r="G52">
        <v>4047986</v>
      </c>
      <c r="H52">
        <v>5152182</v>
      </c>
      <c r="I52">
        <v>8483954</v>
      </c>
      <c r="J52">
        <v>22867867</v>
      </c>
      <c r="K52">
        <v>5809453</v>
      </c>
      <c r="L52">
        <v>14141182</v>
      </c>
      <c r="M52">
        <v>2602961</v>
      </c>
      <c r="N52">
        <v>6777511</v>
      </c>
      <c r="O52">
        <v>42595093</v>
      </c>
      <c r="P52">
        <v>66593637</v>
      </c>
      <c r="Q52">
        <v>15782568</v>
      </c>
      <c r="R52">
        <v>80294181</v>
      </c>
      <c r="S52">
        <v>16943550</v>
      </c>
      <c r="T52">
        <v>2778307</v>
      </c>
      <c r="U52">
        <v>22463998</v>
      </c>
      <c r="V52">
        <v>2920287</v>
      </c>
      <c r="W52">
        <v>26562993</v>
      </c>
      <c r="X52">
        <v>79227398</v>
      </c>
      <c r="Y52">
        <v>515345000</v>
      </c>
      <c r="Z52">
        <v>32575810</v>
      </c>
      <c r="AA52">
        <v>7360211</v>
      </c>
      <c r="AB52">
        <v>1626241</v>
      </c>
      <c r="AC52">
        <v>24363599</v>
      </c>
      <c r="AD52">
        <v>4728503</v>
      </c>
      <c r="AE52">
        <v>5251683</v>
      </c>
      <c r="AF52">
        <v>24189033</v>
      </c>
      <c r="AG52">
        <v>0</v>
      </c>
      <c r="AH52">
        <v>10985251</v>
      </c>
      <c r="AI52">
        <v>21653087</v>
      </c>
      <c r="AJ52">
        <v>21764011</v>
      </c>
      <c r="AK52">
        <v>10743482</v>
      </c>
      <c r="AL52">
        <v>8956269</v>
      </c>
      <c r="AM52">
        <v>151477786</v>
      </c>
      <c r="AN52">
        <v>4169665</v>
      </c>
      <c r="AO52">
        <v>6305821</v>
      </c>
      <c r="AP52">
        <v>9971446</v>
      </c>
      <c r="AQ52">
        <v>2637230</v>
      </c>
      <c r="AR52">
        <v>19026347</v>
      </c>
      <c r="AS52">
        <v>51750115</v>
      </c>
      <c r="AT52">
        <v>2779620</v>
      </c>
      <c r="AU52">
        <v>1257093</v>
      </c>
      <c r="AV52">
        <v>16049833</v>
      </c>
      <c r="AW52">
        <v>4301633</v>
      </c>
      <c r="AX52">
        <v>216026385</v>
      </c>
      <c r="AY52">
        <v>3152829</v>
      </c>
      <c r="AZ52">
        <v>24435806</v>
      </c>
      <c r="BA52">
        <v>17180393</v>
      </c>
      <c r="BB52">
        <v>27017271</v>
      </c>
      <c r="BC52">
        <v>3881851</v>
      </c>
      <c r="BD52">
        <v>6818023</v>
      </c>
      <c r="BE52">
        <v>5205505</v>
      </c>
      <c r="BF52">
        <v>1737419</v>
      </c>
      <c r="BG52">
        <v>42170545</v>
      </c>
      <c r="BH52">
        <v>8187786</v>
      </c>
      <c r="BI52">
        <v>58852275</v>
      </c>
      <c r="BJ52">
        <v>1486867</v>
      </c>
    </row>
    <row r="53" spans="1:62" x14ac:dyDescent="0.3">
      <c r="A53">
        <v>17</v>
      </c>
      <c r="D53">
        <v>0</v>
      </c>
      <c r="E53">
        <v>0</v>
      </c>
      <c r="F53">
        <v>0</v>
      </c>
      <c r="G53">
        <v>0</v>
      </c>
      <c r="H53">
        <v>0</v>
      </c>
      <c r="I53">
        <v>0</v>
      </c>
      <c r="J53">
        <v>0</v>
      </c>
      <c r="K53">
        <v>0</v>
      </c>
      <c r="L53">
        <v>-165905</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103000</v>
      </c>
      <c r="AV53">
        <v>0</v>
      </c>
      <c r="AW53">
        <v>0</v>
      </c>
      <c r="AX53">
        <v>0</v>
      </c>
      <c r="AY53">
        <v>0</v>
      </c>
      <c r="AZ53">
        <v>0</v>
      </c>
      <c r="BA53">
        <v>0</v>
      </c>
      <c r="BB53">
        <v>0</v>
      </c>
      <c r="BC53">
        <v>0</v>
      </c>
      <c r="BD53">
        <v>0</v>
      </c>
      <c r="BE53">
        <v>0</v>
      </c>
      <c r="BF53">
        <v>0</v>
      </c>
      <c r="BG53">
        <v>0</v>
      </c>
      <c r="BH53">
        <v>0</v>
      </c>
      <c r="BI53">
        <v>0</v>
      </c>
      <c r="BJ53">
        <v>0</v>
      </c>
    </row>
    <row r="54" spans="1:62" x14ac:dyDescent="0.3">
      <c r="A54">
        <v>20</v>
      </c>
      <c r="D54">
        <v>0</v>
      </c>
      <c r="E54">
        <v>0</v>
      </c>
      <c r="F54">
        <v>0</v>
      </c>
      <c r="G54">
        <v>210930</v>
      </c>
      <c r="H54">
        <v>0</v>
      </c>
      <c r="I54">
        <v>0</v>
      </c>
      <c r="J54">
        <v>152780</v>
      </c>
      <c r="K54">
        <v>0</v>
      </c>
      <c r="L54">
        <v>0</v>
      </c>
      <c r="M54">
        <v>0</v>
      </c>
      <c r="N54">
        <v>0</v>
      </c>
      <c r="O54">
        <v>79226</v>
      </c>
      <c r="P54">
        <v>1083554</v>
      </c>
      <c r="Q54">
        <v>0</v>
      </c>
      <c r="R54">
        <v>1600000</v>
      </c>
      <c r="S54">
        <v>0</v>
      </c>
      <c r="T54">
        <v>0</v>
      </c>
      <c r="U54">
        <v>0</v>
      </c>
      <c r="V54">
        <v>0</v>
      </c>
      <c r="W54">
        <v>0</v>
      </c>
      <c r="X54">
        <v>225000</v>
      </c>
      <c r="Y54">
        <v>436000</v>
      </c>
      <c r="Z54">
        <v>0</v>
      </c>
      <c r="AA54">
        <v>0</v>
      </c>
      <c r="AB54">
        <v>24935</v>
      </c>
      <c r="AC54">
        <v>0</v>
      </c>
      <c r="AD54">
        <v>0</v>
      </c>
      <c r="AE54">
        <v>0</v>
      </c>
      <c r="AF54">
        <v>0</v>
      </c>
      <c r="AG54">
        <v>0</v>
      </c>
      <c r="AH54">
        <v>246476</v>
      </c>
      <c r="AI54">
        <v>392130</v>
      </c>
      <c r="AJ54">
        <v>0</v>
      </c>
      <c r="AK54">
        <v>0</v>
      </c>
      <c r="AL54">
        <v>0</v>
      </c>
      <c r="AM54">
        <v>0</v>
      </c>
      <c r="AN54">
        <v>57269</v>
      </c>
      <c r="AO54">
        <v>0</v>
      </c>
      <c r="AP54">
        <v>0</v>
      </c>
      <c r="AQ54">
        <v>0</v>
      </c>
      <c r="AR54">
        <v>91776</v>
      </c>
      <c r="AS54">
        <v>0</v>
      </c>
      <c r="AT54">
        <v>21892</v>
      </c>
      <c r="AU54">
        <v>0</v>
      </c>
      <c r="AV54">
        <v>0</v>
      </c>
      <c r="AW54">
        <v>0</v>
      </c>
      <c r="AX54">
        <v>0</v>
      </c>
      <c r="AY54">
        <v>0</v>
      </c>
      <c r="AZ54">
        <v>0</v>
      </c>
      <c r="BA54">
        <v>0</v>
      </c>
      <c r="BB54">
        <v>0</v>
      </c>
      <c r="BC54">
        <v>0</v>
      </c>
      <c r="BD54">
        <v>0</v>
      </c>
      <c r="BE54">
        <v>0</v>
      </c>
      <c r="BF54">
        <v>0</v>
      </c>
      <c r="BG54">
        <v>207555</v>
      </c>
      <c r="BH54">
        <v>0</v>
      </c>
      <c r="BI54">
        <v>0</v>
      </c>
      <c r="BJ54">
        <v>0</v>
      </c>
    </row>
    <row r="55" spans="1:62" x14ac:dyDescent="0.3">
      <c r="A55">
        <v>533</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1176939</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row>
    <row r="56" spans="1:62" x14ac:dyDescent="0.3">
      <c r="A56">
        <v>23</v>
      </c>
      <c r="D56">
        <v>537347</v>
      </c>
      <c r="E56">
        <v>30101</v>
      </c>
      <c r="F56">
        <v>142258</v>
      </c>
      <c r="G56">
        <v>383251</v>
      </c>
      <c r="H56">
        <v>232309</v>
      </c>
      <c r="I56">
        <v>1304951</v>
      </c>
      <c r="J56">
        <v>568580</v>
      </c>
      <c r="K56">
        <v>216703</v>
      </c>
      <c r="L56">
        <v>604254</v>
      </c>
      <c r="M56">
        <v>750000</v>
      </c>
      <c r="N56">
        <v>148511</v>
      </c>
      <c r="O56">
        <v>3777792</v>
      </c>
      <c r="P56">
        <v>2432681</v>
      </c>
      <c r="Q56">
        <v>509982</v>
      </c>
      <c r="R56">
        <v>-4595118</v>
      </c>
      <c r="S56">
        <v>5365042</v>
      </c>
      <c r="T56">
        <v>225975</v>
      </c>
      <c r="U56">
        <v>1716464</v>
      </c>
      <c r="V56">
        <v>55982</v>
      </c>
      <c r="W56">
        <v>1500407</v>
      </c>
      <c r="X56">
        <v>-345233</v>
      </c>
      <c r="Y56">
        <v>15769000</v>
      </c>
      <c r="Z56">
        <v>3208503</v>
      </c>
      <c r="AA56">
        <v>-4365</v>
      </c>
      <c r="AB56">
        <v>103541</v>
      </c>
      <c r="AC56">
        <v>397765</v>
      </c>
      <c r="AD56">
        <v>1076979</v>
      </c>
      <c r="AE56">
        <v>953658</v>
      </c>
      <c r="AF56">
        <v>3305715</v>
      </c>
      <c r="AG56">
        <v>0</v>
      </c>
      <c r="AH56">
        <v>529676</v>
      </c>
      <c r="AI56">
        <v>1638567</v>
      </c>
      <c r="AJ56">
        <v>2249349</v>
      </c>
      <c r="AK56">
        <v>1284608</v>
      </c>
      <c r="AL56">
        <v>509763</v>
      </c>
      <c r="AM56">
        <v>853492</v>
      </c>
      <c r="AN56">
        <v>513525</v>
      </c>
      <c r="AO56">
        <v>1739593</v>
      </c>
      <c r="AP56">
        <v>1638682</v>
      </c>
      <c r="AQ56">
        <v>-56881</v>
      </c>
      <c r="AR56">
        <v>2322715</v>
      </c>
      <c r="AS56">
        <v>-990105</v>
      </c>
      <c r="AT56">
        <v>110916</v>
      </c>
      <c r="AU56">
        <v>651</v>
      </c>
      <c r="AV56">
        <v>799396</v>
      </c>
      <c r="AW56">
        <v>528361</v>
      </c>
      <c r="AX56">
        <v>-3731813</v>
      </c>
      <c r="AY56">
        <v>1747834</v>
      </c>
      <c r="AZ56">
        <v>678373</v>
      </c>
      <c r="BA56">
        <v>-223314</v>
      </c>
      <c r="BB56">
        <v>2453559</v>
      </c>
      <c r="BC56">
        <v>464516</v>
      </c>
      <c r="BD56">
        <v>423337</v>
      </c>
      <c r="BE56">
        <v>631974</v>
      </c>
      <c r="BF56">
        <v>495994</v>
      </c>
      <c r="BG56">
        <v>4085314</v>
      </c>
      <c r="BH56">
        <v>191138</v>
      </c>
      <c r="BI56">
        <v>13564872</v>
      </c>
      <c r="BJ56">
        <v>225267</v>
      </c>
    </row>
    <row r="57" spans="1:62" x14ac:dyDescent="0.3">
      <c r="A57">
        <v>507</v>
      </c>
      <c r="D57">
        <v>0</v>
      </c>
      <c r="E57">
        <v>0</v>
      </c>
      <c r="F57">
        <v>0</v>
      </c>
      <c r="G57">
        <v>0</v>
      </c>
      <c r="H57">
        <v>0</v>
      </c>
      <c r="I57">
        <v>0</v>
      </c>
      <c r="J57">
        <v>0</v>
      </c>
      <c r="K57">
        <v>30489</v>
      </c>
      <c r="L57">
        <v>0</v>
      </c>
      <c r="M57">
        <v>0</v>
      </c>
      <c r="N57">
        <v>18146</v>
      </c>
      <c r="O57">
        <v>-27954</v>
      </c>
      <c r="P57">
        <v>-133832</v>
      </c>
      <c r="Q57">
        <v>-1</v>
      </c>
      <c r="R57">
        <v>-74696</v>
      </c>
      <c r="S57">
        <v>182792</v>
      </c>
      <c r="T57">
        <v>0</v>
      </c>
      <c r="U57">
        <v>39547</v>
      </c>
      <c r="V57">
        <v>0</v>
      </c>
      <c r="W57">
        <v>19247</v>
      </c>
      <c r="X57">
        <v>0</v>
      </c>
      <c r="Y57">
        <v>0</v>
      </c>
      <c r="Z57">
        <v>0</v>
      </c>
      <c r="AA57">
        <v>0</v>
      </c>
      <c r="AB57">
        <v>0</v>
      </c>
      <c r="AC57">
        <v>0</v>
      </c>
      <c r="AD57">
        <v>0</v>
      </c>
      <c r="AE57">
        <v>0</v>
      </c>
      <c r="AF57">
        <v>281881</v>
      </c>
      <c r="AG57">
        <v>0</v>
      </c>
      <c r="AH57">
        <v>0</v>
      </c>
      <c r="AI57">
        <v>51399</v>
      </c>
      <c r="AJ57">
        <v>0</v>
      </c>
      <c r="AK57">
        <v>0</v>
      </c>
      <c r="AL57">
        <v>29388</v>
      </c>
      <c r="AM57">
        <v>-6876</v>
      </c>
      <c r="AN57">
        <v>0</v>
      </c>
      <c r="AO57">
        <v>0</v>
      </c>
      <c r="AP57">
        <v>0</v>
      </c>
      <c r="AQ57">
        <v>0</v>
      </c>
      <c r="AR57">
        <v>-20500</v>
      </c>
      <c r="AS57">
        <v>0</v>
      </c>
      <c r="AT57">
        <v>0</v>
      </c>
      <c r="AU57">
        <v>0</v>
      </c>
      <c r="AV57">
        <v>0</v>
      </c>
      <c r="AW57">
        <v>0</v>
      </c>
      <c r="AX57">
        <v>0</v>
      </c>
      <c r="AY57">
        <v>-57270</v>
      </c>
      <c r="AZ57">
        <v>182084</v>
      </c>
      <c r="BA57">
        <v>0</v>
      </c>
      <c r="BB57">
        <v>0</v>
      </c>
      <c r="BC57">
        <v>0</v>
      </c>
      <c r="BD57">
        <v>0</v>
      </c>
      <c r="BE57">
        <v>0</v>
      </c>
      <c r="BF57">
        <v>0</v>
      </c>
      <c r="BG57">
        <v>0</v>
      </c>
      <c r="BH57">
        <v>0</v>
      </c>
      <c r="BI57">
        <v>0</v>
      </c>
      <c r="BJ57">
        <v>0</v>
      </c>
    </row>
    <row r="58" spans="1:62" x14ac:dyDescent="0.3">
      <c r="A58">
        <v>546</v>
      </c>
      <c r="D58">
        <v>0</v>
      </c>
      <c r="E58">
        <v>0</v>
      </c>
      <c r="F58">
        <v>0</v>
      </c>
      <c r="G58">
        <v>515000</v>
      </c>
      <c r="H58">
        <v>0</v>
      </c>
      <c r="I58">
        <v>3482804</v>
      </c>
      <c r="J58">
        <v>10794794</v>
      </c>
      <c r="K58">
        <v>0</v>
      </c>
      <c r="L58">
        <v>0</v>
      </c>
      <c r="M58">
        <v>0</v>
      </c>
      <c r="N58">
        <v>0</v>
      </c>
      <c r="O58">
        <v>0</v>
      </c>
      <c r="P58">
        <v>0</v>
      </c>
      <c r="Q58">
        <v>0</v>
      </c>
      <c r="R58">
        <v>0</v>
      </c>
      <c r="S58">
        <v>0</v>
      </c>
      <c r="T58">
        <v>0</v>
      </c>
      <c r="U58">
        <v>0</v>
      </c>
      <c r="V58">
        <v>0</v>
      </c>
      <c r="W58">
        <v>0</v>
      </c>
      <c r="X58">
        <v>24828513</v>
      </c>
      <c r="Y58">
        <v>0</v>
      </c>
      <c r="Z58">
        <v>0</v>
      </c>
      <c r="AA58">
        <v>0</v>
      </c>
      <c r="AB58">
        <v>0</v>
      </c>
      <c r="AC58">
        <v>14137081</v>
      </c>
      <c r="AD58">
        <v>2002516</v>
      </c>
      <c r="AE58">
        <v>0</v>
      </c>
      <c r="AF58">
        <v>0</v>
      </c>
      <c r="AG58">
        <v>0</v>
      </c>
      <c r="AH58">
        <v>0</v>
      </c>
      <c r="AI58">
        <v>0</v>
      </c>
      <c r="AJ58">
        <v>0</v>
      </c>
      <c r="AK58">
        <v>0</v>
      </c>
      <c r="AL58">
        <v>0</v>
      </c>
      <c r="AM58">
        <v>0</v>
      </c>
      <c r="AN58">
        <v>0</v>
      </c>
      <c r="AO58">
        <v>0</v>
      </c>
      <c r="AP58">
        <v>0</v>
      </c>
      <c r="AQ58">
        <v>1085048</v>
      </c>
      <c r="AR58">
        <v>0</v>
      </c>
      <c r="AS58">
        <v>0</v>
      </c>
      <c r="AT58">
        <v>0</v>
      </c>
      <c r="AU58">
        <v>0</v>
      </c>
      <c r="AV58">
        <v>0</v>
      </c>
      <c r="AW58">
        <v>0</v>
      </c>
      <c r="AX58">
        <v>0</v>
      </c>
      <c r="AY58">
        <v>2310566</v>
      </c>
      <c r="AZ58">
        <v>321400</v>
      </c>
      <c r="BA58">
        <v>0</v>
      </c>
      <c r="BB58">
        <v>0</v>
      </c>
      <c r="BC58">
        <v>0</v>
      </c>
      <c r="BD58">
        <v>0</v>
      </c>
      <c r="BE58">
        <v>0</v>
      </c>
      <c r="BF58">
        <v>0</v>
      </c>
      <c r="BG58">
        <v>0</v>
      </c>
      <c r="BH58">
        <v>0</v>
      </c>
      <c r="BI58">
        <v>0</v>
      </c>
      <c r="BJ58">
        <v>0</v>
      </c>
    </row>
    <row r="59" spans="1:62" x14ac:dyDescent="0.3">
      <c r="A59">
        <v>149</v>
      </c>
      <c r="D59">
        <v>42003142</v>
      </c>
      <c r="E59">
        <v>7065060</v>
      </c>
      <c r="F59">
        <v>2521101</v>
      </c>
      <c r="G59">
        <v>3934516</v>
      </c>
      <c r="H59">
        <v>5323080</v>
      </c>
      <c r="I59">
        <v>6013268</v>
      </c>
      <c r="J59">
        <v>12679492</v>
      </c>
      <c r="K59">
        <v>4770000</v>
      </c>
      <c r="L59">
        <v>14587140</v>
      </c>
      <c r="M59">
        <v>3027671</v>
      </c>
      <c r="N59">
        <v>6831521</v>
      </c>
      <c r="O59">
        <v>46096539</v>
      </c>
      <c r="P59">
        <v>70019948</v>
      </c>
      <c r="Q59">
        <v>16049205</v>
      </c>
      <c r="R59">
        <v>74449343</v>
      </c>
      <c r="S59">
        <v>14859155</v>
      </c>
      <c r="T59">
        <v>2649999</v>
      </c>
      <c r="U59">
        <v>23854410</v>
      </c>
      <c r="V59">
        <v>2655000</v>
      </c>
      <c r="W59">
        <v>27817698</v>
      </c>
      <c r="X59">
        <v>53395309</v>
      </c>
      <c r="Y59">
        <v>524933000</v>
      </c>
      <c r="Z59">
        <v>35581710</v>
      </c>
      <c r="AA59">
        <v>7075872</v>
      </c>
      <c r="AB59">
        <v>1705771</v>
      </c>
      <c r="AC59">
        <v>10250000</v>
      </c>
      <c r="AD59">
        <v>3458026</v>
      </c>
      <c r="AE59">
        <v>5653702</v>
      </c>
      <c r="AF59">
        <v>22021335</v>
      </c>
      <c r="AG59">
        <v>0</v>
      </c>
      <c r="AH59">
        <v>11478196</v>
      </c>
      <c r="AI59">
        <v>23230449</v>
      </c>
      <c r="AJ59">
        <v>23699032</v>
      </c>
      <c r="AK59">
        <v>11840402</v>
      </c>
      <c r="AL59">
        <v>8968900</v>
      </c>
      <c r="AM59">
        <v>151199638</v>
      </c>
      <c r="AN59">
        <v>3500000</v>
      </c>
      <c r="AO59">
        <v>7759905</v>
      </c>
      <c r="AP59">
        <v>11364000</v>
      </c>
      <c r="AQ59">
        <v>1143980</v>
      </c>
      <c r="AR59">
        <v>21192936</v>
      </c>
      <c r="AS59">
        <v>49811704</v>
      </c>
      <c r="AT59">
        <v>2888000</v>
      </c>
      <c r="AU59">
        <v>1000000</v>
      </c>
      <c r="AV59">
        <v>16633489</v>
      </c>
      <c r="AW59">
        <v>2585000</v>
      </c>
      <c r="AX59">
        <v>209610698</v>
      </c>
      <c r="AY59">
        <v>2425631</v>
      </c>
      <c r="AZ59">
        <v>24680603</v>
      </c>
      <c r="BA59">
        <v>16675848</v>
      </c>
      <c r="BB59">
        <v>28928000</v>
      </c>
      <c r="BC59">
        <v>4290818</v>
      </c>
      <c r="BD59">
        <v>7162474</v>
      </c>
      <c r="BE59">
        <v>5700000</v>
      </c>
      <c r="BF59">
        <v>1700000</v>
      </c>
      <c r="BG59">
        <v>45394060</v>
      </c>
      <c r="BH59">
        <v>8267941</v>
      </c>
      <c r="BI59">
        <v>72000000</v>
      </c>
      <c r="BJ59">
        <v>1627789</v>
      </c>
    </row>
    <row r="60" spans="1:62" x14ac:dyDescent="0.3">
      <c r="A60">
        <v>150</v>
      </c>
      <c r="D60">
        <v>15632727</v>
      </c>
      <c r="E60">
        <v>2088866</v>
      </c>
      <c r="F60">
        <v>522087</v>
      </c>
      <c r="G60">
        <v>392550</v>
      </c>
      <c r="H60">
        <v>711779</v>
      </c>
      <c r="I60">
        <v>6787109</v>
      </c>
      <c r="J60">
        <v>2759645</v>
      </c>
      <c r="K60">
        <v>8506411</v>
      </c>
      <c r="L60">
        <v>1270878</v>
      </c>
      <c r="M60">
        <v>374992</v>
      </c>
      <c r="N60">
        <v>579684</v>
      </c>
      <c r="O60">
        <v>35159167</v>
      </c>
      <c r="P60">
        <v>29973479</v>
      </c>
      <c r="Q60">
        <v>3362119</v>
      </c>
      <c r="R60">
        <v>36300487</v>
      </c>
      <c r="S60">
        <v>1985502</v>
      </c>
      <c r="T60">
        <v>2203578</v>
      </c>
      <c r="U60">
        <v>3116351</v>
      </c>
      <c r="V60">
        <v>4480066</v>
      </c>
      <c r="W60">
        <v>11933767</v>
      </c>
      <c r="X60">
        <v>22772246</v>
      </c>
      <c r="Y60">
        <v>255686000</v>
      </c>
      <c r="Z60">
        <v>20283754</v>
      </c>
      <c r="AA60">
        <v>1730210</v>
      </c>
      <c r="AB60">
        <v>35000</v>
      </c>
      <c r="AC60">
        <v>2850000</v>
      </c>
      <c r="AD60">
        <v>380725</v>
      </c>
      <c r="AE60">
        <v>5365851</v>
      </c>
      <c r="AF60">
        <v>1871772</v>
      </c>
      <c r="AG60">
        <v>0</v>
      </c>
      <c r="AH60">
        <v>1835000</v>
      </c>
      <c r="AI60">
        <v>2189872</v>
      </c>
      <c r="AJ60">
        <v>3930561</v>
      </c>
      <c r="AK60">
        <v>2082210</v>
      </c>
      <c r="AL60">
        <v>868599</v>
      </c>
      <c r="AM60">
        <v>22769884</v>
      </c>
      <c r="AN60">
        <v>1437039</v>
      </c>
      <c r="AO60">
        <v>1094651</v>
      </c>
      <c r="AP60">
        <v>2293809</v>
      </c>
      <c r="AQ60">
        <v>312041</v>
      </c>
      <c r="AR60">
        <v>2256008</v>
      </c>
      <c r="AS60">
        <v>21266211</v>
      </c>
      <c r="AT60">
        <v>431575</v>
      </c>
      <c r="AU60">
        <v>214635</v>
      </c>
      <c r="AV60">
        <v>1945383</v>
      </c>
      <c r="AW60">
        <v>841256</v>
      </c>
      <c r="AX60">
        <v>8159629</v>
      </c>
      <c r="AY60">
        <v>984313</v>
      </c>
      <c r="AZ60">
        <v>17855792</v>
      </c>
      <c r="BA60">
        <v>1611315</v>
      </c>
      <c r="BB60">
        <v>2184400</v>
      </c>
      <c r="BC60">
        <v>345732</v>
      </c>
      <c r="BD60">
        <v>1089754</v>
      </c>
      <c r="BE60">
        <v>1210718</v>
      </c>
      <c r="BF60">
        <v>420496</v>
      </c>
      <c r="BG60">
        <v>12805227</v>
      </c>
      <c r="BH60">
        <v>2938550</v>
      </c>
      <c r="BI60">
        <v>25119784</v>
      </c>
      <c r="BJ60">
        <v>1191367</v>
      </c>
    </row>
    <row r="61" spans="1:62" x14ac:dyDescent="0.3">
      <c r="A61">
        <v>587</v>
      </c>
      <c r="D61">
        <v>0</v>
      </c>
      <c r="E61">
        <v>0</v>
      </c>
      <c r="F61">
        <v>0</v>
      </c>
      <c r="G61">
        <v>210930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row>
    <row r="62" spans="1:62" x14ac:dyDescent="0.3">
      <c r="A62">
        <v>588</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row>
    <row r="63" spans="1:62" x14ac:dyDescent="0.3">
      <c r="A63">
        <v>31</v>
      </c>
      <c r="D63">
        <v>1828896</v>
      </c>
      <c r="E63">
        <v>84843</v>
      </c>
      <c r="F63">
        <v>-66087</v>
      </c>
      <c r="G63">
        <v>-932016</v>
      </c>
      <c r="H63" s="540">
        <v>314666</v>
      </c>
      <c r="I63">
        <v>441850</v>
      </c>
      <c r="J63" s="540">
        <v>-411066</v>
      </c>
      <c r="K63">
        <v>203531</v>
      </c>
      <c r="L63" s="540">
        <v>0</v>
      </c>
      <c r="M63">
        <v>82594</v>
      </c>
      <c r="N63">
        <v>531520</v>
      </c>
      <c r="O63">
        <v>1051595</v>
      </c>
      <c r="P63">
        <v>3261429</v>
      </c>
      <c r="Q63">
        <v>807152</v>
      </c>
      <c r="R63" s="540">
        <v>-646753</v>
      </c>
      <c r="S63">
        <v>1157189</v>
      </c>
      <c r="T63">
        <v>96888</v>
      </c>
      <c r="U63">
        <v>-86679</v>
      </c>
      <c r="V63">
        <v>-221283</v>
      </c>
      <c r="W63">
        <v>664358</v>
      </c>
      <c r="X63">
        <v>-2236666</v>
      </c>
      <c r="Y63">
        <v>-13529000</v>
      </c>
      <c r="Z63" s="540">
        <v>800219</v>
      </c>
      <c r="AA63" s="540">
        <v>507342</v>
      </c>
      <c r="AB63" s="540">
        <v>73968</v>
      </c>
      <c r="AC63">
        <v>-3071247</v>
      </c>
      <c r="AD63">
        <v>718711</v>
      </c>
      <c r="AE63" s="540">
        <v>196993</v>
      </c>
      <c r="AF63">
        <v>162638</v>
      </c>
      <c r="AG63" s="541">
        <v>0</v>
      </c>
      <c r="AH63">
        <v>190661</v>
      </c>
      <c r="AI63">
        <v>788199</v>
      </c>
      <c r="AJ63">
        <v>2225360</v>
      </c>
      <c r="AK63">
        <v>895074</v>
      </c>
      <c r="AL63">
        <v>2081392</v>
      </c>
      <c r="AM63" s="540">
        <v>1698124</v>
      </c>
      <c r="AN63" s="540">
        <v>47599</v>
      </c>
      <c r="AO63">
        <v>1275732</v>
      </c>
      <c r="AP63">
        <v>1555370</v>
      </c>
      <c r="AQ63">
        <v>118553</v>
      </c>
      <c r="AR63">
        <v>353233</v>
      </c>
      <c r="AS63" s="540">
        <v>1928763</v>
      </c>
      <c r="AT63">
        <v>130486</v>
      </c>
      <c r="AU63">
        <v>120001</v>
      </c>
      <c r="AV63">
        <v>493136</v>
      </c>
      <c r="AW63">
        <v>-59312</v>
      </c>
      <c r="AX63">
        <v>-808892</v>
      </c>
      <c r="AY63">
        <v>453934</v>
      </c>
      <c r="AZ63" s="540">
        <v>762519</v>
      </c>
      <c r="BA63">
        <v>1199967</v>
      </c>
      <c r="BB63">
        <v>307582</v>
      </c>
      <c r="BC63">
        <v>-234223</v>
      </c>
      <c r="BD63">
        <v>142065</v>
      </c>
      <c r="BE63" s="540">
        <v>1406508</v>
      </c>
      <c r="BF63">
        <v>-31381</v>
      </c>
      <c r="BG63" s="540">
        <v>2011145</v>
      </c>
      <c r="BH63" s="540">
        <v>162862</v>
      </c>
      <c r="BI63">
        <v>568618</v>
      </c>
      <c r="BJ63">
        <v>-151509</v>
      </c>
    </row>
    <row r="64" spans="1:62" x14ac:dyDescent="0.3">
      <c r="D64" t="e">
        <v>#N/A</v>
      </c>
      <c r="E64" t="e">
        <v>#N/A</v>
      </c>
      <c r="F64" t="e">
        <v>#N/A</v>
      </c>
      <c r="G64" t="e">
        <v>#N/A</v>
      </c>
      <c r="H64" t="e">
        <v>#N/A</v>
      </c>
      <c r="I64" t="e">
        <v>#N/A</v>
      </c>
      <c r="J64" t="e">
        <v>#N/A</v>
      </c>
      <c r="K64" t="e">
        <v>#N/A</v>
      </c>
      <c r="L64" t="e">
        <v>#N/A</v>
      </c>
      <c r="M64" t="e">
        <v>#N/A</v>
      </c>
      <c r="N64" t="e">
        <v>#N/A</v>
      </c>
      <c r="O64" t="e">
        <v>#N/A</v>
      </c>
      <c r="P64" t="e">
        <v>#N/A</v>
      </c>
      <c r="Q64" t="e">
        <v>#N/A</v>
      </c>
      <c r="R64" t="e">
        <v>#N/A</v>
      </c>
      <c r="S64" t="e">
        <v>#N/A</v>
      </c>
      <c r="T64" t="e">
        <v>#N/A</v>
      </c>
      <c r="U64" t="e">
        <v>#N/A</v>
      </c>
      <c r="V64" t="e">
        <v>#N/A</v>
      </c>
      <c r="W64" t="e">
        <v>#N/A</v>
      </c>
      <c r="X64" t="e">
        <v>#N/A</v>
      </c>
      <c r="Y64" t="e">
        <v>#N/A</v>
      </c>
      <c r="Z64" t="e">
        <v>#N/A</v>
      </c>
      <c r="AA64" t="e">
        <v>#N/A</v>
      </c>
      <c r="AB64" t="e">
        <v>#N/A</v>
      </c>
      <c r="AC64" t="e">
        <v>#N/A</v>
      </c>
      <c r="AD64" t="e">
        <v>#N/A</v>
      </c>
      <c r="AE64" t="e">
        <v>#N/A</v>
      </c>
      <c r="AF64" t="e">
        <v>#N/A</v>
      </c>
      <c r="AG64" t="e">
        <v>#N/A</v>
      </c>
      <c r="AH64" t="e">
        <v>#N/A</v>
      </c>
      <c r="AI64" t="e">
        <v>#N/A</v>
      </c>
      <c r="AJ64" t="e">
        <v>#N/A</v>
      </c>
      <c r="AK64" t="e">
        <v>#N/A</v>
      </c>
      <c r="AL64" t="e">
        <v>#N/A</v>
      </c>
      <c r="AM64" t="e">
        <v>#N/A</v>
      </c>
      <c r="AN64" t="e">
        <v>#N/A</v>
      </c>
      <c r="AO64" t="e">
        <v>#N/A</v>
      </c>
      <c r="AP64" t="e">
        <v>#N/A</v>
      </c>
      <c r="AQ64" t="e">
        <v>#N/A</v>
      </c>
      <c r="AR64" t="e">
        <v>#N/A</v>
      </c>
      <c r="AS64" t="e">
        <v>#N/A</v>
      </c>
      <c r="AT64" t="e">
        <v>#N/A</v>
      </c>
      <c r="AU64" t="e">
        <v>#N/A</v>
      </c>
      <c r="AV64" t="e">
        <v>#N/A</v>
      </c>
      <c r="AW64" t="e">
        <v>#N/A</v>
      </c>
      <c r="AX64" t="e">
        <v>#N/A</v>
      </c>
      <c r="AY64" t="e">
        <v>#N/A</v>
      </c>
      <c r="AZ64" t="e">
        <v>#N/A</v>
      </c>
      <c r="BA64" t="e">
        <v>#N/A</v>
      </c>
      <c r="BB64" t="e">
        <v>#N/A</v>
      </c>
      <c r="BC64" t="e">
        <v>#N/A</v>
      </c>
      <c r="BD64" t="e">
        <v>#N/A</v>
      </c>
      <c r="BE64" t="e">
        <v>#N/A</v>
      </c>
      <c r="BF64" t="e">
        <v>#N/A</v>
      </c>
      <c r="BG64" t="e">
        <v>#N/A</v>
      </c>
      <c r="BH64" t="e">
        <v>#N/A</v>
      </c>
      <c r="BI64" t="e">
        <v>#N/A</v>
      </c>
      <c r="BJ64" t="e">
        <v>#N/A</v>
      </c>
    </row>
    <row r="65" spans="1:62" x14ac:dyDescent="0.3">
      <c r="A65">
        <v>512</v>
      </c>
      <c r="D65">
        <v>0</v>
      </c>
      <c r="E65">
        <v>0</v>
      </c>
      <c r="F65">
        <v>0</v>
      </c>
      <c r="G65">
        <v>0</v>
      </c>
      <c r="H65">
        <v>0</v>
      </c>
      <c r="I65">
        <v>0</v>
      </c>
      <c r="J65">
        <v>60760</v>
      </c>
      <c r="K65">
        <v>23190</v>
      </c>
      <c r="L65">
        <v>0</v>
      </c>
      <c r="M65">
        <v>0</v>
      </c>
      <c r="N65">
        <v>45134</v>
      </c>
      <c r="O65">
        <v>33137</v>
      </c>
      <c r="P65">
        <v>0</v>
      </c>
      <c r="Q65">
        <v>0</v>
      </c>
      <c r="R65">
        <v>87546</v>
      </c>
      <c r="S65">
        <v>0</v>
      </c>
      <c r="T65">
        <v>0</v>
      </c>
      <c r="U65">
        <v>0</v>
      </c>
      <c r="V65">
        <v>206459</v>
      </c>
      <c r="W65">
        <v>0</v>
      </c>
      <c r="X65">
        <v>0</v>
      </c>
      <c r="Y65">
        <v>0</v>
      </c>
      <c r="Z65">
        <v>215348</v>
      </c>
      <c r="AA65">
        <v>64264</v>
      </c>
      <c r="AB65">
        <v>0</v>
      </c>
      <c r="AC65">
        <v>0</v>
      </c>
      <c r="AD65">
        <v>48983</v>
      </c>
      <c r="AE65">
        <v>9811</v>
      </c>
      <c r="AF65">
        <v>1089660</v>
      </c>
      <c r="AG65">
        <v>0</v>
      </c>
      <c r="AH65">
        <v>125081</v>
      </c>
      <c r="AI65">
        <v>0</v>
      </c>
      <c r="AJ65">
        <v>0</v>
      </c>
      <c r="AK65">
        <v>0</v>
      </c>
      <c r="AL65">
        <v>87512</v>
      </c>
      <c r="AM65">
        <v>0</v>
      </c>
      <c r="AN65">
        <v>650330</v>
      </c>
      <c r="AO65">
        <v>0</v>
      </c>
      <c r="AP65">
        <v>0</v>
      </c>
      <c r="AQ65">
        <v>0</v>
      </c>
      <c r="AR65">
        <v>0</v>
      </c>
      <c r="AS65">
        <v>0</v>
      </c>
      <c r="AT65">
        <v>0</v>
      </c>
      <c r="AU65">
        <v>0</v>
      </c>
      <c r="AV65">
        <v>0</v>
      </c>
      <c r="AW65">
        <v>0</v>
      </c>
      <c r="AX65">
        <v>930195</v>
      </c>
      <c r="AY65">
        <v>0</v>
      </c>
      <c r="AZ65">
        <v>630769</v>
      </c>
      <c r="BA65">
        <v>7392366</v>
      </c>
      <c r="BB65">
        <v>0</v>
      </c>
      <c r="BC65">
        <v>0</v>
      </c>
      <c r="BD65">
        <v>378222</v>
      </c>
      <c r="BE65">
        <v>0</v>
      </c>
      <c r="BF65">
        <v>0</v>
      </c>
      <c r="BG65">
        <v>0</v>
      </c>
      <c r="BH65">
        <v>0</v>
      </c>
      <c r="BI65">
        <v>0</v>
      </c>
      <c r="BJ65">
        <v>0</v>
      </c>
    </row>
    <row r="66" spans="1:62" x14ac:dyDescent="0.3">
      <c r="D66" t="e">
        <v>#N/A</v>
      </c>
      <c r="E66" t="e">
        <v>#N/A</v>
      </c>
      <c r="F66" t="e">
        <v>#N/A</v>
      </c>
      <c r="G66" t="e">
        <v>#N/A</v>
      </c>
      <c r="H66" t="e">
        <v>#N/A</v>
      </c>
      <c r="I66" t="e">
        <v>#N/A</v>
      </c>
      <c r="J66" t="e">
        <v>#N/A</v>
      </c>
      <c r="K66" t="e">
        <v>#N/A</v>
      </c>
      <c r="L66" t="e">
        <v>#N/A</v>
      </c>
      <c r="M66" t="e">
        <v>#N/A</v>
      </c>
      <c r="N66" t="e">
        <v>#N/A</v>
      </c>
      <c r="O66" t="e">
        <v>#N/A</v>
      </c>
      <c r="P66" t="e">
        <v>#N/A</v>
      </c>
      <c r="Q66" t="e">
        <v>#N/A</v>
      </c>
      <c r="R66" t="e">
        <v>#N/A</v>
      </c>
      <c r="S66" t="e">
        <v>#N/A</v>
      </c>
      <c r="T66" t="e">
        <v>#N/A</v>
      </c>
      <c r="U66" t="e">
        <v>#N/A</v>
      </c>
      <c r="V66" t="e">
        <v>#N/A</v>
      </c>
      <c r="W66" t="e">
        <v>#N/A</v>
      </c>
      <c r="X66" t="e">
        <v>#N/A</v>
      </c>
      <c r="Y66" t="e">
        <v>#N/A</v>
      </c>
      <c r="Z66" t="e">
        <v>#N/A</v>
      </c>
      <c r="AA66" t="e">
        <v>#N/A</v>
      </c>
      <c r="AB66" t="e">
        <v>#N/A</v>
      </c>
      <c r="AC66" t="e">
        <v>#N/A</v>
      </c>
      <c r="AD66" t="e">
        <v>#N/A</v>
      </c>
      <c r="AE66" t="e">
        <v>#N/A</v>
      </c>
      <c r="AF66" t="e">
        <v>#N/A</v>
      </c>
      <c r="AG66" t="e">
        <v>#N/A</v>
      </c>
      <c r="AH66" t="e">
        <v>#N/A</v>
      </c>
      <c r="AI66" t="e">
        <v>#N/A</v>
      </c>
      <c r="AJ66" t="e">
        <v>#N/A</v>
      </c>
      <c r="AK66" t="e">
        <v>#N/A</v>
      </c>
      <c r="AL66" t="e">
        <v>#N/A</v>
      </c>
      <c r="AM66" t="e">
        <v>#N/A</v>
      </c>
      <c r="AN66" t="e">
        <v>#N/A</v>
      </c>
      <c r="AO66" t="e">
        <v>#N/A</v>
      </c>
      <c r="AP66" t="e">
        <v>#N/A</v>
      </c>
      <c r="AQ66" t="e">
        <v>#N/A</v>
      </c>
      <c r="AR66" t="e">
        <v>#N/A</v>
      </c>
      <c r="AS66" t="e">
        <v>#N/A</v>
      </c>
      <c r="AT66" t="e">
        <v>#N/A</v>
      </c>
      <c r="AU66" t="e">
        <v>#N/A</v>
      </c>
      <c r="AV66" t="e">
        <v>#N/A</v>
      </c>
      <c r="AW66" t="e">
        <v>#N/A</v>
      </c>
      <c r="AX66" t="e">
        <v>#N/A</v>
      </c>
      <c r="AY66" t="e">
        <v>#N/A</v>
      </c>
      <c r="AZ66" t="e">
        <v>#N/A</v>
      </c>
      <c r="BA66" t="e">
        <v>#N/A</v>
      </c>
      <c r="BB66" t="e">
        <v>#N/A</v>
      </c>
      <c r="BC66" t="e">
        <v>#N/A</v>
      </c>
      <c r="BD66" t="e">
        <v>#N/A</v>
      </c>
      <c r="BE66" t="e">
        <v>#N/A</v>
      </c>
      <c r="BF66" t="e">
        <v>#N/A</v>
      </c>
      <c r="BG66" t="e">
        <v>#N/A</v>
      </c>
      <c r="BH66" t="e">
        <v>#N/A</v>
      </c>
      <c r="BI66" t="e">
        <v>#N/A</v>
      </c>
      <c r="BJ66" t="e">
        <v>#N/A</v>
      </c>
    </row>
    <row r="67" spans="1:62" x14ac:dyDescent="0.3">
      <c r="A67">
        <v>622</v>
      </c>
      <c r="D67">
        <v>101677254</v>
      </c>
      <c r="E67">
        <v>23167229</v>
      </c>
      <c r="F67">
        <v>7502920</v>
      </c>
      <c r="G67">
        <v>14036864</v>
      </c>
      <c r="H67">
        <v>14715872</v>
      </c>
      <c r="I67">
        <v>22879678</v>
      </c>
      <c r="J67">
        <v>29459533</v>
      </c>
      <c r="K67">
        <v>10801305</v>
      </c>
      <c r="L67">
        <v>29318174</v>
      </c>
      <c r="M67">
        <v>9496450</v>
      </c>
      <c r="N67">
        <v>18972360</v>
      </c>
      <c r="O67">
        <v>58234017</v>
      </c>
      <c r="P67">
        <v>119876366</v>
      </c>
      <c r="Q67">
        <v>52220807</v>
      </c>
      <c r="R67">
        <v>150930723</v>
      </c>
      <c r="S67">
        <v>0</v>
      </c>
      <c r="T67">
        <v>8666416</v>
      </c>
      <c r="U67">
        <v>39022434</v>
      </c>
      <c r="V67">
        <v>10929374</v>
      </c>
      <c r="W67">
        <v>68944708</v>
      </c>
      <c r="X67">
        <v>80081893</v>
      </c>
      <c r="Y67">
        <v>729458000</v>
      </c>
      <c r="Z67">
        <v>45357025</v>
      </c>
      <c r="AA67">
        <v>17713416</v>
      </c>
      <c r="AB67">
        <v>6749004</v>
      </c>
      <c r="AC67">
        <v>67436874</v>
      </c>
      <c r="AD67">
        <v>13355439</v>
      </c>
      <c r="AE67">
        <v>24035925</v>
      </c>
      <c r="AF67">
        <v>57795441</v>
      </c>
      <c r="AG67">
        <v>0</v>
      </c>
      <c r="AH67">
        <v>19920797</v>
      </c>
      <c r="AI67">
        <v>28045940</v>
      </c>
      <c r="AJ67">
        <v>75895481</v>
      </c>
      <c r="AK67">
        <v>29105531</v>
      </c>
      <c r="AL67">
        <v>39415099</v>
      </c>
      <c r="AM67">
        <v>194841533</v>
      </c>
      <c r="AN67">
        <v>9903613</v>
      </c>
      <c r="AO67">
        <v>2736572</v>
      </c>
      <c r="AP67">
        <v>24886497</v>
      </c>
      <c r="AQ67">
        <v>5616920</v>
      </c>
      <c r="AR67">
        <v>37610048</v>
      </c>
      <c r="AS67">
        <v>131214112</v>
      </c>
      <c r="AT67">
        <v>9057873</v>
      </c>
      <c r="AU67">
        <v>6753836</v>
      </c>
      <c r="AV67">
        <v>32361629</v>
      </c>
      <c r="AW67">
        <v>14952679</v>
      </c>
      <c r="AX67">
        <v>344503647</v>
      </c>
      <c r="AY67">
        <v>11163765</v>
      </c>
      <c r="AZ67">
        <v>84413288</v>
      </c>
      <c r="BA67">
        <v>34519474</v>
      </c>
      <c r="BB67">
        <v>62082126</v>
      </c>
      <c r="BC67">
        <v>13604329</v>
      </c>
      <c r="BD67">
        <v>17532186</v>
      </c>
      <c r="BE67">
        <v>41169405</v>
      </c>
      <c r="BF67">
        <v>4191245</v>
      </c>
      <c r="BG67">
        <v>86097519</v>
      </c>
      <c r="BH67">
        <v>18374301</v>
      </c>
      <c r="BI67">
        <v>166373931</v>
      </c>
      <c r="BJ67">
        <v>6137654</v>
      </c>
    </row>
    <row r="68" spans="1:62" x14ac:dyDescent="0.3">
      <c r="A68">
        <v>577</v>
      </c>
      <c r="D68">
        <v>2</v>
      </c>
      <c r="E68">
        <v>0</v>
      </c>
      <c r="F68">
        <v>2</v>
      </c>
      <c r="G68">
        <v>2</v>
      </c>
      <c r="H68">
        <v>2</v>
      </c>
      <c r="I68">
        <v>2</v>
      </c>
      <c r="J68">
        <v>2</v>
      </c>
      <c r="K68">
        <v>2</v>
      </c>
      <c r="L68">
        <v>2</v>
      </c>
      <c r="M68">
        <v>2</v>
      </c>
      <c r="N68">
        <v>2</v>
      </c>
      <c r="O68">
        <v>2</v>
      </c>
      <c r="P68">
        <v>0</v>
      </c>
      <c r="Q68">
        <v>2</v>
      </c>
      <c r="R68">
        <v>2</v>
      </c>
      <c r="S68">
        <v>2</v>
      </c>
      <c r="T68">
        <v>2</v>
      </c>
      <c r="U68">
        <v>2</v>
      </c>
      <c r="V68">
        <v>2</v>
      </c>
      <c r="W68">
        <v>2</v>
      </c>
      <c r="X68">
        <v>2</v>
      </c>
      <c r="Y68">
        <v>2</v>
      </c>
      <c r="Z68">
        <v>2</v>
      </c>
      <c r="AA68">
        <v>2</v>
      </c>
      <c r="AB68">
        <v>2</v>
      </c>
      <c r="AC68">
        <v>2</v>
      </c>
      <c r="AD68">
        <v>2</v>
      </c>
      <c r="AE68">
        <v>2</v>
      </c>
      <c r="AF68">
        <v>2</v>
      </c>
      <c r="AG68">
        <v>0</v>
      </c>
      <c r="AH68">
        <v>2</v>
      </c>
      <c r="AI68">
        <v>2</v>
      </c>
      <c r="AJ68">
        <v>2</v>
      </c>
      <c r="AK68">
        <v>2</v>
      </c>
      <c r="AL68">
        <v>2</v>
      </c>
      <c r="AM68">
        <v>2</v>
      </c>
      <c r="AN68">
        <v>2</v>
      </c>
      <c r="AO68">
        <v>2</v>
      </c>
      <c r="AP68">
        <v>2</v>
      </c>
      <c r="AQ68">
        <v>0</v>
      </c>
      <c r="AR68">
        <v>2</v>
      </c>
      <c r="AS68">
        <v>2</v>
      </c>
      <c r="AT68">
        <v>2</v>
      </c>
      <c r="AU68">
        <v>2</v>
      </c>
      <c r="AV68">
        <v>2</v>
      </c>
      <c r="AW68">
        <v>2</v>
      </c>
      <c r="AX68">
        <v>2</v>
      </c>
      <c r="AY68">
        <v>2</v>
      </c>
      <c r="AZ68">
        <v>2</v>
      </c>
      <c r="BA68">
        <v>2</v>
      </c>
      <c r="BB68">
        <v>2</v>
      </c>
      <c r="BC68">
        <v>2</v>
      </c>
      <c r="BD68">
        <v>2</v>
      </c>
      <c r="BE68">
        <v>2</v>
      </c>
      <c r="BF68">
        <v>2</v>
      </c>
      <c r="BG68">
        <v>2</v>
      </c>
      <c r="BH68">
        <v>2</v>
      </c>
      <c r="BI68">
        <v>2</v>
      </c>
      <c r="BJ68">
        <v>2</v>
      </c>
    </row>
    <row r="69" spans="1:62" x14ac:dyDescent="0.3">
      <c r="D69" t="e">
        <v>#N/A</v>
      </c>
      <c r="E69" t="e">
        <v>#N/A</v>
      </c>
      <c r="F69" t="e">
        <v>#N/A</v>
      </c>
      <c r="G69" t="e">
        <v>#N/A</v>
      </c>
      <c r="H69" t="e">
        <v>#N/A</v>
      </c>
      <c r="I69" t="e">
        <v>#N/A</v>
      </c>
      <c r="J69" t="e">
        <v>#N/A</v>
      </c>
      <c r="K69" t="e">
        <v>#N/A</v>
      </c>
      <c r="L69" t="e">
        <v>#N/A</v>
      </c>
      <c r="M69" t="e">
        <v>#N/A</v>
      </c>
      <c r="N69" t="e">
        <v>#N/A</v>
      </c>
      <c r="O69" t="e">
        <v>#N/A</v>
      </c>
      <c r="P69" t="e">
        <v>#N/A</v>
      </c>
      <c r="Q69" t="e">
        <v>#N/A</v>
      </c>
      <c r="R69" t="e">
        <v>#N/A</v>
      </c>
      <c r="S69" t="e">
        <v>#N/A</v>
      </c>
      <c r="T69" t="e">
        <v>#N/A</v>
      </c>
      <c r="U69" t="e">
        <v>#N/A</v>
      </c>
      <c r="V69" t="e">
        <v>#N/A</v>
      </c>
      <c r="W69" t="e">
        <v>#N/A</v>
      </c>
      <c r="X69" t="e">
        <v>#N/A</v>
      </c>
      <c r="Y69" t="e">
        <v>#N/A</v>
      </c>
      <c r="Z69" t="e">
        <v>#N/A</v>
      </c>
      <c r="AA69" t="e">
        <v>#N/A</v>
      </c>
      <c r="AB69" t="e">
        <v>#N/A</v>
      </c>
      <c r="AC69" t="e">
        <v>#N/A</v>
      </c>
      <c r="AD69" t="e">
        <v>#N/A</v>
      </c>
      <c r="AE69" t="e">
        <v>#N/A</v>
      </c>
      <c r="AF69" t="e">
        <v>#N/A</v>
      </c>
      <c r="AG69" t="e">
        <v>#N/A</v>
      </c>
      <c r="AH69" t="e">
        <v>#N/A</v>
      </c>
      <c r="AI69" t="e">
        <v>#N/A</v>
      </c>
      <c r="AJ69" t="e">
        <v>#N/A</v>
      </c>
      <c r="AK69" t="e">
        <v>#N/A</v>
      </c>
      <c r="AL69" t="e">
        <v>#N/A</v>
      </c>
      <c r="AM69" t="e">
        <v>#N/A</v>
      </c>
      <c r="AN69" t="e">
        <v>#N/A</v>
      </c>
      <c r="AO69" t="e">
        <v>#N/A</v>
      </c>
      <c r="AP69" t="e">
        <v>#N/A</v>
      </c>
      <c r="AQ69" t="e">
        <v>#N/A</v>
      </c>
      <c r="AR69" t="e">
        <v>#N/A</v>
      </c>
      <c r="AS69" t="e">
        <v>#N/A</v>
      </c>
      <c r="AT69" t="e">
        <v>#N/A</v>
      </c>
      <c r="AU69" t="e">
        <v>#N/A</v>
      </c>
      <c r="AV69" t="e">
        <v>#N/A</v>
      </c>
      <c r="AW69" t="e">
        <v>#N/A</v>
      </c>
      <c r="AX69" t="e">
        <v>#N/A</v>
      </c>
      <c r="AY69" t="e">
        <v>#N/A</v>
      </c>
      <c r="AZ69" t="e">
        <v>#N/A</v>
      </c>
      <c r="BA69" t="e">
        <v>#N/A</v>
      </c>
      <c r="BB69" t="e">
        <v>#N/A</v>
      </c>
      <c r="BC69" t="e">
        <v>#N/A</v>
      </c>
      <c r="BD69" t="e">
        <v>#N/A</v>
      </c>
      <c r="BE69" t="e">
        <v>#N/A</v>
      </c>
      <c r="BF69" t="e">
        <v>#N/A</v>
      </c>
      <c r="BG69" t="e">
        <v>#N/A</v>
      </c>
      <c r="BH69" t="e">
        <v>#N/A</v>
      </c>
      <c r="BI69" t="e">
        <v>#N/A</v>
      </c>
      <c r="BJ69" t="e">
        <v>#N/A</v>
      </c>
    </row>
    <row r="70" spans="1:62" x14ac:dyDescent="0.3">
      <c r="A70">
        <v>621</v>
      </c>
      <c r="D70">
        <v>204763530</v>
      </c>
      <c r="E70">
        <v>46479130</v>
      </c>
      <c r="F70">
        <v>15037013</v>
      </c>
      <c r="G70">
        <v>28174803</v>
      </c>
      <c r="H70">
        <v>29606650</v>
      </c>
      <c r="I70">
        <v>45841671</v>
      </c>
      <c r="J70">
        <v>58902685</v>
      </c>
      <c r="K70">
        <v>21298848</v>
      </c>
      <c r="L70">
        <v>58472660</v>
      </c>
      <c r="M70">
        <v>18554965</v>
      </c>
      <c r="N70">
        <v>36876190</v>
      </c>
      <c r="O70">
        <v>116338596</v>
      </c>
      <c r="P70">
        <v>240785626</v>
      </c>
      <c r="Q70">
        <v>103712028</v>
      </c>
      <c r="R70">
        <v>305481633</v>
      </c>
      <c r="S70">
        <v>102939195</v>
      </c>
      <c r="T70">
        <v>16740937</v>
      </c>
      <c r="U70">
        <v>78488658</v>
      </c>
      <c r="V70">
        <v>21937268</v>
      </c>
      <c r="W70">
        <v>137048818</v>
      </c>
      <c r="X70">
        <v>164931636</v>
      </c>
      <c r="Y70">
        <v>1498015000</v>
      </c>
      <c r="Z70">
        <v>91454531</v>
      </c>
      <c r="AA70">
        <v>35322993</v>
      </c>
      <c r="AB70">
        <v>13449975</v>
      </c>
      <c r="AC70">
        <v>135111994</v>
      </c>
      <c r="AD70">
        <v>27046263</v>
      </c>
      <c r="AE70">
        <v>47845040</v>
      </c>
      <c r="AF70">
        <v>117726341</v>
      </c>
      <c r="AG70">
        <v>0</v>
      </c>
      <c r="AH70">
        <v>38801668</v>
      </c>
      <c r="AI70">
        <v>56060699</v>
      </c>
      <c r="AJ70">
        <v>153508108</v>
      </c>
      <c r="AK70">
        <v>58801835</v>
      </c>
      <c r="AL70">
        <v>79211574</v>
      </c>
      <c r="AM70">
        <v>391869944</v>
      </c>
      <c r="AN70">
        <v>19833578</v>
      </c>
      <c r="AO70">
        <v>55519021</v>
      </c>
      <c r="AP70">
        <v>49095861</v>
      </c>
      <c r="AQ70">
        <v>11067592</v>
      </c>
      <c r="AR70">
        <v>76356212</v>
      </c>
      <c r="AS70">
        <v>265123187</v>
      </c>
      <c r="AT70">
        <v>17935332</v>
      </c>
      <c r="AU70">
        <v>13335386</v>
      </c>
      <c r="AV70">
        <v>64624784</v>
      </c>
      <c r="AW70">
        <v>30708768</v>
      </c>
      <c r="AX70">
        <v>691599796</v>
      </c>
      <c r="AY70">
        <v>22471422</v>
      </c>
      <c r="AZ70">
        <v>170991432</v>
      </c>
      <c r="BA70">
        <v>69893015</v>
      </c>
      <c r="BB70">
        <v>124806029</v>
      </c>
      <c r="BC70">
        <v>26734393</v>
      </c>
      <c r="BD70">
        <v>34228068</v>
      </c>
      <c r="BE70">
        <v>84064881</v>
      </c>
      <c r="BF70">
        <v>8310658</v>
      </c>
      <c r="BG70">
        <v>171263665</v>
      </c>
      <c r="BH70">
        <v>36939788</v>
      </c>
      <c r="BI70">
        <v>335667880</v>
      </c>
      <c r="BJ70">
        <v>12190502</v>
      </c>
    </row>
    <row r="71" spans="1:62" x14ac:dyDescent="0.3">
      <c r="A71">
        <v>547</v>
      </c>
      <c r="D71">
        <v>4</v>
      </c>
      <c r="E71">
        <v>4</v>
      </c>
      <c r="F71">
        <v>4</v>
      </c>
      <c r="G71">
        <v>4</v>
      </c>
      <c r="H71">
        <v>4</v>
      </c>
      <c r="I71">
        <v>4</v>
      </c>
      <c r="J71">
        <v>4</v>
      </c>
      <c r="K71">
        <v>4</v>
      </c>
      <c r="L71">
        <v>4</v>
      </c>
      <c r="M71">
        <v>4</v>
      </c>
      <c r="N71">
        <v>4</v>
      </c>
      <c r="O71">
        <v>4</v>
      </c>
      <c r="P71">
        <v>4</v>
      </c>
      <c r="Q71">
        <v>4</v>
      </c>
      <c r="R71">
        <v>4</v>
      </c>
      <c r="S71">
        <v>4</v>
      </c>
      <c r="T71">
        <v>4</v>
      </c>
      <c r="U71">
        <v>4</v>
      </c>
      <c r="V71">
        <v>4</v>
      </c>
      <c r="W71">
        <v>4</v>
      </c>
      <c r="X71">
        <v>4</v>
      </c>
      <c r="Y71">
        <v>4</v>
      </c>
      <c r="Z71">
        <v>4</v>
      </c>
      <c r="AA71">
        <v>4</v>
      </c>
      <c r="AB71">
        <v>4</v>
      </c>
      <c r="AC71">
        <v>4</v>
      </c>
      <c r="AD71">
        <v>4</v>
      </c>
      <c r="AE71">
        <v>4</v>
      </c>
      <c r="AF71">
        <v>4</v>
      </c>
      <c r="AG71">
        <v>0</v>
      </c>
      <c r="AH71">
        <v>4</v>
      </c>
      <c r="AI71">
        <v>4</v>
      </c>
      <c r="AJ71">
        <v>4</v>
      </c>
      <c r="AK71">
        <v>4</v>
      </c>
      <c r="AL71">
        <v>4</v>
      </c>
      <c r="AM71">
        <v>4</v>
      </c>
      <c r="AN71">
        <v>4</v>
      </c>
      <c r="AO71">
        <v>3</v>
      </c>
      <c r="AP71">
        <v>4</v>
      </c>
      <c r="AQ71">
        <v>4</v>
      </c>
      <c r="AR71">
        <v>4</v>
      </c>
      <c r="AS71">
        <v>4</v>
      </c>
      <c r="AT71">
        <v>4</v>
      </c>
      <c r="AU71">
        <v>4</v>
      </c>
      <c r="AV71">
        <v>4</v>
      </c>
      <c r="AW71">
        <v>4</v>
      </c>
      <c r="AX71">
        <v>4</v>
      </c>
      <c r="AY71">
        <v>4</v>
      </c>
      <c r="AZ71">
        <v>4</v>
      </c>
      <c r="BA71">
        <v>4</v>
      </c>
      <c r="BB71">
        <v>4</v>
      </c>
      <c r="BC71">
        <v>1</v>
      </c>
      <c r="BD71">
        <v>4</v>
      </c>
      <c r="BE71">
        <v>4</v>
      </c>
      <c r="BF71">
        <v>4</v>
      </c>
      <c r="BG71">
        <v>4</v>
      </c>
      <c r="BH71">
        <v>4</v>
      </c>
      <c r="BI71">
        <v>4</v>
      </c>
      <c r="BJ71">
        <v>4</v>
      </c>
    </row>
    <row r="72" spans="1:62" x14ac:dyDescent="0.3">
      <c r="A72">
        <v>659</v>
      </c>
      <c r="D72">
        <v>0</v>
      </c>
      <c r="E72">
        <v>0</v>
      </c>
      <c r="F72">
        <v>0</v>
      </c>
      <c r="G72">
        <v>0</v>
      </c>
      <c r="H72">
        <v>0</v>
      </c>
      <c r="I72">
        <v>0</v>
      </c>
      <c r="J72">
        <v>0</v>
      </c>
      <c r="K72">
        <v>0</v>
      </c>
      <c r="L72">
        <v>58472660</v>
      </c>
      <c r="M72">
        <v>0</v>
      </c>
      <c r="N72">
        <v>0</v>
      </c>
      <c r="O72">
        <v>0</v>
      </c>
      <c r="P72">
        <v>0</v>
      </c>
      <c r="Q72">
        <v>0</v>
      </c>
      <c r="R72">
        <v>0</v>
      </c>
      <c r="S72">
        <v>0</v>
      </c>
      <c r="T72">
        <v>0</v>
      </c>
      <c r="U72">
        <v>0</v>
      </c>
      <c r="V72">
        <v>0</v>
      </c>
      <c r="W72">
        <v>0</v>
      </c>
      <c r="X72">
        <v>0</v>
      </c>
      <c r="Y72">
        <v>1498015000</v>
      </c>
      <c r="Z72">
        <v>0</v>
      </c>
      <c r="AA72">
        <v>35332993</v>
      </c>
      <c r="AB72">
        <v>0</v>
      </c>
      <c r="AC72">
        <v>0</v>
      </c>
      <c r="AD72">
        <v>0</v>
      </c>
      <c r="AE72">
        <v>47845040</v>
      </c>
      <c r="AF72">
        <v>0</v>
      </c>
      <c r="AG72">
        <v>0</v>
      </c>
      <c r="AH72">
        <v>0</v>
      </c>
      <c r="AI72">
        <v>0</v>
      </c>
      <c r="AJ72">
        <v>0</v>
      </c>
      <c r="AK72">
        <v>0</v>
      </c>
      <c r="AL72">
        <v>0</v>
      </c>
      <c r="AM72">
        <v>0</v>
      </c>
      <c r="AN72">
        <v>0</v>
      </c>
      <c r="AO72">
        <v>0</v>
      </c>
      <c r="AP72">
        <v>0</v>
      </c>
      <c r="AQ72">
        <v>11067592</v>
      </c>
      <c r="AR72">
        <v>0</v>
      </c>
      <c r="AS72">
        <v>0</v>
      </c>
      <c r="AT72">
        <v>0</v>
      </c>
      <c r="AU72">
        <v>0</v>
      </c>
      <c r="AV72">
        <v>0</v>
      </c>
      <c r="AW72">
        <v>30708768</v>
      </c>
      <c r="AX72">
        <v>691599796</v>
      </c>
      <c r="AY72">
        <v>0</v>
      </c>
      <c r="AZ72">
        <v>0</v>
      </c>
      <c r="BA72">
        <v>0</v>
      </c>
      <c r="BB72">
        <v>0</v>
      </c>
      <c r="BC72">
        <v>0</v>
      </c>
      <c r="BD72">
        <v>0</v>
      </c>
      <c r="BE72">
        <v>0</v>
      </c>
      <c r="BF72">
        <v>0</v>
      </c>
      <c r="BG72">
        <v>0</v>
      </c>
      <c r="BH72">
        <v>0</v>
      </c>
      <c r="BI72">
        <v>0</v>
      </c>
      <c r="BJ72">
        <v>0</v>
      </c>
    </row>
    <row r="73" spans="1:62" x14ac:dyDescent="0.3">
      <c r="A73">
        <v>660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row>
    <row r="74" spans="1:62" x14ac:dyDescent="0.3">
      <c r="A74">
        <v>661</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6.9</v>
      </c>
      <c r="BH74">
        <v>0</v>
      </c>
      <c r="BI74">
        <v>0</v>
      </c>
      <c r="BJ74">
        <v>0</v>
      </c>
    </row>
    <row r="75" spans="1:62" x14ac:dyDescent="0.3">
      <c r="D75" t="e">
        <v>#N/A</v>
      </c>
      <c r="E75" t="e">
        <v>#N/A</v>
      </c>
      <c r="F75" t="e">
        <v>#N/A</v>
      </c>
      <c r="G75" t="e">
        <v>#N/A</v>
      </c>
      <c r="H75" t="e">
        <v>#N/A</v>
      </c>
      <c r="I75" t="e">
        <v>#N/A</v>
      </c>
      <c r="J75" t="e">
        <v>#N/A</v>
      </c>
      <c r="K75" t="e">
        <v>#N/A</v>
      </c>
      <c r="L75" t="e">
        <v>#N/A</v>
      </c>
      <c r="M75" t="e">
        <v>#N/A</v>
      </c>
      <c r="N75" t="e">
        <v>#N/A</v>
      </c>
      <c r="O75" t="e">
        <v>#N/A</v>
      </c>
      <c r="P75" t="e">
        <v>#N/A</v>
      </c>
      <c r="Q75" t="e">
        <v>#N/A</v>
      </c>
      <c r="R75" t="e">
        <v>#N/A</v>
      </c>
      <c r="S75" t="e">
        <v>#N/A</v>
      </c>
      <c r="T75" t="e">
        <v>#N/A</v>
      </c>
      <c r="U75" t="e">
        <v>#N/A</v>
      </c>
      <c r="V75" t="e">
        <v>#N/A</v>
      </c>
      <c r="W75" t="e">
        <v>#N/A</v>
      </c>
      <c r="X75" t="e">
        <v>#N/A</v>
      </c>
      <c r="Y75" t="e">
        <v>#N/A</v>
      </c>
      <c r="Z75" t="e">
        <v>#N/A</v>
      </c>
      <c r="AA75" t="e">
        <v>#N/A</v>
      </c>
      <c r="AB75" t="e">
        <v>#N/A</v>
      </c>
      <c r="AC75" t="e">
        <v>#N/A</v>
      </c>
      <c r="AD75" t="e">
        <v>#N/A</v>
      </c>
      <c r="AE75" t="e">
        <v>#N/A</v>
      </c>
      <c r="AF75" t="e">
        <v>#N/A</v>
      </c>
      <c r="AG75" t="e">
        <v>#N/A</v>
      </c>
      <c r="AH75" t="e">
        <v>#N/A</v>
      </c>
      <c r="AI75" t="e">
        <v>#N/A</v>
      </c>
      <c r="AJ75" t="e">
        <v>#N/A</v>
      </c>
      <c r="AK75" t="e">
        <v>#N/A</v>
      </c>
      <c r="AL75" t="e">
        <v>#N/A</v>
      </c>
      <c r="AM75" t="e">
        <v>#N/A</v>
      </c>
      <c r="AN75" t="e">
        <v>#N/A</v>
      </c>
      <c r="AO75" t="e">
        <v>#N/A</v>
      </c>
      <c r="AP75" t="e">
        <v>#N/A</v>
      </c>
      <c r="AQ75" t="e">
        <v>#N/A</v>
      </c>
      <c r="AR75" t="e">
        <v>#N/A</v>
      </c>
      <c r="AS75" t="e">
        <v>#N/A</v>
      </c>
      <c r="AT75" t="e">
        <v>#N/A</v>
      </c>
      <c r="AU75" t="e">
        <v>#N/A</v>
      </c>
      <c r="AV75" t="e">
        <v>#N/A</v>
      </c>
      <c r="AW75" t="e">
        <v>#N/A</v>
      </c>
      <c r="AX75" t="e">
        <v>#N/A</v>
      </c>
      <c r="AY75" t="e">
        <v>#N/A</v>
      </c>
      <c r="AZ75" t="e">
        <v>#N/A</v>
      </c>
      <c r="BA75" t="e">
        <v>#N/A</v>
      </c>
      <c r="BB75" t="e">
        <v>#N/A</v>
      </c>
      <c r="BC75" t="e">
        <v>#N/A</v>
      </c>
      <c r="BD75" t="e">
        <v>#N/A</v>
      </c>
      <c r="BE75" t="e">
        <v>#N/A</v>
      </c>
      <c r="BF75" t="e">
        <v>#N/A</v>
      </c>
      <c r="BG75" t="e">
        <v>#N/A</v>
      </c>
      <c r="BH75" t="e">
        <v>#N/A</v>
      </c>
      <c r="BI75" t="e">
        <v>#N/A</v>
      </c>
      <c r="BJ75" t="e">
        <v>#N/A</v>
      </c>
    </row>
    <row r="76" spans="1:62" x14ac:dyDescent="0.3">
      <c r="D76" t="e">
        <v>#N/A</v>
      </c>
      <c r="E76" t="e">
        <v>#N/A</v>
      </c>
      <c r="F76" t="e">
        <v>#N/A</v>
      </c>
      <c r="G76" t="e">
        <v>#N/A</v>
      </c>
      <c r="H76" t="e">
        <v>#N/A</v>
      </c>
      <c r="I76" t="e">
        <v>#N/A</v>
      </c>
      <c r="J76" t="e">
        <v>#N/A</v>
      </c>
      <c r="K76" t="e">
        <v>#N/A</v>
      </c>
      <c r="L76" t="e">
        <v>#N/A</v>
      </c>
      <c r="M76" t="e">
        <v>#N/A</v>
      </c>
      <c r="N76" t="e">
        <v>#N/A</v>
      </c>
      <c r="O76" t="e">
        <v>#N/A</v>
      </c>
      <c r="P76" t="e">
        <v>#N/A</v>
      </c>
      <c r="Q76" t="e">
        <v>#N/A</v>
      </c>
      <c r="R76" t="e">
        <v>#N/A</v>
      </c>
      <c r="S76" t="e">
        <v>#N/A</v>
      </c>
      <c r="T76" t="e">
        <v>#N/A</v>
      </c>
      <c r="U76" t="e">
        <v>#N/A</v>
      </c>
      <c r="V76" t="e">
        <v>#N/A</v>
      </c>
      <c r="W76" t="e">
        <v>#N/A</v>
      </c>
      <c r="X76" t="e">
        <v>#N/A</v>
      </c>
      <c r="Y76" t="e">
        <v>#N/A</v>
      </c>
      <c r="Z76" t="e">
        <v>#N/A</v>
      </c>
      <c r="AA76" t="e">
        <v>#N/A</v>
      </c>
      <c r="AB76" t="e">
        <v>#N/A</v>
      </c>
      <c r="AC76" t="e">
        <v>#N/A</v>
      </c>
      <c r="AD76" t="e">
        <v>#N/A</v>
      </c>
      <c r="AE76" t="e">
        <v>#N/A</v>
      </c>
      <c r="AF76" t="e">
        <v>#N/A</v>
      </c>
      <c r="AG76" t="e">
        <v>#N/A</v>
      </c>
      <c r="AH76" t="e">
        <v>#N/A</v>
      </c>
      <c r="AI76" t="e">
        <v>#N/A</v>
      </c>
      <c r="AJ76" t="e">
        <v>#N/A</v>
      </c>
      <c r="AK76" t="e">
        <v>#N/A</v>
      </c>
      <c r="AL76" t="e">
        <v>#N/A</v>
      </c>
      <c r="AM76" t="e">
        <v>#N/A</v>
      </c>
      <c r="AN76" t="e">
        <v>#N/A</v>
      </c>
      <c r="AO76" t="e">
        <v>#N/A</v>
      </c>
      <c r="AP76" t="e">
        <v>#N/A</v>
      </c>
      <c r="AQ76" t="e">
        <v>#N/A</v>
      </c>
      <c r="AR76" t="e">
        <v>#N/A</v>
      </c>
      <c r="AS76" t="e">
        <v>#N/A</v>
      </c>
      <c r="AT76" t="e">
        <v>#N/A</v>
      </c>
      <c r="AU76" t="e">
        <v>#N/A</v>
      </c>
      <c r="AV76" t="e">
        <v>#N/A</v>
      </c>
      <c r="AW76" t="e">
        <v>#N/A</v>
      </c>
      <c r="AX76" t="e">
        <v>#N/A</v>
      </c>
      <c r="AY76" t="e">
        <v>#N/A</v>
      </c>
      <c r="AZ76" t="e">
        <v>#N/A</v>
      </c>
      <c r="BA76" t="e">
        <v>#N/A</v>
      </c>
      <c r="BB76" t="e">
        <v>#N/A</v>
      </c>
      <c r="BC76" t="e">
        <v>#N/A</v>
      </c>
      <c r="BD76" t="e">
        <v>#N/A</v>
      </c>
      <c r="BE76" t="e">
        <v>#N/A</v>
      </c>
      <c r="BF76" t="e">
        <v>#N/A</v>
      </c>
      <c r="BG76" t="e">
        <v>#N/A</v>
      </c>
      <c r="BH76" t="e">
        <v>#N/A</v>
      </c>
      <c r="BI76" t="e">
        <v>#N/A</v>
      </c>
      <c r="BJ76" t="e">
        <v>#N/A</v>
      </c>
    </row>
    <row r="77" spans="1:62" x14ac:dyDescent="0.3">
      <c r="A77">
        <v>6</v>
      </c>
      <c r="D77">
        <v>0</v>
      </c>
      <c r="E77">
        <v>0</v>
      </c>
      <c r="F77">
        <v>0</v>
      </c>
      <c r="G77">
        <v>0</v>
      </c>
      <c r="H77">
        <v>0</v>
      </c>
      <c r="I77">
        <v>0</v>
      </c>
      <c r="J77">
        <v>0</v>
      </c>
      <c r="K77">
        <v>0</v>
      </c>
      <c r="L77">
        <v>0</v>
      </c>
      <c r="M77">
        <v>0</v>
      </c>
      <c r="N77">
        <v>0</v>
      </c>
      <c r="O77">
        <v>17480</v>
      </c>
      <c r="P77">
        <v>0</v>
      </c>
      <c r="Q77">
        <v>0</v>
      </c>
      <c r="R77">
        <v>0</v>
      </c>
      <c r="S77">
        <v>0</v>
      </c>
      <c r="T77">
        <v>0</v>
      </c>
      <c r="U77">
        <v>176458</v>
      </c>
      <c r="V77">
        <v>0</v>
      </c>
      <c r="W77">
        <v>0</v>
      </c>
      <c r="X77">
        <v>240676</v>
      </c>
      <c r="Y77">
        <v>60316000</v>
      </c>
      <c r="Z77">
        <v>0</v>
      </c>
      <c r="AA77">
        <v>0</v>
      </c>
      <c r="AB77">
        <v>0</v>
      </c>
      <c r="AC77">
        <v>0</v>
      </c>
      <c r="AD77">
        <v>0</v>
      </c>
      <c r="AE77">
        <v>0</v>
      </c>
      <c r="AF77">
        <v>345160</v>
      </c>
      <c r="AG77">
        <v>0</v>
      </c>
      <c r="AH77">
        <v>0</v>
      </c>
      <c r="AI77">
        <v>0</v>
      </c>
      <c r="AJ77">
        <v>0</v>
      </c>
      <c r="AK77">
        <v>0</v>
      </c>
      <c r="AL77">
        <v>0</v>
      </c>
      <c r="AM77">
        <v>0</v>
      </c>
      <c r="AN77">
        <v>0</v>
      </c>
      <c r="AO77">
        <v>0</v>
      </c>
      <c r="AP77">
        <v>0</v>
      </c>
      <c r="AQ77">
        <v>0</v>
      </c>
      <c r="AR77">
        <v>0</v>
      </c>
      <c r="AS77">
        <v>0</v>
      </c>
      <c r="AT77">
        <v>0</v>
      </c>
      <c r="AU77">
        <v>0</v>
      </c>
      <c r="AV77">
        <v>0</v>
      </c>
      <c r="AW77">
        <v>0</v>
      </c>
      <c r="AX77">
        <v>10216779</v>
      </c>
      <c r="AY77">
        <v>0</v>
      </c>
      <c r="AZ77">
        <v>0</v>
      </c>
      <c r="BA77">
        <v>0</v>
      </c>
      <c r="BB77">
        <v>0</v>
      </c>
      <c r="BC77">
        <v>0</v>
      </c>
      <c r="BD77">
        <v>0</v>
      </c>
      <c r="BE77">
        <v>0</v>
      </c>
      <c r="BF77">
        <v>0</v>
      </c>
      <c r="BG77">
        <v>0</v>
      </c>
      <c r="BH77">
        <v>0</v>
      </c>
      <c r="BI77">
        <v>0</v>
      </c>
      <c r="BJ77">
        <v>0</v>
      </c>
    </row>
    <row r="79" spans="1:62" ht="43.2" x14ac:dyDescent="0.3">
      <c r="D79" s="392" t="str">
        <f>D1</f>
        <v>Alamance-Burlington School System</v>
      </c>
      <c r="E79" s="392" t="str">
        <f t="shared" ref="E79:BJ79" si="0">E1</f>
        <v>Alexander County Schools</v>
      </c>
      <c r="F79" s="392" t="str">
        <f t="shared" si="0"/>
        <v>Alleghany County Schools</v>
      </c>
      <c r="G79" s="392" t="str">
        <f t="shared" si="0"/>
        <v>Anson County Schools</v>
      </c>
      <c r="H79" s="392" t="str">
        <f t="shared" si="0"/>
        <v>Ashe County Schools</v>
      </c>
      <c r="I79" s="392" t="str">
        <f t="shared" si="0"/>
        <v>Asheboro City Schools</v>
      </c>
      <c r="J79" s="392" t="str">
        <f t="shared" si="0"/>
        <v>Asheville City Schools</v>
      </c>
      <c r="K79" s="392" t="str">
        <f t="shared" si="0"/>
        <v>Avery County Schools</v>
      </c>
      <c r="L79" s="392" t="str">
        <f t="shared" si="0"/>
        <v>Beaufort County Schools</v>
      </c>
      <c r="M79" s="392" t="str">
        <f t="shared" si="0"/>
        <v>Bertie County Schools</v>
      </c>
      <c r="N79" s="392" t="str">
        <f t="shared" si="0"/>
        <v>Bladen County Schools</v>
      </c>
      <c r="O79" s="392" t="str">
        <f t="shared" si="0"/>
        <v>Brunswick County Schools</v>
      </c>
      <c r="P79" s="392" t="str">
        <f t="shared" si="0"/>
        <v>Buncombe County Schools</v>
      </c>
      <c r="Q79" s="392" t="str">
        <f t="shared" si="0"/>
        <v>Burke County Schools</v>
      </c>
      <c r="R79" s="392" t="str">
        <f t="shared" si="0"/>
        <v>Cabarrus County Schools</v>
      </c>
      <c r="S79" s="392" t="str">
        <f t="shared" si="0"/>
        <v>Caldwell County Schools</v>
      </c>
      <c r="T79" s="392" t="str">
        <f t="shared" si="0"/>
        <v>Camden County Schools</v>
      </c>
      <c r="U79" s="392" t="str">
        <f t="shared" si="0"/>
        <v>Carteret County Schools</v>
      </c>
      <c r="V79" s="392" t="str">
        <f t="shared" si="0"/>
        <v>Caswell County Schools</v>
      </c>
      <c r="W79" s="392" t="str">
        <f t="shared" si="0"/>
        <v>Catawba County Schools</v>
      </c>
      <c r="X79" s="392" t="str">
        <f t="shared" si="0"/>
        <v>Chapel Hill/Carrboro City Schools</v>
      </c>
      <c r="Y79" s="392" t="str">
        <f t="shared" si="0"/>
        <v>Charlotte/Mecklenburg County Schools</v>
      </c>
      <c r="Z79" s="392" t="str">
        <f t="shared" si="0"/>
        <v>Chatham County Schools</v>
      </c>
      <c r="AA79" s="392" t="str">
        <f t="shared" si="0"/>
        <v>Cherokee County Schools</v>
      </c>
      <c r="AB79" s="392" t="str">
        <f t="shared" si="0"/>
        <v>Clay County Schools</v>
      </c>
      <c r="AC79" s="392" t="str">
        <f t="shared" si="0"/>
        <v>Cleveland County Schools</v>
      </c>
      <c r="AD79" s="392" t="str">
        <f t="shared" si="0"/>
        <v>Clinton City Schools</v>
      </c>
      <c r="AE79" s="392" t="str">
        <f t="shared" si="0"/>
        <v>Columbus County Schools</v>
      </c>
      <c r="AF79" s="392" t="str">
        <f t="shared" si="0"/>
        <v>Craven County Schools</v>
      </c>
      <c r="AG79" s="392" t="str">
        <f t="shared" si="0"/>
        <v>Cumberland County Schools</v>
      </c>
      <c r="AH79" s="392" t="str">
        <f t="shared" si="0"/>
        <v>Currituck County Schools</v>
      </c>
      <c r="AI79" s="392" t="str">
        <f t="shared" si="0"/>
        <v>Dare County Schools</v>
      </c>
      <c r="AJ79" s="392" t="str">
        <f t="shared" si="0"/>
        <v>Davidson County Schools</v>
      </c>
      <c r="AK79" s="392" t="str">
        <f t="shared" si="0"/>
        <v>Davie County Schools</v>
      </c>
      <c r="AL79" s="392" t="str">
        <f t="shared" si="0"/>
        <v>Duplin County Schools</v>
      </c>
      <c r="AM79" s="392" t="str">
        <f t="shared" si="0"/>
        <v>Durham Public Schools</v>
      </c>
      <c r="AN79" s="392" t="str">
        <f t="shared" si="0"/>
        <v>Edenton City/Chowan County Schools</v>
      </c>
      <c r="AO79" s="392" t="str">
        <f t="shared" si="0"/>
        <v>Edgecombe County Schools</v>
      </c>
      <c r="AP79" s="392" t="str">
        <f t="shared" si="0"/>
        <v>Elizabeth City-Pasquotank County Schools</v>
      </c>
      <c r="AQ79" s="392" t="str">
        <f t="shared" si="0"/>
        <v>Elkin City Schools</v>
      </c>
      <c r="AR79" s="392" t="str">
        <f t="shared" si="0"/>
        <v>Franklin County Schools</v>
      </c>
      <c r="AS79" s="392" t="str">
        <f t="shared" si="0"/>
        <v>Gaston County Schools</v>
      </c>
      <c r="AT79" s="392" t="str">
        <f t="shared" si="0"/>
        <v>Gates County Schools</v>
      </c>
      <c r="AU79" s="392" t="str">
        <f t="shared" si="0"/>
        <v>Graham County Schools</v>
      </c>
      <c r="AV79" s="392" t="str">
        <f t="shared" si="0"/>
        <v>Granville County Schools</v>
      </c>
      <c r="AW79" s="392" t="str">
        <f t="shared" si="0"/>
        <v>Greene County Schools</v>
      </c>
      <c r="AX79" s="392" t="str">
        <f t="shared" si="0"/>
        <v>Guilford County Schools</v>
      </c>
      <c r="AY79" s="392" t="str">
        <f t="shared" si="0"/>
        <v>Halifax County Schools</v>
      </c>
      <c r="AZ79" s="392" t="str">
        <f t="shared" si="0"/>
        <v>Harnett County Schools</v>
      </c>
      <c r="BA79" s="392" t="str">
        <f t="shared" si="0"/>
        <v>Haywood County Schools</v>
      </c>
      <c r="BB79" s="392" t="str">
        <f t="shared" si="0"/>
        <v>Henderson County Schools</v>
      </c>
      <c r="BC79" s="392" t="str">
        <f t="shared" si="0"/>
        <v>Hertford County Schools</v>
      </c>
      <c r="BD79" s="392" t="str">
        <f t="shared" si="0"/>
        <v>Hickory City Schools</v>
      </c>
      <c r="BE79" s="392" t="str">
        <f t="shared" si="0"/>
        <v>Hoke County Schools</v>
      </c>
      <c r="BF79" s="392" t="str">
        <f t="shared" si="0"/>
        <v>Hyde County Schools</v>
      </c>
      <c r="BG79" s="392" t="str">
        <f t="shared" si="0"/>
        <v>Iredell County/Statesville City Schools</v>
      </c>
      <c r="BH79" s="392" t="str">
        <f t="shared" si="0"/>
        <v>Jackson County Schools</v>
      </c>
      <c r="BI79" s="392" t="str">
        <f t="shared" si="0"/>
        <v>Johnston County Schools</v>
      </c>
      <c r="BJ79" s="392" t="str">
        <f t="shared" si="0"/>
        <v>Jones County Schools</v>
      </c>
    </row>
  </sheetData>
  <sheetProtection algorithmName="SHA-512" hashValue="xQN1IiwVzByScxHQGUe/ls5qoTO/Xx3DzeLDv5wgLfMsyYxWtL8EOfgCJIBsZr/Vk/IfnrylQSV9KiFWy4Kynw==" saltValue="ceorLtlhyS6L1g2L3ky3S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DP162"/>
  <sheetViews>
    <sheetView workbookViewId="0">
      <selection activeCell="B1" sqref="B1"/>
    </sheetView>
  </sheetViews>
  <sheetFormatPr defaultColWidth="8.88671875" defaultRowHeight="14.4" x14ac:dyDescent="0.3"/>
  <cols>
    <col min="1" max="1" width="29.33203125" style="493" customWidth="1"/>
    <col min="2" max="2" width="72.6640625" style="494" customWidth="1"/>
    <col min="3" max="3" width="54.33203125" style="496" customWidth="1"/>
    <col min="4" max="61" width="20.77734375" style="496" customWidth="1"/>
    <col min="62" max="119" width="20.77734375" customWidth="1"/>
    <col min="121" max="16384" width="8.88671875" style="496"/>
  </cols>
  <sheetData>
    <row r="1" spans="1:120" s="494" customFormat="1" ht="43.2" x14ac:dyDescent="0.3">
      <c r="A1" s="495" t="s">
        <v>718</v>
      </c>
      <c r="B1" s="494" t="s">
        <v>229</v>
      </c>
      <c r="C1" s="494" t="s">
        <v>229</v>
      </c>
      <c r="D1" s="494" t="s">
        <v>775</v>
      </c>
      <c r="E1" s="494" t="s">
        <v>776</v>
      </c>
      <c r="F1" s="494" t="s">
        <v>777</v>
      </c>
      <c r="G1" s="494" t="s">
        <v>778</v>
      </c>
      <c r="H1" s="494" t="s">
        <v>779</v>
      </c>
      <c r="I1" s="494" t="s">
        <v>780</v>
      </c>
      <c r="J1" s="494" t="s">
        <v>781</v>
      </c>
      <c r="K1" s="494" t="s">
        <v>782</v>
      </c>
      <c r="L1" s="494" t="s">
        <v>783</v>
      </c>
      <c r="M1" s="494" t="s">
        <v>784</v>
      </c>
      <c r="N1" s="494" t="s">
        <v>785</v>
      </c>
      <c r="O1" s="494" t="s">
        <v>786</v>
      </c>
      <c r="P1" s="494" t="s">
        <v>787</v>
      </c>
      <c r="Q1" s="494" t="s">
        <v>788</v>
      </c>
      <c r="R1" s="494" t="s">
        <v>789</v>
      </c>
      <c r="S1" s="494" t="s">
        <v>790</v>
      </c>
      <c r="T1" s="494" t="s">
        <v>791</v>
      </c>
      <c r="U1" s="494" t="s">
        <v>792</v>
      </c>
      <c r="V1" s="494" t="s">
        <v>793</v>
      </c>
      <c r="W1" s="494" t="s">
        <v>794</v>
      </c>
      <c r="X1" s="494" t="s">
        <v>795</v>
      </c>
      <c r="Y1" s="494" t="s">
        <v>796</v>
      </c>
      <c r="Z1" s="494" t="s">
        <v>797</v>
      </c>
      <c r="AA1" s="494" t="s">
        <v>798</v>
      </c>
      <c r="AB1" s="494" t="s">
        <v>799</v>
      </c>
      <c r="AC1" s="494" t="s">
        <v>800</v>
      </c>
      <c r="AD1" s="494" t="s">
        <v>801</v>
      </c>
      <c r="AE1" s="494" t="s">
        <v>802</v>
      </c>
      <c r="AF1" s="494" t="s">
        <v>803</v>
      </c>
      <c r="AG1" s="494" t="s">
        <v>804</v>
      </c>
      <c r="AH1" s="494" t="s">
        <v>805</v>
      </c>
      <c r="AI1" s="494" t="s">
        <v>806</v>
      </c>
      <c r="AJ1" s="494" t="s">
        <v>807</v>
      </c>
      <c r="AK1" s="494" t="s">
        <v>808</v>
      </c>
      <c r="AL1" s="494" t="s">
        <v>809</v>
      </c>
      <c r="AM1" s="494" t="s">
        <v>810</v>
      </c>
      <c r="AN1" s="494" t="s">
        <v>811</v>
      </c>
      <c r="AO1" s="494" t="s">
        <v>812</v>
      </c>
      <c r="AP1" s="494" t="s">
        <v>813</v>
      </c>
      <c r="AQ1" s="494" t="s">
        <v>814</v>
      </c>
      <c r="AR1" s="494" t="s">
        <v>815</v>
      </c>
      <c r="AS1" s="494" t="s">
        <v>816</v>
      </c>
      <c r="AT1" s="494" t="s">
        <v>817</v>
      </c>
      <c r="AU1" s="494" t="s">
        <v>818</v>
      </c>
      <c r="AV1" s="494" t="s">
        <v>819</v>
      </c>
      <c r="AW1" s="494" t="s">
        <v>820</v>
      </c>
      <c r="AX1" s="494" t="s">
        <v>821</v>
      </c>
      <c r="AY1" s="494" t="s">
        <v>822</v>
      </c>
      <c r="AZ1" s="494" t="s">
        <v>823</v>
      </c>
      <c r="BA1" s="494" t="s">
        <v>824</v>
      </c>
      <c r="BB1" s="494" t="s">
        <v>825</v>
      </c>
      <c r="BC1" s="494" t="s">
        <v>826</v>
      </c>
      <c r="BD1" s="494" t="s">
        <v>827</v>
      </c>
      <c r="BE1" s="494" t="s">
        <v>828</v>
      </c>
      <c r="BF1" s="494" t="s">
        <v>829</v>
      </c>
      <c r="BG1" s="494" t="s">
        <v>830</v>
      </c>
      <c r="BH1" s="494" t="s">
        <v>831</v>
      </c>
      <c r="BI1" s="494" t="s">
        <v>832</v>
      </c>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row>
    <row r="2" spans="1:120" x14ac:dyDescent="0.3">
      <c r="A2" s="493" t="s">
        <v>397</v>
      </c>
      <c r="B2" s="494" t="s">
        <v>10</v>
      </c>
      <c r="C2" s="496" t="s">
        <v>2</v>
      </c>
      <c r="D2" s="496">
        <v>52765</v>
      </c>
      <c r="E2" s="496">
        <v>52767</v>
      </c>
      <c r="F2" s="496">
        <v>52768</v>
      </c>
      <c r="G2" s="496">
        <v>52769</v>
      </c>
      <c r="H2" s="496">
        <v>52770</v>
      </c>
      <c r="I2" s="496">
        <v>52771</v>
      </c>
      <c r="J2" s="496">
        <v>52772</v>
      </c>
      <c r="K2" s="496">
        <v>52773</v>
      </c>
      <c r="L2" s="496">
        <v>52774</v>
      </c>
      <c r="M2" s="496">
        <v>52775</v>
      </c>
      <c r="N2" s="496">
        <v>52776</v>
      </c>
      <c r="O2" s="496">
        <v>52777</v>
      </c>
      <c r="P2" s="496">
        <v>52778</v>
      </c>
      <c r="Q2" s="496">
        <v>52779</v>
      </c>
      <c r="R2" s="496">
        <v>52781</v>
      </c>
      <c r="S2" s="496">
        <v>52782</v>
      </c>
      <c r="T2" s="496">
        <v>52783</v>
      </c>
      <c r="U2" s="496">
        <v>52784</v>
      </c>
      <c r="V2" s="496">
        <v>52785</v>
      </c>
      <c r="W2" s="496">
        <v>52786</v>
      </c>
      <c r="X2" s="496">
        <v>52989</v>
      </c>
      <c r="Y2" s="496">
        <v>52990</v>
      </c>
      <c r="Z2" s="496">
        <v>52787</v>
      </c>
      <c r="AA2" s="496">
        <v>52788</v>
      </c>
      <c r="AB2" s="496">
        <v>52789</v>
      </c>
      <c r="AC2" s="496">
        <v>52790</v>
      </c>
      <c r="AD2" s="496">
        <v>52791</v>
      </c>
      <c r="AE2" s="496">
        <v>52792</v>
      </c>
      <c r="AF2" s="496">
        <v>52793</v>
      </c>
      <c r="AG2" s="496">
        <v>52794</v>
      </c>
      <c r="AH2" s="496">
        <v>52795</v>
      </c>
      <c r="AI2" s="496">
        <v>52796</v>
      </c>
      <c r="AJ2" s="496">
        <v>52797</v>
      </c>
      <c r="AK2" s="496">
        <v>52798</v>
      </c>
      <c r="AL2" s="496">
        <v>52799</v>
      </c>
      <c r="AM2" s="496">
        <v>52998</v>
      </c>
      <c r="AN2" s="496">
        <v>52991</v>
      </c>
      <c r="AO2" s="496">
        <v>52801</v>
      </c>
      <c r="AP2" s="496">
        <v>52992</v>
      </c>
      <c r="AQ2" s="496">
        <v>52802</v>
      </c>
      <c r="AR2" s="496">
        <v>52803</v>
      </c>
      <c r="AS2" s="496">
        <v>52804</v>
      </c>
      <c r="AT2" s="496">
        <v>52805</v>
      </c>
      <c r="AU2" s="496">
        <v>52806</v>
      </c>
      <c r="AV2" s="496">
        <v>52807</v>
      </c>
      <c r="AW2" s="496">
        <v>52808</v>
      </c>
      <c r="AX2" s="496">
        <v>52809</v>
      </c>
      <c r="AY2" s="496">
        <v>52997</v>
      </c>
      <c r="AZ2" s="496">
        <v>52811</v>
      </c>
      <c r="BA2" s="496">
        <v>52812</v>
      </c>
      <c r="BB2" s="496">
        <v>52813</v>
      </c>
      <c r="BC2" s="496">
        <v>52814</v>
      </c>
      <c r="BD2" s="496">
        <v>52815</v>
      </c>
      <c r="BE2" s="496">
        <v>52816</v>
      </c>
      <c r="BF2" s="496">
        <v>52817</v>
      </c>
      <c r="BG2" s="496">
        <v>52993</v>
      </c>
      <c r="BH2" s="496">
        <v>52818</v>
      </c>
      <c r="BI2" s="496">
        <v>52819</v>
      </c>
    </row>
    <row r="3" spans="1:120" x14ac:dyDescent="0.3">
      <c r="A3" s="493">
        <v>4</v>
      </c>
      <c r="B3" s="494" t="s">
        <v>48</v>
      </c>
      <c r="D3" s="496">
        <v>4884999</v>
      </c>
      <c r="E3" s="496">
        <v>1491166</v>
      </c>
      <c r="F3" s="496">
        <v>1465378</v>
      </c>
      <c r="G3" s="496">
        <v>223757</v>
      </c>
      <c r="H3" s="496">
        <v>270771</v>
      </c>
      <c r="I3" s="496">
        <v>301349</v>
      </c>
      <c r="J3" s="496">
        <v>310578</v>
      </c>
      <c r="K3" s="496">
        <v>137805</v>
      </c>
      <c r="L3" s="496">
        <v>125835</v>
      </c>
      <c r="M3" s="496">
        <v>378781</v>
      </c>
      <c r="N3" s="496">
        <v>186190</v>
      </c>
      <c r="O3" s="496">
        <v>1743720</v>
      </c>
      <c r="P3" s="496">
        <v>2414771</v>
      </c>
      <c r="Q3" s="496">
        <v>385973</v>
      </c>
      <c r="R3" s="496">
        <v>3587809</v>
      </c>
      <c r="S3" s="496">
        <v>4650948</v>
      </c>
      <c r="T3" s="496">
        <v>42321</v>
      </c>
      <c r="U3" s="496">
        <v>520587</v>
      </c>
      <c r="V3" s="496">
        <v>169527</v>
      </c>
      <c r="W3" s="496">
        <v>654642</v>
      </c>
      <c r="X3" s="496">
        <v>3278571</v>
      </c>
      <c r="Y3" s="496">
        <v>63617000</v>
      </c>
      <c r="Z3" s="496">
        <v>2081026</v>
      </c>
      <c r="AA3" s="496">
        <v>150463</v>
      </c>
      <c r="AB3" s="496">
        <v>429104</v>
      </c>
      <c r="AC3" s="496">
        <v>1311550</v>
      </c>
      <c r="AD3" s="496">
        <v>163726</v>
      </c>
      <c r="AE3" s="496">
        <v>385958</v>
      </c>
      <c r="AF3" s="496">
        <v>863220</v>
      </c>
      <c r="AG3" s="496">
        <v>18649468</v>
      </c>
      <c r="AH3" s="496">
        <v>834319</v>
      </c>
      <c r="AI3" s="496">
        <v>790381</v>
      </c>
      <c r="AJ3" s="496">
        <v>1410120</v>
      </c>
      <c r="AK3" s="496">
        <v>405215</v>
      </c>
      <c r="AL3" s="496">
        <v>346729</v>
      </c>
      <c r="AM3" s="496">
        <v>9155138</v>
      </c>
      <c r="AN3" s="496">
        <v>371324</v>
      </c>
      <c r="AO3" s="496">
        <v>338916</v>
      </c>
      <c r="AP3" s="496">
        <v>229001</v>
      </c>
      <c r="AQ3" s="496">
        <v>44595</v>
      </c>
      <c r="AR3" s="496">
        <v>629150</v>
      </c>
      <c r="AS3" s="496">
        <v>2594406</v>
      </c>
      <c r="AT3" s="496">
        <v>53161</v>
      </c>
      <c r="AU3" s="496">
        <v>73205</v>
      </c>
      <c r="AV3" s="496">
        <v>298852</v>
      </c>
      <c r="AW3" s="496">
        <v>162044</v>
      </c>
      <c r="AX3" s="496">
        <v>21989291</v>
      </c>
      <c r="AY3" s="496">
        <v>1148910</v>
      </c>
      <c r="AZ3" s="496">
        <v>346630</v>
      </c>
      <c r="BA3" s="496">
        <v>489435</v>
      </c>
      <c r="BB3" s="496">
        <v>2658372</v>
      </c>
      <c r="BC3" s="496">
        <v>242894</v>
      </c>
      <c r="BD3" s="496">
        <v>475424</v>
      </c>
      <c r="BE3" s="496">
        <v>1403296</v>
      </c>
      <c r="BF3" s="496">
        <v>124858</v>
      </c>
      <c r="BG3" s="496">
        <v>6145916</v>
      </c>
      <c r="BH3" s="496">
        <v>194037</v>
      </c>
      <c r="BI3" s="496">
        <v>9312572</v>
      </c>
    </row>
    <row r="4" spans="1:120" x14ac:dyDescent="0.3">
      <c r="A4" s="493">
        <v>5</v>
      </c>
      <c r="B4" s="494" t="s">
        <v>49</v>
      </c>
      <c r="AF4" s="496">
        <v>3791720</v>
      </c>
      <c r="AO4" s="496">
        <v>4688</v>
      </c>
    </row>
    <row r="5" spans="1:120" x14ac:dyDescent="0.3">
      <c r="A5" s="493">
        <v>6</v>
      </c>
      <c r="B5" s="494" t="s">
        <v>158</v>
      </c>
      <c r="I5" s="496">
        <v>96119</v>
      </c>
      <c r="O5" s="496">
        <v>17480</v>
      </c>
      <c r="U5" s="496">
        <v>60331</v>
      </c>
      <c r="X5" s="496">
        <v>62711</v>
      </c>
      <c r="Y5" s="496">
        <v>43926000</v>
      </c>
      <c r="AF5" s="496">
        <v>214256</v>
      </c>
      <c r="AG5" s="496">
        <v>1926255</v>
      </c>
      <c r="AX5" s="496">
        <v>6231328</v>
      </c>
    </row>
    <row r="6" spans="1:120" x14ac:dyDescent="0.3">
      <c r="A6" s="493">
        <v>7</v>
      </c>
      <c r="B6" s="494" t="s">
        <v>101</v>
      </c>
      <c r="D6" s="496">
        <v>177131</v>
      </c>
      <c r="F6" s="496">
        <v>49265</v>
      </c>
      <c r="K6" s="496">
        <v>116315</v>
      </c>
      <c r="N6" s="496">
        <v>33393</v>
      </c>
      <c r="O6" s="496">
        <v>448908</v>
      </c>
      <c r="P6" s="496">
        <v>432534</v>
      </c>
      <c r="R6" s="496">
        <v>1178083</v>
      </c>
      <c r="S6" s="496">
        <v>565757</v>
      </c>
      <c r="U6" s="496">
        <v>580495</v>
      </c>
      <c r="V6" s="496">
        <v>17461</v>
      </c>
      <c r="W6" s="496">
        <v>749248</v>
      </c>
      <c r="X6" s="496">
        <v>928896</v>
      </c>
      <c r="Y6" s="496">
        <v>1583000</v>
      </c>
      <c r="AA6" s="496">
        <v>95780</v>
      </c>
      <c r="AB6" s="496">
        <v>74251</v>
      </c>
      <c r="AF6" s="496">
        <v>228778</v>
      </c>
      <c r="AG6" s="496">
        <v>475713</v>
      </c>
      <c r="AI6" s="496">
        <v>445093</v>
      </c>
      <c r="AL6" s="496">
        <v>993799</v>
      </c>
      <c r="AM6" s="496">
        <v>112350</v>
      </c>
      <c r="AO6" s="496">
        <v>97894</v>
      </c>
      <c r="AR6" s="496">
        <v>98778</v>
      </c>
      <c r="AS6" s="496">
        <v>1007251</v>
      </c>
      <c r="AX6" s="496">
        <v>1731208</v>
      </c>
      <c r="AY6" s="496">
        <v>130963</v>
      </c>
      <c r="AZ6" s="496">
        <v>1717860</v>
      </c>
      <c r="BC6" s="496">
        <v>132327</v>
      </c>
    </row>
    <row r="7" spans="1:120" x14ac:dyDescent="0.3">
      <c r="A7" s="493">
        <v>9</v>
      </c>
      <c r="B7" s="494" t="s">
        <v>103</v>
      </c>
      <c r="D7" s="496">
        <v>6213179</v>
      </c>
      <c r="E7" s="496">
        <v>2560312</v>
      </c>
      <c r="F7" s="496">
        <v>2539023</v>
      </c>
      <c r="G7" s="496">
        <v>4055742</v>
      </c>
      <c r="H7" s="496">
        <v>2544679</v>
      </c>
      <c r="I7" s="496">
        <v>2666971</v>
      </c>
      <c r="J7" s="496">
        <v>5095786</v>
      </c>
      <c r="K7" s="496">
        <v>1855399</v>
      </c>
      <c r="L7" s="496">
        <v>1232775</v>
      </c>
      <c r="M7" s="496">
        <v>1324174</v>
      </c>
      <c r="N7" s="496">
        <v>852903</v>
      </c>
      <c r="O7" s="496">
        <v>17646710</v>
      </c>
      <c r="P7" s="496">
        <v>5148007</v>
      </c>
      <c r="Q7" s="496">
        <v>2927981</v>
      </c>
      <c r="R7" s="496">
        <v>20656738</v>
      </c>
      <c r="S7" s="496">
        <v>6800599</v>
      </c>
      <c r="T7" s="496">
        <v>532915</v>
      </c>
      <c r="U7" s="496">
        <v>3543231</v>
      </c>
      <c r="V7" s="496">
        <v>2571882</v>
      </c>
      <c r="W7" s="496">
        <v>4945672</v>
      </c>
      <c r="X7" s="496">
        <v>15876527</v>
      </c>
      <c r="Y7" s="496">
        <v>80346000</v>
      </c>
      <c r="Z7" s="496">
        <v>4426570</v>
      </c>
      <c r="AA7" s="496">
        <v>367775</v>
      </c>
      <c r="AB7" s="496">
        <v>118352</v>
      </c>
      <c r="AC7" s="496">
        <v>6897935</v>
      </c>
      <c r="AD7" s="496">
        <v>2294791</v>
      </c>
      <c r="AE7" s="496">
        <v>316261</v>
      </c>
      <c r="AF7" s="496">
        <v>8428911</v>
      </c>
      <c r="AG7" s="496">
        <v>27865578</v>
      </c>
      <c r="AH7" s="496">
        <v>805058</v>
      </c>
      <c r="AI7" s="496">
        <v>1978151</v>
      </c>
      <c r="AJ7" s="496">
        <v>6495112</v>
      </c>
      <c r="AK7" s="496">
        <v>2779983</v>
      </c>
      <c r="AL7" s="496">
        <v>3435766</v>
      </c>
      <c r="AM7" s="496">
        <v>15740423</v>
      </c>
      <c r="AN7" s="496">
        <v>2316598</v>
      </c>
      <c r="AO7" s="496">
        <v>1306224</v>
      </c>
      <c r="AP7" s="496">
        <v>4193397</v>
      </c>
      <c r="AQ7" s="496">
        <v>1444198</v>
      </c>
      <c r="AR7" s="496">
        <v>4610978</v>
      </c>
      <c r="AS7" s="496">
        <v>6106012</v>
      </c>
      <c r="AT7" s="496">
        <v>1136509</v>
      </c>
      <c r="AU7" s="496">
        <v>13038</v>
      </c>
      <c r="AV7" s="496">
        <v>7198119</v>
      </c>
      <c r="AW7" s="496">
        <v>826035</v>
      </c>
      <c r="AX7" s="496">
        <v>26030667</v>
      </c>
      <c r="AY7" s="496">
        <v>1745966</v>
      </c>
      <c r="AZ7" s="496">
        <v>7793599</v>
      </c>
      <c r="BA7" s="496">
        <v>2873495</v>
      </c>
      <c r="BB7" s="496">
        <v>2929819</v>
      </c>
      <c r="BC7" s="496">
        <v>2668890</v>
      </c>
      <c r="BD7" s="496">
        <v>2710031</v>
      </c>
      <c r="BE7" s="496">
        <v>470096</v>
      </c>
      <c r="BF7" s="496">
        <v>1076625</v>
      </c>
      <c r="BG7" s="496">
        <v>8355653</v>
      </c>
      <c r="BH7" s="496">
        <v>2615758</v>
      </c>
      <c r="BI7" s="496">
        <v>9868521</v>
      </c>
    </row>
    <row r="8" spans="1:120" x14ac:dyDescent="0.3">
      <c r="A8" s="493">
        <v>16</v>
      </c>
      <c r="B8" s="494" t="s">
        <v>105</v>
      </c>
      <c r="D8" s="496">
        <v>43360339</v>
      </c>
      <c r="E8" s="496">
        <v>6927143</v>
      </c>
      <c r="F8" s="496">
        <v>2678531</v>
      </c>
      <c r="G8" s="496">
        <v>4671083</v>
      </c>
      <c r="H8" s="496">
        <v>5403412</v>
      </c>
      <c r="I8" s="496">
        <v>9365949</v>
      </c>
      <c r="J8" s="496">
        <v>22965021</v>
      </c>
      <c r="K8" s="496">
        <v>5805080</v>
      </c>
      <c r="L8" s="496">
        <v>15158009</v>
      </c>
      <c r="M8" s="496">
        <v>3299825</v>
      </c>
      <c r="N8" s="496">
        <v>6924095</v>
      </c>
      <c r="O8" s="496">
        <v>43312860</v>
      </c>
      <c r="P8" s="496">
        <v>69358407</v>
      </c>
      <c r="Q8" s="496">
        <v>16197548</v>
      </c>
      <c r="R8" s="496">
        <v>73845671</v>
      </c>
      <c r="S8" s="496">
        <v>21189316</v>
      </c>
      <c r="T8" s="496">
        <v>2961784</v>
      </c>
      <c r="U8" s="496">
        <v>24210974</v>
      </c>
      <c r="V8" s="496">
        <v>2944705</v>
      </c>
      <c r="W8" s="496">
        <v>27836213</v>
      </c>
      <c r="X8" s="496">
        <v>79044842</v>
      </c>
      <c r="Y8" s="496">
        <v>517449000</v>
      </c>
      <c r="Z8" s="496">
        <v>33566719</v>
      </c>
      <c r="AA8" s="496">
        <v>7370897</v>
      </c>
      <c r="AB8" s="496">
        <v>1669479</v>
      </c>
      <c r="AC8" s="496">
        <v>24040265</v>
      </c>
      <c r="AD8" s="496">
        <v>5634466</v>
      </c>
      <c r="AE8" s="496">
        <v>5599490</v>
      </c>
      <c r="AF8" s="496">
        <v>25741368</v>
      </c>
      <c r="AG8" s="496">
        <v>85306246</v>
      </c>
      <c r="AH8" s="496">
        <v>11227838</v>
      </c>
      <c r="AI8" s="496">
        <v>23718541</v>
      </c>
      <c r="AJ8" s="496">
        <v>23994494</v>
      </c>
      <c r="AK8" s="496">
        <v>11991688</v>
      </c>
      <c r="AL8" s="496">
        <v>9798057</v>
      </c>
      <c r="AM8" s="496">
        <v>145597532</v>
      </c>
      <c r="AN8" s="496">
        <v>4602850</v>
      </c>
      <c r="AO8" s="496">
        <v>8037772</v>
      </c>
      <c r="AP8" s="496">
        <v>11640821</v>
      </c>
      <c r="AQ8" s="496">
        <v>2469829</v>
      </c>
      <c r="AR8" s="496">
        <v>20580873</v>
      </c>
      <c r="AS8" s="496">
        <v>51382646</v>
      </c>
      <c r="AT8" s="496">
        <v>2885353</v>
      </c>
      <c r="AU8" s="496">
        <v>1246360</v>
      </c>
      <c r="AV8" s="496">
        <v>16708802</v>
      </c>
      <c r="AW8" s="496">
        <v>4652282</v>
      </c>
      <c r="AX8" s="496">
        <v>211782158</v>
      </c>
      <c r="AY8" s="496">
        <v>4704363</v>
      </c>
      <c r="AZ8" s="496">
        <v>25269428</v>
      </c>
      <c r="BA8" s="496">
        <v>16835158</v>
      </c>
      <c r="BB8" s="496">
        <v>28975805</v>
      </c>
      <c r="BC8" s="496">
        <v>4351896</v>
      </c>
      <c r="BD8" s="496">
        <v>7061172</v>
      </c>
      <c r="BE8" s="496">
        <v>5859706</v>
      </c>
      <c r="BF8" s="496">
        <v>2012190</v>
      </c>
      <c r="BG8" s="496">
        <v>39827619</v>
      </c>
      <c r="BH8" s="496">
        <v>8122970</v>
      </c>
      <c r="BI8" s="496">
        <v>72316388</v>
      </c>
    </row>
    <row r="9" spans="1:120" x14ac:dyDescent="0.3">
      <c r="A9" s="493">
        <v>17</v>
      </c>
      <c r="B9" s="494" t="s">
        <v>108</v>
      </c>
      <c r="L9" s="496">
        <v>-16232</v>
      </c>
      <c r="AR9" s="496">
        <v>60911</v>
      </c>
    </row>
    <row r="10" spans="1:120" x14ac:dyDescent="0.3">
      <c r="A10" s="493">
        <v>20</v>
      </c>
      <c r="B10" s="494" t="s">
        <v>109</v>
      </c>
      <c r="G10" s="496">
        <v>193657</v>
      </c>
      <c r="I10" s="496">
        <v>4101</v>
      </c>
      <c r="J10" s="496">
        <v>148750</v>
      </c>
      <c r="K10" s="496">
        <v>75056</v>
      </c>
      <c r="N10" s="496">
        <v>6897</v>
      </c>
      <c r="O10" s="496">
        <v>6341</v>
      </c>
      <c r="P10" s="496">
        <v>905989</v>
      </c>
      <c r="T10" s="496">
        <v>19840</v>
      </c>
      <c r="V10" s="496">
        <v>510408</v>
      </c>
      <c r="X10" s="496">
        <v>204925</v>
      </c>
      <c r="Y10" s="496">
        <v>456000</v>
      </c>
      <c r="AH10" s="496">
        <v>11922</v>
      </c>
      <c r="AN10" s="496">
        <v>40555</v>
      </c>
      <c r="AT10" s="496">
        <v>19427</v>
      </c>
      <c r="AU10" s="496">
        <v>13795</v>
      </c>
      <c r="AW10" s="496">
        <v>24224</v>
      </c>
      <c r="AX10" s="496">
        <v>166357</v>
      </c>
      <c r="BB10" s="496">
        <v>32325</v>
      </c>
      <c r="BG10" s="496">
        <v>40261</v>
      </c>
    </row>
    <row r="11" spans="1:120" x14ac:dyDescent="0.3">
      <c r="A11" s="493">
        <v>23</v>
      </c>
      <c r="B11" s="494" t="s">
        <v>114</v>
      </c>
      <c r="D11" s="496">
        <v>1386681</v>
      </c>
      <c r="E11" s="496">
        <v>150548</v>
      </c>
      <c r="F11" s="496">
        <v>-204694</v>
      </c>
      <c r="G11" s="496">
        <v>363742</v>
      </c>
      <c r="H11" s="496">
        <v>179744</v>
      </c>
      <c r="I11" s="496">
        <v>-406286</v>
      </c>
      <c r="J11" s="496">
        <v>-1057168</v>
      </c>
      <c r="K11" s="496">
        <v>346327</v>
      </c>
      <c r="L11" s="496">
        <v>29565</v>
      </c>
      <c r="M11" s="496">
        <v>219123</v>
      </c>
      <c r="N11" s="496">
        <v>-34136</v>
      </c>
      <c r="O11" s="496">
        <v>4823668</v>
      </c>
      <c r="P11" s="496">
        <v>741044</v>
      </c>
      <c r="Q11" s="496">
        <v>202786</v>
      </c>
      <c r="R11" s="496">
        <v>3039875</v>
      </c>
      <c r="S11" s="496">
        <v>856160</v>
      </c>
      <c r="T11" s="496">
        <v>-62651</v>
      </c>
      <c r="U11" s="496">
        <v>1259873</v>
      </c>
      <c r="V11" s="496">
        <v>-311577</v>
      </c>
      <c r="W11" s="496">
        <v>979574</v>
      </c>
      <c r="X11" s="496">
        <v>3054535</v>
      </c>
      <c r="Y11" s="496">
        <v>12141000</v>
      </c>
      <c r="Z11" s="496">
        <v>1514699</v>
      </c>
      <c r="AA11" s="496">
        <v>272046</v>
      </c>
      <c r="AB11" s="496">
        <v>-31355</v>
      </c>
      <c r="AC11" s="496">
        <v>2044147</v>
      </c>
      <c r="AD11" s="496">
        <v>850863</v>
      </c>
      <c r="AE11" s="496">
        <v>242750</v>
      </c>
      <c r="AF11" s="496">
        <v>1712791</v>
      </c>
      <c r="AG11" s="496">
        <v>-2277108</v>
      </c>
      <c r="AH11" s="496">
        <v>132859</v>
      </c>
      <c r="AI11" s="496">
        <v>893834</v>
      </c>
      <c r="AJ11" s="496">
        <v>2847611</v>
      </c>
      <c r="AK11" s="496">
        <v>1251040</v>
      </c>
      <c r="AL11" s="496">
        <v>840659</v>
      </c>
      <c r="AM11" s="496">
        <v>1670456</v>
      </c>
      <c r="AN11" s="496">
        <v>159537</v>
      </c>
      <c r="AO11" s="496">
        <v>-426310</v>
      </c>
      <c r="AP11" s="496">
        <v>1156760</v>
      </c>
      <c r="AQ11" s="496">
        <v>143227</v>
      </c>
      <c r="AR11" s="496">
        <v>1147475</v>
      </c>
      <c r="AS11" s="496">
        <v>1310061</v>
      </c>
      <c r="AT11" s="496">
        <v>210296</v>
      </c>
      <c r="AU11" s="496">
        <v>-51026</v>
      </c>
      <c r="AV11" s="496">
        <v>968549</v>
      </c>
      <c r="AW11" s="496">
        <v>305831</v>
      </c>
      <c r="AX11" s="496">
        <v>5552824</v>
      </c>
      <c r="AY11" s="496">
        <v>-37817</v>
      </c>
      <c r="AZ11" s="496">
        <v>-20914</v>
      </c>
      <c r="BA11" s="496">
        <v>-434718</v>
      </c>
      <c r="BB11" s="496">
        <v>475073</v>
      </c>
      <c r="BC11" s="496">
        <v>8629</v>
      </c>
      <c r="BD11" s="496">
        <v>100030</v>
      </c>
      <c r="BE11" s="496">
        <v>2589</v>
      </c>
      <c r="BF11" s="496">
        <v>172757</v>
      </c>
      <c r="BG11" s="496">
        <v>603647</v>
      </c>
      <c r="BH11" s="496">
        <v>252564</v>
      </c>
      <c r="BI11" s="496">
        <v>8979686</v>
      </c>
    </row>
    <row r="12" spans="1:120" x14ac:dyDescent="0.3">
      <c r="A12" s="493">
        <v>31</v>
      </c>
      <c r="B12" s="494" t="s">
        <v>400</v>
      </c>
      <c r="D12" s="496">
        <v>-478264</v>
      </c>
      <c r="E12" s="496">
        <v>465478</v>
      </c>
      <c r="F12" s="496">
        <v>87380</v>
      </c>
      <c r="G12" s="496">
        <v>494812</v>
      </c>
      <c r="H12" s="496">
        <v>508575</v>
      </c>
      <c r="I12" s="496">
        <v>482900</v>
      </c>
      <c r="J12" s="496">
        <v>120421</v>
      </c>
      <c r="K12" s="496">
        <v>157659</v>
      </c>
      <c r="L12" s="496">
        <v>562998</v>
      </c>
      <c r="M12" s="496">
        <v>54306</v>
      </c>
      <c r="N12" s="496">
        <v>-652952</v>
      </c>
      <c r="O12" s="496">
        <v>-172346</v>
      </c>
      <c r="P12" s="496">
        <v>68567</v>
      </c>
      <c r="Q12" s="496">
        <v>811497</v>
      </c>
      <c r="R12" s="496">
        <v>-1049035</v>
      </c>
      <c r="S12" s="496">
        <v>1025936</v>
      </c>
      <c r="T12" s="496">
        <v>96116</v>
      </c>
      <c r="U12" s="496">
        <v>48314</v>
      </c>
      <c r="V12" s="496">
        <v>-73390</v>
      </c>
      <c r="W12" s="496">
        <v>484788</v>
      </c>
      <c r="X12" s="496">
        <v>-2737721</v>
      </c>
      <c r="Y12" s="496">
        <v>-7149000</v>
      </c>
      <c r="Z12" s="496">
        <v>-177841</v>
      </c>
      <c r="AA12" s="496">
        <v>458939</v>
      </c>
      <c r="AB12" s="496">
        <v>69819</v>
      </c>
      <c r="AC12" s="496">
        <v>1584495</v>
      </c>
      <c r="AD12" s="496">
        <v>787146</v>
      </c>
      <c r="AE12" s="496">
        <v>566384</v>
      </c>
      <c r="AF12" s="496">
        <v>994881</v>
      </c>
      <c r="AG12" s="496">
        <v>360398</v>
      </c>
      <c r="AH12" s="496">
        <v>50543</v>
      </c>
      <c r="AI12" s="496">
        <v>-511622</v>
      </c>
      <c r="AJ12" s="496">
        <v>-148872</v>
      </c>
      <c r="AK12" s="496">
        <v>575379</v>
      </c>
      <c r="AL12" s="496">
        <v>-77457</v>
      </c>
      <c r="AM12" s="496">
        <v>841746</v>
      </c>
      <c r="AN12" s="496">
        <v>-65800</v>
      </c>
      <c r="AO12" s="496">
        <v>856093</v>
      </c>
      <c r="AP12" s="496">
        <v>162390</v>
      </c>
      <c r="AQ12" s="496">
        <v>75885</v>
      </c>
      <c r="AR12" s="496">
        <v>262244</v>
      </c>
      <c r="AS12" s="496">
        <v>543683</v>
      </c>
      <c r="AT12" s="496">
        <v>112478</v>
      </c>
      <c r="AU12" s="496">
        <v>25302</v>
      </c>
      <c r="AV12" s="496">
        <v>-215451</v>
      </c>
      <c r="AW12" s="496">
        <v>197384</v>
      </c>
      <c r="AX12" s="496">
        <v>-340620</v>
      </c>
      <c r="AY12" s="496">
        <v>68801</v>
      </c>
      <c r="AZ12" s="496">
        <v>-494632</v>
      </c>
      <c r="BA12" s="496">
        <v>632264</v>
      </c>
      <c r="BB12" s="496">
        <v>-143879</v>
      </c>
      <c r="BC12" s="496">
        <v>-31335</v>
      </c>
      <c r="BD12" s="496">
        <v>228493</v>
      </c>
      <c r="BE12" s="496">
        <v>1719684</v>
      </c>
      <c r="BF12" s="496">
        <v>26</v>
      </c>
      <c r="BH12" s="496">
        <v>263494</v>
      </c>
      <c r="BI12" s="496">
        <v>1844464</v>
      </c>
    </row>
    <row r="13" spans="1:120" x14ac:dyDescent="0.3">
      <c r="A13" s="493">
        <v>44</v>
      </c>
      <c r="B13" s="494" t="s">
        <v>410</v>
      </c>
      <c r="D13" s="496">
        <v>0</v>
      </c>
      <c r="E13" s="496">
        <v>0</v>
      </c>
      <c r="F13" s="496">
        <v>0</v>
      </c>
      <c r="G13" s="496">
        <v>0</v>
      </c>
      <c r="H13" s="496">
        <v>0</v>
      </c>
      <c r="I13" s="496">
        <v>0</v>
      </c>
      <c r="J13" s="496">
        <v>0</v>
      </c>
      <c r="K13" s="496">
        <v>0</v>
      </c>
      <c r="L13" s="496">
        <v>0</v>
      </c>
      <c r="M13" s="496">
        <v>0</v>
      </c>
      <c r="N13" s="496">
        <v>0</v>
      </c>
      <c r="O13" s="496">
        <v>0</v>
      </c>
      <c r="P13" s="496">
        <v>0</v>
      </c>
      <c r="Q13" s="496">
        <v>0</v>
      </c>
      <c r="R13" s="496">
        <v>0</v>
      </c>
      <c r="S13" s="496">
        <v>0</v>
      </c>
      <c r="T13" s="496">
        <v>0</v>
      </c>
      <c r="U13" s="496">
        <v>0</v>
      </c>
      <c r="V13" s="496">
        <v>0</v>
      </c>
      <c r="W13" s="496">
        <v>0</v>
      </c>
      <c r="X13" s="496">
        <v>0</v>
      </c>
      <c r="Y13" s="496">
        <v>0</v>
      </c>
      <c r="Z13" s="496">
        <v>0</v>
      </c>
      <c r="AA13" s="496">
        <v>0</v>
      </c>
      <c r="AB13" s="496">
        <v>0</v>
      </c>
      <c r="AC13" s="496">
        <v>0</v>
      </c>
      <c r="AD13" s="496">
        <v>0</v>
      </c>
      <c r="AE13" s="496">
        <v>0</v>
      </c>
      <c r="AF13" s="496">
        <v>0</v>
      </c>
      <c r="AG13" s="496">
        <v>0</v>
      </c>
      <c r="AH13" s="496">
        <v>0</v>
      </c>
      <c r="AI13" s="496">
        <v>0</v>
      </c>
      <c r="AJ13" s="496">
        <v>0</v>
      </c>
      <c r="AK13" s="496">
        <v>0</v>
      </c>
      <c r="AL13" s="496">
        <v>0</v>
      </c>
      <c r="AM13" s="496">
        <v>0</v>
      </c>
      <c r="AN13" s="496">
        <v>0</v>
      </c>
      <c r="AO13" s="496">
        <v>0</v>
      </c>
      <c r="AP13" s="496">
        <v>0</v>
      </c>
      <c r="AQ13" s="496">
        <v>0</v>
      </c>
      <c r="AR13" s="496">
        <v>0</v>
      </c>
      <c r="AS13" s="496">
        <v>0</v>
      </c>
      <c r="AT13" s="496">
        <v>0</v>
      </c>
      <c r="AU13" s="496">
        <v>0</v>
      </c>
      <c r="AV13" s="496">
        <v>0</v>
      </c>
      <c r="AW13" s="496">
        <v>0</v>
      </c>
      <c r="AX13" s="496">
        <v>0</v>
      </c>
      <c r="AY13" s="496">
        <v>0</v>
      </c>
      <c r="AZ13" s="496">
        <v>0</v>
      </c>
      <c r="BA13" s="496">
        <v>0</v>
      </c>
      <c r="BB13" s="496">
        <v>0</v>
      </c>
      <c r="BC13" s="496">
        <v>0</v>
      </c>
      <c r="BD13" s="496">
        <v>0</v>
      </c>
      <c r="BE13" s="496">
        <v>0</v>
      </c>
      <c r="BF13" s="496">
        <v>0</v>
      </c>
      <c r="BG13" s="496">
        <v>0</v>
      </c>
      <c r="BH13" s="496">
        <v>0</v>
      </c>
      <c r="BI13" s="496">
        <v>0</v>
      </c>
    </row>
    <row r="14" spans="1:120" x14ac:dyDescent="0.3">
      <c r="A14" s="493">
        <v>45</v>
      </c>
      <c r="B14" s="494" t="s">
        <v>411</v>
      </c>
      <c r="D14" s="496">
        <v>0</v>
      </c>
      <c r="E14" s="496">
        <v>0</v>
      </c>
      <c r="F14" s="496">
        <v>0</v>
      </c>
      <c r="G14" s="496">
        <v>0</v>
      </c>
      <c r="H14" s="496">
        <v>0</v>
      </c>
      <c r="I14" s="496">
        <v>0</v>
      </c>
      <c r="J14" s="496">
        <v>0</v>
      </c>
      <c r="K14" s="496">
        <v>0</v>
      </c>
      <c r="L14" s="496">
        <v>0</v>
      </c>
      <c r="M14" s="496">
        <v>0</v>
      </c>
      <c r="N14" s="496">
        <v>0</v>
      </c>
      <c r="O14" s="496">
        <v>0</v>
      </c>
      <c r="P14" s="496">
        <v>0</v>
      </c>
      <c r="Q14" s="496">
        <v>0</v>
      </c>
      <c r="R14" s="496">
        <v>0</v>
      </c>
      <c r="S14" s="496">
        <v>0</v>
      </c>
      <c r="T14" s="496">
        <v>0</v>
      </c>
      <c r="U14" s="496">
        <v>0</v>
      </c>
      <c r="V14" s="496">
        <v>0</v>
      </c>
      <c r="W14" s="496">
        <v>0</v>
      </c>
      <c r="X14" s="496">
        <v>0</v>
      </c>
      <c r="Y14" s="496">
        <v>0</v>
      </c>
      <c r="Z14" s="496">
        <v>0</v>
      </c>
      <c r="AA14" s="496">
        <v>0</v>
      </c>
      <c r="AB14" s="496">
        <v>0</v>
      </c>
      <c r="AC14" s="496">
        <v>0</v>
      </c>
      <c r="AD14" s="496">
        <v>0</v>
      </c>
      <c r="AE14" s="496">
        <v>0</v>
      </c>
      <c r="AF14" s="496">
        <v>0</v>
      </c>
      <c r="AG14" s="496">
        <v>0</v>
      </c>
      <c r="AH14" s="496">
        <v>0</v>
      </c>
      <c r="AI14" s="496">
        <v>0</v>
      </c>
      <c r="AJ14" s="496">
        <v>0</v>
      </c>
      <c r="AK14" s="496">
        <v>0</v>
      </c>
      <c r="AL14" s="496">
        <v>0</v>
      </c>
      <c r="AM14" s="496">
        <v>0</v>
      </c>
      <c r="AN14" s="496">
        <v>0</v>
      </c>
      <c r="AO14" s="496">
        <v>0</v>
      </c>
      <c r="AP14" s="496">
        <v>0</v>
      </c>
      <c r="AQ14" s="496">
        <v>0</v>
      </c>
      <c r="AR14" s="496">
        <v>0</v>
      </c>
      <c r="AS14" s="496">
        <v>0</v>
      </c>
      <c r="AT14" s="496">
        <v>0</v>
      </c>
      <c r="AU14" s="496">
        <v>0</v>
      </c>
      <c r="AV14" s="496">
        <v>0</v>
      </c>
      <c r="AW14" s="496">
        <v>0</v>
      </c>
      <c r="AX14" s="496">
        <v>0</v>
      </c>
      <c r="AY14" s="496">
        <v>0</v>
      </c>
      <c r="AZ14" s="496">
        <v>0</v>
      </c>
      <c r="BA14" s="496">
        <v>0</v>
      </c>
      <c r="BB14" s="496">
        <v>0</v>
      </c>
      <c r="BC14" s="496">
        <v>0</v>
      </c>
      <c r="BD14" s="496">
        <v>0</v>
      </c>
      <c r="BE14" s="496">
        <v>0</v>
      </c>
      <c r="BF14" s="496">
        <v>0</v>
      </c>
      <c r="BG14" s="496">
        <v>0</v>
      </c>
      <c r="BH14" s="496">
        <v>0</v>
      </c>
      <c r="BI14" s="496">
        <v>0</v>
      </c>
    </row>
    <row r="15" spans="1:120" x14ac:dyDescent="0.3">
      <c r="A15" s="493">
        <v>47</v>
      </c>
      <c r="B15" s="494" t="s">
        <v>412</v>
      </c>
      <c r="D15" s="496">
        <v>0</v>
      </c>
      <c r="E15" s="496">
        <v>0</v>
      </c>
      <c r="F15" s="496">
        <v>0</v>
      </c>
      <c r="G15" s="496">
        <v>0</v>
      </c>
      <c r="H15" s="496">
        <v>0</v>
      </c>
      <c r="I15" s="496">
        <v>0</v>
      </c>
      <c r="J15" s="496">
        <v>0</v>
      </c>
      <c r="K15" s="496">
        <v>0</v>
      </c>
      <c r="L15" s="496">
        <v>0</v>
      </c>
      <c r="M15" s="496">
        <v>0</v>
      </c>
      <c r="N15" s="496">
        <v>0</v>
      </c>
      <c r="O15" s="496">
        <v>0</v>
      </c>
      <c r="P15" s="496">
        <v>0</v>
      </c>
      <c r="Q15" s="496">
        <v>0</v>
      </c>
      <c r="R15" s="496">
        <v>0</v>
      </c>
      <c r="S15" s="496">
        <v>0</v>
      </c>
      <c r="T15" s="496">
        <v>0</v>
      </c>
      <c r="U15" s="496">
        <v>0</v>
      </c>
      <c r="V15" s="496">
        <v>0</v>
      </c>
      <c r="W15" s="496">
        <v>0</v>
      </c>
      <c r="X15" s="496">
        <v>0</v>
      </c>
      <c r="Y15" s="496">
        <v>0</v>
      </c>
      <c r="Z15" s="496">
        <v>0</v>
      </c>
      <c r="AA15" s="496">
        <v>0</v>
      </c>
      <c r="AB15" s="496">
        <v>0</v>
      </c>
      <c r="AC15" s="496">
        <v>0</v>
      </c>
      <c r="AD15" s="496">
        <v>0</v>
      </c>
      <c r="AE15" s="496">
        <v>0</v>
      </c>
      <c r="AF15" s="496">
        <v>0</v>
      </c>
      <c r="AG15" s="496">
        <v>0</v>
      </c>
      <c r="AH15" s="496">
        <v>0</v>
      </c>
      <c r="AI15" s="496">
        <v>0</v>
      </c>
      <c r="AJ15" s="496">
        <v>0</v>
      </c>
      <c r="AK15" s="496">
        <v>0</v>
      </c>
      <c r="AL15" s="496">
        <v>0</v>
      </c>
      <c r="AM15" s="496">
        <v>0</v>
      </c>
      <c r="AN15" s="496">
        <v>0</v>
      </c>
      <c r="AO15" s="496">
        <v>0</v>
      </c>
      <c r="AP15" s="496">
        <v>0</v>
      </c>
      <c r="AQ15" s="496">
        <v>0</v>
      </c>
      <c r="AR15" s="496">
        <v>0</v>
      </c>
      <c r="AS15" s="496">
        <v>0</v>
      </c>
      <c r="AT15" s="496">
        <v>0</v>
      </c>
      <c r="AU15" s="496">
        <v>0</v>
      </c>
      <c r="AV15" s="496">
        <v>0</v>
      </c>
      <c r="AW15" s="496">
        <v>0</v>
      </c>
      <c r="AX15" s="496">
        <v>0</v>
      </c>
      <c r="AY15" s="496">
        <v>0</v>
      </c>
      <c r="AZ15" s="496">
        <v>0</v>
      </c>
      <c r="BA15" s="496">
        <v>0</v>
      </c>
      <c r="BB15" s="496">
        <v>0</v>
      </c>
      <c r="BC15" s="496">
        <v>0</v>
      </c>
      <c r="BD15" s="496">
        <v>0</v>
      </c>
      <c r="BE15" s="496">
        <v>0</v>
      </c>
      <c r="BF15" s="496">
        <v>0</v>
      </c>
      <c r="BG15" s="496">
        <v>0</v>
      </c>
      <c r="BH15" s="496">
        <v>0</v>
      </c>
      <c r="BI15" s="496">
        <v>0</v>
      </c>
    </row>
    <row r="16" spans="1:120" x14ac:dyDescent="0.3">
      <c r="A16" s="493">
        <v>48</v>
      </c>
      <c r="B16" s="494" t="s">
        <v>52</v>
      </c>
      <c r="D16" s="496">
        <v>0</v>
      </c>
      <c r="E16" s="496">
        <v>0</v>
      </c>
      <c r="F16" s="496">
        <v>0</v>
      </c>
      <c r="G16" s="496">
        <v>0</v>
      </c>
      <c r="H16" s="496">
        <v>0</v>
      </c>
      <c r="I16" s="496">
        <v>0</v>
      </c>
      <c r="J16" s="496">
        <v>0</v>
      </c>
      <c r="K16" s="496">
        <v>0</v>
      </c>
      <c r="L16" s="496">
        <v>0</v>
      </c>
      <c r="M16" s="496">
        <v>0</v>
      </c>
      <c r="N16" s="496">
        <v>0</v>
      </c>
      <c r="O16" s="496">
        <v>0</v>
      </c>
      <c r="P16" s="496">
        <v>0</v>
      </c>
      <c r="Q16" s="496">
        <v>0</v>
      </c>
      <c r="R16" s="496">
        <v>0</v>
      </c>
      <c r="S16" s="496">
        <v>0</v>
      </c>
      <c r="T16" s="496">
        <v>0</v>
      </c>
      <c r="U16" s="496">
        <v>0</v>
      </c>
      <c r="V16" s="496">
        <v>0</v>
      </c>
      <c r="W16" s="496">
        <v>0</v>
      </c>
      <c r="X16" s="496">
        <v>0</v>
      </c>
      <c r="Y16" s="496">
        <v>0</v>
      </c>
      <c r="Z16" s="496">
        <v>0</v>
      </c>
      <c r="AA16" s="496">
        <v>0</v>
      </c>
      <c r="AB16" s="496">
        <v>0</v>
      </c>
      <c r="AC16" s="496">
        <v>0</v>
      </c>
      <c r="AD16" s="496">
        <v>0</v>
      </c>
      <c r="AE16" s="496">
        <v>0</v>
      </c>
      <c r="AF16" s="496">
        <v>0</v>
      </c>
      <c r="AG16" s="496">
        <v>0</v>
      </c>
      <c r="AH16" s="496">
        <v>0</v>
      </c>
      <c r="AI16" s="496">
        <v>0</v>
      </c>
      <c r="AJ16" s="496">
        <v>0</v>
      </c>
      <c r="AK16" s="496">
        <v>0</v>
      </c>
      <c r="AL16" s="496">
        <v>0</v>
      </c>
      <c r="AM16" s="496">
        <v>0</v>
      </c>
      <c r="AN16" s="496">
        <v>0</v>
      </c>
      <c r="AO16" s="496">
        <v>0</v>
      </c>
      <c r="AP16" s="496">
        <v>0</v>
      </c>
      <c r="AQ16" s="496">
        <v>0</v>
      </c>
      <c r="AR16" s="496">
        <v>0</v>
      </c>
      <c r="AS16" s="496">
        <v>0</v>
      </c>
      <c r="AT16" s="496">
        <v>0</v>
      </c>
      <c r="AU16" s="496">
        <v>0</v>
      </c>
      <c r="AV16" s="496">
        <v>0</v>
      </c>
      <c r="AW16" s="496">
        <v>0</v>
      </c>
      <c r="AX16" s="496">
        <v>0</v>
      </c>
      <c r="AY16" s="496">
        <v>0</v>
      </c>
      <c r="AZ16" s="496">
        <v>0</v>
      </c>
      <c r="BA16" s="496">
        <v>0</v>
      </c>
      <c r="BB16" s="496">
        <v>0</v>
      </c>
      <c r="BC16" s="496">
        <v>0</v>
      </c>
      <c r="BD16" s="496">
        <v>0</v>
      </c>
      <c r="BE16" s="496">
        <v>0</v>
      </c>
      <c r="BF16" s="496">
        <v>0</v>
      </c>
      <c r="BG16" s="496">
        <v>0</v>
      </c>
      <c r="BH16" s="496">
        <v>0</v>
      </c>
      <c r="BI16" s="496">
        <v>0</v>
      </c>
    </row>
    <row r="17" spans="1:61" x14ac:dyDescent="0.3">
      <c r="A17" s="493">
        <v>149</v>
      </c>
      <c r="B17" s="494" t="s">
        <v>418</v>
      </c>
      <c r="D17" s="496">
        <v>42463142</v>
      </c>
      <c r="E17" s="496">
        <v>6800000</v>
      </c>
      <c r="F17" s="496">
        <v>2640522</v>
      </c>
      <c r="G17" s="496">
        <v>3934516</v>
      </c>
      <c r="H17" s="496">
        <v>5323091</v>
      </c>
      <c r="I17" s="496">
        <v>5733015</v>
      </c>
      <c r="J17" s="496">
        <v>12456771</v>
      </c>
      <c r="K17" s="496">
        <v>4700000</v>
      </c>
      <c r="L17" s="496">
        <v>14767140</v>
      </c>
      <c r="M17" s="496">
        <v>3178938</v>
      </c>
      <c r="N17" s="496">
        <v>6831521</v>
      </c>
      <c r="O17" s="496">
        <v>42840130</v>
      </c>
      <c r="P17" s="496">
        <v>67945680</v>
      </c>
      <c r="Q17" s="496">
        <v>15874203</v>
      </c>
      <c r="R17" s="496">
        <v>70615051</v>
      </c>
      <c r="S17" s="496">
        <v>15207701</v>
      </c>
      <c r="T17" s="496">
        <v>2600000</v>
      </c>
      <c r="U17" s="496">
        <v>23090000</v>
      </c>
      <c r="V17" s="496">
        <v>2655000</v>
      </c>
      <c r="W17" s="496">
        <v>27542445</v>
      </c>
      <c r="X17" s="496">
        <v>53419518</v>
      </c>
      <c r="Y17" s="496">
        <v>509451000</v>
      </c>
      <c r="Z17" s="496">
        <v>33351710</v>
      </c>
      <c r="AA17" s="496">
        <v>7060283</v>
      </c>
      <c r="AB17" s="496">
        <v>1610401</v>
      </c>
      <c r="AC17" s="496">
        <v>10250000</v>
      </c>
      <c r="AD17" s="496">
        <v>3359184</v>
      </c>
      <c r="AE17" s="496">
        <v>5489031</v>
      </c>
      <c r="AF17" s="496">
        <v>22022229</v>
      </c>
      <c r="AG17" s="496">
        <v>80550000</v>
      </c>
      <c r="AH17" s="496">
        <v>10968118</v>
      </c>
      <c r="AI17" s="496">
        <v>23230449</v>
      </c>
      <c r="AJ17" s="496">
        <v>23377994</v>
      </c>
      <c r="AK17" s="496">
        <v>11739260</v>
      </c>
      <c r="AL17" s="496">
        <v>8968900</v>
      </c>
      <c r="AM17" s="496">
        <v>144877841</v>
      </c>
      <c r="AN17" s="496">
        <v>3579438</v>
      </c>
      <c r="AO17" s="496">
        <v>7759905</v>
      </c>
      <c r="AP17" s="496">
        <v>11364000</v>
      </c>
      <c r="AQ17" s="496">
        <v>1143820</v>
      </c>
      <c r="AR17" s="496">
        <v>20349831</v>
      </c>
      <c r="AS17" s="496">
        <v>50311704</v>
      </c>
      <c r="AT17" s="496">
        <v>2858000</v>
      </c>
      <c r="AU17" s="496">
        <v>1086734</v>
      </c>
      <c r="AV17" s="496">
        <v>16307342</v>
      </c>
      <c r="AW17" s="496">
        <v>2560000</v>
      </c>
      <c r="AX17" s="496">
        <v>207410398</v>
      </c>
      <c r="AY17" s="496">
        <v>2401546</v>
      </c>
      <c r="AZ17" s="496">
        <v>24680603</v>
      </c>
      <c r="BA17" s="496">
        <v>16441181</v>
      </c>
      <c r="BB17" s="496">
        <v>28328000</v>
      </c>
      <c r="BC17" s="496">
        <v>4290818</v>
      </c>
      <c r="BD17" s="496">
        <v>6952611</v>
      </c>
      <c r="BE17" s="496">
        <v>5700000</v>
      </c>
      <c r="BF17" s="496">
        <v>1700000</v>
      </c>
      <c r="BG17" s="496">
        <v>38575250</v>
      </c>
      <c r="BH17" s="496">
        <v>7767013</v>
      </c>
      <c r="BI17" s="496">
        <v>71745918</v>
      </c>
    </row>
    <row r="18" spans="1:61" x14ac:dyDescent="0.3">
      <c r="A18" s="493">
        <v>150</v>
      </c>
      <c r="B18" s="494" t="s">
        <v>419</v>
      </c>
      <c r="D18" s="496">
        <v>7762017</v>
      </c>
      <c r="E18" s="496">
        <v>2257928</v>
      </c>
      <c r="F18" s="496">
        <v>558851</v>
      </c>
      <c r="G18" s="496">
        <v>1018034</v>
      </c>
      <c r="H18" s="496">
        <v>329306</v>
      </c>
      <c r="I18" s="496">
        <v>14765684</v>
      </c>
      <c r="J18" s="496">
        <v>2412806</v>
      </c>
      <c r="K18" s="496">
        <v>7304054</v>
      </c>
      <c r="L18" s="496">
        <v>1115695</v>
      </c>
      <c r="M18" s="496">
        <v>355855</v>
      </c>
      <c r="N18" s="496">
        <v>942276</v>
      </c>
      <c r="O18" s="496">
        <v>26555091</v>
      </c>
      <c r="P18" s="496">
        <v>25777133</v>
      </c>
      <c r="Q18" s="496">
        <v>4348274</v>
      </c>
      <c r="R18" s="496">
        <v>46890576</v>
      </c>
      <c r="S18" s="496">
        <v>4468882</v>
      </c>
      <c r="T18" s="496">
        <v>405878</v>
      </c>
      <c r="U18" s="496">
        <v>3466549</v>
      </c>
      <c r="V18" s="496">
        <v>1047631</v>
      </c>
      <c r="W18" s="496">
        <v>9304296</v>
      </c>
      <c r="X18" s="496">
        <v>42585529</v>
      </c>
      <c r="Y18" s="496">
        <v>176289000</v>
      </c>
      <c r="Z18" s="496">
        <v>53290047</v>
      </c>
      <c r="AA18" s="496">
        <v>1730210</v>
      </c>
      <c r="AB18" s="496">
        <v>100000</v>
      </c>
      <c r="AC18" s="496">
        <v>2850000</v>
      </c>
      <c r="AD18" s="496">
        <v>571484</v>
      </c>
      <c r="AE18" s="496">
        <v>620153</v>
      </c>
      <c r="AF18" s="496">
        <v>2202924</v>
      </c>
      <c r="AG18" s="496">
        <v>12741525</v>
      </c>
      <c r="AH18" s="496">
        <v>1499495</v>
      </c>
      <c r="AI18" s="496">
        <v>1430131</v>
      </c>
      <c r="AJ18" s="496">
        <v>4193005</v>
      </c>
      <c r="AK18" s="496">
        <v>1949818</v>
      </c>
      <c r="AL18" s="496">
        <v>793168</v>
      </c>
      <c r="AM18" s="496">
        <v>13972842</v>
      </c>
      <c r="AN18" s="496">
        <v>430992</v>
      </c>
      <c r="AO18" s="496">
        <v>1362962</v>
      </c>
      <c r="AP18" s="496">
        <v>1113254</v>
      </c>
      <c r="AQ18" s="496">
        <v>488764</v>
      </c>
      <c r="AR18" s="496">
        <v>8213822</v>
      </c>
      <c r="AS18" s="496">
        <v>33486048</v>
      </c>
      <c r="AT18" s="496">
        <v>5952950</v>
      </c>
      <c r="AU18" s="496">
        <v>119547</v>
      </c>
      <c r="AV18" s="496">
        <v>7579991</v>
      </c>
      <c r="AW18" s="496">
        <v>703123</v>
      </c>
      <c r="AX18" s="496">
        <v>10232746</v>
      </c>
      <c r="AY18" s="496">
        <v>919154</v>
      </c>
      <c r="AZ18" s="496">
        <v>3025475</v>
      </c>
      <c r="BA18" s="496">
        <v>1009839</v>
      </c>
      <c r="BB18" s="496">
        <v>1500000</v>
      </c>
      <c r="BC18" s="496">
        <v>653643</v>
      </c>
      <c r="BD18" s="496">
        <v>1010259</v>
      </c>
      <c r="BE18" s="496">
        <v>1107531</v>
      </c>
      <c r="BF18" s="496">
        <v>340193</v>
      </c>
      <c r="BG18" s="496">
        <v>12323731</v>
      </c>
      <c r="BH18" s="496">
        <v>2811048</v>
      </c>
      <c r="BI18" s="496">
        <v>17505724</v>
      </c>
    </row>
    <row r="19" spans="1:61" x14ac:dyDescent="0.3">
      <c r="A19" s="493">
        <v>252</v>
      </c>
      <c r="B19" s="494" t="s">
        <v>33</v>
      </c>
      <c r="D19" s="496">
        <v>102249483</v>
      </c>
      <c r="E19" s="496">
        <v>34635921</v>
      </c>
      <c r="F19" s="496">
        <v>17334220</v>
      </c>
      <c r="G19" s="496">
        <v>28577708</v>
      </c>
      <c r="H19" s="496">
        <v>28718434</v>
      </c>
      <c r="I19" s="496">
        <v>54909520</v>
      </c>
      <c r="J19" s="496">
        <v>82627532</v>
      </c>
      <c r="K19" s="496">
        <v>21707335</v>
      </c>
      <c r="L19" s="496">
        <v>67991116</v>
      </c>
      <c r="M19" s="496">
        <v>5147662</v>
      </c>
      <c r="N19" s="496">
        <v>32907670</v>
      </c>
      <c r="O19" s="496">
        <v>148414362</v>
      </c>
      <c r="P19" s="496">
        <v>322963791</v>
      </c>
      <c r="Q19" s="496">
        <v>117768228</v>
      </c>
      <c r="R19" s="496">
        <v>535037721</v>
      </c>
      <c r="S19" s="496">
        <v>66111617</v>
      </c>
      <c r="T19" s="496">
        <v>20093466</v>
      </c>
      <c r="U19" s="496">
        <v>92937498</v>
      </c>
      <c r="V19" s="496">
        <v>23743196</v>
      </c>
      <c r="W19" s="496">
        <v>138637371</v>
      </c>
      <c r="X19" s="496">
        <v>216820123</v>
      </c>
      <c r="Y19" s="496">
        <v>2126681000</v>
      </c>
      <c r="Z19" s="496">
        <v>165912458</v>
      </c>
      <c r="AA19" s="496">
        <v>26703916</v>
      </c>
      <c r="AB19" s="496">
        <v>10551256</v>
      </c>
      <c r="AC19" s="496">
        <v>86862617</v>
      </c>
      <c r="AD19" s="496">
        <v>30684409</v>
      </c>
      <c r="AE19" s="496">
        <v>38515991</v>
      </c>
      <c r="AF19" s="496">
        <v>72194599</v>
      </c>
      <c r="AG19" s="496">
        <v>225173639</v>
      </c>
      <c r="AH19" s="496">
        <v>43674020</v>
      </c>
      <c r="AI19" s="496">
        <v>129678567</v>
      </c>
      <c r="AJ19" s="496">
        <v>184702975</v>
      </c>
      <c r="AK19" s="496">
        <v>32053274</v>
      </c>
      <c r="AL19" s="496">
        <v>94345620</v>
      </c>
      <c r="AM19" s="496">
        <v>357019711</v>
      </c>
      <c r="AN19" s="496">
        <v>20328613</v>
      </c>
      <c r="AO19" s="496">
        <v>31650380</v>
      </c>
      <c r="AP19" s="496">
        <v>52706675</v>
      </c>
      <c r="AQ19" s="496">
        <v>17218706</v>
      </c>
      <c r="AR19" s="496">
        <v>119764544</v>
      </c>
      <c r="AS19" s="496">
        <v>235525356</v>
      </c>
      <c r="AT19" s="496">
        <v>20750578</v>
      </c>
      <c r="AU19" s="496">
        <v>6463093</v>
      </c>
      <c r="AV19" s="496">
        <v>91809535</v>
      </c>
      <c r="AW19" s="496">
        <v>28479768</v>
      </c>
      <c r="AX19" s="496">
        <v>875346400</v>
      </c>
      <c r="AY19" s="496">
        <v>33395579</v>
      </c>
      <c r="AZ19" s="496">
        <v>214835723</v>
      </c>
      <c r="BA19" s="496">
        <v>58853544</v>
      </c>
      <c r="BB19" s="496">
        <v>91403768</v>
      </c>
      <c r="BC19" s="496">
        <v>15611244</v>
      </c>
      <c r="BD19" s="496">
        <v>48984279</v>
      </c>
      <c r="BE19" s="496">
        <v>63878817</v>
      </c>
      <c r="BF19" s="496">
        <v>11736366</v>
      </c>
      <c r="BG19" s="496">
        <v>84979415</v>
      </c>
      <c r="BH19" s="496">
        <v>46230579</v>
      </c>
      <c r="BI19" s="496">
        <v>528667308</v>
      </c>
    </row>
    <row r="20" spans="1:61" x14ac:dyDescent="0.3">
      <c r="A20" s="493">
        <v>253</v>
      </c>
      <c r="B20" s="494" t="s">
        <v>34</v>
      </c>
      <c r="D20" s="496">
        <v>7606869</v>
      </c>
      <c r="E20" s="496">
        <v>2730976</v>
      </c>
      <c r="F20" s="496">
        <v>2346663</v>
      </c>
      <c r="G20" s="496">
        <v>5272959</v>
      </c>
      <c r="H20" s="496">
        <v>2174669</v>
      </c>
      <c r="I20" s="496">
        <v>2291546</v>
      </c>
      <c r="J20" s="496">
        <v>6266508</v>
      </c>
      <c r="K20" s="496">
        <v>1259905</v>
      </c>
      <c r="L20" s="496">
        <v>1368108</v>
      </c>
      <c r="M20" s="496">
        <v>990042</v>
      </c>
      <c r="N20" s="496">
        <v>4340735</v>
      </c>
      <c r="O20" s="496">
        <v>12066989</v>
      </c>
      <c r="P20" s="496">
        <v>23509974</v>
      </c>
      <c r="Q20" s="496">
        <v>3900576</v>
      </c>
      <c r="R20" s="496">
        <v>5049466</v>
      </c>
      <c r="S20" s="496">
        <v>8872636</v>
      </c>
      <c r="T20" s="496">
        <v>1403645</v>
      </c>
      <c r="U20" s="496">
        <v>12270147</v>
      </c>
      <c r="V20" s="496">
        <v>1438674</v>
      </c>
      <c r="W20" s="496">
        <v>3651194</v>
      </c>
      <c r="X20" s="496">
        <v>4473968</v>
      </c>
      <c r="Y20" s="496">
        <v>89773000</v>
      </c>
      <c r="Z20" s="496">
        <v>1978195</v>
      </c>
      <c r="AA20" s="496">
        <v>1595827</v>
      </c>
      <c r="AB20" s="496">
        <v>365618</v>
      </c>
      <c r="AC20" s="496">
        <v>9921015</v>
      </c>
      <c r="AD20" s="496">
        <v>886776</v>
      </c>
      <c r="AE20" s="496">
        <v>8009234</v>
      </c>
      <c r="AF20" s="496">
        <v>2311288</v>
      </c>
      <c r="AG20" s="496">
        <v>12866085</v>
      </c>
      <c r="AH20" s="496">
        <v>1778940</v>
      </c>
      <c r="AI20" s="496">
        <v>1901572</v>
      </c>
      <c r="AJ20" s="496">
        <v>5749827</v>
      </c>
      <c r="AK20" s="496">
        <v>3497444</v>
      </c>
      <c r="AL20" s="496">
        <v>5864661</v>
      </c>
      <c r="AM20" s="496">
        <v>17104346</v>
      </c>
      <c r="AN20" s="496">
        <v>331511</v>
      </c>
      <c r="AO20" s="496">
        <v>1009844</v>
      </c>
      <c r="AP20" s="496">
        <v>950126</v>
      </c>
      <c r="AQ20" s="496">
        <v>708031</v>
      </c>
      <c r="AR20" s="496">
        <v>3132429</v>
      </c>
      <c r="AS20" s="496">
        <v>10210746</v>
      </c>
      <c r="AT20" s="496">
        <v>516428</v>
      </c>
      <c r="AU20" s="496">
        <v>708941</v>
      </c>
      <c r="AV20" s="496">
        <v>2953216</v>
      </c>
      <c r="AW20" s="496">
        <v>1949621</v>
      </c>
      <c r="AX20" s="496">
        <v>21165401</v>
      </c>
      <c r="AY20" s="496">
        <v>2560202</v>
      </c>
      <c r="AZ20" s="496">
        <v>2119289</v>
      </c>
      <c r="BA20" s="496">
        <v>2231894</v>
      </c>
      <c r="BB20" s="496">
        <v>2872736</v>
      </c>
      <c r="BC20" s="496">
        <v>1655238</v>
      </c>
      <c r="BD20" s="496">
        <v>1027415</v>
      </c>
      <c r="BE20" s="496">
        <v>1986367</v>
      </c>
      <c r="BF20" s="496">
        <v>9222407</v>
      </c>
      <c r="BG20" s="496">
        <v>2905015</v>
      </c>
      <c r="BH20" s="496">
        <v>1758650</v>
      </c>
      <c r="BI20" s="496">
        <v>5918099</v>
      </c>
    </row>
    <row r="21" spans="1:61" x14ac:dyDescent="0.3">
      <c r="A21" s="493">
        <v>254</v>
      </c>
      <c r="B21" s="494" t="s">
        <v>35</v>
      </c>
      <c r="D21" s="496">
        <v>-357896337</v>
      </c>
      <c r="E21" s="496">
        <v>-79599536</v>
      </c>
      <c r="F21" s="496">
        <v>-26045332</v>
      </c>
      <c r="G21" s="496">
        <v>-46731269</v>
      </c>
      <c r="H21" s="496">
        <v>-51124691</v>
      </c>
      <c r="I21" s="496">
        <v>-81696491</v>
      </c>
      <c r="J21" s="496">
        <v>-93960030</v>
      </c>
      <c r="K21" s="496">
        <v>-39752146</v>
      </c>
      <c r="L21" s="496">
        <v>-104625655</v>
      </c>
      <c r="M21" s="496">
        <v>-36626711</v>
      </c>
      <c r="N21" s="496">
        <v>-65571938</v>
      </c>
      <c r="O21" s="496">
        <v>-182496030</v>
      </c>
      <c r="P21" s="496">
        <v>-414575495</v>
      </c>
      <c r="Q21" s="496">
        <v>-186205755</v>
      </c>
      <c r="R21" s="496">
        <v>-490802351</v>
      </c>
      <c r="S21" s="496">
        <v>-185644833</v>
      </c>
      <c r="T21" s="496">
        <v>-29632077</v>
      </c>
      <c r="U21" s="496">
        <v>-133798235</v>
      </c>
      <c r="V21" s="496">
        <v>-38035621</v>
      </c>
      <c r="W21" s="496">
        <v>-239392131</v>
      </c>
      <c r="X21" s="496">
        <v>-270167012</v>
      </c>
      <c r="Y21" s="496">
        <v>-2539314000</v>
      </c>
      <c r="Z21" s="496">
        <v>-148232272</v>
      </c>
      <c r="AA21" s="496">
        <v>-60798062</v>
      </c>
      <c r="AB21" s="496">
        <v>-23070804</v>
      </c>
      <c r="AC21" s="496">
        <v>-248484804</v>
      </c>
      <c r="AD21" s="496">
        <v>-46738063</v>
      </c>
      <c r="AE21" s="496">
        <v>-88921813</v>
      </c>
      <c r="AF21" s="496">
        <v>-195204896</v>
      </c>
      <c r="AG21" s="496">
        <v>-725972135</v>
      </c>
      <c r="AH21" s="496">
        <v>-65431937</v>
      </c>
      <c r="AI21" s="496">
        <v>-87754944</v>
      </c>
      <c r="AJ21" s="496">
        <v>-269684518</v>
      </c>
      <c r="AK21" s="496">
        <v>-102320679</v>
      </c>
      <c r="AL21" s="496">
        <v>-144234750</v>
      </c>
      <c r="AM21" s="496">
        <v>-652740614</v>
      </c>
      <c r="AN21" s="496">
        <v>-33682674</v>
      </c>
      <c r="AO21" s="496">
        <v>-93976972</v>
      </c>
      <c r="AP21" s="496">
        <v>-84278830</v>
      </c>
      <c r="AQ21" s="496">
        <v>-19862468</v>
      </c>
      <c r="AR21" s="496">
        <v>-129521255</v>
      </c>
      <c r="AS21" s="496">
        <v>-459780674</v>
      </c>
      <c r="AT21" s="496">
        <v>-30084022</v>
      </c>
      <c r="AU21" s="496">
        <v>-23043292</v>
      </c>
      <c r="AV21" s="496">
        <v>-112793869</v>
      </c>
      <c r="AW21" s="496">
        <v>-54457965</v>
      </c>
      <c r="AX21" s="496">
        <v>-1225754166</v>
      </c>
      <c r="AY21" s="496">
        <v>-41151957</v>
      </c>
      <c r="AZ21" s="496">
        <v>-282717975</v>
      </c>
      <c r="BA21" s="496">
        <v>-116706938</v>
      </c>
      <c r="BB21" s="496">
        <v>-210363221</v>
      </c>
      <c r="BC21" s="496">
        <v>-42527097</v>
      </c>
      <c r="BD21" s="496">
        <v>-60438210</v>
      </c>
      <c r="BE21" s="496">
        <v>-141827339</v>
      </c>
      <c r="BF21" s="496">
        <v>-14258108</v>
      </c>
      <c r="BG21" s="496">
        <v>-292772909</v>
      </c>
      <c r="BH21" s="496">
        <v>-58324003</v>
      </c>
      <c r="BI21" s="496">
        <v>-556391195</v>
      </c>
    </row>
    <row r="22" spans="1:61" x14ac:dyDescent="0.3">
      <c r="A22" s="493">
        <v>255</v>
      </c>
      <c r="B22" s="494" t="s">
        <v>96</v>
      </c>
      <c r="D22" s="496">
        <v>3010076</v>
      </c>
      <c r="E22" s="496">
        <v>728940</v>
      </c>
      <c r="F22" s="496">
        <v>26071</v>
      </c>
      <c r="G22" s="496">
        <v>816041</v>
      </c>
      <c r="H22" s="496">
        <v>-717046</v>
      </c>
      <c r="I22" s="496">
        <v>12646533</v>
      </c>
      <c r="J22" s="496">
        <v>-5475091</v>
      </c>
      <c r="K22" s="496">
        <v>7873183</v>
      </c>
      <c r="L22" s="496">
        <v>-382270</v>
      </c>
      <c r="M22" s="496">
        <v>1563098</v>
      </c>
      <c r="N22" s="496">
        <v>-344473</v>
      </c>
      <c r="O22" s="496">
        <v>21167341</v>
      </c>
      <c r="P22" s="496">
        <v>1206057</v>
      </c>
      <c r="Q22" s="496">
        <v>-1592268</v>
      </c>
      <c r="R22" s="496">
        <v>24576572</v>
      </c>
      <c r="S22" s="496">
        <v>2344894</v>
      </c>
      <c r="T22" s="496">
        <v>-262141</v>
      </c>
      <c r="U22" s="496">
        <v>970169</v>
      </c>
      <c r="V22" s="496">
        <v>2485770</v>
      </c>
      <c r="W22" s="496">
        <v>5025240</v>
      </c>
      <c r="X22" s="496">
        <v>30947888</v>
      </c>
      <c r="Y22" s="496">
        <v>106153000</v>
      </c>
      <c r="Z22" s="496">
        <v>48860210</v>
      </c>
      <c r="AA22" s="496">
        <v>-900160</v>
      </c>
      <c r="AB22" s="496">
        <v>-1507901</v>
      </c>
      <c r="AC22" s="496">
        <v>1044192</v>
      </c>
      <c r="AD22" s="496">
        <v>-711910</v>
      </c>
      <c r="AE22" s="496">
        <v>398895</v>
      </c>
      <c r="AF22" s="496">
        <v>-1444596</v>
      </c>
      <c r="AG22" s="496">
        <v>-9068513</v>
      </c>
      <c r="AH22" s="496">
        <v>-2007956</v>
      </c>
      <c r="AI22" s="496">
        <v>-5064083</v>
      </c>
      <c r="AJ22" s="496">
        <v>177809</v>
      </c>
      <c r="AK22" s="496">
        <v>-537952</v>
      </c>
      <c r="AL22" s="496">
        <v>2644275</v>
      </c>
      <c r="AM22" s="496">
        <v>-10284398</v>
      </c>
      <c r="AN22" s="496">
        <v>-398563</v>
      </c>
      <c r="AO22" s="496">
        <v>-190970</v>
      </c>
      <c r="AP22" s="496">
        <v>1396832</v>
      </c>
      <c r="AQ22" s="496">
        <v>117937</v>
      </c>
      <c r="AR22" s="496">
        <v>5491059</v>
      </c>
      <c r="AS22" s="496">
        <v>14707185</v>
      </c>
      <c r="AT22" s="496">
        <v>5469378</v>
      </c>
      <c r="AU22" s="496">
        <v>-270360</v>
      </c>
      <c r="AV22" s="496">
        <v>5395816</v>
      </c>
      <c r="AW22" s="496">
        <v>611894</v>
      </c>
      <c r="AX22" s="496">
        <v>-24891007</v>
      </c>
      <c r="AY22" s="496">
        <v>245889</v>
      </c>
      <c r="AZ22" s="496">
        <v>-3447113</v>
      </c>
      <c r="BA22" s="496">
        <v>-1331183</v>
      </c>
      <c r="BB22" s="496">
        <v>24906455</v>
      </c>
      <c r="BC22" s="496">
        <v>-162767</v>
      </c>
      <c r="BD22" s="496">
        <v>-1353993</v>
      </c>
      <c r="BE22" s="496">
        <v>25877609</v>
      </c>
      <c r="BF22" s="496">
        <v>7355656</v>
      </c>
      <c r="BG22" s="496">
        <v>-2246165</v>
      </c>
      <c r="BH22" s="496">
        <v>-1291785</v>
      </c>
      <c r="BI22" s="496">
        <v>2006418</v>
      </c>
    </row>
    <row r="23" spans="1:61" x14ac:dyDescent="0.3">
      <c r="A23" s="493">
        <v>333</v>
      </c>
      <c r="B23" s="494" t="s">
        <v>84</v>
      </c>
      <c r="D23" s="496">
        <v>17425262</v>
      </c>
      <c r="E23" s="496">
        <v>4709550</v>
      </c>
      <c r="F23" s="496">
        <v>3493052</v>
      </c>
      <c r="G23" s="496">
        <v>8709695</v>
      </c>
      <c r="H23" s="496">
        <v>4966638</v>
      </c>
      <c r="I23" s="496">
        <v>4942488</v>
      </c>
      <c r="J23" s="496">
        <v>11018993</v>
      </c>
      <c r="K23" s="496">
        <v>3101777</v>
      </c>
      <c r="L23" s="496">
        <v>3821353</v>
      </c>
      <c r="M23" s="496">
        <v>3070392</v>
      </c>
      <c r="N23" s="496">
        <v>5154768</v>
      </c>
      <c r="O23" s="496">
        <v>31253554</v>
      </c>
      <c r="P23" s="496">
        <v>31436613</v>
      </c>
      <c r="Q23" s="496">
        <v>8698814</v>
      </c>
      <c r="R23" s="496">
        <v>29545251</v>
      </c>
      <c r="S23" s="496">
        <v>19208855</v>
      </c>
      <c r="T23" s="496">
        <v>1719809</v>
      </c>
      <c r="U23" s="496">
        <v>11472683</v>
      </c>
      <c r="V23" s="496">
        <v>4028561</v>
      </c>
      <c r="W23" s="496">
        <v>11664723</v>
      </c>
      <c r="X23" s="496">
        <v>24855181</v>
      </c>
      <c r="Y23" s="496">
        <v>195305000</v>
      </c>
      <c r="Z23" s="496">
        <v>8196412</v>
      </c>
      <c r="AA23" s="496">
        <v>1202138</v>
      </c>
      <c r="AB23" s="496">
        <v>896808</v>
      </c>
      <c r="AC23" s="496">
        <v>21396471</v>
      </c>
      <c r="AD23" s="496">
        <v>3315014</v>
      </c>
      <c r="AE23" s="496">
        <v>8216984</v>
      </c>
      <c r="AF23" s="496">
        <v>17822557</v>
      </c>
      <c r="AG23" s="496">
        <v>59465174</v>
      </c>
      <c r="AH23" s="496">
        <v>3184063</v>
      </c>
      <c r="AI23" s="496">
        <v>3538003</v>
      </c>
      <c r="AJ23" s="496">
        <v>14837453</v>
      </c>
      <c r="AK23" s="496">
        <v>8176956</v>
      </c>
      <c r="AL23" s="496">
        <v>9508652</v>
      </c>
      <c r="AM23" s="496">
        <v>38442345</v>
      </c>
      <c r="AN23" s="496">
        <v>2926414</v>
      </c>
      <c r="AO23" s="496">
        <v>2293975</v>
      </c>
      <c r="AP23" s="496">
        <v>6616050</v>
      </c>
      <c r="AQ23" s="496">
        <v>2365379</v>
      </c>
      <c r="AR23" s="496">
        <v>11538705</v>
      </c>
      <c r="AS23" s="496">
        <v>17037636</v>
      </c>
      <c r="AT23" s="496">
        <v>1459021</v>
      </c>
      <c r="AU23" s="496">
        <v>1556564</v>
      </c>
      <c r="AV23" s="496">
        <v>11422848</v>
      </c>
      <c r="AW23" s="496">
        <v>2193892</v>
      </c>
      <c r="AX23" s="496">
        <v>55308930</v>
      </c>
      <c r="AY23" s="496">
        <v>3978514</v>
      </c>
      <c r="AZ23" s="496">
        <v>14846182</v>
      </c>
      <c r="BA23" s="496">
        <v>7597919</v>
      </c>
      <c r="BB23" s="496">
        <v>8088811</v>
      </c>
      <c r="BC23" s="496">
        <v>8177234</v>
      </c>
      <c r="BD23" s="496">
        <v>4532229</v>
      </c>
      <c r="BE23" s="496">
        <v>2476226</v>
      </c>
      <c r="BF23" s="496">
        <v>9944139</v>
      </c>
      <c r="BG23" s="496">
        <v>19541963</v>
      </c>
      <c r="BH23" s="496">
        <v>7099192</v>
      </c>
      <c r="BI23" s="496">
        <v>24688991</v>
      </c>
    </row>
    <row r="24" spans="1:61" x14ac:dyDescent="0.3">
      <c r="A24" s="493">
        <v>335</v>
      </c>
      <c r="B24" s="494" t="s">
        <v>46</v>
      </c>
      <c r="G24" s="496">
        <v>15002</v>
      </c>
      <c r="P24" s="496">
        <v>189979</v>
      </c>
      <c r="R24" s="496">
        <v>722269</v>
      </c>
      <c r="S24" s="496">
        <v>2082247</v>
      </c>
      <c r="U24" s="496">
        <v>86812</v>
      </c>
      <c r="X24" s="496">
        <v>631550</v>
      </c>
      <c r="Y24" s="496">
        <v>21367000</v>
      </c>
      <c r="AC24" s="496">
        <v>4152517</v>
      </c>
      <c r="AF24" s="496">
        <v>526348</v>
      </c>
      <c r="AL24" s="496">
        <v>537474</v>
      </c>
      <c r="AM24" s="496">
        <v>4483509</v>
      </c>
      <c r="AN24" s="496">
        <v>67747</v>
      </c>
      <c r="AS24" s="496">
        <v>4323916</v>
      </c>
      <c r="AT24" s="496">
        <v>76</v>
      </c>
      <c r="AV24" s="496">
        <v>24050</v>
      </c>
    </row>
    <row r="25" spans="1:61" x14ac:dyDescent="0.3">
      <c r="A25" s="493">
        <v>336</v>
      </c>
      <c r="B25" s="494" t="s">
        <v>423</v>
      </c>
      <c r="D25" s="496">
        <v>12744722</v>
      </c>
      <c r="E25" s="496">
        <v>3044938</v>
      </c>
      <c r="F25" s="496">
        <v>190166</v>
      </c>
      <c r="G25" s="496">
        <v>1075901</v>
      </c>
      <c r="H25" s="496">
        <v>249334</v>
      </c>
      <c r="I25" s="496">
        <v>9760</v>
      </c>
      <c r="J25" s="496">
        <v>363034</v>
      </c>
      <c r="K25" s="496">
        <v>1505049</v>
      </c>
      <c r="L25" s="496">
        <v>2874198</v>
      </c>
      <c r="M25" s="496">
        <v>1075991</v>
      </c>
      <c r="N25" s="496">
        <v>1817251</v>
      </c>
      <c r="O25" s="496">
        <v>4430176</v>
      </c>
      <c r="P25" s="496">
        <v>3714840</v>
      </c>
      <c r="Q25" s="496">
        <v>3524690</v>
      </c>
      <c r="R25" s="496">
        <v>17276343</v>
      </c>
      <c r="S25" s="496">
        <v>6337536</v>
      </c>
      <c r="T25" s="496">
        <v>703325</v>
      </c>
      <c r="U25" s="496">
        <v>5779568</v>
      </c>
      <c r="V25" s="496">
        <v>1469246</v>
      </c>
      <c r="W25" s="496">
        <v>6245261</v>
      </c>
      <c r="X25" s="496">
        <v>10433781</v>
      </c>
      <c r="Y25" s="496">
        <v>137613000</v>
      </c>
      <c r="Z25" s="496">
        <v>6623841</v>
      </c>
      <c r="AA25" s="496">
        <v>192086</v>
      </c>
      <c r="AB25" s="496">
        <v>993156</v>
      </c>
      <c r="AC25" s="496">
        <v>10490912</v>
      </c>
      <c r="AD25" s="496">
        <v>1212230</v>
      </c>
      <c r="AE25" s="496">
        <v>2614347</v>
      </c>
      <c r="AF25" s="496">
        <v>5662862</v>
      </c>
      <c r="AG25" s="496">
        <v>9778300</v>
      </c>
      <c r="AH25" s="496">
        <v>2198680</v>
      </c>
      <c r="AI25" s="496">
        <v>2051630</v>
      </c>
      <c r="AJ25" s="496">
        <v>8173372</v>
      </c>
      <c r="AK25" s="496">
        <v>1634489</v>
      </c>
      <c r="AL25" s="496">
        <v>3612458</v>
      </c>
      <c r="AM25" s="496">
        <v>15635375</v>
      </c>
      <c r="AN25" s="496">
        <v>621723</v>
      </c>
      <c r="AO25" s="496">
        <v>2035843</v>
      </c>
      <c r="AP25" s="496">
        <v>295881</v>
      </c>
      <c r="AQ25" s="496">
        <v>44854</v>
      </c>
      <c r="AR25" s="496">
        <v>2855352</v>
      </c>
      <c r="AS25" s="496">
        <v>22540025</v>
      </c>
      <c r="AT25" s="496">
        <v>193468</v>
      </c>
      <c r="AU25" s="496">
        <v>645950</v>
      </c>
      <c r="AV25" s="496">
        <v>3164144</v>
      </c>
      <c r="AW25" s="496">
        <v>1183002</v>
      </c>
      <c r="AX25" s="496">
        <v>26012714</v>
      </c>
      <c r="AY25" s="496">
        <v>1459197</v>
      </c>
      <c r="AZ25" s="496">
        <v>5695007</v>
      </c>
      <c r="BA25" s="496">
        <v>3179431</v>
      </c>
      <c r="BB25" s="496">
        <v>7312754</v>
      </c>
      <c r="BC25" s="496">
        <v>88292</v>
      </c>
      <c r="BD25" s="496">
        <v>476562</v>
      </c>
      <c r="BE25" s="496">
        <v>4946971</v>
      </c>
      <c r="BF25" s="496">
        <v>941953</v>
      </c>
      <c r="BG25" s="496">
        <v>14264354</v>
      </c>
      <c r="BH25" s="496">
        <v>1343639</v>
      </c>
      <c r="BI25" s="496">
        <v>23280445</v>
      </c>
    </row>
    <row r="26" spans="1:61" x14ac:dyDescent="0.3">
      <c r="A26" s="493">
        <v>338</v>
      </c>
      <c r="B26" s="494" t="s">
        <v>45</v>
      </c>
      <c r="D26" s="496">
        <v>441012457</v>
      </c>
      <c r="E26" s="496">
        <v>99656327</v>
      </c>
      <c r="F26" s="496">
        <v>31495117</v>
      </c>
      <c r="G26" s="496">
        <v>59663314</v>
      </c>
      <c r="H26" s="496">
        <v>62899207</v>
      </c>
      <c r="I26" s="496">
        <v>99858670</v>
      </c>
      <c r="J26" s="496">
        <v>119447769</v>
      </c>
      <c r="K26" s="496">
        <v>50479324</v>
      </c>
      <c r="L26" s="496">
        <v>127521664</v>
      </c>
      <c r="M26" s="496">
        <v>44891788</v>
      </c>
      <c r="N26" s="496">
        <v>78895613</v>
      </c>
      <c r="O26" s="496">
        <v>257744946</v>
      </c>
      <c r="P26" s="496">
        <v>495767278</v>
      </c>
      <c r="Q26" s="496">
        <v>222206528</v>
      </c>
      <c r="R26" s="496">
        <v>626350745</v>
      </c>
      <c r="S26" s="496">
        <v>239330032</v>
      </c>
      <c r="T26" s="496">
        <v>36272073</v>
      </c>
      <c r="U26" s="496">
        <v>170468472</v>
      </c>
      <c r="V26" s="496">
        <v>49383488</v>
      </c>
      <c r="W26" s="496">
        <v>291207306</v>
      </c>
      <c r="X26" s="496">
        <v>344819044</v>
      </c>
      <c r="Y26" s="496">
        <v>3158399000</v>
      </c>
      <c r="Z26" s="496">
        <v>186707692</v>
      </c>
      <c r="AA26" s="496">
        <v>73595238</v>
      </c>
      <c r="AB26" s="496">
        <v>28733299</v>
      </c>
      <c r="AC26" s="496">
        <v>307832158</v>
      </c>
      <c r="AD26" s="496">
        <v>58682154</v>
      </c>
      <c r="AE26" s="496">
        <v>106533723</v>
      </c>
      <c r="AF26" s="496">
        <v>249316752</v>
      </c>
      <c r="AG26" s="496">
        <v>919491594</v>
      </c>
      <c r="AH26" s="496">
        <v>80963833</v>
      </c>
      <c r="AI26" s="496">
        <v>111827884</v>
      </c>
      <c r="AJ26" s="496">
        <v>332043493</v>
      </c>
      <c r="AK26" s="496">
        <v>124678934</v>
      </c>
      <c r="AL26" s="496">
        <v>176736820</v>
      </c>
      <c r="AM26" s="496">
        <v>802826519</v>
      </c>
      <c r="AN26" s="496">
        <v>42104858</v>
      </c>
      <c r="AO26" s="496">
        <v>113704940</v>
      </c>
      <c r="AP26" s="496">
        <v>105212948</v>
      </c>
      <c r="AQ26" s="496">
        <v>24578926</v>
      </c>
      <c r="AR26" s="496">
        <v>160269109</v>
      </c>
      <c r="AS26" s="496">
        <v>568634979</v>
      </c>
      <c r="AT26" s="496">
        <v>36840876</v>
      </c>
      <c r="AU26" s="496">
        <v>28497938</v>
      </c>
      <c r="AV26" s="496">
        <v>142240724</v>
      </c>
      <c r="AW26" s="496">
        <v>65035002</v>
      </c>
      <c r="AX26" s="496">
        <v>1462996971</v>
      </c>
      <c r="AY26" s="496">
        <v>52480343</v>
      </c>
      <c r="AZ26" s="496">
        <v>354247650</v>
      </c>
      <c r="BA26" s="496">
        <v>142913477</v>
      </c>
      <c r="BB26" s="496">
        <v>254946608</v>
      </c>
      <c r="BC26" s="496">
        <v>59235211</v>
      </c>
      <c r="BD26" s="496">
        <v>75493813</v>
      </c>
      <c r="BE26" s="496">
        <v>172327988</v>
      </c>
      <c r="BF26" s="496">
        <v>19036855</v>
      </c>
      <c r="BG26" s="496">
        <v>368760585</v>
      </c>
      <c r="BH26" s="496">
        <v>75853678</v>
      </c>
      <c r="BI26" s="496">
        <v>691423462</v>
      </c>
    </row>
    <row r="27" spans="1:61" x14ac:dyDescent="0.3">
      <c r="A27" s="493">
        <v>339</v>
      </c>
      <c r="B27" s="494" t="s">
        <v>89</v>
      </c>
      <c r="D27" s="496">
        <v>2528988</v>
      </c>
      <c r="E27" s="496">
        <v>162868</v>
      </c>
      <c r="F27" s="496">
        <v>530637</v>
      </c>
      <c r="G27" s="496">
        <v>591529</v>
      </c>
      <c r="H27" s="496">
        <v>62761</v>
      </c>
      <c r="I27" s="496">
        <v>1207520</v>
      </c>
      <c r="J27" s="496">
        <v>2568845</v>
      </c>
      <c r="K27" s="496">
        <v>173958</v>
      </c>
      <c r="L27" s="496">
        <v>707425</v>
      </c>
      <c r="M27" s="496">
        <v>262828</v>
      </c>
      <c r="N27" s="496">
        <v>1027112</v>
      </c>
      <c r="O27" s="496">
        <v>829517</v>
      </c>
      <c r="P27" s="496">
        <v>354968</v>
      </c>
      <c r="Q27" s="496">
        <v>5247029</v>
      </c>
      <c r="R27" s="496">
        <v>10176389</v>
      </c>
      <c r="S27" s="496">
        <v>49340</v>
      </c>
      <c r="T27" s="496">
        <v>346736</v>
      </c>
      <c r="U27" s="496">
        <v>2527121</v>
      </c>
      <c r="V27" s="496">
        <v>609486</v>
      </c>
      <c r="W27" s="496">
        <v>439731</v>
      </c>
      <c r="X27" s="496">
        <v>2046244</v>
      </c>
      <c r="Y27" s="496">
        <v>1962000</v>
      </c>
      <c r="Z27" s="496">
        <v>1906007</v>
      </c>
      <c r="AA27" s="496">
        <v>1278095</v>
      </c>
      <c r="AB27" s="496">
        <v>954936</v>
      </c>
      <c r="AC27" s="496">
        <v>122014</v>
      </c>
      <c r="AD27" s="496">
        <v>1219331</v>
      </c>
      <c r="AE27" s="496">
        <v>1596798</v>
      </c>
      <c r="AF27" s="496">
        <v>2566604</v>
      </c>
      <c r="AG27" s="496">
        <v>7105325</v>
      </c>
      <c r="AH27" s="496">
        <v>799553</v>
      </c>
      <c r="AI27" s="496">
        <v>1256946</v>
      </c>
      <c r="AJ27" s="496">
        <v>224541</v>
      </c>
      <c r="AK27" s="496">
        <v>498608</v>
      </c>
      <c r="AL27" s="496">
        <v>1854107</v>
      </c>
      <c r="AM27" s="496">
        <v>6522122</v>
      </c>
      <c r="AN27" s="496">
        <v>701445</v>
      </c>
      <c r="AO27" s="496">
        <v>1381999</v>
      </c>
      <c r="AP27" s="496">
        <v>874199</v>
      </c>
      <c r="AQ27" s="496">
        <v>114911</v>
      </c>
      <c r="AR27" s="496">
        <v>1444674</v>
      </c>
      <c r="AS27" s="496">
        <v>733344</v>
      </c>
      <c r="AT27" s="496">
        <v>379188</v>
      </c>
      <c r="AU27" s="496">
        <v>732772</v>
      </c>
      <c r="AV27" s="496">
        <v>159609</v>
      </c>
      <c r="AW27" s="496">
        <v>536681</v>
      </c>
      <c r="AX27" s="496">
        <v>8852773</v>
      </c>
      <c r="AY27" s="496">
        <v>189321</v>
      </c>
      <c r="AZ27" s="496">
        <v>2759392</v>
      </c>
      <c r="BA27" s="496">
        <v>51140</v>
      </c>
      <c r="BB27" s="496">
        <v>179640</v>
      </c>
      <c r="BC27" s="496">
        <v>652664</v>
      </c>
      <c r="BD27" s="496">
        <v>174957</v>
      </c>
      <c r="BE27" s="496">
        <v>1795727</v>
      </c>
      <c r="BF27" s="496">
        <v>384922</v>
      </c>
      <c r="BG27" s="496">
        <v>1062695</v>
      </c>
      <c r="BH27" s="496">
        <v>271367</v>
      </c>
      <c r="BI27" s="496">
        <v>8620774</v>
      </c>
    </row>
    <row r="28" spans="1:61" x14ac:dyDescent="0.3">
      <c r="A28" s="493">
        <v>341</v>
      </c>
      <c r="B28" s="494" t="s">
        <v>424</v>
      </c>
      <c r="D28" s="496">
        <v>58466156</v>
      </c>
      <c r="E28" s="496">
        <v>13182312</v>
      </c>
      <c r="F28" s="496">
        <v>4865336</v>
      </c>
      <c r="G28" s="496">
        <v>9606354</v>
      </c>
      <c r="H28" s="496">
        <v>9011720</v>
      </c>
      <c r="I28" s="496">
        <v>26689547</v>
      </c>
      <c r="J28" s="496">
        <v>30183900</v>
      </c>
      <c r="K28" s="496">
        <v>14983505</v>
      </c>
      <c r="L28" s="496">
        <v>18245959</v>
      </c>
      <c r="M28" s="496">
        <v>6689791</v>
      </c>
      <c r="N28" s="496">
        <v>10211161</v>
      </c>
      <c r="O28" s="496">
        <v>72682043</v>
      </c>
      <c r="P28" s="496">
        <v>94182008</v>
      </c>
      <c r="Q28" s="496">
        <v>21332212</v>
      </c>
      <c r="R28" s="496">
        <v>121105174</v>
      </c>
      <c r="S28" s="496">
        <v>33729774</v>
      </c>
      <c r="T28" s="496">
        <v>5373906</v>
      </c>
      <c r="U28" s="496">
        <v>34043989</v>
      </c>
      <c r="V28" s="496">
        <v>9119452</v>
      </c>
      <c r="W28" s="496">
        <v>42402392</v>
      </c>
      <c r="X28" s="496">
        <v>125244137</v>
      </c>
      <c r="Y28" s="496">
        <v>1613384000</v>
      </c>
      <c r="Z28" s="496">
        <v>89028897</v>
      </c>
      <c r="AA28" s="496">
        <v>11459583</v>
      </c>
      <c r="AB28" s="496">
        <v>2051310</v>
      </c>
      <c r="AC28" s="496">
        <v>25436300</v>
      </c>
      <c r="AD28" s="496">
        <v>7778616</v>
      </c>
      <c r="AE28" s="496">
        <v>9954697</v>
      </c>
      <c r="AF28" s="496">
        <v>28792060</v>
      </c>
      <c r="AG28" s="496">
        <v>117283642</v>
      </c>
      <c r="AH28" s="496">
        <v>12821889</v>
      </c>
      <c r="AI28" s="496">
        <v>26736650</v>
      </c>
      <c r="AJ28" s="496">
        <v>37004773</v>
      </c>
      <c r="AK28" s="496">
        <v>18177778</v>
      </c>
      <c r="AL28" s="496">
        <v>20649559</v>
      </c>
      <c r="AM28" s="496">
        <v>164493080</v>
      </c>
      <c r="AN28" s="496">
        <v>6344320</v>
      </c>
      <c r="AO28" s="496">
        <v>9875266</v>
      </c>
      <c r="AP28" s="496">
        <v>16213258</v>
      </c>
      <c r="AQ28" s="496">
        <v>2867132</v>
      </c>
      <c r="AR28" s="496">
        <v>35553107</v>
      </c>
      <c r="AS28" s="496">
        <v>97655320</v>
      </c>
      <c r="AT28" s="496">
        <v>11838565</v>
      </c>
      <c r="AU28" s="496">
        <v>4403100</v>
      </c>
      <c r="AV28" s="496">
        <v>25001326</v>
      </c>
      <c r="AW28" s="496">
        <v>7349096</v>
      </c>
      <c r="AX28" s="496">
        <v>224203108</v>
      </c>
      <c r="AY28" s="496">
        <v>7447095</v>
      </c>
      <c r="AZ28" s="496">
        <v>31963684</v>
      </c>
      <c r="BA28" s="496">
        <v>22644471</v>
      </c>
      <c r="BB28" s="496">
        <v>31681190</v>
      </c>
      <c r="BC28" s="496">
        <v>5454918</v>
      </c>
      <c r="BD28" s="496">
        <v>10559750</v>
      </c>
      <c r="BE28" s="496">
        <v>16409124</v>
      </c>
      <c r="BF28" s="496">
        <v>4066908</v>
      </c>
      <c r="BG28" s="496">
        <v>53660304</v>
      </c>
      <c r="BH28" s="496">
        <v>14239729</v>
      </c>
      <c r="BI28" s="496">
        <v>109578056</v>
      </c>
    </row>
    <row r="29" spans="1:61" x14ac:dyDescent="0.3">
      <c r="A29" s="493">
        <v>376</v>
      </c>
      <c r="B29" s="494" t="s">
        <v>38</v>
      </c>
      <c r="G29" s="496">
        <v>1651324</v>
      </c>
      <c r="J29" s="496">
        <v>-620121</v>
      </c>
      <c r="S29" s="496">
        <v>-1149051</v>
      </c>
      <c r="AI29" s="496">
        <v>-1369365</v>
      </c>
      <c r="AM29" s="496">
        <v>5272115</v>
      </c>
      <c r="BF29" s="496">
        <v>-550723</v>
      </c>
    </row>
    <row r="30" spans="1:61" x14ac:dyDescent="0.3">
      <c r="A30" s="493">
        <v>379</v>
      </c>
      <c r="B30" s="494" t="s">
        <v>47</v>
      </c>
      <c r="D30" s="496">
        <v>11098178</v>
      </c>
      <c r="E30" s="496">
        <v>4051478</v>
      </c>
      <c r="F30" s="496">
        <v>4004401</v>
      </c>
      <c r="G30" s="496">
        <v>4279499</v>
      </c>
      <c r="H30" s="496">
        <v>2815450</v>
      </c>
      <c r="I30" s="496">
        <v>3017110</v>
      </c>
      <c r="J30" s="496">
        <v>5406364</v>
      </c>
      <c r="K30" s="496">
        <v>1993204</v>
      </c>
      <c r="L30" s="496">
        <v>1358610</v>
      </c>
      <c r="M30" s="496">
        <v>1702955</v>
      </c>
      <c r="N30" s="496">
        <v>1039093</v>
      </c>
      <c r="O30" s="496">
        <v>19390430</v>
      </c>
      <c r="P30" s="496">
        <v>7562778</v>
      </c>
      <c r="Q30" s="496">
        <v>3313954</v>
      </c>
      <c r="R30" s="496">
        <v>24244547</v>
      </c>
      <c r="S30" s="496">
        <v>11451547</v>
      </c>
      <c r="T30" s="496">
        <v>575236</v>
      </c>
      <c r="U30" s="496">
        <v>4063818</v>
      </c>
      <c r="V30" s="496">
        <v>2741409</v>
      </c>
      <c r="W30" s="496">
        <v>5600314</v>
      </c>
      <c r="X30" s="496">
        <v>19155098</v>
      </c>
      <c r="Y30" s="496">
        <v>143963000</v>
      </c>
      <c r="Z30" s="496">
        <v>6507596</v>
      </c>
      <c r="AA30" s="496">
        <v>518238</v>
      </c>
      <c r="AB30" s="496">
        <v>547456</v>
      </c>
      <c r="AC30" s="496">
        <v>8209485</v>
      </c>
      <c r="AD30" s="496">
        <v>2458517</v>
      </c>
      <c r="AE30" s="496">
        <v>702219</v>
      </c>
      <c r="AF30" s="496">
        <v>13083851</v>
      </c>
      <c r="AG30" s="496">
        <v>46515046</v>
      </c>
      <c r="AH30" s="496">
        <v>1639377</v>
      </c>
      <c r="AI30" s="496">
        <v>2768532</v>
      </c>
      <c r="AJ30" s="496">
        <v>7905232</v>
      </c>
      <c r="AK30" s="496">
        <v>3185198</v>
      </c>
      <c r="AL30" s="496">
        <v>3782495</v>
      </c>
      <c r="AM30" s="496">
        <v>24895561</v>
      </c>
      <c r="AN30" s="496">
        <v>2687922</v>
      </c>
      <c r="AO30" s="496">
        <v>1649828</v>
      </c>
      <c r="AP30" s="496">
        <v>4422398</v>
      </c>
      <c r="AQ30" s="496">
        <v>1488793</v>
      </c>
      <c r="AR30" s="496">
        <v>5240128</v>
      </c>
      <c r="AS30" s="496">
        <v>8700418</v>
      </c>
      <c r="AT30" s="496">
        <v>1189670</v>
      </c>
      <c r="AU30" s="496">
        <v>86243</v>
      </c>
      <c r="AV30" s="496">
        <v>7496971</v>
      </c>
      <c r="AW30" s="496">
        <v>1023233</v>
      </c>
      <c r="AX30" s="496">
        <v>48019958</v>
      </c>
      <c r="AY30" s="496">
        <v>2894876</v>
      </c>
      <c r="AZ30" s="496">
        <v>8140229</v>
      </c>
      <c r="BA30" s="496">
        <v>3362930</v>
      </c>
      <c r="BB30" s="496">
        <v>5588191</v>
      </c>
      <c r="BC30" s="496">
        <v>2911784</v>
      </c>
      <c r="BD30" s="496">
        <v>3185455</v>
      </c>
      <c r="BE30" s="496">
        <v>1873392</v>
      </c>
      <c r="BF30" s="496">
        <v>1201483</v>
      </c>
      <c r="BG30" s="496">
        <v>14501569</v>
      </c>
      <c r="BH30" s="496">
        <v>2809795</v>
      </c>
      <c r="BI30" s="496">
        <v>19181093</v>
      </c>
    </row>
    <row r="31" spans="1:61" x14ac:dyDescent="0.3">
      <c r="A31" s="493">
        <v>380</v>
      </c>
      <c r="B31" s="494" t="s">
        <v>50</v>
      </c>
      <c r="I31" s="496">
        <v>48790</v>
      </c>
      <c r="AW31" s="496">
        <v>35154</v>
      </c>
    </row>
    <row r="32" spans="1:61" x14ac:dyDescent="0.3">
      <c r="A32" s="493">
        <v>385</v>
      </c>
      <c r="B32" s="494" t="s">
        <v>44</v>
      </c>
      <c r="D32" s="496">
        <v>192972472</v>
      </c>
      <c r="E32" s="496">
        <v>57423688</v>
      </c>
      <c r="F32" s="496">
        <v>25130668</v>
      </c>
      <c r="G32" s="496">
        <v>46782712</v>
      </c>
      <c r="H32" s="496">
        <v>42667619</v>
      </c>
      <c r="I32" s="496">
        <v>75363245</v>
      </c>
      <c r="J32" s="496">
        <v>114381779</v>
      </c>
      <c r="K32" s="496">
        <v>33694418</v>
      </c>
      <c r="L32" s="496">
        <v>92255233</v>
      </c>
      <c r="M32" s="496">
        <v>14402781</v>
      </c>
      <c r="N32" s="496">
        <v>50572080</v>
      </c>
      <c r="O32" s="496">
        <v>235730267</v>
      </c>
      <c r="P32" s="496">
        <v>427665548</v>
      </c>
      <c r="Q32" s="496">
        <v>157669577</v>
      </c>
      <c r="R32" s="496">
        <v>675635581</v>
      </c>
      <c r="S32" s="496">
        <v>128669452</v>
      </c>
      <c r="T32" s="496">
        <v>28137107</v>
      </c>
      <c r="U32" s="496">
        <v>141877882</v>
      </c>
      <c r="V32" s="496">
        <v>36529737</v>
      </c>
      <c r="W32" s="496">
        <v>194103740</v>
      </c>
      <c r="X32" s="496">
        <v>295946123</v>
      </c>
      <c r="Y32" s="496">
        <v>2835539000</v>
      </c>
      <c r="Z32" s="496">
        <v>206366073</v>
      </c>
      <c r="AA32" s="496">
        <v>41096919</v>
      </c>
      <c r="AB32" s="496">
        <v>16579369</v>
      </c>
      <c r="AC32" s="496">
        <v>156130986</v>
      </c>
      <c r="AD32" s="496">
        <v>43515276</v>
      </c>
      <c r="AE32" s="496">
        <v>64137135</v>
      </c>
      <c r="AF32" s="496">
        <v>128617743</v>
      </c>
      <c r="AG32" s="496">
        <v>431559183</v>
      </c>
      <c r="AH32" s="496">
        <v>60984856</v>
      </c>
      <c r="AI32" s="496">
        <v>155653079</v>
      </c>
      <c r="AJ32" s="496">
        <v>252811777</v>
      </c>
      <c r="AK32" s="496">
        <v>57908973</v>
      </c>
      <c r="AL32" s="496">
        <v>132712351</v>
      </c>
      <c r="AM32" s="496">
        <v>524209962</v>
      </c>
      <c r="AN32" s="496">
        <v>29082308</v>
      </c>
      <c r="AO32" s="496">
        <v>52388192</v>
      </c>
      <c r="AP32" s="496">
        <v>74590919</v>
      </c>
      <c r="AQ32" s="496">
        <v>22643195</v>
      </c>
      <c r="AR32" s="496">
        <v>153644827</v>
      </c>
      <c r="AS32" s="496">
        <v>354590407</v>
      </c>
      <c r="AT32" s="496">
        <v>28023860</v>
      </c>
      <c r="AU32" s="496">
        <v>12626680</v>
      </c>
      <c r="AV32" s="496">
        <v>124209606</v>
      </c>
      <c r="AW32" s="496">
        <v>41006426</v>
      </c>
      <c r="AX32" s="496">
        <v>1133754606</v>
      </c>
      <c r="AY32" s="496">
        <v>47284167</v>
      </c>
      <c r="AZ32" s="496">
        <v>288484687</v>
      </c>
      <c r="BA32" s="496">
        <v>87291977</v>
      </c>
      <c r="BB32" s="496">
        <v>138859891</v>
      </c>
      <c r="BC32" s="496">
        <v>33974596</v>
      </c>
      <c r="BD32" s="496">
        <v>65067297</v>
      </c>
      <c r="BE32" s="496">
        <v>96365833</v>
      </c>
      <c r="BF32" s="496">
        <v>25737520</v>
      </c>
      <c r="BG32" s="496">
        <v>163872106</v>
      </c>
      <c r="BH32" s="496">
        <v>65518904</v>
      </c>
      <c r="BI32" s="496">
        <v>669617674</v>
      </c>
    </row>
    <row r="33" spans="1:61" x14ac:dyDescent="0.3">
      <c r="A33" s="493">
        <v>386</v>
      </c>
      <c r="B33" s="494" t="s">
        <v>93</v>
      </c>
    </row>
    <row r="34" spans="1:61" x14ac:dyDescent="0.3">
      <c r="A34" s="493">
        <v>387</v>
      </c>
      <c r="B34" s="494" t="s">
        <v>94</v>
      </c>
      <c r="D34" s="496">
        <v>44027</v>
      </c>
      <c r="E34" s="496">
        <v>89426</v>
      </c>
      <c r="F34" s="496">
        <v>43136</v>
      </c>
      <c r="G34" s="496">
        <v>23655</v>
      </c>
      <c r="H34" s="496">
        <v>137950</v>
      </c>
      <c r="I34" s="496">
        <v>49101</v>
      </c>
      <c r="J34" s="496">
        <v>68037</v>
      </c>
      <c r="K34" s="496">
        <v>173454</v>
      </c>
      <c r="L34" s="496">
        <v>16232</v>
      </c>
      <c r="M34" s="496">
        <v>45402</v>
      </c>
      <c r="N34" s="496">
        <v>218546</v>
      </c>
      <c r="O34" s="496">
        <v>128743</v>
      </c>
      <c r="P34" s="496">
        <v>186841</v>
      </c>
      <c r="R34" s="496">
        <v>345000</v>
      </c>
      <c r="S34" s="496">
        <v>49537</v>
      </c>
      <c r="T34" s="496">
        <v>136888</v>
      </c>
      <c r="U34" s="496">
        <v>182456</v>
      </c>
      <c r="V34" s="496">
        <v>99760</v>
      </c>
      <c r="W34" s="496">
        <v>755087</v>
      </c>
      <c r="X34" s="496">
        <v>315881</v>
      </c>
      <c r="Y34" s="496">
        <v>1345000</v>
      </c>
      <c r="Z34" s="496">
        <v>171197</v>
      </c>
      <c r="AA34" s="496">
        <v>82186</v>
      </c>
      <c r="AB34" s="496">
        <v>90068</v>
      </c>
      <c r="AC34" s="496">
        <v>340034</v>
      </c>
      <c r="AD34" s="496">
        <v>60153</v>
      </c>
      <c r="AF34" s="496">
        <v>186044</v>
      </c>
      <c r="AG34" s="496">
        <v>945851</v>
      </c>
      <c r="AH34" s="496">
        <v>60562</v>
      </c>
      <c r="AI34" s="496">
        <v>198087</v>
      </c>
      <c r="AJ34" s="496">
        <v>619276</v>
      </c>
      <c r="AK34" s="496">
        <v>85378</v>
      </c>
      <c r="AL34" s="496">
        <v>56605</v>
      </c>
      <c r="AM34" s="496">
        <v>1005452</v>
      </c>
      <c r="AN34" s="496">
        <v>86233</v>
      </c>
      <c r="AO34" s="496">
        <v>47406</v>
      </c>
      <c r="AP34" s="496">
        <v>128743</v>
      </c>
      <c r="AR34" s="496">
        <v>322920</v>
      </c>
      <c r="AS34" s="496">
        <v>499969</v>
      </c>
      <c r="AT34" s="496">
        <v>185042</v>
      </c>
      <c r="AU34" s="496">
        <v>131298</v>
      </c>
      <c r="AV34" s="496">
        <v>45000</v>
      </c>
      <c r="AW34" s="496">
        <v>163962</v>
      </c>
      <c r="AX34" s="496">
        <v>29926</v>
      </c>
      <c r="AY34" s="496">
        <v>68675</v>
      </c>
      <c r="AZ34" s="496">
        <v>481753</v>
      </c>
      <c r="BA34" s="496">
        <v>167616</v>
      </c>
      <c r="BB34" s="496">
        <v>51932</v>
      </c>
      <c r="BD34" s="496">
        <v>61279</v>
      </c>
      <c r="BE34" s="496">
        <v>243512</v>
      </c>
      <c r="BF34" s="496">
        <v>63462</v>
      </c>
      <c r="BG34" s="496">
        <v>392156</v>
      </c>
      <c r="BH34" s="496">
        <v>114296</v>
      </c>
      <c r="BI34" s="496">
        <v>1873554</v>
      </c>
    </row>
    <row r="35" spans="1:61" x14ac:dyDescent="0.3">
      <c r="A35" s="493">
        <v>388</v>
      </c>
      <c r="B35" s="494" t="s">
        <v>88</v>
      </c>
      <c r="D35" s="496">
        <v>218203615</v>
      </c>
      <c r="E35" s="496">
        <v>50643692</v>
      </c>
      <c r="F35" s="496">
        <v>17394314</v>
      </c>
      <c r="G35" s="496">
        <v>35030994</v>
      </c>
      <c r="H35" s="496">
        <v>34636089</v>
      </c>
      <c r="I35" s="496">
        <v>47585603</v>
      </c>
      <c r="J35" s="496">
        <v>68907193</v>
      </c>
      <c r="K35" s="496">
        <v>24892372</v>
      </c>
      <c r="L35" s="496">
        <v>68073236</v>
      </c>
      <c r="M35" s="496">
        <v>24014207</v>
      </c>
      <c r="N35" s="496">
        <v>47589078</v>
      </c>
      <c r="O35" s="496">
        <v>144128344</v>
      </c>
      <c r="P35" s="496">
        <v>268999008</v>
      </c>
      <c r="Q35" s="496">
        <v>122008993</v>
      </c>
      <c r="R35" s="496">
        <v>330246131</v>
      </c>
      <c r="S35" s="496">
        <v>116231310</v>
      </c>
      <c r="T35" s="496">
        <v>20131577</v>
      </c>
      <c r="U35" s="496">
        <v>95019380</v>
      </c>
      <c r="V35" s="496">
        <v>27085201</v>
      </c>
      <c r="W35" s="496">
        <v>146648195</v>
      </c>
      <c r="X35" s="496">
        <v>177980883</v>
      </c>
      <c r="Y35" s="496">
        <v>1623112000</v>
      </c>
      <c r="Z35" s="496">
        <v>106417236</v>
      </c>
      <c r="AA35" s="496">
        <v>40504016</v>
      </c>
      <c r="AB35" s="496">
        <v>16385403</v>
      </c>
      <c r="AC35" s="496">
        <v>150623349</v>
      </c>
      <c r="AD35" s="496">
        <v>30368380</v>
      </c>
      <c r="AE35" s="496">
        <v>57734182</v>
      </c>
      <c r="AF35" s="496">
        <v>130048281</v>
      </c>
      <c r="AG35" s="496">
        <v>486424934</v>
      </c>
      <c r="AH35" s="496">
        <v>45705907</v>
      </c>
      <c r="AI35" s="496">
        <v>69693731</v>
      </c>
      <c r="AJ35" s="496">
        <v>164747954</v>
      </c>
      <c r="AK35" s="496">
        <v>60937792</v>
      </c>
      <c r="AL35" s="496">
        <v>89986526</v>
      </c>
      <c r="AM35" s="496">
        <v>432065342</v>
      </c>
      <c r="AN35" s="496">
        <v>23162397</v>
      </c>
      <c r="AO35" s="496">
        <v>63389993</v>
      </c>
      <c r="AP35" s="496">
        <v>57202723</v>
      </c>
      <c r="AQ35" s="496">
        <v>13140771</v>
      </c>
      <c r="AR35" s="496">
        <v>86836020</v>
      </c>
      <c r="AS35" s="496">
        <v>301975317</v>
      </c>
      <c r="AT35" s="496">
        <v>20151754</v>
      </c>
      <c r="AU35" s="496">
        <v>15658922</v>
      </c>
      <c r="AV35" s="496">
        <v>78008354</v>
      </c>
      <c r="AW35" s="496">
        <v>32422214</v>
      </c>
      <c r="AX35" s="496">
        <v>776937661</v>
      </c>
      <c r="AY35" s="496">
        <v>31420522</v>
      </c>
      <c r="AZ35" s="496">
        <v>188615015</v>
      </c>
      <c r="BA35" s="496">
        <v>75876460</v>
      </c>
      <c r="BB35" s="496">
        <v>131207862</v>
      </c>
      <c r="BC35" s="496">
        <v>31750102</v>
      </c>
      <c r="BD35" s="496">
        <v>40473364</v>
      </c>
      <c r="BE35" s="496">
        <v>86869494</v>
      </c>
      <c r="BF35" s="496">
        <v>14528262</v>
      </c>
      <c r="BG35" s="496">
        <v>198782122</v>
      </c>
      <c r="BH35" s="496">
        <v>43853238</v>
      </c>
      <c r="BI35" s="496">
        <v>362606143</v>
      </c>
    </row>
    <row r="36" spans="1:61" x14ac:dyDescent="0.3">
      <c r="A36" s="493">
        <v>389</v>
      </c>
      <c r="B36" s="494" t="s">
        <v>95</v>
      </c>
      <c r="AB36" s="496">
        <v>-780278</v>
      </c>
      <c r="BC36" s="496">
        <v>-640361</v>
      </c>
    </row>
    <row r="37" spans="1:61" x14ac:dyDescent="0.3">
      <c r="A37" s="493">
        <v>391</v>
      </c>
      <c r="B37" s="494" t="s">
        <v>100</v>
      </c>
      <c r="D37" s="496">
        <v>268368</v>
      </c>
      <c r="E37" s="496">
        <v>1087482</v>
      </c>
      <c r="F37" s="496">
        <v>827217</v>
      </c>
      <c r="G37" s="496">
        <v>188837</v>
      </c>
      <c r="H37" s="496">
        <v>10070</v>
      </c>
      <c r="I37" s="496">
        <v>221693</v>
      </c>
      <c r="J37" s="496">
        <v>47319</v>
      </c>
      <c r="K37" s="496">
        <v>36882</v>
      </c>
      <c r="L37" s="496">
        <v>125869</v>
      </c>
      <c r="M37" s="496">
        <v>37620</v>
      </c>
      <c r="N37" s="496">
        <v>72138</v>
      </c>
      <c r="O37" s="496">
        <v>54434</v>
      </c>
      <c r="P37" s="496">
        <v>138719</v>
      </c>
      <c r="Q37" s="496">
        <v>9743</v>
      </c>
      <c r="R37" s="496">
        <v>87860</v>
      </c>
      <c r="S37" s="496">
        <v>22896</v>
      </c>
      <c r="T37" s="496">
        <v>116177</v>
      </c>
      <c r="U37" s="496">
        <v>322711</v>
      </c>
      <c r="V37" s="496">
        <v>13365</v>
      </c>
      <c r="W37" s="496">
        <v>39245</v>
      </c>
      <c r="X37" s="496">
        <v>335440</v>
      </c>
      <c r="Y37" s="496">
        <v>47588000</v>
      </c>
      <c r="Z37" s="496">
        <v>5780</v>
      </c>
      <c r="AA37" s="496">
        <v>234770</v>
      </c>
      <c r="AB37" s="496">
        <v>39095</v>
      </c>
      <c r="AC37" s="496">
        <v>1032077</v>
      </c>
      <c r="AD37" s="496">
        <v>25632</v>
      </c>
      <c r="AE37" s="496">
        <v>18238</v>
      </c>
      <c r="AF37" s="496">
        <v>498572</v>
      </c>
      <c r="AG37" s="496">
        <v>2172517</v>
      </c>
      <c r="AH37" s="496">
        <v>21416</v>
      </c>
      <c r="AI37" s="496">
        <v>445093</v>
      </c>
      <c r="AJ37" s="496">
        <v>134536</v>
      </c>
      <c r="AK37" s="496">
        <v>9150</v>
      </c>
      <c r="AL37" s="496">
        <v>9800</v>
      </c>
      <c r="AM37" s="496">
        <v>2094516</v>
      </c>
      <c r="AN37" s="496">
        <v>1606</v>
      </c>
      <c r="AO37" s="496">
        <v>550408</v>
      </c>
      <c r="AP37" s="496">
        <v>13096</v>
      </c>
      <c r="AQ37" s="496">
        <v>10538</v>
      </c>
      <c r="AR37" s="496">
        <v>5810</v>
      </c>
      <c r="AS37" s="496">
        <v>96766</v>
      </c>
      <c r="AT37" s="496">
        <v>91572</v>
      </c>
      <c r="AV37" s="496">
        <v>12683</v>
      </c>
      <c r="AW37" s="496">
        <v>291336</v>
      </c>
      <c r="AX37" s="496">
        <v>8695489</v>
      </c>
      <c r="AY37" s="496">
        <v>145688</v>
      </c>
      <c r="AZ37" s="496">
        <v>11495</v>
      </c>
      <c r="BA37" s="496">
        <v>176968</v>
      </c>
      <c r="BB37" s="496">
        <v>181508</v>
      </c>
      <c r="BC37" s="496">
        <v>6898</v>
      </c>
      <c r="BD37" s="496">
        <v>14982</v>
      </c>
      <c r="BE37" s="496">
        <v>255639</v>
      </c>
      <c r="BF37" s="496">
        <v>363987</v>
      </c>
      <c r="BG37" s="496">
        <v>291293</v>
      </c>
      <c r="BH37" s="496">
        <v>10149</v>
      </c>
      <c r="BI37" s="496">
        <v>14496</v>
      </c>
    </row>
    <row r="38" spans="1:61" x14ac:dyDescent="0.3">
      <c r="A38" s="493">
        <v>500</v>
      </c>
      <c r="B38" s="494" t="s">
        <v>83</v>
      </c>
      <c r="P38" s="496">
        <v>229981</v>
      </c>
      <c r="AP38" s="496">
        <v>52432</v>
      </c>
    </row>
    <row r="39" spans="1:61" x14ac:dyDescent="0.3">
      <c r="A39" s="493">
        <v>502</v>
      </c>
      <c r="B39" s="494" t="s">
        <v>85</v>
      </c>
      <c r="D39" s="496">
        <v>2268786</v>
      </c>
      <c r="E39" s="496">
        <v>699549</v>
      </c>
      <c r="F39" s="496">
        <v>79437</v>
      </c>
      <c r="G39" s="496">
        <v>2207485</v>
      </c>
      <c r="H39" s="496">
        <v>734724</v>
      </c>
      <c r="I39" s="496">
        <v>1503108</v>
      </c>
      <c r="J39" s="496">
        <v>1988</v>
      </c>
      <c r="K39" s="496">
        <v>242487</v>
      </c>
      <c r="L39" s="496">
        <v>1539285</v>
      </c>
      <c r="M39" s="496">
        <v>653003</v>
      </c>
      <c r="N39" s="496">
        <v>687324</v>
      </c>
      <c r="O39" s="496">
        <v>2677258</v>
      </c>
      <c r="P39" s="496">
        <v>4287598</v>
      </c>
      <c r="Q39" s="496">
        <v>2059439</v>
      </c>
      <c r="R39" s="496">
        <v>4511046</v>
      </c>
      <c r="S39" s="496">
        <v>4961861</v>
      </c>
      <c r="T39" s="496">
        <v>85791</v>
      </c>
      <c r="U39" s="496">
        <v>1658116</v>
      </c>
      <c r="V39" s="496">
        <v>576841</v>
      </c>
      <c r="W39" s="496">
        <v>4765662</v>
      </c>
      <c r="X39" s="496">
        <v>1749713</v>
      </c>
      <c r="Y39" s="496">
        <v>40392000</v>
      </c>
      <c r="Z39" s="496">
        <v>758298</v>
      </c>
      <c r="AA39" s="496">
        <v>584614</v>
      </c>
      <c r="AB39" s="496">
        <v>308417</v>
      </c>
      <c r="AC39" s="496">
        <v>4265404</v>
      </c>
      <c r="AD39" s="496">
        <v>1543050</v>
      </c>
      <c r="AE39" s="496">
        <v>2640880</v>
      </c>
      <c r="AF39" s="496">
        <v>3891931</v>
      </c>
      <c r="AG39" s="496">
        <v>12249202</v>
      </c>
      <c r="AH39" s="496">
        <v>11902</v>
      </c>
      <c r="AI39" s="496">
        <v>58982</v>
      </c>
      <c r="AJ39" s="496">
        <v>1923049</v>
      </c>
      <c r="AL39" s="496">
        <v>7114060</v>
      </c>
      <c r="AM39" s="496">
        <v>3150182</v>
      </c>
      <c r="AN39" s="496">
        <v>136136</v>
      </c>
      <c r="AO39" s="496">
        <v>2158662</v>
      </c>
      <c r="AP39" s="496">
        <v>1830729</v>
      </c>
      <c r="AQ39" s="496">
        <v>276902</v>
      </c>
      <c r="AR39" s="496">
        <v>1068157</v>
      </c>
      <c r="AS39" s="496">
        <v>2058430</v>
      </c>
      <c r="AT39" s="496">
        <v>80351</v>
      </c>
      <c r="AU39" s="496">
        <v>91878</v>
      </c>
      <c r="AV39" s="496">
        <v>1175537</v>
      </c>
      <c r="AW39" s="496">
        <v>1134830</v>
      </c>
      <c r="AX39" s="496">
        <v>9381398</v>
      </c>
      <c r="AY39" s="496">
        <v>1198896</v>
      </c>
      <c r="AZ39" s="496">
        <v>4489052</v>
      </c>
      <c r="BA39" s="496">
        <v>519836</v>
      </c>
      <c r="BB39" s="496">
        <v>2605372</v>
      </c>
      <c r="BC39" s="496">
        <v>940006</v>
      </c>
      <c r="BD39" s="496">
        <v>715836</v>
      </c>
      <c r="BE39" s="496">
        <v>2926240</v>
      </c>
      <c r="BF39" s="496">
        <v>132910</v>
      </c>
      <c r="BG39" s="496">
        <v>1078977</v>
      </c>
      <c r="BH39" s="496">
        <v>474925</v>
      </c>
      <c r="BI39" s="496">
        <v>3405740</v>
      </c>
    </row>
    <row r="40" spans="1:61" x14ac:dyDescent="0.3">
      <c r="A40" s="493">
        <v>503</v>
      </c>
      <c r="B40" s="494" t="s">
        <v>86</v>
      </c>
      <c r="AA40" s="496">
        <v>22878</v>
      </c>
    </row>
    <row r="41" spans="1:61" x14ac:dyDescent="0.3">
      <c r="A41" s="493">
        <v>504</v>
      </c>
      <c r="B41" s="494" t="s">
        <v>90</v>
      </c>
      <c r="D41" s="496">
        <v>159594466</v>
      </c>
      <c r="E41" s="496">
        <v>37855787</v>
      </c>
      <c r="F41" s="496">
        <v>11947229</v>
      </c>
      <c r="G41" s="496">
        <v>25645706</v>
      </c>
      <c r="H41" s="496">
        <v>24869779</v>
      </c>
      <c r="I41" s="496">
        <v>32384170</v>
      </c>
      <c r="J41" s="496">
        <v>30679458</v>
      </c>
      <c r="K41" s="496">
        <v>17759810</v>
      </c>
      <c r="L41" s="496">
        <v>48258349</v>
      </c>
      <c r="M41" s="496">
        <v>18349237</v>
      </c>
      <c r="N41" s="496">
        <v>35756951</v>
      </c>
      <c r="O41" s="496">
        <v>90931765</v>
      </c>
      <c r="P41" s="496">
        <v>175477592</v>
      </c>
      <c r="Q41" s="496">
        <v>93786468</v>
      </c>
      <c r="R41" s="496">
        <v>223886140</v>
      </c>
      <c r="S41" s="496">
        <v>84478950</v>
      </c>
      <c r="T41" s="496">
        <v>13906045</v>
      </c>
      <c r="U41" s="496">
        <v>59273036</v>
      </c>
      <c r="V41" s="496">
        <v>19898866</v>
      </c>
      <c r="W41" s="496">
        <v>109153691</v>
      </c>
      <c r="X41" s="496">
        <v>81803744</v>
      </c>
      <c r="Y41" s="496">
        <v>115264000</v>
      </c>
      <c r="Z41" s="496">
        <v>63847807</v>
      </c>
      <c r="AA41" s="496">
        <v>26722485</v>
      </c>
      <c r="AB41" s="496">
        <v>12632706</v>
      </c>
      <c r="AC41" s="496">
        <v>126449261</v>
      </c>
      <c r="AD41" s="496">
        <v>20718676</v>
      </c>
      <c r="AE41" s="496">
        <v>46024535</v>
      </c>
      <c r="AF41" s="496">
        <v>96641730</v>
      </c>
      <c r="AG41" s="496">
        <v>351752205</v>
      </c>
      <c r="AH41" s="496">
        <v>29989158</v>
      </c>
      <c r="AI41" s="496">
        <v>36790404</v>
      </c>
      <c r="AJ41" s="496">
        <v>126832131</v>
      </c>
      <c r="AK41" s="496">
        <v>41513927</v>
      </c>
      <c r="AL41" s="496">
        <v>69346612</v>
      </c>
      <c r="AM41" s="496">
        <v>251301032</v>
      </c>
      <c r="AN41" s="496">
        <v>15744098</v>
      </c>
      <c r="AO41" s="496">
        <v>50912755</v>
      </c>
      <c r="AP41" s="496">
        <v>41640540</v>
      </c>
      <c r="AQ41" s="496">
        <v>10276665</v>
      </c>
      <c r="AR41" s="496">
        <v>54789344</v>
      </c>
      <c r="AS41" s="496">
        <v>218793807</v>
      </c>
      <c r="AT41" s="496">
        <v>13582971</v>
      </c>
      <c r="AU41" s="496">
        <v>10300413</v>
      </c>
      <c r="AV41" s="496">
        <v>57557453</v>
      </c>
      <c r="AW41" s="496">
        <v>25096194</v>
      </c>
      <c r="AX41" s="496">
        <v>510188096</v>
      </c>
      <c r="AY41" s="496">
        <v>23718699</v>
      </c>
      <c r="AZ41" s="496">
        <v>147545118</v>
      </c>
      <c r="BA41" s="496">
        <v>51766443</v>
      </c>
      <c r="BB41" s="496">
        <v>97233639</v>
      </c>
      <c r="BC41" s="496">
        <v>26031822</v>
      </c>
      <c r="BD41" s="496">
        <v>28445943</v>
      </c>
      <c r="BE41" s="496">
        <v>66187933</v>
      </c>
      <c r="BF41" s="496">
        <v>9586892</v>
      </c>
      <c r="BG41" s="496">
        <v>141224193</v>
      </c>
      <c r="BH41" s="496">
        <v>27908786</v>
      </c>
      <c r="BI41" s="496">
        <v>248287285</v>
      </c>
    </row>
    <row r="42" spans="1:61" x14ac:dyDescent="0.3">
      <c r="A42" s="493">
        <v>505</v>
      </c>
      <c r="B42" s="494" t="s">
        <v>91</v>
      </c>
      <c r="D42" s="496">
        <v>668108</v>
      </c>
      <c r="E42" s="496">
        <v>261091</v>
      </c>
      <c r="F42" s="496">
        <v>120319</v>
      </c>
      <c r="G42" s="496">
        <v>27101</v>
      </c>
      <c r="H42" s="496">
        <v>112733</v>
      </c>
      <c r="J42" s="496">
        <v>67936</v>
      </c>
      <c r="K42" s="496">
        <v>21736</v>
      </c>
      <c r="L42" s="496">
        <v>495465</v>
      </c>
      <c r="M42" s="496">
        <v>320851</v>
      </c>
      <c r="N42" s="496">
        <v>467927</v>
      </c>
      <c r="O42" s="496">
        <v>981103</v>
      </c>
      <c r="P42" s="496">
        <v>377338</v>
      </c>
      <c r="Q42" s="496">
        <v>51016</v>
      </c>
      <c r="S42" s="496">
        <v>367677</v>
      </c>
      <c r="T42" s="496">
        <v>379637</v>
      </c>
      <c r="U42" s="496">
        <v>327859</v>
      </c>
      <c r="V42" s="496">
        <v>42927</v>
      </c>
      <c r="W42" s="496">
        <v>432708</v>
      </c>
      <c r="X42" s="496">
        <v>150527</v>
      </c>
      <c r="Z42" s="496">
        <v>665932</v>
      </c>
      <c r="AA42" s="496">
        <v>225879</v>
      </c>
      <c r="AB42" s="496">
        <v>108896</v>
      </c>
      <c r="AE42" s="496">
        <v>557047</v>
      </c>
      <c r="AF42" s="496">
        <v>789335</v>
      </c>
      <c r="AG42" s="496">
        <v>2161100</v>
      </c>
      <c r="AH42" s="496">
        <v>147913</v>
      </c>
      <c r="AI42" s="496">
        <v>43735</v>
      </c>
      <c r="AJ42" s="496">
        <v>1483594</v>
      </c>
      <c r="AK42" s="496">
        <v>294905</v>
      </c>
      <c r="AL42" s="496">
        <v>837128</v>
      </c>
      <c r="AM42" s="496">
        <v>470162</v>
      </c>
      <c r="AN42" s="496">
        <v>60204</v>
      </c>
      <c r="AO42" s="496">
        <v>1076409</v>
      </c>
      <c r="AP42" s="496">
        <v>301</v>
      </c>
      <c r="AR42" s="496">
        <v>862874</v>
      </c>
      <c r="AT42" s="496">
        <v>5450</v>
      </c>
      <c r="AU42" s="496">
        <v>83575</v>
      </c>
      <c r="AV42" s="496">
        <v>730782</v>
      </c>
      <c r="AW42" s="496">
        <v>216099</v>
      </c>
      <c r="AX42" s="496">
        <v>8832603</v>
      </c>
      <c r="AY42" s="496">
        <v>379971</v>
      </c>
      <c r="AZ42" s="496">
        <v>3381461</v>
      </c>
      <c r="BA42" s="496">
        <v>250839</v>
      </c>
      <c r="BB42" s="496">
        <v>27071780</v>
      </c>
      <c r="BC42" s="496">
        <v>88292</v>
      </c>
      <c r="BE42" s="496">
        <v>28597831</v>
      </c>
      <c r="BF42" s="496">
        <v>7908658</v>
      </c>
      <c r="BG42" s="496">
        <v>980921</v>
      </c>
      <c r="BH42" s="496">
        <v>255867</v>
      </c>
    </row>
    <row r="43" spans="1:61" x14ac:dyDescent="0.3">
      <c r="A43" s="493">
        <v>506</v>
      </c>
      <c r="B43" s="494" t="s">
        <v>97</v>
      </c>
      <c r="D43" s="496">
        <v>9206101</v>
      </c>
      <c r="E43" s="496">
        <v>2963996</v>
      </c>
      <c r="F43" s="496">
        <v>3124919</v>
      </c>
      <c r="G43" s="496">
        <v>4090662</v>
      </c>
      <c r="H43" s="496">
        <v>2805380</v>
      </c>
      <c r="I43" s="496">
        <v>2842746</v>
      </c>
      <c r="J43" s="496">
        <v>5359045</v>
      </c>
      <c r="K43" s="496">
        <v>1840007</v>
      </c>
      <c r="L43" s="496">
        <v>1232741</v>
      </c>
      <c r="M43" s="496">
        <v>1665335</v>
      </c>
      <c r="N43" s="496">
        <v>933562</v>
      </c>
      <c r="O43" s="496">
        <v>18904568</v>
      </c>
      <c r="P43" s="496">
        <v>6991525</v>
      </c>
      <c r="Q43" s="496">
        <v>3304211</v>
      </c>
      <c r="R43" s="496">
        <v>22978604</v>
      </c>
      <c r="S43" s="496">
        <v>10787196</v>
      </c>
      <c r="T43" s="496">
        <v>459059</v>
      </c>
      <c r="U43" s="496">
        <v>3220943</v>
      </c>
      <c r="V43" s="496">
        <v>2710583</v>
      </c>
      <c r="W43" s="496">
        <v>4811821</v>
      </c>
      <c r="X43" s="496">
        <v>17953473</v>
      </c>
      <c r="Y43" s="496">
        <v>138718000</v>
      </c>
      <c r="Z43" s="496">
        <v>6501816</v>
      </c>
      <c r="AA43" s="496">
        <v>187688</v>
      </c>
      <c r="AB43" s="496">
        <v>434110</v>
      </c>
      <c r="AC43" s="496">
        <v>7177408</v>
      </c>
      <c r="AD43" s="496">
        <v>2432885</v>
      </c>
      <c r="AE43" s="496">
        <v>683981</v>
      </c>
      <c r="AF43" s="496">
        <v>12570757</v>
      </c>
      <c r="AG43" s="496">
        <v>45793071</v>
      </c>
      <c r="AH43" s="496">
        <v>1617961</v>
      </c>
      <c r="AI43" s="496">
        <v>2180910</v>
      </c>
      <c r="AJ43" s="496">
        <v>7770696</v>
      </c>
      <c r="AK43" s="496">
        <v>3176048</v>
      </c>
      <c r="AL43" s="496">
        <v>2778896</v>
      </c>
      <c r="AM43" s="496">
        <v>22688695</v>
      </c>
      <c r="AN43" s="496">
        <v>2686316</v>
      </c>
      <c r="AO43" s="496">
        <v>1001526</v>
      </c>
      <c r="AP43" s="496">
        <v>4380098</v>
      </c>
      <c r="AQ43" s="496">
        <v>1478255</v>
      </c>
      <c r="AR43" s="496">
        <v>5135540</v>
      </c>
      <c r="AS43" s="496">
        <v>7596401</v>
      </c>
      <c r="AT43" s="496">
        <v>1098098</v>
      </c>
      <c r="AU43" s="496">
        <v>86243</v>
      </c>
      <c r="AV43" s="496">
        <v>7484288</v>
      </c>
      <c r="AW43" s="496">
        <v>696743</v>
      </c>
      <c r="AX43" s="496">
        <v>43824589</v>
      </c>
      <c r="AY43" s="496">
        <v>2618225</v>
      </c>
      <c r="AZ43" s="496">
        <v>6410874</v>
      </c>
      <c r="BA43" s="496">
        <v>3185962</v>
      </c>
      <c r="BB43" s="496">
        <v>5406683</v>
      </c>
      <c r="BC43" s="496">
        <v>2772559</v>
      </c>
      <c r="BD43" s="496">
        <v>3170473</v>
      </c>
      <c r="BE43" s="496">
        <v>1617753</v>
      </c>
      <c r="BF43" s="496">
        <v>837496</v>
      </c>
      <c r="BG43" s="496">
        <v>14210276</v>
      </c>
      <c r="BH43" s="496">
        <v>2792576</v>
      </c>
      <c r="BI43" s="496">
        <v>19166597</v>
      </c>
    </row>
    <row r="44" spans="1:61" x14ac:dyDescent="0.3">
      <c r="A44" s="493">
        <v>507</v>
      </c>
      <c r="B44" s="494" t="s">
        <v>427</v>
      </c>
      <c r="I44" s="496">
        <v>-29987</v>
      </c>
      <c r="K44" s="496">
        <v>4694</v>
      </c>
      <c r="N44" s="496">
        <v>-3331</v>
      </c>
      <c r="O44" s="496">
        <v>-33986</v>
      </c>
      <c r="P44" s="496">
        <v>-223588</v>
      </c>
      <c r="Q44" s="496">
        <v>1</v>
      </c>
      <c r="R44" s="496">
        <v>193185</v>
      </c>
      <c r="S44" s="496">
        <v>462609</v>
      </c>
      <c r="U44" s="496">
        <v>-13401</v>
      </c>
      <c r="W44" s="496">
        <v>16981</v>
      </c>
      <c r="Z44" s="496">
        <v>-53355</v>
      </c>
      <c r="AF44" s="496">
        <v>9315</v>
      </c>
      <c r="AI44" s="496">
        <v>-3325</v>
      </c>
      <c r="AL44" s="496">
        <v>-23665</v>
      </c>
      <c r="AM44" s="496">
        <v>26499</v>
      </c>
      <c r="AP44" s="496">
        <v>5</v>
      </c>
      <c r="AR44" s="496">
        <v>19320</v>
      </c>
      <c r="AY44" s="496">
        <v>31521</v>
      </c>
      <c r="AZ44" s="496">
        <v>465207</v>
      </c>
    </row>
    <row r="45" spans="1:61" x14ac:dyDescent="0.3">
      <c r="A45" s="493">
        <v>512</v>
      </c>
      <c r="B45" s="494" t="s">
        <v>150</v>
      </c>
      <c r="G45" s="496">
        <v>61152</v>
      </c>
      <c r="J45" s="496">
        <v>63148</v>
      </c>
      <c r="K45" s="496">
        <v>23145</v>
      </c>
      <c r="N45" s="496">
        <v>45134</v>
      </c>
      <c r="O45" s="496">
        <v>29718</v>
      </c>
      <c r="R45" s="496">
        <v>80140</v>
      </c>
      <c r="V45" s="496">
        <v>215672</v>
      </c>
      <c r="X45" s="496">
        <v>348141</v>
      </c>
      <c r="Z45" s="496">
        <v>162980</v>
      </c>
      <c r="AA45" s="496">
        <v>64316</v>
      </c>
      <c r="AD45" s="496">
        <v>50719</v>
      </c>
      <c r="AE45" s="496">
        <v>9794</v>
      </c>
      <c r="AF45" s="496">
        <v>1119942</v>
      </c>
      <c r="AG45" s="496">
        <v>351636</v>
      </c>
      <c r="AH45" s="496">
        <v>124766</v>
      </c>
      <c r="AL45" s="496">
        <v>87174</v>
      </c>
      <c r="AM45" s="496">
        <v>34931</v>
      </c>
      <c r="AN45" s="496">
        <v>633912</v>
      </c>
      <c r="AX45" s="496">
        <v>939372</v>
      </c>
      <c r="AZ45" s="496">
        <v>630875</v>
      </c>
      <c r="BA45" s="496">
        <v>5674475</v>
      </c>
      <c r="BD45" s="496">
        <v>374597</v>
      </c>
    </row>
    <row r="46" spans="1:61" x14ac:dyDescent="0.3">
      <c r="A46" s="493">
        <v>532</v>
      </c>
      <c r="B46" s="494" t="s">
        <v>428</v>
      </c>
      <c r="D46" s="496">
        <v>41973658</v>
      </c>
      <c r="E46" s="496">
        <v>6776595</v>
      </c>
      <c r="F46" s="496">
        <v>2883225</v>
      </c>
      <c r="G46" s="496">
        <v>4113684</v>
      </c>
      <c r="H46" s="496">
        <v>5223668</v>
      </c>
      <c r="I46" s="496">
        <v>9768134</v>
      </c>
      <c r="J46" s="496">
        <v>23873439</v>
      </c>
      <c r="K46" s="496">
        <v>5383697</v>
      </c>
      <c r="L46" s="496">
        <v>15112212</v>
      </c>
      <c r="M46" s="496">
        <v>3080702</v>
      </c>
      <c r="N46" s="496">
        <v>6951334</v>
      </c>
      <c r="O46" s="496">
        <v>38482851</v>
      </c>
      <c r="P46" s="496">
        <v>67711374</v>
      </c>
      <c r="Q46" s="496">
        <v>15994762</v>
      </c>
      <c r="R46" s="496">
        <v>70805796</v>
      </c>
      <c r="S46" s="496">
        <v>20333156</v>
      </c>
      <c r="T46" s="496">
        <v>3004595</v>
      </c>
      <c r="U46" s="496">
        <v>22951101</v>
      </c>
      <c r="V46" s="496">
        <v>2745874</v>
      </c>
      <c r="W46" s="496">
        <v>26856639</v>
      </c>
      <c r="X46" s="496">
        <v>75785382</v>
      </c>
      <c r="Y46" s="496">
        <v>504852000</v>
      </c>
      <c r="Z46" s="496">
        <v>32052020</v>
      </c>
      <c r="AA46" s="496">
        <v>7098851</v>
      </c>
      <c r="AB46" s="496">
        <v>1700834</v>
      </c>
      <c r="AC46" s="496">
        <v>21996118</v>
      </c>
      <c r="AD46" s="496">
        <v>4783603</v>
      </c>
      <c r="AE46" s="496">
        <v>5356740</v>
      </c>
      <c r="AF46" s="496">
        <v>24028577</v>
      </c>
      <c r="AG46" s="496">
        <v>87583354</v>
      </c>
      <c r="AH46" s="496">
        <v>11083057</v>
      </c>
      <c r="AI46" s="496">
        <v>22824707</v>
      </c>
      <c r="AJ46" s="496">
        <v>21146883</v>
      </c>
      <c r="AK46" s="496">
        <v>10740648</v>
      </c>
      <c r="AL46" s="496">
        <v>8957398</v>
      </c>
      <c r="AM46" s="496">
        <v>143927076</v>
      </c>
      <c r="AN46" s="496">
        <v>4402758</v>
      </c>
      <c r="AO46" s="496">
        <v>8464082</v>
      </c>
      <c r="AP46" s="496">
        <v>10484061</v>
      </c>
      <c r="AQ46" s="496">
        <v>2326602</v>
      </c>
      <c r="AR46" s="496">
        <v>19494309</v>
      </c>
      <c r="AS46" s="496">
        <v>50072585</v>
      </c>
      <c r="AT46" s="496">
        <v>2655630</v>
      </c>
      <c r="AU46" s="496">
        <v>1283591</v>
      </c>
      <c r="AV46" s="496">
        <v>15740253</v>
      </c>
      <c r="AW46" s="496">
        <v>4322227</v>
      </c>
      <c r="AX46" s="496">
        <v>206062977</v>
      </c>
      <c r="AY46" s="496">
        <v>4742180</v>
      </c>
      <c r="AZ46" s="496">
        <v>25290342</v>
      </c>
      <c r="BA46" s="496">
        <v>17269876</v>
      </c>
      <c r="BB46" s="496">
        <v>28468407</v>
      </c>
      <c r="BC46" s="496">
        <v>4343267</v>
      </c>
      <c r="BD46" s="496">
        <v>6961142</v>
      </c>
      <c r="BE46" s="496">
        <v>5857117</v>
      </c>
      <c r="BF46" s="496">
        <v>1839433</v>
      </c>
      <c r="BG46" s="496">
        <v>39183711</v>
      </c>
      <c r="BH46" s="496">
        <v>7870406</v>
      </c>
      <c r="BI46" s="496">
        <v>63336702</v>
      </c>
    </row>
    <row r="47" spans="1:61" x14ac:dyDescent="0.3">
      <c r="A47" s="493">
        <v>533</v>
      </c>
      <c r="B47" s="494" t="s">
        <v>429</v>
      </c>
    </row>
    <row r="48" spans="1:61" x14ac:dyDescent="0.3">
      <c r="A48" s="493">
        <v>536</v>
      </c>
      <c r="B48" s="494" t="s">
        <v>98</v>
      </c>
      <c r="AP48" s="496">
        <v>29204</v>
      </c>
    </row>
    <row r="49" spans="1:61" x14ac:dyDescent="0.3">
      <c r="A49" s="493">
        <v>546</v>
      </c>
      <c r="B49" s="494" t="s">
        <v>432</v>
      </c>
      <c r="G49" s="496">
        <v>618166</v>
      </c>
      <c r="I49" s="496">
        <v>3361921</v>
      </c>
      <c r="J49" s="496">
        <v>10150870</v>
      </c>
      <c r="X49" s="496">
        <v>24292399</v>
      </c>
      <c r="AC49" s="496">
        <v>13416784</v>
      </c>
      <c r="AD49" s="496">
        <v>1944984</v>
      </c>
      <c r="AQ49" s="496">
        <v>1083980</v>
      </c>
      <c r="AY49" s="496">
        <v>2080876</v>
      </c>
      <c r="AZ49" s="496">
        <v>308383</v>
      </c>
    </row>
    <row r="50" spans="1:61" ht="72" x14ac:dyDescent="0.3">
      <c r="A50" s="493">
        <v>547</v>
      </c>
      <c r="B50" s="494" t="s">
        <v>433</v>
      </c>
      <c r="D50" s="496">
        <v>4</v>
      </c>
      <c r="E50" s="496">
        <v>4</v>
      </c>
      <c r="F50" s="496">
        <v>4</v>
      </c>
      <c r="G50" s="496">
        <v>4</v>
      </c>
      <c r="H50" s="496">
        <v>4</v>
      </c>
      <c r="I50" s="496">
        <v>4</v>
      </c>
      <c r="J50" s="496">
        <v>4</v>
      </c>
      <c r="K50" s="496">
        <v>4</v>
      </c>
      <c r="L50" s="496">
        <v>4</v>
      </c>
      <c r="M50" s="496">
        <v>4</v>
      </c>
      <c r="N50" s="496">
        <v>4</v>
      </c>
      <c r="O50" s="496">
        <v>4</v>
      </c>
      <c r="P50" s="496">
        <v>4</v>
      </c>
      <c r="Q50" s="496">
        <v>4</v>
      </c>
      <c r="R50" s="496">
        <v>4</v>
      </c>
      <c r="S50" s="496">
        <v>4</v>
      </c>
      <c r="T50" s="496">
        <v>4</v>
      </c>
      <c r="U50" s="496">
        <v>4</v>
      </c>
      <c r="V50" s="496">
        <v>4</v>
      </c>
      <c r="W50" s="496">
        <v>4</v>
      </c>
      <c r="X50" s="496">
        <v>4</v>
      </c>
      <c r="Y50" s="496">
        <v>4</v>
      </c>
      <c r="Z50" s="496">
        <v>4</v>
      </c>
      <c r="AA50" s="496">
        <v>4</v>
      </c>
      <c r="AB50" s="496">
        <v>4</v>
      </c>
      <c r="AC50" s="496">
        <v>4</v>
      </c>
      <c r="AD50" s="496">
        <v>4</v>
      </c>
      <c r="AE50" s="496">
        <v>4</v>
      </c>
      <c r="AF50" s="496">
        <v>4</v>
      </c>
      <c r="AG50" s="496">
        <v>4</v>
      </c>
      <c r="AH50" s="496">
        <v>4</v>
      </c>
      <c r="AI50" s="496">
        <v>4</v>
      </c>
      <c r="AJ50" s="496">
        <v>4</v>
      </c>
      <c r="AK50" s="496">
        <v>4</v>
      </c>
      <c r="AL50" s="496">
        <v>4</v>
      </c>
      <c r="AM50" s="496">
        <v>4</v>
      </c>
      <c r="AN50" s="496">
        <v>4</v>
      </c>
      <c r="AO50" s="496">
        <v>3</v>
      </c>
      <c r="AP50" s="496">
        <v>4</v>
      </c>
      <c r="AQ50" s="496">
        <v>4</v>
      </c>
      <c r="AR50" s="496">
        <v>4</v>
      </c>
      <c r="AS50" s="496">
        <v>4</v>
      </c>
      <c r="AT50" s="496">
        <v>4</v>
      </c>
      <c r="AU50" s="496">
        <v>4</v>
      </c>
      <c r="AV50" s="496">
        <v>4</v>
      </c>
      <c r="AW50" s="496">
        <v>4</v>
      </c>
      <c r="AX50" s="496">
        <v>4</v>
      </c>
      <c r="AY50" s="496">
        <v>4</v>
      </c>
      <c r="AZ50" s="496">
        <v>4</v>
      </c>
      <c r="BA50" s="496">
        <v>4</v>
      </c>
      <c r="BB50" s="496">
        <v>4</v>
      </c>
      <c r="BC50" s="496">
        <v>1</v>
      </c>
      <c r="BD50" s="496">
        <v>4</v>
      </c>
      <c r="BE50" s="496">
        <v>4</v>
      </c>
      <c r="BF50" s="496">
        <v>4</v>
      </c>
      <c r="BG50" s="496">
        <v>4</v>
      </c>
      <c r="BH50" s="496">
        <v>4</v>
      </c>
      <c r="BI50" s="496">
        <v>4</v>
      </c>
    </row>
    <row r="51" spans="1:61" ht="28.8" x14ac:dyDescent="0.3">
      <c r="A51" s="493">
        <v>554</v>
      </c>
      <c r="B51" s="494" t="s">
        <v>208</v>
      </c>
      <c r="D51" s="496">
        <v>25968093</v>
      </c>
      <c r="E51" s="496">
        <v>7397261</v>
      </c>
      <c r="F51" s="496">
        <v>2001812</v>
      </c>
      <c r="G51" s="496">
        <v>4473020</v>
      </c>
      <c r="H51" s="496">
        <v>4196980</v>
      </c>
      <c r="I51" s="496">
        <v>6401233</v>
      </c>
      <c r="J51" s="496">
        <v>3970270</v>
      </c>
      <c r="K51" s="496">
        <v>2850258</v>
      </c>
      <c r="L51" s="496">
        <v>10670432</v>
      </c>
      <c r="M51" s="496">
        <v>3771285</v>
      </c>
      <c r="N51" s="496">
        <v>9090577</v>
      </c>
      <c r="O51" s="496">
        <v>15353426</v>
      </c>
      <c r="P51" s="496">
        <v>27025262</v>
      </c>
      <c r="Q51" s="496">
        <v>14331887</v>
      </c>
      <c r="R51" s="496">
        <v>23304177</v>
      </c>
      <c r="S51" s="496">
        <v>12460872</v>
      </c>
      <c r="T51" s="496">
        <v>1271693</v>
      </c>
      <c r="U51" s="496">
        <v>9751178</v>
      </c>
      <c r="V51" s="496">
        <v>3180182</v>
      </c>
      <c r="W51" s="496">
        <v>15872734</v>
      </c>
      <c r="X51" s="496">
        <v>7327172</v>
      </c>
      <c r="Y51" s="496">
        <v>143503724</v>
      </c>
      <c r="Z51" s="496">
        <v>7595775</v>
      </c>
      <c r="AA51" s="496">
        <v>5362153</v>
      </c>
      <c r="AB51" s="496">
        <v>1432704</v>
      </c>
      <c r="AC51" s="496">
        <v>20273664</v>
      </c>
      <c r="AD51" s="496">
        <v>4623265</v>
      </c>
      <c r="AE51" s="496">
        <v>8728513</v>
      </c>
      <c r="AF51" s="496">
        <v>21195542</v>
      </c>
      <c r="AG51" s="496">
        <v>66193964</v>
      </c>
      <c r="AH51" s="496">
        <v>2812079</v>
      </c>
      <c r="AI51" s="496">
        <v>3816017</v>
      </c>
      <c r="AJ51" s="496">
        <v>15483961</v>
      </c>
      <c r="AK51" s="496">
        <v>5823150</v>
      </c>
      <c r="AL51" s="496">
        <v>13766552</v>
      </c>
      <c r="AM51" s="496">
        <v>41297278</v>
      </c>
      <c r="AN51" s="496">
        <v>16114677</v>
      </c>
      <c r="AO51" s="496">
        <v>11092769</v>
      </c>
      <c r="AP51" s="496">
        <v>7231260</v>
      </c>
      <c r="AQ51" s="496">
        <v>912748</v>
      </c>
      <c r="AR51" s="496">
        <v>9015437</v>
      </c>
      <c r="AS51" s="496">
        <v>32318277</v>
      </c>
      <c r="AT51" s="496">
        <v>1658550</v>
      </c>
      <c r="AU51" s="496">
        <v>3122450</v>
      </c>
      <c r="AV51" s="496">
        <v>7218698</v>
      </c>
      <c r="AW51" s="496">
        <v>5565353</v>
      </c>
      <c r="AX51" s="496">
        <v>93551376</v>
      </c>
      <c r="AY51" s="496">
        <v>5872792</v>
      </c>
      <c r="AZ51" s="496">
        <v>19736063</v>
      </c>
      <c r="BA51" s="496">
        <v>8967088</v>
      </c>
      <c r="BB51" s="496">
        <v>13934250</v>
      </c>
      <c r="BC51" s="496">
        <v>3964745</v>
      </c>
      <c r="BD51" s="496">
        <v>4908791</v>
      </c>
      <c r="BE51" s="496">
        <v>14119768</v>
      </c>
      <c r="BF51" s="496">
        <v>3304187</v>
      </c>
      <c r="BG51" s="496">
        <v>18625259</v>
      </c>
      <c r="BH51" s="496">
        <v>4774568</v>
      </c>
      <c r="BI51" s="496">
        <v>27132787</v>
      </c>
    </row>
    <row r="52" spans="1:61" ht="28.8" x14ac:dyDescent="0.3">
      <c r="A52" s="493">
        <v>555</v>
      </c>
      <c r="B52" s="494" t="s">
        <v>209</v>
      </c>
      <c r="D52" s="496">
        <v>14300449</v>
      </c>
      <c r="E52" s="496">
        <v>2098559</v>
      </c>
      <c r="F52" s="496">
        <v>784702</v>
      </c>
      <c r="G52" s="496">
        <v>1033058</v>
      </c>
      <c r="H52" s="496">
        <v>1637758</v>
      </c>
      <c r="I52" s="496">
        <v>2673276</v>
      </c>
      <c r="J52" s="496">
        <v>1100146</v>
      </c>
      <c r="K52" s="496">
        <v>1115129</v>
      </c>
      <c r="L52" s="496">
        <v>4690461</v>
      </c>
      <c r="M52" s="496">
        <v>2661665</v>
      </c>
      <c r="N52" s="496">
        <v>2905277</v>
      </c>
      <c r="O52" s="496">
        <v>4485475</v>
      </c>
      <c r="P52" s="496">
        <v>11105750</v>
      </c>
      <c r="Q52" s="496">
        <v>3174479</v>
      </c>
      <c r="R52" s="496">
        <v>8873301</v>
      </c>
      <c r="S52" s="496">
        <v>6061779</v>
      </c>
      <c r="T52" s="496">
        <v>523989</v>
      </c>
      <c r="U52" s="496">
        <v>2457068</v>
      </c>
      <c r="V52" s="496">
        <v>735345</v>
      </c>
      <c r="W52" s="496">
        <v>6529798</v>
      </c>
      <c r="X52" s="496">
        <v>2702496</v>
      </c>
      <c r="Y52" s="496">
        <v>50866007</v>
      </c>
      <c r="Z52" s="496">
        <v>1634248</v>
      </c>
      <c r="AA52" s="496">
        <v>1411562</v>
      </c>
      <c r="AB52" s="496">
        <v>605337</v>
      </c>
      <c r="AC52" s="496">
        <v>7721434</v>
      </c>
      <c r="AD52" s="496">
        <v>988353</v>
      </c>
      <c r="AE52" s="496">
        <v>4380682</v>
      </c>
      <c r="AF52" s="496">
        <v>6244591</v>
      </c>
      <c r="AG52" s="496">
        <v>16093836</v>
      </c>
      <c r="AH52" s="496">
        <v>602316</v>
      </c>
      <c r="AI52" s="496">
        <v>771935</v>
      </c>
      <c r="AJ52" s="496">
        <v>10700991</v>
      </c>
      <c r="AK52" s="496">
        <v>2444662</v>
      </c>
      <c r="AL52" s="496">
        <v>3295594</v>
      </c>
      <c r="AM52" s="496">
        <v>13724223</v>
      </c>
      <c r="AN52" s="496">
        <v>14695499</v>
      </c>
      <c r="AO52" s="496">
        <v>3201842</v>
      </c>
      <c r="AP52" s="496">
        <v>2047684</v>
      </c>
      <c r="AQ52" s="496">
        <v>252551</v>
      </c>
      <c r="AR52" s="496">
        <v>3827757</v>
      </c>
      <c r="AS52" s="496">
        <v>8348174</v>
      </c>
      <c r="AT52" s="496">
        <v>732938</v>
      </c>
      <c r="AU52" s="496">
        <v>852598</v>
      </c>
      <c r="AV52" s="496">
        <v>2928736</v>
      </c>
      <c r="AW52" s="496">
        <v>2560928</v>
      </c>
      <c r="AX52" s="496">
        <v>34117754</v>
      </c>
      <c r="AY52" s="496">
        <v>4111694</v>
      </c>
      <c r="AZ52" s="496">
        <v>7159576</v>
      </c>
      <c r="BA52" s="496">
        <v>4185489</v>
      </c>
      <c r="BB52" s="496">
        <v>3445647</v>
      </c>
      <c r="BC52" s="496">
        <v>2714894</v>
      </c>
      <c r="BD52" s="496">
        <v>2429440</v>
      </c>
      <c r="BE52" s="496">
        <v>6949528</v>
      </c>
      <c r="BF52" s="496">
        <v>2007886</v>
      </c>
      <c r="BG52" s="496">
        <v>7715543</v>
      </c>
      <c r="BH52" s="496">
        <v>1951604</v>
      </c>
      <c r="BI52" s="496">
        <v>6779489</v>
      </c>
    </row>
    <row r="53" spans="1:61" ht="28.8" x14ac:dyDescent="0.3">
      <c r="A53" s="493">
        <v>556</v>
      </c>
      <c r="B53" s="494" t="s">
        <v>210</v>
      </c>
      <c r="D53" s="496">
        <v>147063842</v>
      </c>
      <c r="E53" s="496">
        <v>33807322</v>
      </c>
      <c r="F53" s="496">
        <v>12090101</v>
      </c>
      <c r="G53" s="496">
        <v>25392312</v>
      </c>
      <c r="H53" s="496">
        <v>23829187</v>
      </c>
      <c r="I53" s="496">
        <v>31795490</v>
      </c>
      <c r="J53" s="496">
        <v>28869490</v>
      </c>
      <c r="K53" s="496">
        <v>17848468</v>
      </c>
      <c r="L53" s="496">
        <v>43094109</v>
      </c>
      <c r="M53" s="496">
        <v>19527396</v>
      </c>
      <c r="N53" s="496">
        <v>33482592</v>
      </c>
      <c r="O53" s="496">
        <v>82915381</v>
      </c>
      <c r="P53" s="496">
        <v>154410507</v>
      </c>
      <c r="Q53" s="496">
        <v>83545499</v>
      </c>
      <c r="R53" s="496">
        <v>209668120</v>
      </c>
      <c r="S53" s="496">
        <v>84965579</v>
      </c>
      <c r="T53" s="496">
        <v>15363482</v>
      </c>
      <c r="U53" s="496">
        <v>53495402</v>
      </c>
      <c r="V53" s="496">
        <v>22945118</v>
      </c>
      <c r="W53" s="496">
        <v>100306620</v>
      </c>
      <c r="X53" s="496">
        <v>75462866</v>
      </c>
      <c r="Y53" s="496">
        <v>910641894</v>
      </c>
      <c r="Z53" s="496">
        <v>59037476</v>
      </c>
      <c r="AA53" s="496">
        <v>25809421</v>
      </c>
      <c r="AB53" s="496">
        <v>11673666</v>
      </c>
      <c r="AC53" s="496">
        <v>101399833</v>
      </c>
      <c r="AD53" s="496">
        <v>20383093</v>
      </c>
      <c r="AE53" s="496">
        <v>44046057</v>
      </c>
      <c r="AF53" s="496">
        <v>86644495</v>
      </c>
      <c r="AG53" s="496">
        <v>321485858</v>
      </c>
      <c r="AH53" s="496">
        <v>27764172</v>
      </c>
      <c r="AI53" s="496">
        <v>34360142</v>
      </c>
      <c r="AJ53" s="496">
        <v>121694341</v>
      </c>
      <c r="AK53" s="496">
        <v>40286834</v>
      </c>
      <c r="AL53" s="496">
        <v>67979497</v>
      </c>
      <c r="AM53" s="496">
        <v>220423243</v>
      </c>
      <c r="AN53" s="496">
        <v>2341240</v>
      </c>
      <c r="AO53" s="496">
        <v>45578220</v>
      </c>
      <c r="AP53" s="496">
        <v>40016357</v>
      </c>
      <c r="AQ53" s="496">
        <v>9083528</v>
      </c>
      <c r="AR53" s="496">
        <v>56195730</v>
      </c>
      <c r="AS53" s="496">
        <v>198204935</v>
      </c>
      <c r="AT53" s="496">
        <v>14903158</v>
      </c>
      <c r="AU53" s="496">
        <v>10722672</v>
      </c>
      <c r="AV53" s="496">
        <v>52731107</v>
      </c>
      <c r="AW53" s="496">
        <v>25373481</v>
      </c>
      <c r="AX53" s="496">
        <v>453755258</v>
      </c>
      <c r="AY53" s="496">
        <v>21498248</v>
      </c>
      <c r="AZ53" s="496">
        <v>138184659</v>
      </c>
      <c r="BA53" s="496">
        <v>47156494</v>
      </c>
      <c r="BB53" s="496">
        <v>84165045</v>
      </c>
      <c r="BC53" s="496">
        <v>23619213</v>
      </c>
      <c r="BD53" s="496">
        <v>26501246</v>
      </c>
      <c r="BE53" s="496">
        <v>66775896</v>
      </c>
      <c r="BF53" s="496">
        <v>8013119</v>
      </c>
      <c r="BG53" s="496">
        <v>125754561</v>
      </c>
      <c r="BH53" s="496">
        <v>25695832</v>
      </c>
      <c r="BI53" s="496">
        <v>247541981</v>
      </c>
    </row>
    <row r="54" spans="1:61" ht="28.8" x14ac:dyDescent="0.3">
      <c r="A54" s="493">
        <v>557</v>
      </c>
      <c r="B54" s="494" t="s">
        <v>211</v>
      </c>
      <c r="D54" s="496">
        <v>137878200</v>
      </c>
      <c r="E54" s="496">
        <v>31322146</v>
      </c>
      <c r="F54" s="496">
        <v>10742689</v>
      </c>
      <c r="G54" s="496">
        <v>23624757</v>
      </c>
      <c r="H54" s="496">
        <v>21395126</v>
      </c>
      <c r="I54" s="496">
        <v>29234473</v>
      </c>
      <c r="J54" s="496">
        <v>27660330</v>
      </c>
      <c r="K54" s="496">
        <v>15294450</v>
      </c>
      <c r="L54" s="496">
        <v>39367023</v>
      </c>
      <c r="M54" s="496">
        <v>18252147</v>
      </c>
      <c r="N54" s="496">
        <v>29541556</v>
      </c>
      <c r="O54" s="496">
        <v>80301736</v>
      </c>
      <c r="P54" s="496">
        <v>143402220</v>
      </c>
      <c r="Q54" s="496">
        <v>78778005</v>
      </c>
      <c r="R54" s="496">
        <v>206459450</v>
      </c>
      <c r="S54" s="496">
        <v>74487545</v>
      </c>
      <c r="T54" s="496">
        <v>14289968</v>
      </c>
      <c r="U54" s="496">
        <v>48691356</v>
      </c>
      <c r="V54" s="496">
        <v>21432899</v>
      </c>
      <c r="W54" s="496">
        <v>92902854</v>
      </c>
      <c r="X54" s="496">
        <v>70310062</v>
      </c>
      <c r="Y54" s="496">
        <v>835555968</v>
      </c>
      <c r="Z54" s="496">
        <v>54467914</v>
      </c>
      <c r="AA54" s="496">
        <v>24235990</v>
      </c>
      <c r="AB54" s="496">
        <v>11192764</v>
      </c>
      <c r="AC54" s="496">
        <v>95786720</v>
      </c>
      <c r="AD54" s="496">
        <v>18825566</v>
      </c>
      <c r="AE54" s="496">
        <v>38005964</v>
      </c>
      <c r="AF54" s="496">
        <v>83077950</v>
      </c>
      <c r="AG54" s="496">
        <v>301319546</v>
      </c>
      <c r="AH54" s="496">
        <v>25825931</v>
      </c>
      <c r="AI54" s="496">
        <v>31447980</v>
      </c>
      <c r="AJ54" s="496">
        <v>120045139</v>
      </c>
      <c r="AK54" s="496">
        <v>37245768</v>
      </c>
      <c r="AL54" s="496">
        <v>61090918</v>
      </c>
      <c r="AM54" s="496">
        <v>208883147</v>
      </c>
      <c r="AN54" s="496">
        <v>1380888</v>
      </c>
      <c r="AO54" s="496">
        <v>42180666</v>
      </c>
      <c r="AP54" s="496">
        <v>37300611</v>
      </c>
      <c r="AQ54" s="496">
        <v>8151727</v>
      </c>
      <c r="AR54" s="496">
        <v>52141645</v>
      </c>
      <c r="AS54" s="496">
        <v>180111664</v>
      </c>
      <c r="AT54" s="496">
        <v>14365025</v>
      </c>
      <c r="AU54" s="496">
        <v>10119618</v>
      </c>
      <c r="AV54" s="496">
        <v>47782488</v>
      </c>
      <c r="AW54" s="496">
        <v>22689222</v>
      </c>
      <c r="AX54" s="496">
        <v>450310201</v>
      </c>
      <c r="AY54" s="496">
        <v>19676334</v>
      </c>
      <c r="AZ54" s="496">
        <v>128546491</v>
      </c>
      <c r="BA54" s="496">
        <v>45795960</v>
      </c>
      <c r="BB54" s="496">
        <v>82882424</v>
      </c>
      <c r="BC54" s="496">
        <v>22559460</v>
      </c>
      <c r="BD54" s="496">
        <v>24344520</v>
      </c>
      <c r="BE54" s="496">
        <v>60709589</v>
      </c>
      <c r="BF54" s="496">
        <v>7334383</v>
      </c>
      <c r="BG54" s="496">
        <v>117848519</v>
      </c>
      <c r="BH54" s="496">
        <v>23296880</v>
      </c>
      <c r="BI54" s="496">
        <v>233695579</v>
      </c>
    </row>
    <row r="55" spans="1:61" x14ac:dyDescent="0.3">
      <c r="A55" s="493">
        <v>570</v>
      </c>
      <c r="B55" s="494" t="s">
        <v>1196</v>
      </c>
    </row>
    <row r="56" spans="1:61" x14ac:dyDescent="0.3">
      <c r="A56" s="493">
        <v>575</v>
      </c>
      <c r="B56" s="494" t="s">
        <v>196</v>
      </c>
      <c r="D56" s="496">
        <v>68391</v>
      </c>
      <c r="L56" s="496">
        <v>72791</v>
      </c>
      <c r="W56" s="496">
        <v>18907</v>
      </c>
      <c r="AB56" s="496">
        <v>38500</v>
      </c>
      <c r="AE56" s="496">
        <v>198214</v>
      </c>
      <c r="AF56" s="496">
        <v>97130</v>
      </c>
      <c r="AI56" s="496">
        <v>392394</v>
      </c>
      <c r="AK56" s="496">
        <v>12793</v>
      </c>
      <c r="AM56" s="496">
        <v>1467141</v>
      </c>
      <c r="AS56" s="496">
        <v>869073</v>
      </c>
      <c r="AT56" s="496">
        <v>86572</v>
      </c>
      <c r="AV56" s="496">
        <v>56962</v>
      </c>
      <c r="AW56" s="496">
        <v>152803</v>
      </c>
      <c r="AY56" s="496">
        <v>302702</v>
      </c>
      <c r="BA56" s="496">
        <v>65064</v>
      </c>
      <c r="BC56" s="496">
        <v>170120</v>
      </c>
      <c r="BF56" s="496">
        <v>38476</v>
      </c>
    </row>
    <row r="57" spans="1:61" x14ac:dyDescent="0.3">
      <c r="A57" s="493">
        <v>576</v>
      </c>
      <c r="B57" s="494" t="s">
        <v>197</v>
      </c>
      <c r="G57" s="496">
        <v>1222</v>
      </c>
      <c r="I57" s="496">
        <v>9760</v>
      </c>
      <c r="J57" s="496">
        <v>10549</v>
      </c>
      <c r="K57" s="496">
        <v>4128</v>
      </c>
      <c r="N57" s="496">
        <v>7556</v>
      </c>
      <c r="S57" s="496">
        <v>58347</v>
      </c>
      <c r="AC57" s="496">
        <v>87652</v>
      </c>
      <c r="AD57" s="496">
        <v>11698</v>
      </c>
      <c r="AX57" s="496">
        <v>29925</v>
      </c>
      <c r="BB57" s="496">
        <v>10450</v>
      </c>
    </row>
    <row r="58" spans="1:61" x14ac:dyDescent="0.3">
      <c r="A58" s="493">
        <v>577</v>
      </c>
      <c r="B58" s="494" t="s">
        <v>446</v>
      </c>
    </row>
    <row r="59" spans="1:61" x14ac:dyDescent="0.3">
      <c r="A59" s="493">
        <v>586</v>
      </c>
      <c r="B59" s="494" t="s">
        <v>452</v>
      </c>
    </row>
    <row r="60" spans="1:61" x14ac:dyDescent="0.3">
      <c r="A60" s="493">
        <v>587</v>
      </c>
      <c r="B60" s="494" t="s">
        <v>453</v>
      </c>
      <c r="G60" s="496">
        <v>193657</v>
      </c>
    </row>
    <row r="61" spans="1:61" x14ac:dyDescent="0.3">
      <c r="A61" s="493">
        <v>588</v>
      </c>
      <c r="B61" s="494" t="s">
        <v>454</v>
      </c>
    </row>
    <row r="62" spans="1:61" x14ac:dyDescent="0.3">
      <c r="A62" s="493">
        <v>591</v>
      </c>
      <c r="B62" s="494" t="s">
        <v>217</v>
      </c>
      <c r="D62" s="496">
        <v>14152632</v>
      </c>
      <c r="E62" s="496">
        <v>3035708</v>
      </c>
      <c r="F62" s="496">
        <v>956680</v>
      </c>
      <c r="G62" s="496">
        <v>1664786</v>
      </c>
      <c r="H62" s="496">
        <v>1815471</v>
      </c>
      <c r="I62" s="496">
        <v>3199366</v>
      </c>
      <c r="J62" s="496">
        <v>1775950</v>
      </c>
      <c r="K62" s="496">
        <v>1499571</v>
      </c>
      <c r="L62" s="496">
        <v>4045381</v>
      </c>
      <c r="M62" s="496">
        <v>2039519</v>
      </c>
      <c r="N62" s="496">
        <v>4970061</v>
      </c>
      <c r="O62" s="496">
        <v>6430710</v>
      </c>
      <c r="P62" s="496">
        <v>14348982</v>
      </c>
      <c r="Q62" s="496">
        <v>6686864</v>
      </c>
      <c r="R62" s="496">
        <v>16776029</v>
      </c>
      <c r="S62" s="496">
        <v>7540089</v>
      </c>
      <c r="T62" s="496">
        <v>854677</v>
      </c>
      <c r="U62" s="496">
        <v>4929611</v>
      </c>
      <c r="V62" s="496">
        <v>1733638</v>
      </c>
      <c r="W62" s="496">
        <v>10180114</v>
      </c>
      <c r="X62" s="496">
        <v>5630264</v>
      </c>
      <c r="Y62" s="496">
        <v>77239000</v>
      </c>
      <c r="Z62" s="496">
        <v>4686772</v>
      </c>
      <c r="AA62" s="496">
        <v>2774354</v>
      </c>
      <c r="AB62" s="496">
        <v>826101</v>
      </c>
      <c r="AC62" s="496">
        <v>7047836</v>
      </c>
      <c r="AD62" s="496">
        <v>2104607</v>
      </c>
      <c r="AE62" s="496">
        <v>3640430</v>
      </c>
      <c r="AF62" s="496">
        <v>8539697</v>
      </c>
      <c r="AG62" s="496">
        <v>30952244</v>
      </c>
      <c r="AH62" s="496">
        <v>1375679</v>
      </c>
      <c r="AI62" s="496">
        <v>2907209</v>
      </c>
      <c r="AJ62" s="496">
        <v>9251158</v>
      </c>
      <c r="AK62" s="496">
        <v>3338565</v>
      </c>
      <c r="AL62" s="496">
        <v>5396908</v>
      </c>
      <c r="AM62" s="496">
        <v>14499547</v>
      </c>
      <c r="AN62" s="496">
        <v>1326943</v>
      </c>
      <c r="AO62" s="496">
        <v>4678079</v>
      </c>
      <c r="AP62" s="496">
        <v>3157263</v>
      </c>
      <c r="AQ62" s="496">
        <v>578234</v>
      </c>
      <c r="AR62" s="496">
        <v>4514247</v>
      </c>
      <c r="AS62" s="496">
        <v>19310936</v>
      </c>
      <c r="AT62" s="496">
        <v>1226616</v>
      </c>
      <c r="AU62" s="496">
        <v>985586</v>
      </c>
      <c r="AV62" s="496">
        <v>4519199</v>
      </c>
      <c r="AW62" s="496">
        <v>2347809</v>
      </c>
      <c r="AX62" s="496">
        <v>45163409</v>
      </c>
      <c r="AY62" s="496">
        <v>2699741</v>
      </c>
      <c r="AZ62" s="496">
        <v>9668369</v>
      </c>
      <c r="BA62" s="496">
        <v>4999486</v>
      </c>
      <c r="BB62" s="496">
        <v>7635921</v>
      </c>
      <c r="BC62" s="496">
        <v>1924262</v>
      </c>
      <c r="BD62" s="496">
        <v>2122636</v>
      </c>
      <c r="BE62" s="496">
        <v>5842269</v>
      </c>
      <c r="BF62" s="496">
        <v>567775</v>
      </c>
      <c r="BG62" s="496">
        <v>11615773</v>
      </c>
      <c r="BH62" s="496">
        <v>2256129</v>
      </c>
      <c r="BI62" s="496">
        <v>12678504</v>
      </c>
    </row>
    <row r="63" spans="1:61" x14ac:dyDescent="0.3">
      <c r="A63" s="493">
        <v>592</v>
      </c>
      <c r="B63" s="494" t="s">
        <v>218</v>
      </c>
      <c r="D63" s="496">
        <v>-478264</v>
      </c>
      <c r="E63" s="496">
        <v>465478</v>
      </c>
      <c r="F63" s="496">
        <v>87380</v>
      </c>
      <c r="G63" s="496">
        <v>494812</v>
      </c>
      <c r="H63" s="496">
        <v>508575</v>
      </c>
      <c r="I63" s="496">
        <v>482900</v>
      </c>
      <c r="J63" s="496">
        <v>120421</v>
      </c>
      <c r="K63" s="496">
        <v>157659</v>
      </c>
      <c r="L63" s="496">
        <v>562998</v>
      </c>
      <c r="M63" s="496">
        <v>54306</v>
      </c>
      <c r="N63" s="496">
        <v>-652952</v>
      </c>
      <c r="O63" s="496">
        <v>-172346</v>
      </c>
      <c r="P63" s="496">
        <v>68567</v>
      </c>
      <c r="Q63" s="496">
        <v>811497</v>
      </c>
      <c r="R63" s="496">
        <v>-1049035</v>
      </c>
      <c r="S63" s="496">
        <v>1025936</v>
      </c>
      <c r="T63" s="496">
        <v>96116</v>
      </c>
      <c r="U63" s="496">
        <v>48314</v>
      </c>
      <c r="V63" s="496">
        <v>-73390</v>
      </c>
      <c r="W63" s="496">
        <v>484788</v>
      </c>
      <c r="X63" s="496">
        <v>501055</v>
      </c>
      <c r="Y63" s="496">
        <v>-7149000</v>
      </c>
      <c r="Z63" s="496">
        <v>-2405828</v>
      </c>
      <c r="AA63" s="496">
        <v>458939</v>
      </c>
      <c r="AB63" s="496">
        <v>69819</v>
      </c>
      <c r="AC63" s="496">
        <v>1584495</v>
      </c>
      <c r="AD63" s="496">
        <v>787146</v>
      </c>
      <c r="AE63" s="496">
        <v>566384</v>
      </c>
      <c r="AF63" s="496">
        <v>994881</v>
      </c>
      <c r="AG63" s="496">
        <v>360398</v>
      </c>
      <c r="AH63" s="496">
        <v>50543</v>
      </c>
      <c r="AI63" s="496">
        <v>-511622</v>
      </c>
      <c r="AJ63" s="496">
        <v>-148872</v>
      </c>
      <c r="AK63" s="496">
        <v>575379</v>
      </c>
      <c r="AL63" s="496">
        <v>-77457</v>
      </c>
      <c r="AM63" s="496">
        <v>841746</v>
      </c>
      <c r="AN63" s="496">
        <v>-65800</v>
      </c>
      <c r="AO63" s="496">
        <v>856093</v>
      </c>
      <c r="AP63" s="496">
        <v>162390</v>
      </c>
      <c r="AQ63" s="496">
        <v>75885</v>
      </c>
      <c r="AR63" s="496">
        <v>262244</v>
      </c>
      <c r="AS63" s="496">
        <v>543683</v>
      </c>
      <c r="AT63" s="496">
        <v>112478</v>
      </c>
      <c r="AU63" s="496">
        <v>25302</v>
      </c>
      <c r="AV63" s="496">
        <v>-215451</v>
      </c>
      <c r="AW63" s="496">
        <v>197384</v>
      </c>
      <c r="AX63" s="496">
        <v>-340620</v>
      </c>
      <c r="AY63" s="496">
        <v>68801</v>
      </c>
      <c r="AZ63" s="496">
        <v>-494632</v>
      </c>
      <c r="BA63" s="496">
        <v>632264</v>
      </c>
      <c r="BB63" s="496">
        <v>-143879</v>
      </c>
      <c r="BC63" s="496">
        <v>-31335</v>
      </c>
      <c r="BD63" s="496">
        <v>228493</v>
      </c>
      <c r="BE63" s="496">
        <v>1719684</v>
      </c>
      <c r="BF63" s="496">
        <v>26</v>
      </c>
      <c r="BG63" s="496">
        <v>-494260</v>
      </c>
      <c r="BH63" s="496">
        <v>263494</v>
      </c>
      <c r="BI63" s="496">
        <v>1844464</v>
      </c>
    </row>
    <row r="64" spans="1:61" ht="129.6" x14ac:dyDescent="0.3">
      <c r="A64" s="493">
        <v>603</v>
      </c>
      <c r="B64" s="494" t="s">
        <v>566</v>
      </c>
      <c r="D64" s="496">
        <v>0</v>
      </c>
      <c r="E64" s="496">
        <v>0</v>
      </c>
      <c r="F64" s="496">
        <v>1</v>
      </c>
      <c r="G64" s="496">
        <v>2</v>
      </c>
      <c r="H64" s="496">
        <v>0</v>
      </c>
      <c r="I64" s="496">
        <v>0</v>
      </c>
      <c r="J64" s="496">
        <v>0</v>
      </c>
      <c r="K64" s="496">
        <v>0</v>
      </c>
      <c r="L64" s="496">
        <v>0</v>
      </c>
      <c r="M64" s="496">
        <v>0</v>
      </c>
      <c r="N64" s="496">
        <v>0</v>
      </c>
      <c r="O64" s="496">
        <v>0</v>
      </c>
      <c r="P64" s="496">
        <v>0</v>
      </c>
      <c r="Q64" s="496">
        <v>0</v>
      </c>
      <c r="R64" s="496">
        <v>0</v>
      </c>
      <c r="S64" s="496">
        <v>2</v>
      </c>
      <c r="T64" s="496">
        <v>0</v>
      </c>
      <c r="U64" s="496">
        <v>0</v>
      </c>
      <c r="V64" s="496">
        <v>0</v>
      </c>
      <c r="W64" s="496">
        <v>0</v>
      </c>
      <c r="X64" s="496">
        <v>0</v>
      </c>
      <c r="Y64" s="496">
        <v>0</v>
      </c>
      <c r="Z64" s="496">
        <v>0</v>
      </c>
      <c r="AA64" s="496">
        <v>0</v>
      </c>
      <c r="AB64" s="496">
        <v>0</v>
      </c>
      <c r="AC64" s="496">
        <v>0</v>
      </c>
      <c r="AD64" s="496">
        <v>0</v>
      </c>
      <c r="AE64" s="496">
        <v>7</v>
      </c>
      <c r="AF64" s="496">
        <v>0</v>
      </c>
      <c r="AG64" s="496">
        <v>0</v>
      </c>
      <c r="AH64" s="496">
        <v>0</v>
      </c>
      <c r="AI64" s="496">
        <v>2</v>
      </c>
      <c r="AJ64" s="496">
        <v>0</v>
      </c>
      <c r="AK64" s="496">
        <v>0</v>
      </c>
      <c r="AL64" s="496">
        <v>0</v>
      </c>
      <c r="AM64" s="496">
        <v>0</v>
      </c>
      <c r="AN64" s="496">
        <v>0</v>
      </c>
      <c r="AO64" s="496">
        <v>0</v>
      </c>
      <c r="AP64" s="496">
        <v>0</v>
      </c>
      <c r="AQ64" s="496">
        <v>0</v>
      </c>
      <c r="AR64" s="496">
        <v>7</v>
      </c>
      <c r="AS64" s="496">
        <v>0</v>
      </c>
      <c r="AT64" s="496">
        <v>2</v>
      </c>
      <c r="AU64" s="496">
        <v>0</v>
      </c>
      <c r="AV64" s="496">
        <v>0</v>
      </c>
      <c r="AW64" s="496">
        <v>0</v>
      </c>
      <c r="AX64" s="496">
        <v>1</v>
      </c>
      <c r="AY64" s="496">
        <v>7</v>
      </c>
      <c r="AZ64" s="496">
        <v>0</v>
      </c>
      <c r="BA64" s="496">
        <v>0</v>
      </c>
      <c r="BB64" s="496">
        <v>0</v>
      </c>
      <c r="BC64" s="496">
        <v>0</v>
      </c>
      <c r="BD64" s="496">
        <v>0</v>
      </c>
      <c r="BE64" s="496">
        <v>0</v>
      </c>
      <c r="BF64" s="496">
        <v>2</v>
      </c>
      <c r="BG64" s="496">
        <v>0</v>
      </c>
      <c r="BH64" s="496">
        <v>0</v>
      </c>
      <c r="BI64" s="496">
        <v>0</v>
      </c>
    </row>
    <row r="65" spans="1:61" x14ac:dyDescent="0.3">
      <c r="A65" s="493">
        <v>606</v>
      </c>
      <c r="B65" s="494" t="s">
        <v>458</v>
      </c>
      <c r="D65" s="496">
        <v>1</v>
      </c>
      <c r="E65" s="496">
        <v>1</v>
      </c>
      <c r="F65" s="496">
        <v>1</v>
      </c>
      <c r="G65" s="496">
        <v>1</v>
      </c>
      <c r="H65" s="496">
        <v>1</v>
      </c>
      <c r="I65" s="496">
        <v>1</v>
      </c>
      <c r="J65" s="496">
        <v>1</v>
      </c>
      <c r="K65" s="496">
        <v>1</v>
      </c>
      <c r="L65" s="496">
        <v>1</v>
      </c>
      <c r="M65" s="496">
        <v>1</v>
      </c>
      <c r="N65" s="496">
        <v>1</v>
      </c>
      <c r="O65" s="496">
        <v>1</v>
      </c>
      <c r="P65" s="496">
        <v>1</v>
      </c>
      <c r="Q65" s="496">
        <v>1</v>
      </c>
      <c r="R65" s="496">
        <v>1</v>
      </c>
      <c r="S65" s="496">
        <v>1</v>
      </c>
      <c r="T65" s="496">
        <v>1</v>
      </c>
      <c r="U65" s="496">
        <v>1</v>
      </c>
      <c r="V65" s="496">
        <v>1</v>
      </c>
      <c r="W65" s="496">
        <v>1</v>
      </c>
      <c r="X65" s="496">
        <v>1</v>
      </c>
      <c r="Y65" s="496">
        <v>1</v>
      </c>
      <c r="Z65" s="496">
        <v>1</v>
      </c>
      <c r="AA65" s="496">
        <v>1</v>
      </c>
      <c r="AB65" s="496">
        <v>1</v>
      </c>
      <c r="AC65" s="496">
        <v>1</v>
      </c>
      <c r="AD65" s="496">
        <v>1</v>
      </c>
      <c r="AE65" s="496">
        <v>1</v>
      </c>
      <c r="AF65" s="496">
        <v>1</v>
      </c>
      <c r="AG65" s="496">
        <v>1</v>
      </c>
      <c r="AH65" s="496">
        <v>1</v>
      </c>
      <c r="AI65" s="496">
        <v>1</v>
      </c>
      <c r="AJ65" s="496">
        <v>1</v>
      </c>
      <c r="AK65" s="496">
        <v>1</v>
      </c>
      <c r="AL65" s="496">
        <v>0</v>
      </c>
      <c r="AM65" s="496">
        <v>1</v>
      </c>
      <c r="AN65" s="496">
        <v>1</v>
      </c>
      <c r="AO65" s="496">
        <v>1</v>
      </c>
      <c r="AP65" s="496">
        <v>1</v>
      </c>
      <c r="AQ65" s="496">
        <v>1</v>
      </c>
      <c r="AR65" s="496">
        <v>1</v>
      </c>
      <c r="AS65" s="496">
        <v>1</v>
      </c>
      <c r="AT65" s="496">
        <v>1</v>
      </c>
      <c r="AU65" s="496">
        <v>1</v>
      </c>
      <c r="AV65" s="496">
        <v>1</v>
      </c>
      <c r="AW65" s="496">
        <v>1</v>
      </c>
      <c r="AX65" s="496">
        <v>1</v>
      </c>
      <c r="AY65" s="496">
        <v>1</v>
      </c>
      <c r="AZ65" s="496">
        <v>1</v>
      </c>
      <c r="BA65" s="496">
        <v>1</v>
      </c>
      <c r="BB65" s="496">
        <v>1</v>
      </c>
      <c r="BC65" s="496">
        <v>1</v>
      </c>
      <c r="BD65" s="496">
        <v>1</v>
      </c>
      <c r="BE65" s="496">
        <v>1</v>
      </c>
      <c r="BF65" s="496">
        <v>1</v>
      </c>
      <c r="BG65" s="496">
        <v>1</v>
      </c>
      <c r="BH65" s="496">
        <v>1</v>
      </c>
      <c r="BI65" s="496">
        <v>1</v>
      </c>
    </row>
    <row r="66" spans="1:61" ht="43.2" x14ac:dyDescent="0.3">
      <c r="A66" s="493">
        <v>621</v>
      </c>
      <c r="B66" s="494" t="s">
        <v>461</v>
      </c>
      <c r="D66" s="496">
        <v>232858984</v>
      </c>
      <c r="E66" s="496">
        <v>53901037</v>
      </c>
      <c r="F66" s="496">
        <v>17408812</v>
      </c>
      <c r="G66" s="496">
        <v>31832592</v>
      </c>
      <c r="H66" s="496">
        <v>34461185</v>
      </c>
      <c r="I66" s="496">
        <v>52418497</v>
      </c>
      <c r="J66" s="496">
        <v>67627045</v>
      </c>
      <c r="K66" s="496">
        <v>25122668</v>
      </c>
      <c r="L66" s="496">
        <v>67669099</v>
      </c>
      <c r="M66" s="496">
        <v>22589731</v>
      </c>
      <c r="N66" s="496">
        <v>42622281</v>
      </c>
      <c r="O66" s="496">
        <v>133235084</v>
      </c>
      <c r="P66" s="496">
        <v>278327014</v>
      </c>
      <c r="Q66" s="496">
        <v>118218402</v>
      </c>
      <c r="R66" s="496">
        <v>343875045</v>
      </c>
      <c r="S66" s="496">
        <v>123153047</v>
      </c>
      <c r="T66" s="496">
        <v>19965663</v>
      </c>
      <c r="U66" s="496">
        <v>89967728</v>
      </c>
      <c r="V66" s="496">
        <v>26572972</v>
      </c>
      <c r="W66" s="496">
        <v>155573749</v>
      </c>
      <c r="X66" s="496">
        <v>187109403</v>
      </c>
      <c r="Y66" s="496">
        <v>1688234000</v>
      </c>
      <c r="Z66" s="496">
        <v>101980125</v>
      </c>
      <c r="AA66" s="496">
        <v>40470396</v>
      </c>
      <c r="AB66" s="496">
        <v>15418017</v>
      </c>
      <c r="AC66" s="496">
        <v>158500033</v>
      </c>
      <c r="AD66" s="496">
        <v>31867898</v>
      </c>
      <c r="AE66" s="496">
        <v>55901670</v>
      </c>
      <c r="AF66" s="496">
        <v>134562825</v>
      </c>
      <c r="AG66" s="496">
        <v>490843482</v>
      </c>
      <c r="AH66" s="496">
        <v>43719432</v>
      </c>
      <c r="AI66" s="496">
        <v>62770636</v>
      </c>
      <c r="AJ66" s="496">
        <v>176481284</v>
      </c>
      <c r="AK66" s="496">
        <v>68412838</v>
      </c>
      <c r="AL66" s="496">
        <v>92356313</v>
      </c>
      <c r="AM66" s="496">
        <v>434743527</v>
      </c>
      <c r="AN66" s="496">
        <v>22682452</v>
      </c>
      <c r="AO66" s="496">
        <v>63014529</v>
      </c>
      <c r="AP66" s="496">
        <v>55769931</v>
      </c>
      <c r="AQ66" s="496">
        <v>12503986</v>
      </c>
      <c r="AR66" s="496">
        <v>86437332</v>
      </c>
      <c r="AS66" s="496">
        <v>308233938</v>
      </c>
      <c r="AT66" s="496">
        <v>20102969</v>
      </c>
      <c r="AU66" s="496">
        <v>15058992</v>
      </c>
      <c r="AV66" s="496">
        <v>74921993</v>
      </c>
      <c r="AW66" s="496">
        <v>34420577</v>
      </c>
      <c r="AX66" s="496">
        <v>804006602</v>
      </c>
      <c r="AY66" s="496">
        <v>27557318</v>
      </c>
      <c r="AZ66" s="496">
        <v>196482150</v>
      </c>
      <c r="BA66" s="496">
        <v>78037583</v>
      </c>
      <c r="BB66" s="496">
        <v>143151574</v>
      </c>
      <c r="BC66" s="496">
        <v>30987806</v>
      </c>
      <c r="BD66" s="496">
        <v>40214089</v>
      </c>
      <c r="BE66" s="496">
        <v>93740796</v>
      </c>
      <c r="BF66" s="496">
        <v>9655463</v>
      </c>
      <c r="BG66" s="496">
        <v>198492628</v>
      </c>
      <c r="BH66" s="496">
        <v>42445352</v>
      </c>
      <c r="BI66" s="496">
        <v>380551709</v>
      </c>
    </row>
    <row r="67" spans="1:61" ht="57.6" x14ac:dyDescent="0.3">
      <c r="A67" s="493">
        <v>622</v>
      </c>
      <c r="B67" s="494" t="s">
        <v>462</v>
      </c>
      <c r="D67" s="496">
        <v>87178852</v>
      </c>
      <c r="E67" s="496">
        <v>20069392</v>
      </c>
      <c r="F67" s="496">
        <v>6615155</v>
      </c>
      <c r="G67" s="496">
        <v>12040184</v>
      </c>
      <c r="H67" s="496">
        <v>12986687</v>
      </c>
      <c r="I67" s="496">
        <v>19673374</v>
      </c>
      <c r="J67" s="496">
        <v>25831347</v>
      </c>
      <c r="K67" s="496">
        <v>9476435</v>
      </c>
      <c r="L67" s="496">
        <v>25589797</v>
      </c>
      <c r="M67" s="496">
        <v>8529932</v>
      </c>
      <c r="N67" s="496">
        <v>16350765</v>
      </c>
      <c r="O67" s="496">
        <v>50538921</v>
      </c>
      <c r="P67" s="496">
        <v>104430505</v>
      </c>
      <c r="Q67" s="496">
        <v>44541631</v>
      </c>
      <c r="R67" s="496">
        <v>127766525</v>
      </c>
      <c r="S67" s="496">
        <v>46148509</v>
      </c>
      <c r="T67" s="496">
        <v>7516044</v>
      </c>
      <c r="U67" s="496">
        <v>33735115</v>
      </c>
      <c r="V67" s="496">
        <v>9813361</v>
      </c>
      <c r="W67" s="496">
        <v>58622032</v>
      </c>
      <c r="X67" s="496">
        <v>69261640</v>
      </c>
      <c r="Y67" s="496">
        <v>622449000</v>
      </c>
      <c r="Z67" s="496">
        <v>38360851</v>
      </c>
      <c r="AA67" s="496">
        <v>15494454</v>
      </c>
      <c r="AB67" s="496">
        <v>5858367</v>
      </c>
      <c r="AC67" s="496">
        <v>58848030</v>
      </c>
      <c r="AD67" s="496">
        <v>12067138</v>
      </c>
      <c r="AE67" s="496">
        <v>20762941</v>
      </c>
      <c r="AF67" s="496">
        <v>50653989</v>
      </c>
      <c r="AG67" s="496">
        <v>183778157</v>
      </c>
      <c r="AH67" s="496">
        <v>16777883</v>
      </c>
      <c r="AI67" s="496">
        <v>24028533</v>
      </c>
      <c r="AJ67" s="496">
        <v>67061771</v>
      </c>
      <c r="AK67" s="496">
        <v>25550402</v>
      </c>
      <c r="AL67" s="496">
        <v>34615269</v>
      </c>
      <c r="AM67" s="496">
        <v>163655893</v>
      </c>
      <c r="AN67" s="496">
        <v>8750748</v>
      </c>
      <c r="AO67" s="496">
        <v>23524699</v>
      </c>
      <c r="AP67" s="496">
        <v>21803784</v>
      </c>
      <c r="AQ67" s="496">
        <v>4691048</v>
      </c>
      <c r="AR67" s="496">
        <v>32307585</v>
      </c>
      <c r="AS67" s="496">
        <v>114362049</v>
      </c>
      <c r="AT67" s="496">
        <v>7680878</v>
      </c>
      <c r="AU67" s="496">
        <v>5640661</v>
      </c>
      <c r="AV67" s="496">
        <v>28569260</v>
      </c>
      <c r="AW67" s="496">
        <v>12962843</v>
      </c>
      <c r="AX67" s="496">
        <v>301635944</v>
      </c>
      <c r="AY67" s="496">
        <v>10673819</v>
      </c>
      <c r="AZ67" s="496">
        <v>73637532</v>
      </c>
      <c r="BA67" s="496">
        <v>29360259</v>
      </c>
      <c r="BB67" s="496">
        <v>53695646</v>
      </c>
      <c r="BC67" s="496">
        <v>11937551</v>
      </c>
      <c r="BD67" s="496">
        <v>15061115</v>
      </c>
      <c r="BE67" s="496">
        <v>34069150</v>
      </c>
      <c r="BF67" s="496">
        <v>3570867</v>
      </c>
      <c r="BG67" s="496">
        <v>74955173</v>
      </c>
      <c r="BH67" s="496">
        <v>15726674</v>
      </c>
      <c r="BI67" s="496">
        <v>142526998</v>
      </c>
    </row>
    <row r="68" spans="1:61" x14ac:dyDescent="0.3">
      <c r="A68" s="493">
        <v>626</v>
      </c>
      <c r="B68" s="494" t="s">
        <v>463</v>
      </c>
      <c r="D68" s="496">
        <v>17484266</v>
      </c>
      <c r="E68" s="496">
        <v>3197032</v>
      </c>
      <c r="F68" s="496">
        <v>190166</v>
      </c>
      <c r="G68" s="496">
        <v>45499468</v>
      </c>
      <c r="H68" s="496">
        <v>1275908</v>
      </c>
      <c r="I68" s="496">
        <v>2210959</v>
      </c>
      <c r="J68" s="496">
        <v>1826216</v>
      </c>
      <c r="K68" s="496">
        <v>2278157</v>
      </c>
      <c r="L68" s="496">
        <v>5141272</v>
      </c>
      <c r="M68" s="496">
        <v>1641401</v>
      </c>
      <c r="N68" s="496">
        <v>3154409</v>
      </c>
      <c r="O68" s="496">
        <v>7764910</v>
      </c>
      <c r="P68" s="496">
        <v>9708645</v>
      </c>
      <c r="Q68" s="496">
        <v>3524690</v>
      </c>
      <c r="R68" s="496">
        <v>26221420</v>
      </c>
      <c r="S68" s="496">
        <v>9763826</v>
      </c>
      <c r="T68" s="496">
        <v>1800866</v>
      </c>
      <c r="U68" s="496">
        <v>8652009</v>
      </c>
      <c r="V68" s="496">
        <v>2201047</v>
      </c>
      <c r="W68" s="496">
        <v>10422603</v>
      </c>
      <c r="X68" s="496">
        <v>14039242</v>
      </c>
      <c r="Y68" s="496">
        <v>147027000</v>
      </c>
      <c r="Z68" s="496">
        <v>9233511</v>
      </c>
      <c r="AA68" s="496">
        <v>1192086</v>
      </c>
      <c r="AB68" s="496">
        <v>993156</v>
      </c>
      <c r="AC68" s="496">
        <v>10490912</v>
      </c>
      <c r="AD68" s="496">
        <v>2433198</v>
      </c>
      <c r="AE68" s="496">
        <v>4191074</v>
      </c>
      <c r="AF68" s="496">
        <v>8856395</v>
      </c>
      <c r="AG68" s="496">
        <v>34845710</v>
      </c>
      <c r="AH68" s="496">
        <v>3854749</v>
      </c>
      <c r="AI68" s="496">
        <v>3955317</v>
      </c>
      <c r="AJ68" s="496">
        <v>12738793</v>
      </c>
      <c r="AK68" s="496">
        <v>3326686</v>
      </c>
      <c r="AL68" s="496">
        <v>5697475</v>
      </c>
      <c r="AM68" s="496">
        <v>23104795</v>
      </c>
      <c r="AN68" s="496">
        <v>1353558</v>
      </c>
      <c r="AO68" s="496">
        <v>2035843</v>
      </c>
      <c r="AP68" s="496">
        <v>1854994</v>
      </c>
      <c r="AQ68" s="496">
        <v>44854</v>
      </c>
      <c r="AR68" s="496">
        <v>4384872</v>
      </c>
      <c r="AS68" s="496">
        <v>22540025</v>
      </c>
      <c r="AT68" s="496">
        <v>877899</v>
      </c>
      <c r="AU68" s="496">
        <v>1300833</v>
      </c>
      <c r="AV68" s="496">
        <v>4759563</v>
      </c>
      <c r="AW68" s="496">
        <v>2583002</v>
      </c>
      <c r="AX68" s="496">
        <v>28908359</v>
      </c>
      <c r="AY68" s="496">
        <v>2018958</v>
      </c>
      <c r="AZ68" s="496">
        <v>10189125</v>
      </c>
      <c r="BA68" s="496">
        <v>5077875</v>
      </c>
      <c r="BB68" s="496">
        <v>13210224</v>
      </c>
      <c r="BC68" s="496">
        <v>88292</v>
      </c>
      <c r="BD68" s="496">
        <v>1541959</v>
      </c>
      <c r="BE68" s="496">
        <v>6717354</v>
      </c>
      <c r="BF68" s="496">
        <v>1009347</v>
      </c>
      <c r="BG68" s="496">
        <v>22131463</v>
      </c>
      <c r="BH68" s="496">
        <v>2213611</v>
      </c>
      <c r="BI68" s="496">
        <v>32626225</v>
      </c>
    </row>
    <row r="69" spans="1:61" x14ac:dyDescent="0.3">
      <c r="A69" s="493">
        <v>627</v>
      </c>
      <c r="B69" s="494" t="s">
        <v>464</v>
      </c>
    </row>
    <row r="70" spans="1:61" x14ac:dyDescent="0.3">
      <c r="A70" s="493">
        <v>628</v>
      </c>
      <c r="B70" s="494" t="s">
        <v>465</v>
      </c>
      <c r="D70" s="496">
        <v>4739544</v>
      </c>
      <c r="E70" s="496">
        <v>152094</v>
      </c>
      <c r="G70" s="496">
        <v>1550000</v>
      </c>
      <c r="H70" s="496">
        <v>1026574</v>
      </c>
      <c r="I70" s="496">
        <v>2201199</v>
      </c>
      <c r="J70" s="496">
        <v>1463182</v>
      </c>
      <c r="K70" s="496">
        <v>773108</v>
      </c>
      <c r="L70" s="496">
        <v>2267074</v>
      </c>
      <c r="M70" s="496">
        <v>565410</v>
      </c>
      <c r="N70" s="496">
        <v>1337158</v>
      </c>
      <c r="O70" s="496">
        <v>3334734</v>
      </c>
      <c r="P70" s="496">
        <v>5993805</v>
      </c>
      <c r="R70" s="496">
        <v>8945077</v>
      </c>
      <c r="S70" s="496">
        <v>3426290</v>
      </c>
      <c r="T70" s="496">
        <v>1097541</v>
      </c>
      <c r="U70" s="496">
        <v>2872441</v>
      </c>
      <c r="V70" s="496">
        <v>731801</v>
      </c>
      <c r="W70" s="496">
        <v>4177342</v>
      </c>
      <c r="X70" s="496">
        <v>3605461</v>
      </c>
      <c r="Y70" s="496">
        <v>5808000</v>
      </c>
      <c r="Z70" s="496">
        <v>2609670</v>
      </c>
      <c r="AA70" s="496">
        <v>1000000</v>
      </c>
      <c r="AD70" s="496">
        <v>1220968</v>
      </c>
      <c r="AE70" s="496">
        <v>1576727</v>
      </c>
      <c r="AF70" s="496">
        <v>3193533</v>
      </c>
      <c r="AG70" s="496">
        <v>25067410</v>
      </c>
      <c r="AH70" s="496">
        <v>1656069</v>
      </c>
      <c r="AI70" s="496">
        <v>1903687</v>
      </c>
      <c r="AJ70" s="496">
        <v>4565421</v>
      </c>
      <c r="AK70" s="496">
        <v>1692197</v>
      </c>
      <c r="AL70" s="496">
        <v>2085017</v>
      </c>
      <c r="AM70" s="496">
        <v>7469420</v>
      </c>
      <c r="AN70" s="496">
        <v>731835</v>
      </c>
      <c r="AP70" s="496">
        <v>1559113</v>
      </c>
      <c r="AR70" s="496">
        <v>1529520</v>
      </c>
      <c r="AT70" s="496">
        <v>684431</v>
      </c>
      <c r="AU70" s="496">
        <v>654883</v>
      </c>
      <c r="AV70" s="496">
        <v>1595419</v>
      </c>
      <c r="AW70" s="496">
        <v>1400000</v>
      </c>
      <c r="AX70" s="496">
        <v>2895645</v>
      </c>
      <c r="AY70" s="496">
        <v>559761</v>
      </c>
      <c r="AZ70" s="496">
        <v>4494118</v>
      </c>
      <c r="BA70" s="496">
        <v>1898444</v>
      </c>
      <c r="BB70" s="496">
        <v>5897470</v>
      </c>
      <c r="BD70" s="496">
        <v>1065397</v>
      </c>
      <c r="BE70" s="496">
        <v>1770383</v>
      </c>
      <c r="BF70" s="496">
        <v>67394</v>
      </c>
      <c r="BG70" s="496">
        <v>7867109</v>
      </c>
      <c r="BH70" s="496">
        <v>869972</v>
      </c>
      <c r="BI70" s="496">
        <v>9345780</v>
      </c>
    </row>
    <row r="71" spans="1:61" x14ac:dyDescent="0.3">
      <c r="A71" s="493">
        <v>629</v>
      </c>
      <c r="B71" s="494" t="s">
        <v>466</v>
      </c>
      <c r="G71" s="496">
        <v>11765967</v>
      </c>
    </row>
    <row r="72" spans="1:61" x14ac:dyDescent="0.3">
      <c r="A72" s="493">
        <v>630</v>
      </c>
      <c r="B72" s="494" t="s">
        <v>467</v>
      </c>
      <c r="Y72" s="496">
        <v>3606000</v>
      </c>
    </row>
    <row r="73" spans="1:61" x14ac:dyDescent="0.3">
      <c r="A73" s="493">
        <v>631</v>
      </c>
      <c r="B73" s="494" t="s">
        <v>468</v>
      </c>
      <c r="G73" s="496">
        <v>31107600</v>
      </c>
    </row>
    <row r="74" spans="1:61" x14ac:dyDescent="0.3">
      <c r="A74" s="493">
        <v>645</v>
      </c>
      <c r="B74" s="494" t="s">
        <v>248</v>
      </c>
      <c r="D74" s="496">
        <v>2354052</v>
      </c>
      <c r="F74" s="496">
        <v>500000</v>
      </c>
      <c r="G74" s="496">
        <v>886156</v>
      </c>
      <c r="H74" s="496">
        <v>1061923</v>
      </c>
      <c r="I74" s="496">
        <v>900000</v>
      </c>
      <c r="J74" s="496">
        <v>3000000</v>
      </c>
      <c r="K74" s="496">
        <v>39078</v>
      </c>
      <c r="L74" s="496">
        <v>92140</v>
      </c>
      <c r="N74" s="496">
        <v>287438</v>
      </c>
      <c r="O74" s="496">
        <v>691269</v>
      </c>
      <c r="P74" s="496">
        <v>3700000</v>
      </c>
      <c r="Q74" s="496">
        <v>241788</v>
      </c>
      <c r="R74" s="496">
        <v>11413133</v>
      </c>
      <c r="S74" s="496">
        <v>1492183</v>
      </c>
      <c r="T74" s="496">
        <v>247131</v>
      </c>
      <c r="U74" s="496">
        <v>928479</v>
      </c>
      <c r="V74" s="496">
        <v>72500</v>
      </c>
      <c r="W74" s="496">
        <v>1064298</v>
      </c>
      <c r="X74" s="496">
        <v>3736550</v>
      </c>
      <c r="Y74" s="496">
        <v>4100000</v>
      </c>
      <c r="Z74" s="496">
        <v>2200000</v>
      </c>
      <c r="AC74" s="496">
        <v>482898</v>
      </c>
      <c r="AF74" s="496">
        <v>1716370</v>
      </c>
      <c r="AG74" s="496">
        <v>5817705</v>
      </c>
      <c r="AJ74" s="496">
        <v>500000</v>
      </c>
      <c r="AK74" s="496">
        <v>191999</v>
      </c>
      <c r="AM74" s="496">
        <v>4719438</v>
      </c>
      <c r="AN74" s="496">
        <v>563294</v>
      </c>
      <c r="AO74" s="496">
        <v>350000</v>
      </c>
      <c r="AP74" s="496">
        <v>100000</v>
      </c>
      <c r="AT74" s="496">
        <v>424100</v>
      </c>
      <c r="AV74" s="496">
        <v>1298011</v>
      </c>
      <c r="AX74" s="496">
        <v>12274229</v>
      </c>
      <c r="AY74" s="496">
        <v>106000</v>
      </c>
      <c r="AZ74" s="496">
        <v>2750000</v>
      </c>
      <c r="BB74" s="496">
        <v>250000</v>
      </c>
      <c r="BC74" s="496">
        <v>1515000</v>
      </c>
      <c r="BD74" s="496">
        <v>963704</v>
      </c>
      <c r="BF74" s="496">
        <v>100000</v>
      </c>
      <c r="BH74" s="496">
        <v>1370734</v>
      </c>
    </row>
    <row r="75" spans="1:61" x14ac:dyDescent="0.3">
      <c r="A75" s="493">
        <v>646</v>
      </c>
      <c r="B75" s="494" t="s">
        <v>235</v>
      </c>
      <c r="D75" s="496">
        <v>3413628</v>
      </c>
      <c r="E75" s="496">
        <v>1472830</v>
      </c>
      <c r="F75" s="496">
        <v>1162541</v>
      </c>
      <c r="G75" s="496">
        <v>2980748</v>
      </c>
      <c r="H75" s="496">
        <v>1472686</v>
      </c>
      <c r="I75" s="496">
        <v>1545278</v>
      </c>
      <c r="J75" s="496">
        <v>2048467</v>
      </c>
      <c r="K75" s="496">
        <v>1663124</v>
      </c>
      <c r="L75" s="496">
        <v>1014766</v>
      </c>
      <c r="M75" s="496">
        <v>1286554</v>
      </c>
      <c r="N75" s="496">
        <v>459934</v>
      </c>
      <c r="O75" s="496">
        <v>16452099</v>
      </c>
      <c r="P75" s="496">
        <v>876754</v>
      </c>
      <c r="Q75" s="496">
        <v>2676450</v>
      </c>
      <c r="R75" s="496">
        <v>7977662</v>
      </c>
      <c r="S75" s="496">
        <v>4719763</v>
      </c>
      <c r="T75" s="496">
        <v>169607</v>
      </c>
      <c r="U75" s="496">
        <v>1711546</v>
      </c>
      <c r="V75" s="496">
        <v>2468556</v>
      </c>
      <c r="W75" s="496">
        <v>3092881</v>
      </c>
      <c r="X75" s="496">
        <v>10875641</v>
      </c>
      <c r="Y75" s="496">
        <v>18219000</v>
      </c>
      <c r="Z75" s="496">
        <v>2220790</v>
      </c>
      <c r="AA75" s="496">
        <v>37225</v>
      </c>
      <c r="AB75" s="496">
        <v>5006</v>
      </c>
      <c r="AC75" s="496">
        <v>5382960</v>
      </c>
      <c r="AD75" s="496">
        <v>2269159</v>
      </c>
      <c r="AE75" s="496">
        <v>298023</v>
      </c>
      <c r="AF75" s="496">
        <v>5985191</v>
      </c>
      <c r="AG75" s="496">
        <v>19399643</v>
      </c>
      <c r="AH75" s="496">
        <v>783642</v>
      </c>
      <c r="AI75" s="496">
        <v>1390529</v>
      </c>
      <c r="AJ75" s="496">
        <v>5860576</v>
      </c>
      <c r="AK75" s="496">
        <v>2578834</v>
      </c>
      <c r="AL75" s="496">
        <v>2432167</v>
      </c>
      <c r="AM75" s="496">
        <v>6634119</v>
      </c>
      <c r="AN75" s="496">
        <v>1751698</v>
      </c>
      <c r="AO75" s="496">
        <v>307922</v>
      </c>
      <c r="AP75" s="496">
        <v>4080301</v>
      </c>
      <c r="AQ75" s="496">
        <v>1433660</v>
      </c>
      <c r="AR75" s="496">
        <v>4506390</v>
      </c>
      <c r="AS75" s="496">
        <v>5001995</v>
      </c>
      <c r="AT75" s="496">
        <v>620837</v>
      </c>
      <c r="AU75" s="496">
        <v>13038</v>
      </c>
      <c r="AV75" s="496">
        <v>5887425</v>
      </c>
      <c r="AW75" s="496">
        <v>534699</v>
      </c>
      <c r="AX75" s="496">
        <v>3329741</v>
      </c>
      <c r="AY75" s="496">
        <v>1363315</v>
      </c>
      <c r="AZ75" s="496">
        <v>3314244</v>
      </c>
      <c r="BA75" s="496">
        <v>2696527</v>
      </c>
      <c r="BB75" s="496">
        <v>2498311</v>
      </c>
      <c r="BC75" s="496">
        <v>1014665</v>
      </c>
      <c r="BD75" s="496">
        <v>1731345</v>
      </c>
      <c r="BE75" s="496">
        <v>214457</v>
      </c>
      <c r="BF75" s="496">
        <v>612638</v>
      </c>
      <c r="BG75" s="496">
        <v>7953068</v>
      </c>
      <c r="BH75" s="496">
        <v>1234875</v>
      </c>
      <c r="BI75" s="496">
        <v>9854025</v>
      </c>
    </row>
    <row r="76" spans="1:61" x14ac:dyDescent="0.3">
      <c r="A76" s="493">
        <v>659</v>
      </c>
      <c r="B76" s="494" t="s">
        <v>483</v>
      </c>
      <c r="G76" s="496">
        <v>31832592</v>
      </c>
      <c r="L76" s="496">
        <v>67669099</v>
      </c>
      <c r="Y76" s="496">
        <v>1688234000</v>
      </c>
      <c r="AA76" s="496">
        <v>40470396</v>
      </c>
      <c r="AE76" s="496">
        <v>55901670</v>
      </c>
      <c r="AF76" s="496">
        <v>134562825</v>
      </c>
      <c r="AQ76" s="496">
        <v>12503986</v>
      </c>
      <c r="AR76" s="496">
        <v>86437332</v>
      </c>
      <c r="AW76" s="496">
        <v>34420577</v>
      </c>
      <c r="AX76" s="496">
        <v>804006602</v>
      </c>
      <c r="AZ76" s="496">
        <v>196482150</v>
      </c>
    </row>
    <row r="77" spans="1:61" x14ac:dyDescent="0.3">
      <c r="A77" s="493">
        <v>660</v>
      </c>
      <c r="B77" s="494" t="s">
        <v>484</v>
      </c>
      <c r="G77" s="496">
        <v>31639499499</v>
      </c>
    </row>
    <row r="78" spans="1:61" x14ac:dyDescent="0.3">
      <c r="A78" s="493">
        <v>661</v>
      </c>
      <c r="B78" s="494" t="s">
        <v>266</v>
      </c>
      <c r="G78" s="496">
        <v>0.3</v>
      </c>
    </row>
    <row r="79" spans="1:61" x14ac:dyDescent="0.3">
      <c r="A79" s="493">
        <v>662</v>
      </c>
      <c r="B79" s="494" t="s">
        <v>285</v>
      </c>
      <c r="D79" s="496">
        <v>221479</v>
      </c>
      <c r="E79" s="496">
        <v>221136</v>
      </c>
      <c r="F79" s="496">
        <v>0</v>
      </c>
      <c r="G79" s="496">
        <v>0</v>
      </c>
      <c r="H79" s="496">
        <v>213025</v>
      </c>
      <c r="I79" s="496">
        <v>0</v>
      </c>
      <c r="J79" s="496">
        <v>132047</v>
      </c>
      <c r="L79" s="496">
        <v>455531</v>
      </c>
      <c r="M79" s="496">
        <v>103872</v>
      </c>
      <c r="N79" s="496">
        <v>385630</v>
      </c>
      <c r="O79" s="496">
        <v>128158</v>
      </c>
      <c r="P79" s="496">
        <v>0</v>
      </c>
      <c r="Q79" s="496">
        <v>0</v>
      </c>
      <c r="R79" s="496">
        <v>702780</v>
      </c>
      <c r="S79" s="496">
        <v>30456</v>
      </c>
      <c r="T79" s="496">
        <v>0</v>
      </c>
      <c r="U79" s="496">
        <v>507298</v>
      </c>
      <c r="V79" s="496">
        <v>29674</v>
      </c>
      <c r="W79" s="496">
        <v>187996</v>
      </c>
      <c r="X79" s="496">
        <v>197729</v>
      </c>
      <c r="Y79" s="496">
        <v>3061308</v>
      </c>
      <c r="Z79" s="496">
        <v>55821</v>
      </c>
      <c r="AA79" s="496">
        <v>10072</v>
      </c>
      <c r="AB79" s="496">
        <v>0</v>
      </c>
      <c r="AC79" s="496">
        <v>822750</v>
      </c>
      <c r="AD79" s="496">
        <v>0</v>
      </c>
      <c r="AE79" s="496">
        <v>445640</v>
      </c>
      <c r="AF79" s="496">
        <v>508443</v>
      </c>
      <c r="AG79" s="496">
        <v>114399</v>
      </c>
      <c r="AH79" s="496">
        <v>118317</v>
      </c>
      <c r="AI79" s="496">
        <v>106994</v>
      </c>
      <c r="AJ79" s="496">
        <v>124780</v>
      </c>
      <c r="AK79" s="496">
        <v>33365</v>
      </c>
      <c r="AL79" s="496">
        <v>0</v>
      </c>
      <c r="AM79" s="496">
        <v>811819</v>
      </c>
      <c r="AN79" s="496">
        <v>0</v>
      </c>
      <c r="AO79" s="496">
        <v>0</v>
      </c>
      <c r="AP79" s="496">
        <v>16892</v>
      </c>
      <c r="AQ79" s="496">
        <v>577</v>
      </c>
      <c r="AR79" s="496">
        <v>405744</v>
      </c>
      <c r="AS79" s="496">
        <v>0</v>
      </c>
      <c r="AT79" s="496">
        <v>68718</v>
      </c>
      <c r="AU79" s="496">
        <v>36115</v>
      </c>
      <c r="AV79" s="496">
        <v>36668</v>
      </c>
      <c r="AW79" s="496">
        <v>239315</v>
      </c>
      <c r="AX79" s="496">
        <v>4609004</v>
      </c>
      <c r="AY79" s="496">
        <v>226890</v>
      </c>
      <c r="AZ79" s="496">
        <v>188404</v>
      </c>
      <c r="BA79" s="496">
        <v>0</v>
      </c>
      <c r="BB79" s="496">
        <v>678510</v>
      </c>
      <c r="BC79" s="496">
        <v>0</v>
      </c>
      <c r="BD79" s="496">
        <v>70967</v>
      </c>
      <c r="BE79" s="496">
        <v>510317</v>
      </c>
      <c r="BF79" s="496">
        <v>0</v>
      </c>
      <c r="BG79" s="496">
        <v>592272</v>
      </c>
      <c r="BH79" s="496">
        <v>149956</v>
      </c>
      <c r="BI79" s="496">
        <v>551349</v>
      </c>
    </row>
    <row r="80" spans="1:61" x14ac:dyDescent="0.3">
      <c r="A80" s="493">
        <v>663</v>
      </c>
      <c r="B80" s="494" t="s">
        <v>485</v>
      </c>
      <c r="D80" s="496">
        <v>0</v>
      </c>
      <c r="E80" s="496">
        <v>188880</v>
      </c>
      <c r="F80" s="496">
        <v>6234</v>
      </c>
      <c r="G80" s="496">
        <v>115248</v>
      </c>
      <c r="H80" s="496">
        <v>93331</v>
      </c>
      <c r="I80" s="496">
        <v>222624</v>
      </c>
      <c r="J80" s="496">
        <v>127860</v>
      </c>
      <c r="K80" s="496">
        <v>45090</v>
      </c>
      <c r="L80" s="496">
        <v>580067</v>
      </c>
      <c r="M80" s="496">
        <v>93423</v>
      </c>
      <c r="N80" s="496">
        <v>897510</v>
      </c>
      <c r="O80" s="496">
        <v>372837</v>
      </c>
      <c r="P80" s="496">
        <v>699374</v>
      </c>
      <c r="Q80" s="496">
        <v>0</v>
      </c>
      <c r="R80" s="496">
        <v>1175010</v>
      </c>
      <c r="S80" s="496">
        <v>450877</v>
      </c>
      <c r="T80" s="496">
        <v>309131</v>
      </c>
      <c r="U80" s="496">
        <v>223913</v>
      </c>
      <c r="V80" s="496">
        <v>0</v>
      </c>
      <c r="W80" s="496">
        <v>551750</v>
      </c>
      <c r="Y80" s="496">
        <v>2418419</v>
      </c>
      <c r="Z80" s="496">
        <v>290038</v>
      </c>
      <c r="AA80" s="496">
        <v>0</v>
      </c>
      <c r="AB80" s="496">
        <v>2723</v>
      </c>
      <c r="AC80" s="496">
        <v>560223</v>
      </c>
      <c r="AD80" s="496">
        <v>120945</v>
      </c>
      <c r="AE80" s="496">
        <v>229638</v>
      </c>
      <c r="AF80" s="496">
        <v>506003</v>
      </c>
      <c r="AG80" s="496">
        <v>1894588</v>
      </c>
      <c r="AH80" s="496">
        <v>121114</v>
      </c>
      <c r="AI80" s="496">
        <v>92793</v>
      </c>
      <c r="AJ80" s="496">
        <v>574276</v>
      </c>
      <c r="AK80" s="496">
        <v>220996</v>
      </c>
      <c r="AL80" s="496">
        <v>390528</v>
      </c>
      <c r="AM80" s="496">
        <v>857371</v>
      </c>
      <c r="AN80" s="496">
        <v>0</v>
      </c>
      <c r="AO80" s="496">
        <v>6797</v>
      </c>
      <c r="AP80" s="496">
        <v>962127</v>
      </c>
      <c r="AQ80" s="496">
        <v>46805</v>
      </c>
      <c r="AR80" s="496">
        <v>322920</v>
      </c>
      <c r="AS80" s="496">
        <v>1152623</v>
      </c>
      <c r="AT80" s="496">
        <v>407309</v>
      </c>
      <c r="AU80" s="496">
        <v>41461</v>
      </c>
      <c r="AV80" s="496">
        <v>298553</v>
      </c>
      <c r="AW80" s="496">
        <v>437847</v>
      </c>
      <c r="AX80" s="496">
        <v>2378529</v>
      </c>
      <c r="AY80" s="496">
        <v>0</v>
      </c>
      <c r="AZ80" s="496">
        <v>836441</v>
      </c>
      <c r="BA80" s="496">
        <v>252376</v>
      </c>
      <c r="BB80" s="496">
        <v>482062</v>
      </c>
      <c r="BC80" s="496">
        <v>0</v>
      </c>
      <c r="BD80" s="496">
        <v>141590</v>
      </c>
      <c r="BE80" s="496">
        <v>595296</v>
      </c>
      <c r="BF80" s="496">
        <v>0</v>
      </c>
      <c r="BG80" s="496">
        <v>696832</v>
      </c>
      <c r="BH80" s="496">
        <v>95217</v>
      </c>
      <c r="BI80" s="496">
        <v>1472409</v>
      </c>
    </row>
    <row r="81" spans="1:61" ht="28.8" x14ac:dyDescent="0.3">
      <c r="A81" s="493">
        <v>900</v>
      </c>
      <c r="B81" s="494" t="s">
        <v>567</v>
      </c>
      <c r="D81" s="496" t="s">
        <v>17</v>
      </c>
      <c r="E81" s="496" t="s">
        <v>17</v>
      </c>
      <c r="F81" s="496" t="s">
        <v>17</v>
      </c>
      <c r="G81" s="496" t="s">
        <v>17</v>
      </c>
      <c r="H81" s="496" t="s">
        <v>17</v>
      </c>
      <c r="I81" s="496" t="s">
        <v>18</v>
      </c>
      <c r="J81" s="496" t="s">
        <v>17</v>
      </c>
      <c r="K81" s="496" t="s">
        <v>17</v>
      </c>
      <c r="L81" s="496" t="s">
        <v>17</v>
      </c>
      <c r="M81" s="496" t="s">
        <v>17</v>
      </c>
      <c r="N81" s="496" t="s">
        <v>17</v>
      </c>
      <c r="O81" s="496" t="s">
        <v>17</v>
      </c>
      <c r="P81" s="496" t="s">
        <v>17</v>
      </c>
      <c r="Q81" s="496" t="s">
        <v>17</v>
      </c>
      <c r="R81" s="496" t="s">
        <v>17</v>
      </c>
      <c r="S81" s="496" t="s">
        <v>17</v>
      </c>
      <c r="T81" s="496" t="s">
        <v>17</v>
      </c>
      <c r="U81" s="496" t="s">
        <v>17</v>
      </c>
      <c r="V81" s="496" t="s">
        <v>17</v>
      </c>
      <c r="W81" s="496" t="s">
        <v>17</v>
      </c>
      <c r="X81" s="496" t="s">
        <v>17</v>
      </c>
      <c r="Y81" s="496" t="s">
        <v>18</v>
      </c>
      <c r="Z81" s="496" t="s">
        <v>17</v>
      </c>
      <c r="AA81" s="496" t="s">
        <v>17</v>
      </c>
      <c r="AB81" s="496" t="s">
        <v>17</v>
      </c>
      <c r="AC81" s="496" t="s">
        <v>17</v>
      </c>
      <c r="AD81" s="496" t="s">
        <v>17</v>
      </c>
      <c r="AE81" s="496" t="s">
        <v>17</v>
      </c>
      <c r="AF81" s="496" t="s">
        <v>17</v>
      </c>
      <c r="AG81" s="496" t="s">
        <v>17</v>
      </c>
      <c r="AH81" s="496" t="s">
        <v>17</v>
      </c>
      <c r="AI81" s="496" t="s">
        <v>17</v>
      </c>
      <c r="AJ81" s="496" t="s">
        <v>17</v>
      </c>
      <c r="AK81" s="496" t="s">
        <v>17</v>
      </c>
      <c r="AL81" s="496" t="s">
        <v>17</v>
      </c>
      <c r="AM81" s="496" t="s">
        <v>17</v>
      </c>
      <c r="AN81" s="496" t="s">
        <v>17</v>
      </c>
      <c r="AO81" s="496" t="s">
        <v>17</v>
      </c>
      <c r="AP81" s="496" t="s">
        <v>17</v>
      </c>
      <c r="AQ81" s="496" t="s">
        <v>17</v>
      </c>
      <c r="AR81" s="496" t="s">
        <v>17</v>
      </c>
      <c r="AS81" s="496" t="s">
        <v>18</v>
      </c>
      <c r="AT81" s="496" t="s">
        <v>17</v>
      </c>
      <c r="AU81" s="496" t="s">
        <v>17</v>
      </c>
      <c r="AV81" s="496" t="s">
        <v>17</v>
      </c>
      <c r="AW81" s="496" t="s">
        <v>17</v>
      </c>
      <c r="AX81" s="496" t="s">
        <v>17</v>
      </c>
      <c r="AY81" s="496" t="s">
        <v>17</v>
      </c>
      <c r="AZ81" s="496" t="s">
        <v>17</v>
      </c>
      <c r="BA81" s="496" t="s">
        <v>17</v>
      </c>
      <c r="BB81" s="496" t="s">
        <v>17</v>
      </c>
      <c r="BC81" s="496" t="s">
        <v>17</v>
      </c>
      <c r="BD81" s="496" t="s">
        <v>17</v>
      </c>
      <c r="BE81" s="496" t="s">
        <v>17</v>
      </c>
      <c r="BF81" s="496" t="s">
        <v>17</v>
      </c>
      <c r="BG81" s="496" t="s">
        <v>18</v>
      </c>
      <c r="BH81" s="496" t="s">
        <v>17</v>
      </c>
      <c r="BI81" s="496" t="s">
        <v>17</v>
      </c>
    </row>
    <row r="82" spans="1:61" ht="28.8" x14ac:dyDescent="0.3">
      <c r="A82" s="493">
        <v>901</v>
      </c>
      <c r="B82" s="494" t="s">
        <v>568</v>
      </c>
      <c r="D82" s="496" t="s">
        <v>1197</v>
      </c>
      <c r="E82" s="496" t="s">
        <v>1127</v>
      </c>
      <c r="F82" s="496" t="s">
        <v>1128</v>
      </c>
      <c r="G82" s="496" t="s">
        <v>1129</v>
      </c>
      <c r="H82" s="496" t="s">
        <v>1130</v>
      </c>
      <c r="I82" s="496" t="s">
        <v>1131</v>
      </c>
      <c r="J82" s="496" t="s">
        <v>1132</v>
      </c>
      <c r="K82" s="496" t="s">
        <v>1133</v>
      </c>
      <c r="L82" s="496" t="s">
        <v>1134</v>
      </c>
      <c r="M82" s="496" t="s">
        <v>1135</v>
      </c>
      <c r="N82" s="496" t="s">
        <v>1136</v>
      </c>
      <c r="O82" s="496" t="s">
        <v>1137</v>
      </c>
      <c r="P82" s="496" t="s">
        <v>1198</v>
      </c>
      <c r="Q82" s="496" t="s">
        <v>1139</v>
      </c>
      <c r="R82" s="496" t="s">
        <v>1140</v>
      </c>
      <c r="S82" s="496" t="s">
        <v>1141</v>
      </c>
      <c r="T82" s="496" t="s">
        <v>1142</v>
      </c>
      <c r="U82" s="496" t="s">
        <v>1143</v>
      </c>
      <c r="V82" s="496" t="s">
        <v>1199</v>
      </c>
      <c r="W82" s="496" t="s">
        <v>1145</v>
      </c>
      <c r="X82" s="496" t="s">
        <v>1146</v>
      </c>
      <c r="Y82" s="496" t="s">
        <v>1147</v>
      </c>
      <c r="Z82" s="496" t="s">
        <v>1148</v>
      </c>
      <c r="AA82" s="496" t="s">
        <v>1200</v>
      </c>
      <c r="AB82" s="496" t="s">
        <v>1149</v>
      </c>
      <c r="AC82" s="496" t="s">
        <v>1150</v>
      </c>
      <c r="AD82" s="496" t="s">
        <v>1151</v>
      </c>
      <c r="AE82" s="496" t="s">
        <v>1152</v>
      </c>
      <c r="AF82" s="496" t="s">
        <v>1201</v>
      </c>
      <c r="AG82" s="496" t="s">
        <v>1202</v>
      </c>
      <c r="AH82" s="496" t="s">
        <v>1203</v>
      </c>
      <c r="AI82" s="496" t="s">
        <v>1155</v>
      </c>
      <c r="AJ82" s="496" t="s">
        <v>1156</v>
      </c>
      <c r="AK82" s="496" t="s">
        <v>1157</v>
      </c>
      <c r="AL82" s="496" t="s">
        <v>1158</v>
      </c>
      <c r="AM82" s="496" t="s">
        <v>1159</v>
      </c>
      <c r="AN82" s="496" t="s">
        <v>1160</v>
      </c>
      <c r="AO82" s="496" t="s">
        <v>1161</v>
      </c>
      <c r="AP82" s="496" t="s">
        <v>1162</v>
      </c>
      <c r="AQ82" s="496" t="s">
        <v>1204</v>
      </c>
      <c r="AR82" s="496" t="s">
        <v>1205</v>
      </c>
      <c r="AS82" s="496" t="s">
        <v>1165</v>
      </c>
      <c r="AT82" s="496" t="s">
        <v>1166</v>
      </c>
      <c r="AU82" s="496" t="s">
        <v>1167</v>
      </c>
      <c r="AV82" s="496" t="s">
        <v>1206</v>
      </c>
      <c r="AW82" s="496" t="s">
        <v>1169</v>
      </c>
      <c r="AX82" s="496" t="s">
        <v>1207</v>
      </c>
      <c r="AY82" s="496" t="s">
        <v>1171</v>
      </c>
      <c r="AZ82" s="496" t="s">
        <v>1172</v>
      </c>
      <c r="BA82" s="496" t="s">
        <v>1173</v>
      </c>
      <c r="BB82" s="496" t="s">
        <v>1174</v>
      </c>
      <c r="BC82" s="496" t="s">
        <v>1175</v>
      </c>
      <c r="BD82" s="496" t="s">
        <v>1176</v>
      </c>
      <c r="BE82" s="496" t="s">
        <v>1177</v>
      </c>
      <c r="BF82" s="496" t="s">
        <v>1208</v>
      </c>
      <c r="BG82" s="496" t="s">
        <v>1179</v>
      </c>
      <c r="BH82" s="496" t="s">
        <v>1180</v>
      </c>
      <c r="BI82" s="496" t="s">
        <v>1181</v>
      </c>
    </row>
    <row r="83" spans="1:61" x14ac:dyDescent="0.3">
      <c r="A83" s="493">
        <v>902</v>
      </c>
      <c r="B83" s="494" t="s">
        <v>569</v>
      </c>
      <c r="D83" s="496" t="s">
        <v>1209</v>
      </c>
      <c r="E83" s="496" t="s">
        <v>1209</v>
      </c>
      <c r="F83" s="496" t="s">
        <v>1210</v>
      </c>
      <c r="G83" s="496" t="s">
        <v>719</v>
      </c>
      <c r="H83" s="496" t="s">
        <v>1211</v>
      </c>
      <c r="I83" s="496" t="s">
        <v>720</v>
      </c>
      <c r="J83" s="496" t="s">
        <v>1211</v>
      </c>
      <c r="K83" s="496" t="s">
        <v>1211</v>
      </c>
      <c r="L83" s="496" t="s">
        <v>1212</v>
      </c>
      <c r="M83" s="496" t="s">
        <v>1209</v>
      </c>
      <c r="N83" s="496" t="s">
        <v>1213</v>
      </c>
      <c r="O83" s="496" t="s">
        <v>1213</v>
      </c>
      <c r="P83" s="496" t="s">
        <v>1211</v>
      </c>
      <c r="Q83" s="496" t="s">
        <v>1210</v>
      </c>
      <c r="R83" s="496" t="s">
        <v>1213</v>
      </c>
      <c r="S83" s="496" t="s">
        <v>1211</v>
      </c>
      <c r="T83" s="496" t="s">
        <v>1214</v>
      </c>
      <c r="U83" s="496" t="s">
        <v>1213</v>
      </c>
      <c r="V83" s="496" t="s">
        <v>1213</v>
      </c>
      <c r="W83" s="496" t="s">
        <v>1215</v>
      </c>
      <c r="X83" s="496" t="s">
        <v>1209</v>
      </c>
      <c r="Y83" s="496" t="s">
        <v>1216</v>
      </c>
      <c r="Z83" s="496" t="s">
        <v>1209</v>
      </c>
      <c r="AA83" s="496" t="s">
        <v>722</v>
      </c>
      <c r="AB83" s="496" t="s">
        <v>1217</v>
      </c>
      <c r="AC83" s="496" t="s">
        <v>1209</v>
      </c>
      <c r="AD83" s="496" t="s">
        <v>1213</v>
      </c>
      <c r="AE83" s="496" t="s">
        <v>1212</v>
      </c>
      <c r="AF83" s="496" t="s">
        <v>1212</v>
      </c>
      <c r="AG83" s="496" t="s">
        <v>571</v>
      </c>
      <c r="AH83" s="496" t="s">
        <v>1213</v>
      </c>
      <c r="AI83" s="496" t="s">
        <v>1209</v>
      </c>
      <c r="AJ83" s="496" t="s">
        <v>1215</v>
      </c>
      <c r="AK83" s="496" t="s">
        <v>1215</v>
      </c>
      <c r="AL83" s="496" t="s">
        <v>1213</v>
      </c>
      <c r="AM83" s="496" t="s">
        <v>1209</v>
      </c>
      <c r="AN83" s="496" t="s">
        <v>1214</v>
      </c>
      <c r="AO83" s="496" t="s">
        <v>721</v>
      </c>
      <c r="AP83" s="496" t="s">
        <v>1214</v>
      </c>
      <c r="AQ83" s="496" t="s">
        <v>1212</v>
      </c>
      <c r="AR83" s="496" t="s">
        <v>1212</v>
      </c>
      <c r="AS83" s="496" t="s">
        <v>1209</v>
      </c>
      <c r="AT83" s="496" t="s">
        <v>1214</v>
      </c>
      <c r="AU83" s="496" t="s">
        <v>1213</v>
      </c>
      <c r="AV83" s="496" t="s">
        <v>1209</v>
      </c>
      <c r="AW83" s="496" t="s">
        <v>570</v>
      </c>
      <c r="AX83" s="496" t="s">
        <v>1212</v>
      </c>
      <c r="AY83" s="496" t="s">
        <v>1209</v>
      </c>
      <c r="AZ83" s="496" t="s">
        <v>1212</v>
      </c>
      <c r="BA83" s="496" t="s">
        <v>1209</v>
      </c>
      <c r="BB83" s="496" t="s">
        <v>1218</v>
      </c>
      <c r="BC83" s="496" t="s">
        <v>1219</v>
      </c>
      <c r="BD83" s="496" t="s">
        <v>1215</v>
      </c>
      <c r="BE83" s="496" t="s">
        <v>1209</v>
      </c>
      <c r="BF83" s="496" t="s">
        <v>1220</v>
      </c>
      <c r="BG83" s="496" t="s">
        <v>1221</v>
      </c>
      <c r="BH83" s="496" t="s">
        <v>1211</v>
      </c>
      <c r="BI83" s="496" t="s">
        <v>1213</v>
      </c>
    </row>
    <row r="84" spans="1:61" x14ac:dyDescent="0.3">
      <c r="A84" s="493">
        <v>903</v>
      </c>
      <c r="B84" s="494" t="s">
        <v>572</v>
      </c>
      <c r="D84" s="496" t="s">
        <v>1222</v>
      </c>
      <c r="E84" s="496" t="s">
        <v>1223</v>
      </c>
      <c r="F84" s="496" t="s">
        <v>1224</v>
      </c>
      <c r="G84" s="496" t="s">
        <v>723</v>
      </c>
      <c r="H84" s="496" t="s">
        <v>1223</v>
      </c>
      <c r="I84" s="496" t="s">
        <v>573</v>
      </c>
      <c r="J84" s="496" t="s">
        <v>1223</v>
      </c>
      <c r="K84" s="496" t="s">
        <v>1225</v>
      </c>
      <c r="L84" s="496" t="s">
        <v>1226</v>
      </c>
      <c r="M84" s="496" t="s">
        <v>1222</v>
      </c>
      <c r="N84" s="496" t="s">
        <v>1227</v>
      </c>
      <c r="O84" s="496" t="s">
        <v>1227</v>
      </c>
      <c r="P84" s="496" t="s">
        <v>1223</v>
      </c>
      <c r="Q84" s="496" t="s">
        <v>1224</v>
      </c>
      <c r="R84" s="496" t="s">
        <v>1227</v>
      </c>
      <c r="S84" s="496" t="s">
        <v>1228</v>
      </c>
      <c r="T84" s="496" t="s">
        <v>1229</v>
      </c>
      <c r="U84" s="496" t="s">
        <v>1227</v>
      </c>
      <c r="V84" s="496" t="s">
        <v>1227</v>
      </c>
      <c r="W84" s="496" t="s">
        <v>1230</v>
      </c>
      <c r="X84" s="496" t="s">
        <v>1222</v>
      </c>
      <c r="Y84" s="496" t="s">
        <v>1226</v>
      </c>
      <c r="Z84" s="496" t="s">
        <v>1222</v>
      </c>
      <c r="AA84" s="496" t="s">
        <v>725</v>
      </c>
      <c r="AB84" s="496" t="s">
        <v>724</v>
      </c>
      <c r="AC84" s="496" t="s">
        <v>1231</v>
      </c>
      <c r="AD84" s="496" t="s">
        <v>1227</v>
      </c>
      <c r="AE84" s="496" t="s">
        <v>1226</v>
      </c>
      <c r="AF84" s="496" t="s">
        <v>1226</v>
      </c>
      <c r="AG84" s="496" t="s">
        <v>573</v>
      </c>
      <c r="AH84" s="496" t="s">
        <v>1227</v>
      </c>
      <c r="AI84" s="496" t="s">
        <v>1222</v>
      </c>
      <c r="AJ84" s="496" t="s">
        <v>1230</v>
      </c>
      <c r="AK84" s="496" t="s">
        <v>1230</v>
      </c>
      <c r="AL84" s="496" t="s">
        <v>1227</v>
      </c>
      <c r="AM84" s="496" t="s">
        <v>1222</v>
      </c>
      <c r="AN84" s="496" t="s">
        <v>1229</v>
      </c>
      <c r="AO84" s="496" t="s">
        <v>724</v>
      </c>
      <c r="AP84" s="496" t="s">
        <v>1229</v>
      </c>
      <c r="AQ84" s="496" t="s">
        <v>1226</v>
      </c>
      <c r="AR84" s="496" t="s">
        <v>1226</v>
      </c>
      <c r="AS84" s="496" t="s">
        <v>1231</v>
      </c>
      <c r="AT84" s="496" t="s">
        <v>1229</v>
      </c>
      <c r="AU84" s="496" t="s">
        <v>1227</v>
      </c>
      <c r="AV84" s="496" t="s">
        <v>1222</v>
      </c>
      <c r="AW84" s="496" t="s">
        <v>1232</v>
      </c>
      <c r="AX84" s="496" t="s">
        <v>1226</v>
      </c>
      <c r="AY84" s="496" t="s">
        <v>1230</v>
      </c>
      <c r="AZ84" s="496" t="s">
        <v>1226</v>
      </c>
      <c r="BA84" s="496" t="s">
        <v>1230</v>
      </c>
      <c r="BB84" s="496" t="s">
        <v>1233</v>
      </c>
      <c r="BC84" s="496" t="s">
        <v>1234</v>
      </c>
      <c r="BD84" s="496" t="s">
        <v>1230</v>
      </c>
      <c r="BE84" s="496" t="s">
        <v>1222</v>
      </c>
      <c r="BF84" s="496" t="s">
        <v>724</v>
      </c>
      <c r="BG84" s="496" t="s">
        <v>1235</v>
      </c>
      <c r="BH84" s="496" t="s">
        <v>1225</v>
      </c>
      <c r="BI84" s="496" t="s">
        <v>1227</v>
      </c>
    </row>
    <row r="85" spans="1:61" x14ac:dyDescent="0.3">
      <c r="A85" s="493">
        <v>904</v>
      </c>
      <c r="B85" s="494" t="s">
        <v>574</v>
      </c>
      <c r="D85" s="496" t="s">
        <v>1236</v>
      </c>
      <c r="E85" s="496" t="s">
        <v>1237</v>
      </c>
      <c r="F85" s="496" t="s">
        <v>1238</v>
      </c>
      <c r="G85" s="496" t="s">
        <v>726</v>
      </c>
      <c r="H85" s="496" t="s">
        <v>1237</v>
      </c>
      <c r="I85" s="496" t="s">
        <v>1239</v>
      </c>
      <c r="J85" s="496" t="s">
        <v>1237</v>
      </c>
      <c r="K85" s="496" t="s">
        <v>1237</v>
      </c>
      <c r="L85" s="496" t="s">
        <v>1240</v>
      </c>
      <c r="M85" s="496" t="s">
        <v>1236</v>
      </c>
      <c r="N85" s="496" t="s">
        <v>1241</v>
      </c>
      <c r="O85" s="496" t="s">
        <v>1241</v>
      </c>
      <c r="P85" s="496" t="s">
        <v>1237</v>
      </c>
      <c r="Q85" s="496" t="s">
        <v>1238</v>
      </c>
      <c r="R85" s="496" t="s">
        <v>1241</v>
      </c>
      <c r="S85" s="496" t="s">
        <v>1237</v>
      </c>
      <c r="T85" s="496" t="s">
        <v>1242</v>
      </c>
      <c r="U85" s="496" t="s">
        <v>1241</v>
      </c>
      <c r="V85" s="496" t="s">
        <v>1241</v>
      </c>
      <c r="W85" s="496" t="s">
        <v>1243</v>
      </c>
      <c r="X85" s="496" t="s">
        <v>1236</v>
      </c>
      <c r="Y85" s="496" t="s">
        <v>1240</v>
      </c>
      <c r="Z85" s="496" t="s">
        <v>1236</v>
      </c>
      <c r="AA85" s="496" t="s">
        <v>728</v>
      </c>
      <c r="AB85" s="496" t="s">
        <v>576</v>
      </c>
      <c r="AC85" s="496" t="s">
        <v>1244</v>
      </c>
      <c r="AD85" s="496" t="s">
        <v>1241</v>
      </c>
      <c r="AE85" s="496" t="s">
        <v>1240</v>
      </c>
      <c r="AF85" s="496" t="s">
        <v>1240</v>
      </c>
      <c r="AG85" s="496" t="s">
        <v>575</v>
      </c>
      <c r="AH85" s="496" t="s">
        <v>1241</v>
      </c>
      <c r="AI85" s="496" t="s">
        <v>1236</v>
      </c>
      <c r="AJ85" s="496" t="s">
        <v>1243</v>
      </c>
      <c r="AK85" s="496" t="s">
        <v>1243</v>
      </c>
      <c r="AL85" s="496" t="s">
        <v>1241</v>
      </c>
      <c r="AM85" s="496" t="s">
        <v>1236</v>
      </c>
      <c r="AN85" s="496" t="s">
        <v>1242</v>
      </c>
      <c r="AO85" s="496" t="s">
        <v>576</v>
      </c>
      <c r="AP85" s="496" t="s">
        <v>1242</v>
      </c>
      <c r="AQ85" s="496" t="s">
        <v>1240</v>
      </c>
      <c r="AR85" s="496" t="s">
        <v>1240</v>
      </c>
      <c r="AS85" s="496" t="s">
        <v>1244</v>
      </c>
      <c r="AT85" s="496" t="s">
        <v>1242</v>
      </c>
      <c r="AU85" s="496" t="s">
        <v>1241</v>
      </c>
      <c r="AV85" s="496" t="s">
        <v>1236</v>
      </c>
      <c r="AW85" s="496" t="s">
        <v>1245</v>
      </c>
      <c r="AX85" s="496" t="s">
        <v>1240</v>
      </c>
      <c r="AY85" s="496" t="s">
        <v>1243</v>
      </c>
      <c r="AZ85" s="496" t="s">
        <v>1240</v>
      </c>
      <c r="BA85" s="496" t="s">
        <v>1243</v>
      </c>
      <c r="BB85" s="496" t="s">
        <v>1246</v>
      </c>
      <c r="BC85" s="496" t="s">
        <v>578</v>
      </c>
      <c r="BD85" s="496" t="s">
        <v>1243</v>
      </c>
      <c r="BE85" s="496" t="s">
        <v>1236</v>
      </c>
      <c r="BF85" s="496" t="s">
        <v>1247</v>
      </c>
      <c r="BG85" s="496" t="s">
        <v>1248</v>
      </c>
      <c r="BH85" s="496" t="s">
        <v>1237</v>
      </c>
      <c r="BI85" s="496" t="s">
        <v>1241</v>
      </c>
    </row>
    <row r="86" spans="1:61" x14ac:dyDescent="0.3">
      <c r="A86" s="493">
        <v>905</v>
      </c>
      <c r="B86" s="494" t="s">
        <v>577</v>
      </c>
      <c r="D86" s="496" t="s">
        <v>1236</v>
      </c>
      <c r="E86" s="496" t="s">
        <v>1237</v>
      </c>
      <c r="F86" s="496" t="s">
        <v>1249</v>
      </c>
      <c r="G86" s="496" t="s">
        <v>726</v>
      </c>
      <c r="H86" s="496" t="s">
        <v>1237</v>
      </c>
      <c r="I86" s="496" t="s">
        <v>1239</v>
      </c>
      <c r="J86" s="496" t="s">
        <v>1237</v>
      </c>
      <c r="K86" s="496" t="s">
        <v>1237</v>
      </c>
      <c r="L86" s="496" t="s">
        <v>1250</v>
      </c>
      <c r="M86" s="496" t="s">
        <v>1236</v>
      </c>
      <c r="N86" s="496" t="s">
        <v>1241</v>
      </c>
      <c r="O86" s="496" t="s">
        <v>1241</v>
      </c>
      <c r="P86" s="496" t="s">
        <v>1237</v>
      </c>
      <c r="Q86" s="496" t="s">
        <v>1249</v>
      </c>
      <c r="R86" s="496" t="s">
        <v>1241</v>
      </c>
      <c r="S86" s="496" t="s">
        <v>1237</v>
      </c>
      <c r="T86" s="496" t="s">
        <v>1242</v>
      </c>
      <c r="U86" s="496" t="s">
        <v>1241</v>
      </c>
      <c r="V86" s="496" t="s">
        <v>1241</v>
      </c>
      <c r="W86" s="496" t="s">
        <v>1237</v>
      </c>
      <c r="X86" s="496" t="s">
        <v>1236</v>
      </c>
      <c r="Y86" s="496" t="s">
        <v>1240</v>
      </c>
      <c r="Z86" s="496" t="s">
        <v>1236</v>
      </c>
      <c r="AA86" s="496" t="s">
        <v>728</v>
      </c>
      <c r="AB86" s="496" t="s">
        <v>578</v>
      </c>
      <c r="AC86" s="496" t="s">
        <v>1244</v>
      </c>
      <c r="AD86" s="496" t="s">
        <v>1241</v>
      </c>
      <c r="AE86" s="496" t="s">
        <v>1250</v>
      </c>
      <c r="AF86" s="496" t="s">
        <v>1250</v>
      </c>
      <c r="AG86" s="496" t="s">
        <v>1251</v>
      </c>
      <c r="AH86" s="496" t="s">
        <v>1241</v>
      </c>
      <c r="AI86" s="496" t="s">
        <v>1236</v>
      </c>
      <c r="AJ86" s="496" t="s">
        <v>1237</v>
      </c>
      <c r="AK86" s="496" t="s">
        <v>1237</v>
      </c>
      <c r="AL86" s="496" t="s">
        <v>1241</v>
      </c>
      <c r="AM86" s="496" t="s">
        <v>1236</v>
      </c>
      <c r="AN86" s="496" t="s">
        <v>1242</v>
      </c>
      <c r="AO86" s="496" t="s">
        <v>578</v>
      </c>
      <c r="AP86" s="496" t="s">
        <v>1242</v>
      </c>
      <c r="AQ86" s="496" t="s">
        <v>1250</v>
      </c>
      <c r="AR86" s="496" t="s">
        <v>1250</v>
      </c>
      <c r="AS86" s="496" t="s">
        <v>1244</v>
      </c>
      <c r="AT86" s="496" t="s">
        <v>1242</v>
      </c>
      <c r="AU86" s="496" t="s">
        <v>1241</v>
      </c>
      <c r="AV86" s="496" t="s">
        <v>1236</v>
      </c>
      <c r="AW86" s="496" t="s">
        <v>1245</v>
      </c>
      <c r="AX86" s="496" t="s">
        <v>1240</v>
      </c>
      <c r="AY86" s="496" t="s">
        <v>1237</v>
      </c>
      <c r="AZ86" s="496" t="s">
        <v>1250</v>
      </c>
      <c r="BA86" s="496" t="s">
        <v>1237</v>
      </c>
      <c r="BB86" s="496" t="s">
        <v>1246</v>
      </c>
      <c r="BC86" s="496" t="s">
        <v>578</v>
      </c>
      <c r="BD86" s="496" t="s">
        <v>1237</v>
      </c>
      <c r="BE86" s="496" t="s">
        <v>1236</v>
      </c>
      <c r="BF86" s="496" t="s">
        <v>727</v>
      </c>
      <c r="BG86" s="496" t="s">
        <v>1248</v>
      </c>
      <c r="BH86" s="496" t="s">
        <v>1237</v>
      </c>
      <c r="BI86" s="496" t="s">
        <v>1241</v>
      </c>
    </row>
    <row r="87" spans="1:61" x14ac:dyDescent="0.3">
      <c r="A87" s="493">
        <v>906</v>
      </c>
      <c r="B87" s="494" t="s">
        <v>486</v>
      </c>
      <c r="D87" s="496">
        <v>1</v>
      </c>
      <c r="E87" s="496">
        <v>1</v>
      </c>
      <c r="F87" s="496">
        <v>1</v>
      </c>
      <c r="G87" s="496">
        <v>1</v>
      </c>
      <c r="H87" s="496">
        <v>1</v>
      </c>
      <c r="I87" s="496">
        <v>1</v>
      </c>
      <c r="J87" s="496">
        <v>1</v>
      </c>
      <c r="K87" s="496">
        <v>1</v>
      </c>
      <c r="L87" s="496">
        <v>1</v>
      </c>
      <c r="M87" s="496">
        <v>1</v>
      </c>
      <c r="N87" s="496">
        <v>1</v>
      </c>
      <c r="O87" s="496">
        <v>1</v>
      </c>
      <c r="P87" s="496">
        <v>1</v>
      </c>
      <c r="Q87" s="496">
        <v>1</v>
      </c>
      <c r="R87" s="496">
        <v>1</v>
      </c>
      <c r="S87" s="496">
        <v>1</v>
      </c>
      <c r="T87" s="496">
        <v>1</v>
      </c>
      <c r="U87" s="496">
        <v>1</v>
      </c>
      <c r="V87" s="496">
        <v>1</v>
      </c>
      <c r="W87" s="496">
        <v>1</v>
      </c>
      <c r="X87" s="496">
        <v>1</v>
      </c>
      <c r="Y87" s="496">
        <v>1</v>
      </c>
      <c r="Z87" s="496">
        <v>1</v>
      </c>
      <c r="AA87" s="496">
        <v>1</v>
      </c>
      <c r="AB87" s="496">
        <v>1</v>
      </c>
      <c r="AC87" s="496">
        <v>1</v>
      </c>
      <c r="AD87" s="496">
        <v>1</v>
      </c>
      <c r="AE87" s="496">
        <v>1</v>
      </c>
      <c r="AF87" s="496">
        <v>1</v>
      </c>
      <c r="AG87" s="496">
        <v>1</v>
      </c>
      <c r="AH87" s="496">
        <v>1</v>
      </c>
      <c r="AI87" s="496">
        <v>1</v>
      </c>
      <c r="AJ87" s="496">
        <v>1</v>
      </c>
      <c r="AK87" s="496">
        <v>1</v>
      </c>
      <c r="AL87" s="496">
        <v>1</v>
      </c>
      <c r="AM87" s="496">
        <v>1</v>
      </c>
      <c r="AN87" s="496">
        <v>1</v>
      </c>
      <c r="AO87" s="496">
        <v>1</v>
      </c>
      <c r="AP87" s="496">
        <v>1</v>
      </c>
      <c r="AQ87" s="496">
        <v>1</v>
      </c>
      <c r="AR87" s="496">
        <v>1</v>
      </c>
      <c r="AS87" s="496">
        <v>1</v>
      </c>
      <c r="AT87" s="496">
        <v>1</v>
      </c>
      <c r="AU87" s="496">
        <v>1</v>
      </c>
      <c r="AV87" s="496">
        <v>1</v>
      </c>
      <c r="AW87" s="496">
        <v>1</v>
      </c>
      <c r="AX87" s="496">
        <v>1</v>
      </c>
      <c r="AY87" s="496">
        <v>1</v>
      </c>
      <c r="AZ87" s="496">
        <v>1</v>
      </c>
      <c r="BA87" s="496">
        <v>1</v>
      </c>
      <c r="BB87" s="496">
        <v>1</v>
      </c>
      <c r="BC87" s="496">
        <v>1</v>
      </c>
      <c r="BD87" s="496">
        <v>1</v>
      </c>
      <c r="BE87" s="496">
        <v>1</v>
      </c>
      <c r="BF87" s="496">
        <v>1</v>
      </c>
      <c r="BG87" s="496">
        <v>1</v>
      </c>
      <c r="BH87" s="496">
        <v>1</v>
      </c>
      <c r="BI87" s="496">
        <v>1</v>
      </c>
    </row>
    <row r="88" spans="1:61" x14ac:dyDescent="0.3">
      <c r="A88" s="493">
        <v>907</v>
      </c>
      <c r="B88" s="494" t="s">
        <v>487</v>
      </c>
      <c r="D88" s="496">
        <v>2</v>
      </c>
      <c r="E88" s="496">
        <v>2</v>
      </c>
      <c r="F88" s="496">
        <v>2</v>
      </c>
      <c r="G88" s="496">
        <v>2</v>
      </c>
      <c r="H88" s="496">
        <v>2</v>
      </c>
      <c r="I88" s="496">
        <v>2</v>
      </c>
      <c r="J88" s="496">
        <v>2</v>
      </c>
      <c r="K88" s="496">
        <v>2</v>
      </c>
      <c r="L88" s="496">
        <v>2</v>
      </c>
      <c r="M88" s="496">
        <v>2</v>
      </c>
      <c r="N88" s="496">
        <v>2</v>
      </c>
      <c r="O88" s="496">
        <v>2</v>
      </c>
      <c r="P88" s="496">
        <v>2</v>
      </c>
      <c r="Q88" s="496">
        <v>2</v>
      </c>
      <c r="R88" s="496">
        <v>2</v>
      </c>
      <c r="S88" s="496">
        <v>2</v>
      </c>
      <c r="T88" s="496">
        <v>2</v>
      </c>
      <c r="U88" s="496">
        <v>2</v>
      </c>
      <c r="V88" s="496">
        <v>2</v>
      </c>
      <c r="W88" s="496">
        <v>2</v>
      </c>
      <c r="X88" s="496">
        <v>2</v>
      </c>
      <c r="Y88" s="496">
        <v>2</v>
      </c>
      <c r="Z88" s="496">
        <v>2</v>
      </c>
      <c r="AA88" s="496">
        <v>2</v>
      </c>
      <c r="AB88" s="496">
        <v>2</v>
      </c>
      <c r="AC88" s="496">
        <v>2</v>
      </c>
      <c r="AD88" s="496">
        <v>2</v>
      </c>
      <c r="AE88" s="496">
        <v>2</v>
      </c>
      <c r="AF88" s="496">
        <v>2</v>
      </c>
      <c r="AG88" s="496">
        <v>2</v>
      </c>
      <c r="AH88" s="496">
        <v>2</v>
      </c>
      <c r="AI88" s="496">
        <v>2</v>
      </c>
      <c r="AJ88" s="496">
        <v>2</v>
      </c>
      <c r="AK88" s="496">
        <v>2</v>
      </c>
      <c r="AL88" s="496">
        <v>2</v>
      </c>
      <c r="AM88" s="496">
        <v>2</v>
      </c>
      <c r="AN88" s="496">
        <v>2</v>
      </c>
      <c r="AO88" s="496">
        <v>2</v>
      </c>
      <c r="AP88" s="496">
        <v>2</v>
      </c>
      <c r="AQ88" s="496">
        <v>2</v>
      </c>
      <c r="AR88" s="496">
        <v>2</v>
      </c>
      <c r="AS88" s="496">
        <v>2</v>
      </c>
      <c r="AT88" s="496">
        <v>2</v>
      </c>
      <c r="AU88" s="496">
        <v>2</v>
      </c>
      <c r="AV88" s="496">
        <v>2</v>
      </c>
      <c r="AW88" s="496">
        <v>2</v>
      </c>
      <c r="AX88" s="496">
        <v>2</v>
      </c>
      <c r="AY88" s="496">
        <v>2</v>
      </c>
      <c r="AZ88" s="496">
        <v>2</v>
      </c>
      <c r="BA88" s="496">
        <v>2</v>
      </c>
      <c r="BB88" s="496">
        <v>2</v>
      </c>
      <c r="BC88" s="496">
        <v>2</v>
      </c>
      <c r="BD88" s="496">
        <v>2</v>
      </c>
      <c r="BE88" s="496">
        <v>2</v>
      </c>
      <c r="BF88" s="496">
        <v>2</v>
      </c>
      <c r="BG88" s="496">
        <v>2</v>
      </c>
      <c r="BH88" s="496">
        <v>2</v>
      </c>
      <c r="BI88" s="496">
        <v>2</v>
      </c>
    </row>
    <row r="89" spans="1:61" x14ac:dyDescent="0.3">
      <c r="A89" s="493">
        <v>917</v>
      </c>
      <c r="B89" s="494" t="s">
        <v>579</v>
      </c>
      <c r="D89" s="496" t="s">
        <v>624</v>
      </c>
      <c r="E89" s="496" t="s">
        <v>731</v>
      </c>
      <c r="F89" s="496" t="s">
        <v>1252</v>
      </c>
      <c r="G89" s="496" t="s">
        <v>1253</v>
      </c>
      <c r="H89" s="496" t="s">
        <v>626</v>
      </c>
      <c r="I89" s="496" t="s">
        <v>618</v>
      </c>
      <c r="J89" s="496" t="s">
        <v>622</v>
      </c>
      <c r="K89" s="496" t="s">
        <v>735</v>
      </c>
      <c r="L89" s="496" t="s">
        <v>644</v>
      </c>
      <c r="M89" s="496" t="s">
        <v>1254</v>
      </c>
      <c r="N89" s="496" t="s">
        <v>1252</v>
      </c>
      <c r="O89" s="496" t="s">
        <v>584</v>
      </c>
      <c r="P89" s="496" t="s">
        <v>622</v>
      </c>
      <c r="Q89" s="496" t="s">
        <v>581</v>
      </c>
      <c r="R89" s="496" t="s">
        <v>611</v>
      </c>
      <c r="S89" s="496" t="s">
        <v>1255</v>
      </c>
      <c r="T89" s="496" t="s">
        <v>743</v>
      </c>
      <c r="U89" s="496" t="s">
        <v>617</v>
      </c>
      <c r="V89" s="496" t="s">
        <v>606</v>
      </c>
      <c r="W89" s="496" t="s">
        <v>735</v>
      </c>
      <c r="X89" s="496" t="s">
        <v>582</v>
      </c>
      <c r="Y89" s="496" t="s">
        <v>589</v>
      </c>
      <c r="Z89" s="496" t="s">
        <v>641</v>
      </c>
      <c r="AA89" s="496" t="s">
        <v>953</v>
      </c>
      <c r="AB89" s="496" t="s">
        <v>591</v>
      </c>
      <c r="AC89" s="496" t="s">
        <v>601</v>
      </c>
      <c r="AD89" s="496" t="s">
        <v>1256</v>
      </c>
      <c r="AE89" s="496" t="s">
        <v>1257</v>
      </c>
      <c r="AF89" s="496" t="s">
        <v>1258</v>
      </c>
      <c r="AG89" s="496" t="s">
        <v>591</v>
      </c>
      <c r="AH89" s="496" t="s">
        <v>628</v>
      </c>
      <c r="AI89" s="496" t="s">
        <v>582</v>
      </c>
      <c r="AJ89" s="496" t="s">
        <v>648</v>
      </c>
      <c r="AK89" s="496" t="s">
        <v>599</v>
      </c>
      <c r="AL89" s="496" t="s">
        <v>596</v>
      </c>
      <c r="AM89" s="496" t="s">
        <v>1259</v>
      </c>
      <c r="AN89" s="496" t="s">
        <v>1260</v>
      </c>
      <c r="AO89" s="496" t="s">
        <v>591</v>
      </c>
      <c r="AP89" s="496" t="s">
        <v>600</v>
      </c>
      <c r="AQ89" s="496" t="s">
        <v>1261</v>
      </c>
      <c r="AR89" s="496" t="s">
        <v>593</v>
      </c>
      <c r="AS89" s="496" t="s">
        <v>689</v>
      </c>
      <c r="AT89" s="496" t="s">
        <v>1262</v>
      </c>
      <c r="AU89" s="496" t="s">
        <v>592</v>
      </c>
      <c r="AV89" s="496" t="s">
        <v>603</v>
      </c>
      <c r="AW89" s="496" t="s">
        <v>597</v>
      </c>
      <c r="AX89" s="496" t="s">
        <v>655</v>
      </c>
      <c r="AY89" s="496" t="s">
        <v>645</v>
      </c>
      <c r="AZ89" s="496" t="s">
        <v>1263</v>
      </c>
      <c r="BA89" s="496" t="s">
        <v>619</v>
      </c>
      <c r="BB89" s="496" t="s">
        <v>591</v>
      </c>
      <c r="BC89" s="496" t="s">
        <v>605</v>
      </c>
      <c r="BD89" s="496" t="s">
        <v>647</v>
      </c>
      <c r="BE89" s="496" t="s">
        <v>735</v>
      </c>
      <c r="BF89" s="496" t="s">
        <v>558</v>
      </c>
      <c r="BG89" s="496" t="s">
        <v>647</v>
      </c>
      <c r="BH89" s="496" t="s">
        <v>732</v>
      </c>
      <c r="BI89" s="496" t="s">
        <v>617</v>
      </c>
    </row>
    <row r="90" spans="1:61" x14ac:dyDescent="0.3">
      <c r="A90" s="493">
        <v>920</v>
      </c>
      <c r="B90" s="494" t="s">
        <v>612</v>
      </c>
      <c r="D90" s="496" t="s">
        <v>613</v>
      </c>
      <c r="E90" s="496" t="s">
        <v>613</v>
      </c>
      <c r="F90" s="496" t="s">
        <v>615</v>
      </c>
      <c r="G90" s="496" t="s">
        <v>613</v>
      </c>
      <c r="H90" s="496" t="s">
        <v>613</v>
      </c>
      <c r="I90" s="496" t="s">
        <v>613</v>
      </c>
      <c r="J90" s="496" t="s">
        <v>613</v>
      </c>
      <c r="K90" s="496" t="s">
        <v>613</v>
      </c>
      <c r="L90" s="496" t="s">
        <v>614</v>
      </c>
      <c r="M90" s="496" t="s">
        <v>613</v>
      </c>
      <c r="N90" s="496" t="s">
        <v>613</v>
      </c>
      <c r="O90" s="496" t="s">
        <v>613</v>
      </c>
      <c r="P90" s="496" t="s">
        <v>613</v>
      </c>
      <c r="Q90" s="496" t="s">
        <v>613</v>
      </c>
      <c r="R90" s="496" t="s">
        <v>613</v>
      </c>
      <c r="S90" s="496" t="s">
        <v>613</v>
      </c>
      <c r="T90" s="496" t="s">
        <v>613</v>
      </c>
      <c r="U90" s="496" t="s">
        <v>613</v>
      </c>
      <c r="V90" s="496" t="s">
        <v>613</v>
      </c>
      <c r="W90" s="496" t="s">
        <v>613</v>
      </c>
      <c r="X90" s="496" t="s">
        <v>613</v>
      </c>
      <c r="Y90" s="496" t="s">
        <v>613</v>
      </c>
      <c r="Z90" s="496" t="s">
        <v>613</v>
      </c>
      <c r="AA90" s="496" t="s">
        <v>613</v>
      </c>
      <c r="AB90" s="496" t="s">
        <v>613</v>
      </c>
      <c r="AC90" s="496" t="s">
        <v>613</v>
      </c>
      <c r="AD90" s="496" t="s">
        <v>613</v>
      </c>
      <c r="AE90" s="496" t="s">
        <v>614</v>
      </c>
      <c r="AF90" s="496" t="s">
        <v>613</v>
      </c>
      <c r="AG90" s="496" t="s">
        <v>613</v>
      </c>
      <c r="AH90" s="496" t="s">
        <v>613</v>
      </c>
      <c r="AI90" s="496" t="s">
        <v>613</v>
      </c>
      <c r="AJ90" s="496" t="s">
        <v>613</v>
      </c>
      <c r="AK90" s="496" t="s">
        <v>613</v>
      </c>
      <c r="AL90" s="496" t="s">
        <v>613</v>
      </c>
      <c r="AM90" s="496" t="s">
        <v>613</v>
      </c>
      <c r="AN90" s="496" t="s">
        <v>613</v>
      </c>
      <c r="AO90" s="496" t="s">
        <v>613</v>
      </c>
      <c r="AP90" s="496" t="s">
        <v>613</v>
      </c>
      <c r="AQ90" s="496" t="s">
        <v>613</v>
      </c>
      <c r="AR90" s="496" t="s">
        <v>613</v>
      </c>
      <c r="AS90" s="496" t="s">
        <v>613</v>
      </c>
      <c r="AT90" s="496" t="s">
        <v>613</v>
      </c>
      <c r="AU90" s="496" t="s">
        <v>613</v>
      </c>
      <c r="AV90" s="496" t="s">
        <v>613</v>
      </c>
      <c r="AW90" s="496" t="s">
        <v>613</v>
      </c>
      <c r="AX90" s="496" t="s">
        <v>613</v>
      </c>
      <c r="AY90" s="496" t="s">
        <v>613</v>
      </c>
      <c r="AZ90" s="496" t="s">
        <v>613</v>
      </c>
      <c r="BA90" s="496" t="s">
        <v>613</v>
      </c>
      <c r="BB90" s="496" t="s">
        <v>613</v>
      </c>
      <c r="BC90" s="496" t="s">
        <v>613</v>
      </c>
      <c r="BD90" s="496" t="s">
        <v>613</v>
      </c>
      <c r="BE90" s="496" t="s">
        <v>613</v>
      </c>
      <c r="BF90" s="496" t="s">
        <v>613</v>
      </c>
      <c r="BG90" s="496" t="s">
        <v>613</v>
      </c>
      <c r="BH90" s="496" t="s">
        <v>613</v>
      </c>
      <c r="BI90" s="496" t="s">
        <v>613</v>
      </c>
    </row>
    <row r="91" spans="1:61" x14ac:dyDescent="0.3">
      <c r="A91" s="493">
        <v>921</v>
      </c>
      <c r="B91" s="494" t="s">
        <v>616</v>
      </c>
      <c r="D91" s="496" t="s">
        <v>588</v>
      </c>
      <c r="E91" s="496" t="s">
        <v>935</v>
      </c>
      <c r="F91" s="496" t="s">
        <v>1252</v>
      </c>
      <c r="G91" s="496" t="s">
        <v>1265</v>
      </c>
      <c r="H91" s="496" t="s">
        <v>648</v>
      </c>
      <c r="I91" s="496" t="s">
        <v>620</v>
      </c>
      <c r="J91" s="496" t="s">
        <v>622</v>
      </c>
      <c r="K91" s="496" t="s">
        <v>602</v>
      </c>
      <c r="L91" s="496" t="s">
        <v>740</v>
      </c>
      <c r="M91" s="496" t="s">
        <v>1254</v>
      </c>
      <c r="N91" s="496" t="s">
        <v>1266</v>
      </c>
      <c r="O91" s="496" t="s">
        <v>584</v>
      </c>
      <c r="P91" s="496" t="s">
        <v>622</v>
      </c>
      <c r="Q91" s="496" t="s">
        <v>1267</v>
      </c>
      <c r="R91" s="496" t="s">
        <v>732</v>
      </c>
      <c r="S91" s="496" t="s">
        <v>596</v>
      </c>
      <c r="T91" s="496" t="s">
        <v>672</v>
      </c>
      <c r="U91" s="496" t="s">
        <v>1268</v>
      </c>
      <c r="V91" s="496" t="s">
        <v>606</v>
      </c>
      <c r="W91" s="496" t="s">
        <v>735</v>
      </c>
      <c r="X91" s="496" t="s">
        <v>605</v>
      </c>
      <c r="Y91" s="496" t="s">
        <v>1258</v>
      </c>
      <c r="Z91" s="496" t="s">
        <v>641</v>
      </c>
      <c r="AA91" s="496" t="s">
        <v>953</v>
      </c>
      <c r="AB91" s="496" t="s">
        <v>591</v>
      </c>
      <c r="AC91" s="496" t="s">
        <v>601</v>
      </c>
      <c r="AD91" s="496" t="s">
        <v>733</v>
      </c>
      <c r="AE91" s="496" t="s">
        <v>739</v>
      </c>
      <c r="AF91" s="496" t="s">
        <v>1258</v>
      </c>
      <c r="AG91" s="496" t="s">
        <v>591</v>
      </c>
      <c r="AH91" s="496" t="s">
        <v>628</v>
      </c>
      <c r="AI91" s="496" t="s">
        <v>582</v>
      </c>
      <c r="AJ91" s="496" t="s">
        <v>648</v>
      </c>
      <c r="AK91" s="496" t="s">
        <v>1269</v>
      </c>
      <c r="AL91" s="496" t="s">
        <v>672</v>
      </c>
      <c r="AM91" s="496" t="s">
        <v>1270</v>
      </c>
      <c r="AN91" s="496" t="s">
        <v>1260</v>
      </c>
      <c r="AO91" s="496" t="s">
        <v>591</v>
      </c>
      <c r="AP91" s="496" t="s">
        <v>598</v>
      </c>
      <c r="AQ91" s="496" t="s">
        <v>1271</v>
      </c>
      <c r="AR91" s="496" t="s">
        <v>673</v>
      </c>
      <c r="AS91" s="496" t="s">
        <v>689</v>
      </c>
      <c r="AT91" s="496" t="s">
        <v>589</v>
      </c>
      <c r="AU91" s="496" t="s">
        <v>631</v>
      </c>
      <c r="AV91" s="496" t="s">
        <v>623</v>
      </c>
      <c r="AW91" s="496" t="s">
        <v>598</v>
      </c>
      <c r="AX91" s="496" t="s">
        <v>1272</v>
      </c>
      <c r="AY91" s="496" t="s">
        <v>645</v>
      </c>
      <c r="AZ91" s="496" t="s">
        <v>1263</v>
      </c>
      <c r="BA91" s="496" t="s">
        <v>619</v>
      </c>
      <c r="BB91" s="496" t="s">
        <v>591</v>
      </c>
      <c r="BC91" s="496" t="s">
        <v>605</v>
      </c>
      <c r="BD91" s="496" t="s">
        <v>1264</v>
      </c>
      <c r="BE91" s="496" t="s">
        <v>735</v>
      </c>
      <c r="BF91" s="496" t="s">
        <v>1269</v>
      </c>
      <c r="BG91" s="496" t="s">
        <v>742</v>
      </c>
      <c r="BH91" s="496" t="s">
        <v>609</v>
      </c>
      <c r="BI91" s="496" t="s">
        <v>628</v>
      </c>
    </row>
    <row r="92" spans="1:61" x14ac:dyDescent="0.3">
      <c r="A92" s="493">
        <v>922</v>
      </c>
      <c r="B92" s="494" t="s">
        <v>625</v>
      </c>
      <c r="D92" s="496" t="s">
        <v>601</v>
      </c>
      <c r="E92" s="496" t="s">
        <v>1273</v>
      </c>
      <c r="F92" s="496" t="s">
        <v>756</v>
      </c>
      <c r="G92" s="496" t="s">
        <v>1265</v>
      </c>
      <c r="H92" s="496" t="s">
        <v>617</v>
      </c>
      <c r="I92" s="496" t="s">
        <v>1260</v>
      </c>
      <c r="J92" s="496" t="s">
        <v>585</v>
      </c>
      <c r="K92" s="496" t="s">
        <v>602</v>
      </c>
      <c r="L92" s="496" t="s">
        <v>740</v>
      </c>
      <c r="M92" s="496" t="s">
        <v>1274</v>
      </c>
      <c r="N92" s="496" t="s">
        <v>603</v>
      </c>
      <c r="O92" s="496" t="s">
        <v>626</v>
      </c>
      <c r="P92" s="496" t="s">
        <v>585</v>
      </c>
      <c r="Q92" s="496" t="s">
        <v>1267</v>
      </c>
      <c r="R92" s="496" t="s">
        <v>732</v>
      </c>
      <c r="S92" s="496" t="s">
        <v>630</v>
      </c>
      <c r="T92" s="496" t="s">
        <v>672</v>
      </c>
      <c r="U92" s="496" t="s">
        <v>628</v>
      </c>
      <c r="V92" s="496" t="s">
        <v>606</v>
      </c>
      <c r="W92" s="496" t="s">
        <v>602</v>
      </c>
      <c r="X92" s="496" t="s">
        <v>605</v>
      </c>
      <c r="Y92" s="496" t="s">
        <v>1275</v>
      </c>
      <c r="Z92" s="496" t="s">
        <v>645</v>
      </c>
      <c r="AA92" s="496" t="s">
        <v>1276</v>
      </c>
      <c r="AB92" s="496" t="s">
        <v>1277</v>
      </c>
      <c r="AC92" s="496" t="s">
        <v>601</v>
      </c>
      <c r="AD92" s="496" t="s">
        <v>1273</v>
      </c>
      <c r="AE92" s="496" t="s">
        <v>739</v>
      </c>
      <c r="AF92" s="496" t="s">
        <v>1278</v>
      </c>
      <c r="AG92" s="496" t="s">
        <v>1277</v>
      </c>
      <c r="AH92" s="496" t="s">
        <v>645</v>
      </c>
      <c r="AI92" s="496" t="s">
        <v>605</v>
      </c>
      <c r="AJ92" s="496" t="s">
        <v>617</v>
      </c>
      <c r="AK92" s="496" t="s">
        <v>1279</v>
      </c>
      <c r="AL92" s="496" t="s">
        <v>672</v>
      </c>
      <c r="AM92" s="496" t="s">
        <v>1270</v>
      </c>
      <c r="AN92" s="496" t="s">
        <v>607</v>
      </c>
      <c r="AO92" s="496" t="s">
        <v>1277</v>
      </c>
      <c r="AP92" s="496" t="s">
        <v>598</v>
      </c>
      <c r="AQ92" s="496" t="s">
        <v>736</v>
      </c>
      <c r="AR92" s="496" t="s">
        <v>643</v>
      </c>
      <c r="AS92" s="496" t="s">
        <v>689</v>
      </c>
      <c r="AT92" s="496" t="s">
        <v>589</v>
      </c>
      <c r="AU92" s="496" t="s">
        <v>631</v>
      </c>
      <c r="AV92" s="496" t="s">
        <v>618</v>
      </c>
      <c r="AW92" s="496" t="s">
        <v>594</v>
      </c>
      <c r="AX92" s="496" t="s">
        <v>741</v>
      </c>
      <c r="AY92" s="496" t="s">
        <v>583</v>
      </c>
      <c r="AZ92" s="496" t="s">
        <v>1278</v>
      </c>
      <c r="BA92" s="496" t="s">
        <v>582</v>
      </c>
      <c r="BB92" s="496" t="s">
        <v>627</v>
      </c>
      <c r="BC92" s="496" t="s">
        <v>1252</v>
      </c>
      <c r="BD92" s="496" t="s">
        <v>1264</v>
      </c>
      <c r="BE92" s="496" t="s">
        <v>602</v>
      </c>
      <c r="BF92" s="496" t="s">
        <v>1279</v>
      </c>
      <c r="BG92" s="496" t="s">
        <v>742</v>
      </c>
      <c r="BH92" s="496" t="s">
        <v>609</v>
      </c>
      <c r="BI92" s="496" t="s">
        <v>645</v>
      </c>
    </row>
    <row r="93" spans="1:61" x14ac:dyDescent="0.3">
      <c r="A93" s="493">
        <v>923</v>
      </c>
      <c r="B93" s="494" t="s">
        <v>632</v>
      </c>
      <c r="D93" s="496" t="s">
        <v>633</v>
      </c>
      <c r="E93" s="496" t="s">
        <v>639</v>
      </c>
      <c r="F93" s="496" t="s">
        <v>635</v>
      </c>
      <c r="G93" s="496" t="s">
        <v>637</v>
      </c>
      <c r="H93" s="496" t="s">
        <v>633</v>
      </c>
      <c r="I93" s="496" t="s">
        <v>633</v>
      </c>
      <c r="J93" s="496" t="s">
        <v>633</v>
      </c>
      <c r="K93" s="496" t="s">
        <v>633</v>
      </c>
      <c r="L93" s="496" t="s">
        <v>634</v>
      </c>
      <c r="M93" s="496" t="s">
        <v>633</v>
      </c>
      <c r="N93" s="496" t="s">
        <v>633</v>
      </c>
      <c r="O93" s="496" t="s">
        <v>634</v>
      </c>
      <c r="P93" s="496" t="s">
        <v>633</v>
      </c>
      <c r="Q93" s="496" t="s">
        <v>633</v>
      </c>
      <c r="R93" s="496" t="s">
        <v>633</v>
      </c>
      <c r="S93" s="496" t="s">
        <v>633</v>
      </c>
      <c r="T93" s="496" t="s">
        <v>633</v>
      </c>
      <c r="U93" s="496" t="s">
        <v>633</v>
      </c>
      <c r="V93" s="496" t="s">
        <v>633</v>
      </c>
      <c r="W93" s="496" t="s">
        <v>633</v>
      </c>
      <c r="X93" s="496" t="s">
        <v>633</v>
      </c>
      <c r="Y93" s="496" t="s">
        <v>633</v>
      </c>
      <c r="Z93" s="496" t="s">
        <v>633</v>
      </c>
      <c r="AA93" s="496" t="s">
        <v>634</v>
      </c>
      <c r="AB93" s="496" t="s">
        <v>634</v>
      </c>
      <c r="AC93" s="496" t="s">
        <v>633</v>
      </c>
      <c r="AD93" s="496" t="s">
        <v>639</v>
      </c>
      <c r="AE93" s="496" t="s">
        <v>635</v>
      </c>
      <c r="AF93" s="496" t="s">
        <v>634</v>
      </c>
      <c r="AG93" s="496" t="s">
        <v>633</v>
      </c>
      <c r="AH93" s="496" t="s">
        <v>633</v>
      </c>
      <c r="AI93" s="496" t="s">
        <v>637</v>
      </c>
      <c r="AJ93" s="496" t="s">
        <v>633</v>
      </c>
      <c r="AK93" s="496" t="s">
        <v>633</v>
      </c>
      <c r="AL93" s="496" t="s">
        <v>633</v>
      </c>
      <c r="AM93" s="496" t="s">
        <v>633</v>
      </c>
      <c r="AN93" s="496" t="s">
        <v>633</v>
      </c>
      <c r="AO93" s="496">
        <v>0</v>
      </c>
      <c r="AP93" s="496" t="s">
        <v>633</v>
      </c>
      <c r="AQ93" s="496" t="s">
        <v>639</v>
      </c>
      <c r="AR93" s="496" t="s">
        <v>636</v>
      </c>
      <c r="AS93" s="496" t="s">
        <v>633</v>
      </c>
      <c r="AT93" s="496" t="s">
        <v>638</v>
      </c>
      <c r="AU93" s="496" t="s">
        <v>633</v>
      </c>
      <c r="AV93" s="496" t="s">
        <v>633</v>
      </c>
      <c r="AW93" s="496" t="s">
        <v>633</v>
      </c>
      <c r="AX93" s="496" t="s">
        <v>633</v>
      </c>
      <c r="AY93" s="496" t="s">
        <v>635</v>
      </c>
      <c r="AZ93" s="496" t="s">
        <v>634</v>
      </c>
      <c r="BA93" s="496" t="s">
        <v>633</v>
      </c>
      <c r="BB93" s="496" t="s">
        <v>634</v>
      </c>
      <c r="BC93" s="496" t="s">
        <v>633</v>
      </c>
      <c r="BD93" s="496" t="s">
        <v>633</v>
      </c>
      <c r="BE93" s="496" t="s">
        <v>633</v>
      </c>
      <c r="BF93" s="496" t="s">
        <v>637</v>
      </c>
      <c r="BG93" s="496" t="s">
        <v>633</v>
      </c>
      <c r="BH93" s="496" t="s">
        <v>633</v>
      </c>
      <c r="BI93" s="496" t="s">
        <v>633</v>
      </c>
    </row>
    <row r="94" spans="1:61" x14ac:dyDescent="0.3">
      <c r="A94" s="493">
        <v>924</v>
      </c>
      <c r="B94" s="494" t="s">
        <v>640</v>
      </c>
      <c r="D94" s="496" t="s">
        <v>626</v>
      </c>
      <c r="E94" s="496" t="s">
        <v>1255</v>
      </c>
      <c r="F94" s="496" t="s">
        <v>603</v>
      </c>
      <c r="G94" s="496" t="s">
        <v>1280</v>
      </c>
      <c r="H94" s="496" t="s">
        <v>645</v>
      </c>
      <c r="I94" s="496" t="s">
        <v>1267</v>
      </c>
      <c r="J94" s="496" t="s">
        <v>592</v>
      </c>
      <c r="K94" s="496" t="s">
        <v>646</v>
      </c>
      <c r="L94" s="496" t="s">
        <v>1281</v>
      </c>
      <c r="M94" s="496" t="s">
        <v>732</v>
      </c>
      <c r="N94" s="496" t="s">
        <v>581</v>
      </c>
      <c r="O94" s="496" t="s">
        <v>641</v>
      </c>
      <c r="P94" s="496" t="s">
        <v>592</v>
      </c>
      <c r="Q94" s="496" t="s">
        <v>592</v>
      </c>
      <c r="R94" s="496" t="s">
        <v>735</v>
      </c>
      <c r="S94" s="496" t="s">
        <v>1282</v>
      </c>
      <c r="T94" s="496" t="s">
        <v>1254</v>
      </c>
      <c r="U94" s="496" t="s">
        <v>600</v>
      </c>
      <c r="V94" s="496" t="s">
        <v>689</v>
      </c>
      <c r="W94" s="496" t="s">
        <v>602</v>
      </c>
      <c r="X94" s="496" t="s">
        <v>623</v>
      </c>
      <c r="Y94" s="496" t="s">
        <v>1275</v>
      </c>
      <c r="Z94" s="496" t="s">
        <v>619</v>
      </c>
      <c r="AA94" s="496" t="s">
        <v>1283</v>
      </c>
      <c r="AB94" s="496" t="s">
        <v>673</v>
      </c>
      <c r="AC94" s="496" t="s">
        <v>626</v>
      </c>
      <c r="AD94" s="496" t="s">
        <v>1255</v>
      </c>
      <c r="AE94" s="496" t="s">
        <v>1259</v>
      </c>
      <c r="AF94" s="496" t="s">
        <v>1275</v>
      </c>
      <c r="AG94" s="496" t="s">
        <v>643</v>
      </c>
      <c r="AH94" s="496" t="s">
        <v>600</v>
      </c>
      <c r="AI94" s="496" t="s">
        <v>622</v>
      </c>
      <c r="AJ94" s="496" t="s">
        <v>645</v>
      </c>
      <c r="AK94" s="496" t="s">
        <v>598</v>
      </c>
      <c r="AL94" s="496" t="s">
        <v>1254</v>
      </c>
      <c r="AM94" s="496" t="s">
        <v>975</v>
      </c>
      <c r="AN94" s="496" t="s">
        <v>1269</v>
      </c>
      <c r="AP94" s="496" t="s">
        <v>595</v>
      </c>
      <c r="AQ94" s="496" t="s">
        <v>1255</v>
      </c>
      <c r="AR94" s="496" t="s">
        <v>1280</v>
      </c>
      <c r="AS94" s="496" t="s">
        <v>689</v>
      </c>
      <c r="AT94" s="496" t="s">
        <v>644</v>
      </c>
      <c r="AU94" s="496" t="s">
        <v>657</v>
      </c>
      <c r="AV94" s="496" t="s">
        <v>581</v>
      </c>
      <c r="AW94" s="496" t="s">
        <v>608</v>
      </c>
      <c r="AX94" s="496" t="s">
        <v>642</v>
      </c>
      <c r="AY94" s="496" t="s">
        <v>605</v>
      </c>
      <c r="AZ94" s="496" t="s">
        <v>580</v>
      </c>
      <c r="BA94" s="496" t="s">
        <v>582</v>
      </c>
      <c r="BB94" s="496" t="s">
        <v>627</v>
      </c>
      <c r="BC94" s="496" t="s">
        <v>587</v>
      </c>
      <c r="BD94" s="496" t="s">
        <v>738</v>
      </c>
      <c r="BE94" s="496" t="s">
        <v>602</v>
      </c>
      <c r="BF94" s="496" t="s">
        <v>559</v>
      </c>
      <c r="BG94" s="496" t="s">
        <v>689</v>
      </c>
      <c r="BH94" s="496" t="s">
        <v>735</v>
      </c>
      <c r="BI94" s="496" t="s">
        <v>600</v>
      </c>
    </row>
    <row r="95" spans="1:61" x14ac:dyDescent="0.3">
      <c r="A95" s="493">
        <v>925</v>
      </c>
      <c r="B95" s="494" t="s">
        <v>649</v>
      </c>
      <c r="D95" s="496" t="s">
        <v>613</v>
      </c>
      <c r="E95" s="496" t="s">
        <v>613</v>
      </c>
      <c r="F95" s="496" t="s">
        <v>614</v>
      </c>
      <c r="G95" s="496" t="s">
        <v>614</v>
      </c>
      <c r="H95" s="496" t="s">
        <v>613</v>
      </c>
      <c r="I95" s="496" t="s">
        <v>613</v>
      </c>
      <c r="J95" s="496" t="s">
        <v>613</v>
      </c>
      <c r="K95" s="496" t="s">
        <v>613</v>
      </c>
      <c r="L95" s="496" t="s">
        <v>613</v>
      </c>
      <c r="M95" s="496" t="s">
        <v>613</v>
      </c>
      <c r="N95" s="496" t="s">
        <v>613</v>
      </c>
      <c r="O95" s="496" t="s">
        <v>613</v>
      </c>
      <c r="P95" s="496" t="s">
        <v>613</v>
      </c>
      <c r="Q95" s="496" t="s">
        <v>613</v>
      </c>
      <c r="R95" s="496" t="s">
        <v>613</v>
      </c>
      <c r="S95" s="496" t="s">
        <v>613</v>
      </c>
      <c r="T95" s="496" t="s">
        <v>613</v>
      </c>
      <c r="U95" s="496" t="s">
        <v>613</v>
      </c>
      <c r="V95" s="496" t="s">
        <v>613</v>
      </c>
      <c r="W95" s="496" t="s">
        <v>613</v>
      </c>
      <c r="X95" s="496" t="s">
        <v>613</v>
      </c>
      <c r="Y95" s="496" t="s">
        <v>613</v>
      </c>
      <c r="Z95" s="496" t="s">
        <v>613</v>
      </c>
      <c r="AA95" s="496" t="s">
        <v>613</v>
      </c>
      <c r="AB95" s="496" t="s">
        <v>613</v>
      </c>
      <c r="AC95" s="496" t="s">
        <v>613</v>
      </c>
      <c r="AD95" s="496" t="s">
        <v>613</v>
      </c>
      <c r="AE95" s="496" t="s">
        <v>614</v>
      </c>
      <c r="AF95" s="496" t="s">
        <v>613</v>
      </c>
      <c r="AG95" s="496" t="s">
        <v>613</v>
      </c>
      <c r="AH95" s="496" t="s">
        <v>613</v>
      </c>
      <c r="AI95" s="496" t="s">
        <v>614</v>
      </c>
      <c r="AJ95" s="496" t="s">
        <v>613</v>
      </c>
      <c r="AK95" s="496" t="s">
        <v>613</v>
      </c>
      <c r="AL95" s="496" t="s">
        <v>613</v>
      </c>
      <c r="AM95" s="496" t="s">
        <v>613</v>
      </c>
      <c r="AN95" s="496" t="s">
        <v>613</v>
      </c>
      <c r="AO95" s="496" t="s">
        <v>669</v>
      </c>
      <c r="AP95" s="496" t="s">
        <v>613</v>
      </c>
      <c r="AQ95" s="496" t="s">
        <v>613</v>
      </c>
      <c r="AR95" s="496" t="s">
        <v>614</v>
      </c>
      <c r="AS95" s="496" t="s">
        <v>613</v>
      </c>
      <c r="AT95" s="496" t="s">
        <v>614</v>
      </c>
      <c r="AU95" s="496" t="s">
        <v>613</v>
      </c>
      <c r="AV95" s="496" t="s">
        <v>613</v>
      </c>
      <c r="AW95" s="496" t="s">
        <v>613</v>
      </c>
      <c r="AX95" s="496" t="s">
        <v>613</v>
      </c>
      <c r="AY95" s="496" t="s">
        <v>614</v>
      </c>
      <c r="AZ95" s="496" t="s">
        <v>613</v>
      </c>
      <c r="BA95" s="496" t="s">
        <v>613</v>
      </c>
      <c r="BB95" s="496" t="s">
        <v>613</v>
      </c>
      <c r="BC95" s="496" t="s">
        <v>613</v>
      </c>
      <c r="BD95" s="496" t="s">
        <v>613</v>
      </c>
      <c r="BE95" s="496" t="s">
        <v>613</v>
      </c>
      <c r="BF95" s="496" t="s">
        <v>614</v>
      </c>
      <c r="BG95" s="496" t="s">
        <v>613</v>
      </c>
      <c r="BH95" s="496" t="s">
        <v>613</v>
      </c>
      <c r="BI95" s="496" t="s">
        <v>613</v>
      </c>
    </row>
    <row r="96" spans="1:61" x14ac:dyDescent="0.3">
      <c r="A96" s="493">
        <v>926</v>
      </c>
      <c r="B96" s="494" t="s">
        <v>650</v>
      </c>
      <c r="D96" s="496" t="s">
        <v>652</v>
      </c>
      <c r="E96" s="496" t="s">
        <v>652</v>
      </c>
      <c r="F96" s="496" t="s">
        <v>652</v>
      </c>
      <c r="G96" s="496" t="s">
        <v>652</v>
      </c>
      <c r="H96" s="496" t="s">
        <v>652</v>
      </c>
      <c r="I96" s="496" t="s">
        <v>652</v>
      </c>
      <c r="J96" s="496" t="s">
        <v>652</v>
      </c>
      <c r="K96" s="496" t="s">
        <v>652</v>
      </c>
      <c r="L96" s="496" t="s">
        <v>652</v>
      </c>
      <c r="M96" s="496" t="s">
        <v>652</v>
      </c>
      <c r="N96" s="496" t="s">
        <v>652</v>
      </c>
      <c r="O96" s="496" t="s">
        <v>651</v>
      </c>
      <c r="P96" s="496" t="s">
        <v>652</v>
      </c>
      <c r="Q96" s="496" t="s">
        <v>652</v>
      </c>
      <c r="R96" s="496" t="s">
        <v>652</v>
      </c>
      <c r="S96" s="496" t="s">
        <v>652</v>
      </c>
      <c r="T96" s="496" t="s">
        <v>652</v>
      </c>
      <c r="U96" s="496" t="s">
        <v>652</v>
      </c>
      <c r="V96" s="496" t="s">
        <v>652</v>
      </c>
      <c r="W96" s="496" t="s">
        <v>652</v>
      </c>
      <c r="X96" s="496" t="s">
        <v>652</v>
      </c>
      <c r="Y96" s="496" t="s">
        <v>652</v>
      </c>
      <c r="Z96" s="496" t="s">
        <v>652</v>
      </c>
      <c r="AA96" s="496" t="s">
        <v>653</v>
      </c>
      <c r="AB96" s="496" t="s">
        <v>652</v>
      </c>
      <c r="AC96" s="496" t="s">
        <v>652</v>
      </c>
      <c r="AD96" s="496" t="s">
        <v>652</v>
      </c>
      <c r="AE96" s="496" t="s">
        <v>652</v>
      </c>
      <c r="AF96" s="496" t="s">
        <v>652</v>
      </c>
      <c r="AG96" s="496" t="s">
        <v>652</v>
      </c>
      <c r="AH96" s="496" t="s">
        <v>652</v>
      </c>
      <c r="AI96" s="496" t="s">
        <v>652</v>
      </c>
      <c r="AJ96" s="496" t="s">
        <v>652</v>
      </c>
      <c r="AK96" s="496" t="s">
        <v>652</v>
      </c>
      <c r="AL96" s="496" t="s">
        <v>652</v>
      </c>
      <c r="AM96" s="496" t="s">
        <v>652</v>
      </c>
      <c r="AN96" s="496" t="s">
        <v>652</v>
      </c>
      <c r="AO96" s="496">
        <v>0</v>
      </c>
      <c r="AP96" s="496" t="s">
        <v>652</v>
      </c>
      <c r="AQ96" s="496" t="s">
        <v>652</v>
      </c>
      <c r="AR96" s="496" t="s">
        <v>652</v>
      </c>
      <c r="AS96" s="496" t="s">
        <v>652</v>
      </c>
      <c r="AT96" s="496" t="s">
        <v>652</v>
      </c>
      <c r="AU96" s="496" t="s">
        <v>652</v>
      </c>
      <c r="AV96" s="496" t="s">
        <v>652</v>
      </c>
      <c r="AW96" s="496" t="s">
        <v>652</v>
      </c>
      <c r="AX96" s="496" t="s">
        <v>652</v>
      </c>
      <c r="AY96" s="496" t="s">
        <v>652</v>
      </c>
      <c r="AZ96" s="496" t="s">
        <v>652</v>
      </c>
      <c r="BA96" s="496" t="s">
        <v>652</v>
      </c>
      <c r="BB96" s="496" t="s">
        <v>653</v>
      </c>
      <c r="BC96" s="496" t="s">
        <v>652</v>
      </c>
      <c r="BD96" s="496" t="s">
        <v>652</v>
      </c>
      <c r="BE96" s="496" t="s">
        <v>652</v>
      </c>
      <c r="BF96" s="496" t="s">
        <v>652</v>
      </c>
      <c r="BG96" s="496" t="s">
        <v>652</v>
      </c>
      <c r="BH96" s="496" t="s">
        <v>652</v>
      </c>
      <c r="BI96" s="496" t="s">
        <v>652</v>
      </c>
    </row>
    <row r="97" spans="1:61" x14ac:dyDescent="0.3">
      <c r="A97" s="493">
        <v>927</v>
      </c>
      <c r="B97" s="494" t="s">
        <v>654</v>
      </c>
      <c r="D97" s="496" t="s">
        <v>626</v>
      </c>
      <c r="E97" s="496" t="s">
        <v>1255</v>
      </c>
      <c r="F97" s="496" t="s">
        <v>603</v>
      </c>
      <c r="H97" s="496" t="s">
        <v>645</v>
      </c>
      <c r="I97" s="496" t="s">
        <v>1267</v>
      </c>
      <c r="J97" s="496" t="s">
        <v>592</v>
      </c>
      <c r="K97" s="496" t="s">
        <v>646</v>
      </c>
      <c r="L97" s="496" t="s">
        <v>1281</v>
      </c>
      <c r="M97" s="496" t="s">
        <v>732</v>
      </c>
      <c r="N97" s="496" t="s">
        <v>581</v>
      </c>
      <c r="O97" s="496" t="s">
        <v>641</v>
      </c>
      <c r="P97" s="496" t="s">
        <v>592</v>
      </c>
      <c r="Q97" s="496" t="s">
        <v>592</v>
      </c>
      <c r="R97" s="496" t="s">
        <v>735</v>
      </c>
      <c r="S97" s="496" t="s">
        <v>1282</v>
      </c>
      <c r="T97" s="496" t="s">
        <v>1254</v>
      </c>
      <c r="U97" s="496" t="s">
        <v>600</v>
      </c>
      <c r="V97" s="496" t="s">
        <v>689</v>
      </c>
      <c r="W97" s="496" t="s">
        <v>602</v>
      </c>
      <c r="X97" s="496" t="s">
        <v>626</v>
      </c>
      <c r="Y97" s="496" t="s">
        <v>1275</v>
      </c>
      <c r="Z97" s="496" t="s">
        <v>619</v>
      </c>
      <c r="AA97" s="496" t="s">
        <v>1283</v>
      </c>
      <c r="AC97" s="496" t="s">
        <v>626</v>
      </c>
      <c r="AD97" s="496" t="s">
        <v>1255</v>
      </c>
      <c r="AE97" s="496" t="s">
        <v>1270</v>
      </c>
      <c r="AG97" s="496" t="s">
        <v>643</v>
      </c>
      <c r="AH97" s="496" t="s">
        <v>600</v>
      </c>
      <c r="AI97" s="496" t="s">
        <v>1285</v>
      </c>
      <c r="AJ97" s="496" t="s">
        <v>645</v>
      </c>
      <c r="AK97" s="496" t="s">
        <v>598</v>
      </c>
      <c r="AL97" s="496" t="s">
        <v>1254</v>
      </c>
      <c r="AM97" s="496" t="s">
        <v>975</v>
      </c>
      <c r="AN97" s="496" t="s">
        <v>1269</v>
      </c>
      <c r="AP97" s="496" t="s">
        <v>595</v>
      </c>
      <c r="AQ97" s="496" t="s">
        <v>1255</v>
      </c>
      <c r="AR97" s="496" t="s">
        <v>737</v>
      </c>
      <c r="AS97" s="496" t="s">
        <v>689</v>
      </c>
      <c r="AT97" s="496" t="s">
        <v>1284</v>
      </c>
      <c r="AU97" s="496" t="s">
        <v>657</v>
      </c>
      <c r="AV97" s="496" t="s">
        <v>581</v>
      </c>
      <c r="AW97" s="496" t="s">
        <v>608</v>
      </c>
      <c r="AX97" s="496" t="s">
        <v>642</v>
      </c>
      <c r="AY97" s="496" t="s">
        <v>605</v>
      </c>
      <c r="BA97" s="496" t="s">
        <v>582</v>
      </c>
      <c r="BC97" s="496" t="s">
        <v>587</v>
      </c>
      <c r="BD97" s="496" t="s">
        <v>738</v>
      </c>
      <c r="BE97" s="496" t="s">
        <v>602</v>
      </c>
      <c r="BF97" s="496" t="s">
        <v>559</v>
      </c>
      <c r="BG97" s="496" t="s">
        <v>689</v>
      </c>
      <c r="BH97" s="496" t="s">
        <v>735</v>
      </c>
      <c r="BI97" s="496" t="s">
        <v>600</v>
      </c>
    </row>
    <row r="98" spans="1:61" x14ac:dyDescent="0.3">
      <c r="A98" s="493">
        <v>928</v>
      </c>
      <c r="B98" s="494" t="s">
        <v>658</v>
      </c>
      <c r="D98" s="496">
        <v>0</v>
      </c>
      <c r="E98" s="496">
        <v>0</v>
      </c>
      <c r="F98" s="496" t="s">
        <v>652</v>
      </c>
      <c r="G98" s="496" t="s">
        <v>651</v>
      </c>
      <c r="H98" s="496">
        <v>0</v>
      </c>
      <c r="I98" s="496">
        <v>0</v>
      </c>
      <c r="J98" s="496">
        <v>0</v>
      </c>
      <c r="K98" s="496">
        <v>0</v>
      </c>
      <c r="L98" s="496">
        <v>0</v>
      </c>
      <c r="M98" s="496">
        <v>0</v>
      </c>
      <c r="N98" s="496">
        <v>0</v>
      </c>
      <c r="O98" s="496">
        <v>0</v>
      </c>
      <c r="P98" s="496">
        <v>0</v>
      </c>
      <c r="Q98" s="496">
        <v>0</v>
      </c>
      <c r="R98" s="496">
        <v>0</v>
      </c>
      <c r="S98" s="496">
        <v>0</v>
      </c>
      <c r="T98" s="496">
        <v>0</v>
      </c>
      <c r="U98" s="496">
        <v>0</v>
      </c>
      <c r="V98" s="496">
        <v>0</v>
      </c>
      <c r="W98" s="496">
        <v>0</v>
      </c>
      <c r="X98" s="496">
        <v>0</v>
      </c>
      <c r="Y98" s="496">
        <v>0</v>
      </c>
      <c r="Z98" s="496">
        <v>0</v>
      </c>
      <c r="AA98" s="496">
        <v>0</v>
      </c>
      <c r="AB98" s="496">
        <v>0</v>
      </c>
      <c r="AC98" s="496">
        <v>0</v>
      </c>
      <c r="AD98" s="496">
        <v>0</v>
      </c>
      <c r="AE98" s="496" t="s">
        <v>652</v>
      </c>
      <c r="AF98" s="496">
        <v>0</v>
      </c>
      <c r="AG98" s="496">
        <v>0</v>
      </c>
      <c r="AH98" s="496">
        <v>0</v>
      </c>
      <c r="AI98" s="496" t="s">
        <v>651</v>
      </c>
      <c r="AJ98" s="496">
        <v>0</v>
      </c>
      <c r="AK98" s="496">
        <v>0</v>
      </c>
      <c r="AL98" s="496">
        <v>0</v>
      </c>
      <c r="AM98" s="496">
        <v>0</v>
      </c>
      <c r="AN98" s="496">
        <v>0</v>
      </c>
      <c r="AO98" s="496">
        <v>0</v>
      </c>
      <c r="AP98" s="496">
        <v>0</v>
      </c>
      <c r="AQ98" s="496">
        <v>0</v>
      </c>
      <c r="AR98" s="496" t="s">
        <v>652</v>
      </c>
      <c r="AS98" s="496">
        <v>0</v>
      </c>
      <c r="AT98" s="496" t="s">
        <v>652</v>
      </c>
      <c r="AU98" s="496">
        <v>0</v>
      </c>
      <c r="AV98" s="496">
        <v>0</v>
      </c>
      <c r="AW98" s="496">
        <v>0</v>
      </c>
      <c r="AX98" s="496">
        <v>0</v>
      </c>
      <c r="AY98" s="496" t="s">
        <v>651</v>
      </c>
      <c r="AZ98" s="496">
        <v>0</v>
      </c>
      <c r="BA98" s="496">
        <v>0</v>
      </c>
      <c r="BB98" s="496">
        <v>0</v>
      </c>
      <c r="BC98" s="496">
        <v>0</v>
      </c>
      <c r="BD98" s="496">
        <v>0</v>
      </c>
      <c r="BE98" s="496">
        <v>0</v>
      </c>
      <c r="BF98" s="496" t="s">
        <v>651</v>
      </c>
      <c r="BG98" s="496">
        <v>0</v>
      </c>
      <c r="BH98" s="496">
        <v>0</v>
      </c>
      <c r="BI98" s="496">
        <v>0</v>
      </c>
    </row>
    <row r="99" spans="1:61" x14ac:dyDescent="0.3">
      <c r="A99" s="493">
        <v>929</v>
      </c>
      <c r="B99" s="494" t="s">
        <v>659</v>
      </c>
      <c r="D99" s="496">
        <v>0</v>
      </c>
      <c r="E99" s="496">
        <v>0</v>
      </c>
      <c r="F99" s="496">
        <v>2</v>
      </c>
      <c r="G99" s="496">
        <v>2</v>
      </c>
      <c r="H99" s="496">
        <v>0</v>
      </c>
      <c r="I99" s="496">
        <v>0</v>
      </c>
      <c r="J99" s="496">
        <v>0</v>
      </c>
      <c r="K99" s="496">
        <v>0</v>
      </c>
      <c r="L99" s="496">
        <v>0</v>
      </c>
      <c r="M99" s="496">
        <v>0</v>
      </c>
      <c r="N99" s="496">
        <v>0</v>
      </c>
      <c r="O99" s="496">
        <v>0</v>
      </c>
      <c r="P99" s="496">
        <v>0</v>
      </c>
      <c r="Q99" s="496">
        <v>0</v>
      </c>
      <c r="R99" s="496">
        <v>0</v>
      </c>
      <c r="S99" s="496">
        <v>2</v>
      </c>
      <c r="T99" s="496">
        <v>0</v>
      </c>
      <c r="U99" s="496">
        <v>0</v>
      </c>
      <c r="V99" s="496">
        <v>0</v>
      </c>
      <c r="W99" s="496">
        <v>0</v>
      </c>
      <c r="X99" s="496">
        <v>0</v>
      </c>
      <c r="Y99" s="496">
        <v>0</v>
      </c>
      <c r="Z99" s="496">
        <v>0</v>
      </c>
      <c r="AA99" s="496">
        <v>0</v>
      </c>
      <c r="AB99" s="496">
        <v>0</v>
      </c>
      <c r="AC99" s="496">
        <v>0</v>
      </c>
      <c r="AD99" s="496">
        <v>0</v>
      </c>
      <c r="AE99" s="496">
        <v>2</v>
      </c>
      <c r="AF99" s="496">
        <v>0</v>
      </c>
      <c r="AG99" s="496">
        <v>0</v>
      </c>
      <c r="AH99" s="496">
        <v>0</v>
      </c>
      <c r="AI99" s="496">
        <v>2</v>
      </c>
      <c r="AJ99" s="496">
        <v>0</v>
      </c>
      <c r="AK99" s="496">
        <v>0</v>
      </c>
      <c r="AL99" s="496">
        <v>0</v>
      </c>
      <c r="AM99" s="496">
        <v>0</v>
      </c>
      <c r="AN99" s="496">
        <v>0</v>
      </c>
      <c r="AO99" s="496">
        <v>0</v>
      </c>
      <c r="AP99" s="496">
        <v>0</v>
      </c>
      <c r="AQ99" s="496">
        <v>0</v>
      </c>
      <c r="AR99" s="496">
        <v>2</v>
      </c>
      <c r="AS99" s="496">
        <v>0</v>
      </c>
      <c r="AT99" s="496">
        <v>2</v>
      </c>
      <c r="AU99" s="496">
        <v>0</v>
      </c>
      <c r="AV99" s="496">
        <v>0</v>
      </c>
      <c r="AW99" s="496">
        <v>0</v>
      </c>
      <c r="AX99" s="496">
        <v>0</v>
      </c>
      <c r="AY99" s="496">
        <v>2</v>
      </c>
      <c r="AZ99" s="496">
        <v>0</v>
      </c>
      <c r="BA99" s="496">
        <v>0</v>
      </c>
      <c r="BB99" s="496">
        <v>0</v>
      </c>
      <c r="BC99" s="496">
        <v>0</v>
      </c>
      <c r="BD99" s="496">
        <v>0</v>
      </c>
      <c r="BE99" s="496">
        <v>0</v>
      </c>
      <c r="BF99" s="496">
        <v>2</v>
      </c>
      <c r="BG99" s="496">
        <v>0</v>
      </c>
      <c r="BH99" s="496">
        <v>0</v>
      </c>
      <c r="BI99" s="496">
        <v>0</v>
      </c>
    </row>
    <row r="100" spans="1:61" x14ac:dyDescent="0.3">
      <c r="A100" s="493">
        <v>930</v>
      </c>
      <c r="B100" s="494" t="s">
        <v>660</v>
      </c>
      <c r="D100" s="496">
        <v>0</v>
      </c>
      <c r="E100" s="496">
        <v>0</v>
      </c>
      <c r="F100" s="496">
        <v>2</v>
      </c>
      <c r="G100" s="496">
        <v>2</v>
      </c>
      <c r="H100" s="496">
        <v>0</v>
      </c>
      <c r="I100" s="496">
        <v>0</v>
      </c>
      <c r="J100" s="496">
        <v>0</v>
      </c>
      <c r="K100" s="496">
        <v>0</v>
      </c>
      <c r="L100" s="496">
        <v>0</v>
      </c>
      <c r="M100" s="496">
        <v>0</v>
      </c>
      <c r="N100" s="496">
        <v>0</v>
      </c>
      <c r="O100" s="496">
        <v>0</v>
      </c>
      <c r="P100" s="496">
        <v>0</v>
      </c>
      <c r="Q100" s="496">
        <v>0</v>
      </c>
      <c r="R100" s="496">
        <v>0</v>
      </c>
      <c r="S100" s="496">
        <v>2</v>
      </c>
      <c r="T100" s="496">
        <v>0</v>
      </c>
      <c r="U100" s="496">
        <v>0</v>
      </c>
      <c r="V100" s="496">
        <v>0</v>
      </c>
      <c r="W100" s="496">
        <v>0</v>
      </c>
      <c r="X100" s="496">
        <v>0</v>
      </c>
      <c r="Y100" s="496">
        <v>0</v>
      </c>
      <c r="Z100" s="496">
        <v>0</v>
      </c>
      <c r="AA100" s="496">
        <v>0</v>
      </c>
      <c r="AB100" s="496">
        <v>0</v>
      </c>
      <c r="AC100" s="496">
        <v>0</v>
      </c>
      <c r="AD100" s="496">
        <v>0</v>
      </c>
      <c r="AE100" s="496">
        <v>2</v>
      </c>
      <c r="AF100" s="496">
        <v>0</v>
      </c>
      <c r="AG100" s="496">
        <v>0</v>
      </c>
      <c r="AH100" s="496">
        <v>0</v>
      </c>
      <c r="AI100" s="496">
        <v>2</v>
      </c>
      <c r="AJ100" s="496">
        <v>0</v>
      </c>
      <c r="AK100" s="496">
        <v>0</v>
      </c>
      <c r="AL100" s="496">
        <v>0</v>
      </c>
      <c r="AM100" s="496">
        <v>0</v>
      </c>
      <c r="AN100" s="496">
        <v>0</v>
      </c>
      <c r="AO100" s="496">
        <v>0</v>
      </c>
      <c r="AP100" s="496">
        <v>0</v>
      </c>
      <c r="AQ100" s="496">
        <v>0</v>
      </c>
      <c r="AR100" s="496">
        <v>2</v>
      </c>
      <c r="AS100" s="496">
        <v>0</v>
      </c>
      <c r="AT100" s="496">
        <v>2</v>
      </c>
      <c r="AU100" s="496">
        <v>0</v>
      </c>
      <c r="AV100" s="496">
        <v>0</v>
      </c>
      <c r="AW100" s="496">
        <v>0</v>
      </c>
      <c r="AX100" s="496">
        <v>0</v>
      </c>
      <c r="AY100" s="496">
        <v>2</v>
      </c>
      <c r="AZ100" s="496">
        <v>0</v>
      </c>
      <c r="BA100" s="496">
        <v>0</v>
      </c>
      <c r="BB100" s="496">
        <v>0</v>
      </c>
      <c r="BC100" s="496">
        <v>0</v>
      </c>
      <c r="BD100" s="496">
        <v>0</v>
      </c>
      <c r="BE100" s="496">
        <v>0</v>
      </c>
      <c r="BF100" s="496">
        <v>2</v>
      </c>
      <c r="BG100" s="496">
        <v>0</v>
      </c>
      <c r="BH100" s="496">
        <v>0</v>
      </c>
      <c r="BI100" s="496">
        <v>0</v>
      </c>
    </row>
    <row r="101" spans="1:61" x14ac:dyDescent="0.3">
      <c r="A101" s="493">
        <v>931</v>
      </c>
      <c r="B101" s="494" t="s">
        <v>661</v>
      </c>
      <c r="D101" s="496">
        <v>0</v>
      </c>
      <c r="E101" s="496">
        <v>0</v>
      </c>
      <c r="F101" s="496">
        <v>2</v>
      </c>
      <c r="G101" s="496">
        <v>2</v>
      </c>
      <c r="H101" s="496">
        <v>0</v>
      </c>
      <c r="I101" s="496">
        <v>0</v>
      </c>
      <c r="J101" s="496">
        <v>0</v>
      </c>
      <c r="K101" s="496">
        <v>0</v>
      </c>
      <c r="L101" s="496">
        <v>0</v>
      </c>
      <c r="M101" s="496">
        <v>0</v>
      </c>
      <c r="N101" s="496">
        <v>0</v>
      </c>
      <c r="O101" s="496">
        <v>0</v>
      </c>
      <c r="P101" s="496">
        <v>0</v>
      </c>
      <c r="Q101" s="496">
        <v>0</v>
      </c>
      <c r="R101" s="496">
        <v>0</v>
      </c>
      <c r="S101" s="496">
        <v>2</v>
      </c>
      <c r="T101" s="496">
        <v>0</v>
      </c>
      <c r="U101" s="496">
        <v>0</v>
      </c>
      <c r="V101" s="496">
        <v>0</v>
      </c>
      <c r="W101" s="496">
        <v>0</v>
      </c>
      <c r="X101" s="496">
        <v>0</v>
      </c>
      <c r="Y101" s="496">
        <v>0</v>
      </c>
      <c r="Z101" s="496">
        <v>0</v>
      </c>
      <c r="AA101" s="496">
        <v>0</v>
      </c>
      <c r="AB101" s="496">
        <v>0</v>
      </c>
      <c r="AC101" s="496">
        <v>0</v>
      </c>
      <c r="AD101" s="496">
        <v>0</v>
      </c>
      <c r="AE101" s="496">
        <v>1</v>
      </c>
      <c r="AF101" s="496">
        <v>0</v>
      </c>
      <c r="AG101" s="496">
        <v>0</v>
      </c>
      <c r="AH101" s="496">
        <v>0</v>
      </c>
      <c r="AI101" s="496">
        <v>2</v>
      </c>
      <c r="AJ101" s="496">
        <v>0</v>
      </c>
      <c r="AK101" s="496">
        <v>0</v>
      </c>
      <c r="AL101" s="496">
        <v>0</v>
      </c>
      <c r="AM101" s="496">
        <v>0</v>
      </c>
      <c r="AN101" s="496">
        <v>0</v>
      </c>
      <c r="AO101" s="496">
        <v>0</v>
      </c>
      <c r="AP101" s="496">
        <v>0</v>
      </c>
      <c r="AQ101" s="496">
        <v>0</v>
      </c>
      <c r="AR101" s="496">
        <v>1</v>
      </c>
      <c r="AS101" s="496">
        <v>0</v>
      </c>
      <c r="AT101" s="496">
        <v>2</v>
      </c>
      <c r="AU101" s="496">
        <v>0</v>
      </c>
      <c r="AV101" s="496">
        <v>0</v>
      </c>
      <c r="AW101" s="496">
        <v>0</v>
      </c>
      <c r="AX101" s="496">
        <v>1</v>
      </c>
      <c r="AY101" s="496">
        <v>1</v>
      </c>
      <c r="AZ101" s="496">
        <v>0</v>
      </c>
      <c r="BA101" s="496">
        <v>0</v>
      </c>
      <c r="BB101" s="496">
        <v>0</v>
      </c>
      <c r="BC101" s="496">
        <v>0</v>
      </c>
      <c r="BD101" s="496">
        <v>0</v>
      </c>
      <c r="BE101" s="496">
        <v>0</v>
      </c>
      <c r="BF101" s="496">
        <v>2</v>
      </c>
      <c r="BG101" s="496">
        <v>0</v>
      </c>
      <c r="BH101" s="496">
        <v>0</v>
      </c>
      <c r="BI101" s="496">
        <v>0</v>
      </c>
    </row>
    <row r="102" spans="1:61" x14ac:dyDescent="0.3">
      <c r="A102" s="493">
        <v>932</v>
      </c>
      <c r="B102" s="494" t="s">
        <v>662</v>
      </c>
      <c r="D102" s="496">
        <v>0</v>
      </c>
      <c r="E102" s="496">
        <v>0</v>
      </c>
      <c r="F102" s="496">
        <v>2</v>
      </c>
      <c r="G102" s="496">
        <v>2</v>
      </c>
      <c r="H102" s="496">
        <v>0</v>
      </c>
      <c r="I102" s="496">
        <v>0</v>
      </c>
      <c r="J102" s="496">
        <v>0</v>
      </c>
      <c r="K102" s="496">
        <v>0</v>
      </c>
      <c r="L102" s="496">
        <v>0</v>
      </c>
      <c r="M102" s="496">
        <v>0</v>
      </c>
      <c r="N102" s="496">
        <v>0</v>
      </c>
      <c r="O102" s="496">
        <v>0</v>
      </c>
      <c r="P102" s="496">
        <v>0</v>
      </c>
      <c r="Q102" s="496">
        <v>0</v>
      </c>
      <c r="R102" s="496">
        <v>0</v>
      </c>
      <c r="S102" s="496">
        <v>2</v>
      </c>
      <c r="T102" s="496">
        <v>0</v>
      </c>
      <c r="U102" s="496">
        <v>0</v>
      </c>
      <c r="V102" s="496">
        <v>0</v>
      </c>
      <c r="W102" s="496">
        <v>0</v>
      </c>
      <c r="X102" s="496">
        <v>0</v>
      </c>
      <c r="Y102" s="496">
        <v>0</v>
      </c>
      <c r="Z102" s="496">
        <v>0</v>
      </c>
      <c r="AA102" s="496">
        <v>0</v>
      </c>
      <c r="AB102" s="496">
        <v>0</v>
      </c>
      <c r="AC102" s="496">
        <v>0</v>
      </c>
      <c r="AD102" s="496">
        <v>0</v>
      </c>
      <c r="AE102" s="496">
        <v>2</v>
      </c>
      <c r="AF102" s="496">
        <v>0</v>
      </c>
      <c r="AG102" s="496">
        <v>0</v>
      </c>
      <c r="AH102" s="496">
        <v>0</v>
      </c>
      <c r="AI102" s="496">
        <v>2</v>
      </c>
      <c r="AJ102" s="496">
        <v>0</v>
      </c>
      <c r="AK102" s="496">
        <v>0</v>
      </c>
      <c r="AL102" s="496">
        <v>0</v>
      </c>
      <c r="AM102" s="496">
        <v>0</v>
      </c>
      <c r="AN102" s="496">
        <v>0</v>
      </c>
      <c r="AO102" s="496">
        <v>0</v>
      </c>
      <c r="AP102" s="496">
        <v>0</v>
      </c>
      <c r="AQ102" s="496">
        <v>0</v>
      </c>
      <c r="AR102" s="496">
        <v>2</v>
      </c>
      <c r="AS102" s="496">
        <v>0</v>
      </c>
      <c r="AT102" s="496">
        <v>2</v>
      </c>
      <c r="AU102" s="496">
        <v>0</v>
      </c>
      <c r="AV102" s="496">
        <v>0</v>
      </c>
      <c r="AW102" s="496">
        <v>0</v>
      </c>
      <c r="AX102" s="496">
        <v>0</v>
      </c>
      <c r="AY102" s="496">
        <v>2</v>
      </c>
      <c r="AZ102" s="496">
        <v>0</v>
      </c>
      <c r="BA102" s="496">
        <v>0</v>
      </c>
      <c r="BB102" s="496">
        <v>0</v>
      </c>
      <c r="BC102" s="496">
        <v>0</v>
      </c>
      <c r="BD102" s="496">
        <v>0</v>
      </c>
      <c r="BE102" s="496">
        <v>0</v>
      </c>
      <c r="BF102" s="496">
        <v>2</v>
      </c>
      <c r="BG102" s="496">
        <v>0</v>
      </c>
      <c r="BH102" s="496">
        <v>0</v>
      </c>
      <c r="BI102" s="496">
        <v>0</v>
      </c>
    </row>
    <row r="103" spans="1:61" x14ac:dyDescent="0.3">
      <c r="A103" s="493">
        <v>933</v>
      </c>
      <c r="B103" s="494" t="s">
        <v>663</v>
      </c>
      <c r="D103" s="496">
        <v>0</v>
      </c>
      <c r="E103" s="496">
        <v>0</v>
      </c>
      <c r="F103" s="496" t="s">
        <v>652</v>
      </c>
      <c r="G103" s="496" t="s">
        <v>652</v>
      </c>
      <c r="H103" s="496">
        <v>0</v>
      </c>
      <c r="I103" s="496">
        <v>0</v>
      </c>
      <c r="J103" s="496">
        <v>0</v>
      </c>
      <c r="K103" s="496">
        <v>0</v>
      </c>
      <c r="L103" s="496">
        <v>0</v>
      </c>
      <c r="M103" s="496">
        <v>0</v>
      </c>
      <c r="N103" s="496">
        <v>0</v>
      </c>
      <c r="O103" s="496">
        <v>0</v>
      </c>
      <c r="P103" s="496">
        <v>0</v>
      </c>
      <c r="Q103" s="496">
        <v>0</v>
      </c>
      <c r="R103" s="496">
        <v>0</v>
      </c>
      <c r="S103" s="496" t="s">
        <v>653</v>
      </c>
      <c r="T103" s="496">
        <v>0</v>
      </c>
      <c r="U103" s="496">
        <v>0</v>
      </c>
      <c r="V103" s="496">
        <v>0</v>
      </c>
      <c r="W103" s="496">
        <v>0</v>
      </c>
      <c r="X103" s="496">
        <v>0</v>
      </c>
      <c r="Y103" s="496">
        <v>0</v>
      </c>
      <c r="Z103" s="496">
        <v>0</v>
      </c>
      <c r="AA103" s="496">
        <v>0</v>
      </c>
      <c r="AB103" s="496">
        <v>0</v>
      </c>
      <c r="AC103" s="496">
        <v>0</v>
      </c>
      <c r="AD103" s="496">
        <v>0</v>
      </c>
      <c r="AE103" s="496" t="s">
        <v>652</v>
      </c>
      <c r="AF103" s="496">
        <v>0</v>
      </c>
      <c r="AG103" s="496">
        <v>0</v>
      </c>
      <c r="AH103" s="496">
        <v>0</v>
      </c>
      <c r="AI103" s="496" t="s">
        <v>652</v>
      </c>
      <c r="AJ103" s="496">
        <v>0</v>
      </c>
      <c r="AK103" s="496">
        <v>0</v>
      </c>
      <c r="AL103" s="496">
        <v>0</v>
      </c>
      <c r="AM103" s="496">
        <v>0</v>
      </c>
      <c r="AN103" s="496">
        <v>0</v>
      </c>
      <c r="AO103" s="496">
        <v>0</v>
      </c>
      <c r="AP103" s="496">
        <v>0</v>
      </c>
      <c r="AQ103" s="496">
        <v>0</v>
      </c>
      <c r="AR103" s="496" t="s">
        <v>652</v>
      </c>
      <c r="AS103" s="496">
        <v>0</v>
      </c>
      <c r="AT103" s="496" t="s">
        <v>652</v>
      </c>
      <c r="AU103" s="496">
        <v>0</v>
      </c>
      <c r="AV103" s="496">
        <v>0</v>
      </c>
      <c r="AW103" s="496">
        <v>0</v>
      </c>
      <c r="AX103" s="496">
        <v>0</v>
      </c>
      <c r="AY103" s="496" t="s">
        <v>652</v>
      </c>
      <c r="AZ103" s="496">
        <v>0</v>
      </c>
      <c r="BA103" s="496">
        <v>0</v>
      </c>
      <c r="BB103" s="496">
        <v>0</v>
      </c>
      <c r="BC103" s="496">
        <v>0</v>
      </c>
      <c r="BD103" s="496">
        <v>0</v>
      </c>
      <c r="BE103" s="496">
        <v>0</v>
      </c>
      <c r="BF103" s="496" t="s">
        <v>652</v>
      </c>
      <c r="BG103" s="496">
        <v>0</v>
      </c>
      <c r="BH103" s="496">
        <v>0</v>
      </c>
      <c r="BI103" s="496">
        <v>0</v>
      </c>
    </row>
    <row r="104" spans="1:61" x14ac:dyDescent="0.3">
      <c r="A104" s="493">
        <v>934</v>
      </c>
      <c r="B104" s="494" t="s">
        <v>664</v>
      </c>
      <c r="D104" s="496">
        <v>0</v>
      </c>
      <c r="E104" s="496">
        <v>0</v>
      </c>
      <c r="F104" s="496">
        <v>0</v>
      </c>
      <c r="G104" s="496">
        <v>0</v>
      </c>
      <c r="H104" s="496">
        <v>0</v>
      </c>
      <c r="I104" s="496">
        <v>0</v>
      </c>
      <c r="J104" s="496">
        <v>0</v>
      </c>
      <c r="K104" s="496">
        <v>0</v>
      </c>
      <c r="L104" s="496">
        <v>0</v>
      </c>
      <c r="M104" s="496">
        <v>0</v>
      </c>
      <c r="N104" s="496">
        <v>0</v>
      </c>
      <c r="O104" s="496">
        <v>0</v>
      </c>
      <c r="P104" s="496">
        <v>0</v>
      </c>
      <c r="Q104" s="496">
        <v>0</v>
      </c>
      <c r="R104" s="496">
        <v>0</v>
      </c>
      <c r="S104" s="496">
        <v>0</v>
      </c>
      <c r="T104" s="496">
        <v>0</v>
      </c>
      <c r="U104" s="496">
        <v>0</v>
      </c>
      <c r="V104" s="496">
        <v>0</v>
      </c>
      <c r="W104" s="496">
        <v>0</v>
      </c>
      <c r="X104" s="496">
        <v>0</v>
      </c>
      <c r="Y104" s="496">
        <v>0</v>
      </c>
      <c r="Z104" s="496">
        <v>0</v>
      </c>
      <c r="AA104" s="496">
        <v>0</v>
      </c>
      <c r="AB104" s="496">
        <v>0</v>
      </c>
      <c r="AC104" s="496">
        <v>0</v>
      </c>
      <c r="AD104" s="496">
        <v>0</v>
      </c>
      <c r="AE104" s="496">
        <v>0</v>
      </c>
      <c r="AF104" s="496">
        <v>0</v>
      </c>
      <c r="AG104" s="496">
        <v>0</v>
      </c>
      <c r="AH104" s="496">
        <v>0</v>
      </c>
      <c r="AI104" s="496">
        <v>0</v>
      </c>
      <c r="AJ104" s="496">
        <v>0</v>
      </c>
      <c r="AK104" s="496">
        <v>0</v>
      </c>
      <c r="AL104" s="496">
        <v>0</v>
      </c>
      <c r="AM104" s="496">
        <v>0</v>
      </c>
      <c r="AN104" s="496">
        <v>0</v>
      </c>
      <c r="AO104" s="496">
        <v>0</v>
      </c>
      <c r="AP104" s="496">
        <v>0</v>
      </c>
      <c r="AQ104" s="496">
        <v>0</v>
      </c>
      <c r="AR104" s="496" t="s">
        <v>637</v>
      </c>
      <c r="AS104" s="496">
        <v>0</v>
      </c>
      <c r="AT104" s="496">
        <v>0</v>
      </c>
      <c r="AU104" s="496">
        <v>0</v>
      </c>
      <c r="AV104" s="496">
        <v>0</v>
      </c>
      <c r="AW104" s="496">
        <v>0</v>
      </c>
      <c r="AX104" s="496">
        <v>0</v>
      </c>
      <c r="AY104" s="496">
        <v>0</v>
      </c>
      <c r="AZ104" s="496">
        <v>0</v>
      </c>
      <c r="BA104" s="496">
        <v>0</v>
      </c>
      <c r="BB104" s="496">
        <v>0</v>
      </c>
      <c r="BC104" s="496">
        <v>0</v>
      </c>
      <c r="BD104" s="496">
        <v>0</v>
      </c>
      <c r="BE104" s="496">
        <v>0</v>
      </c>
      <c r="BF104" s="496">
        <v>0</v>
      </c>
      <c r="BG104" s="496">
        <v>0</v>
      </c>
      <c r="BH104" s="496">
        <v>0</v>
      </c>
      <c r="BI104" s="496">
        <v>0</v>
      </c>
    </row>
    <row r="105" spans="1:61" x14ac:dyDescent="0.3">
      <c r="A105" s="493">
        <v>936</v>
      </c>
      <c r="B105" s="494" t="s">
        <v>665</v>
      </c>
      <c r="F105" s="496" t="s">
        <v>1286</v>
      </c>
      <c r="AE105" s="496" t="s">
        <v>1259</v>
      </c>
      <c r="AT105" s="496" t="s">
        <v>644</v>
      </c>
    </row>
    <row r="106" spans="1:61" x14ac:dyDescent="0.3">
      <c r="A106" s="493">
        <v>937</v>
      </c>
      <c r="B106" s="494" t="s">
        <v>666</v>
      </c>
      <c r="AT106" s="496" t="s">
        <v>1280</v>
      </c>
    </row>
    <row r="107" spans="1:61" x14ac:dyDescent="0.3">
      <c r="A107" s="493">
        <v>938</v>
      </c>
      <c r="B107" s="494" t="s">
        <v>667</v>
      </c>
    </row>
    <row r="108" spans="1:61" x14ac:dyDescent="0.3">
      <c r="A108" s="493">
        <v>939</v>
      </c>
      <c r="B108" s="494" t="s">
        <v>668</v>
      </c>
      <c r="D108" s="496" t="s">
        <v>635</v>
      </c>
      <c r="E108" s="496" t="s">
        <v>635</v>
      </c>
      <c r="F108" s="496" t="s">
        <v>635</v>
      </c>
      <c r="G108" s="496" t="s">
        <v>670</v>
      </c>
      <c r="H108" s="496" t="s">
        <v>670</v>
      </c>
      <c r="I108" s="496" t="s">
        <v>635</v>
      </c>
      <c r="J108" s="496" t="s">
        <v>635</v>
      </c>
      <c r="K108" s="496" t="s">
        <v>670</v>
      </c>
      <c r="L108" s="496" t="s">
        <v>670</v>
      </c>
      <c r="M108" s="496" t="s">
        <v>670</v>
      </c>
      <c r="N108" s="496" t="s">
        <v>670</v>
      </c>
      <c r="O108" s="496" t="s">
        <v>670</v>
      </c>
      <c r="P108" s="496" t="s">
        <v>635</v>
      </c>
      <c r="Q108" s="496" t="s">
        <v>635</v>
      </c>
      <c r="R108" s="496" t="s">
        <v>670</v>
      </c>
      <c r="S108" s="496" t="s">
        <v>635</v>
      </c>
      <c r="T108" s="496" t="s">
        <v>670</v>
      </c>
      <c r="U108" s="496" t="s">
        <v>670</v>
      </c>
      <c r="V108" s="496" t="s">
        <v>635</v>
      </c>
      <c r="W108" s="496" t="s">
        <v>670</v>
      </c>
      <c r="X108" s="496" t="s">
        <v>670</v>
      </c>
      <c r="Y108" s="496" t="s">
        <v>670</v>
      </c>
      <c r="Z108" s="496" t="s">
        <v>670</v>
      </c>
      <c r="AA108" s="496" t="s">
        <v>635</v>
      </c>
      <c r="AB108" s="496" t="s">
        <v>669</v>
      </c>
      <c r="AC108" s="496" t="s">
        <v>635</v>
      </c>
      <c r="AD108" s="496" t="s">
        <v>635</v>
      </c>
      <c r="AE108" s="496" t="s">
        <v>670</v>
      </c>
      <c r="AF108" s="496" t="s">
        <v>635</v>
      </c>
      <c r="AG108" s="496" t="s">
        <v>670</v>
      </c>
      <c r="AH108" s="496" t="s">
        <v>635</v>
      </c>
      <c r="AI108" s="496" t="s">
        <v>670</v>
      </c>
      <c r="AJ108" s="496" t="s">
        <v>670</v>
      </c>
      <c r="AK108" s="496" t="s">
        <v>670</v>
      </c>
      <c r="AL108" s="496" t="s">
        <v>670</v>
      </c>
      <c r="AM108" s="496" t="s">
        <v>670</v>
      </c>
      <c r="AN108" s="496" t="s">
        <v>635</v>
      </c>
      <c r="AO108" s="496" t="s">
        <v>670</v>
      </c>
      <c r="AP108" s="496" t="s">
        <v>670</v>
      </c>
      <c r="AQ108" s="496" t="s">
        <v>635</v>
      </c>
      <c r="AR108" s="496" t="s">
        <v>670</v>
      </c>
      <c r="AS108" s="496" t="s">
        <v>635</v>
      </c>
      <c r="AT108" s="496" t="s">
        <v>670</v>
      </c>
      <c r="AU108" s="496" t="s">
        <v>635</v>
      </c>
      <c r="AV108" s="496" t="s">
        <v>635</v>
      </c>
      <c r="AW108" s="496" t="s">
        <v>670</v>
      </c>
      <c r="AX108" s="496" t="s">
        <v>670</v>
      </c>
      <c r="AY108" s="496" t="s">
        <v>635</v>
      </c>
      <c r="AZ108" s="496" t="s">
        <v>635</v>
      </c>
      <c r="BA108" s="496" t="s">
        <v>670</v>
      </c>
      <c r="BB108" s="496" t="s">
        <v>670</v>
      </c>
      <c r="BC108" s="496" t="s">
        <v>670</v>
      </c>
      <c r="BD108" s="496" t="s">
        <v>670</v>
      </c>
      <c r="BE108" s="496" t="s">
        <v>670</v>
      </c>
      <c r="BF108" s="496" t="s">
        <v>670</v>
      </c>
      <c r="BG108" s="496" t="s">
        <v>670</v>
      </c>
      <c r="BH108" s="496" t="s">
        <v>670</v>
      </c>
      <c r="BI108" s="496" t="s">
        <v>635</v>
      </c>
    </row>
    <row r="109" spans="1:61" x14ac:dyDescent="0.3">
      <c r="A109" s="493">
        <v>940</v>
      </c>
      <c r="B109" s="494" t="s">
        <v>671</v>
      </c>
      <c r="D109" s="496" t="s">
        <v>624</v>
      </c>
      <c r="E109" s="496" t="s">
        <v>743</v>
      </c>
      <c r="F109" s="496" t="s">
        <v>756</v>
      </c>
      <c r="G109" s="496" t="s">
        <v>642</v>
      </c>
      <c r="H109" s="496" t="s">
        <v>641</v>
      </c>
      <c r="I109" s="496" t="s">
        <v>585</v>
      </c>
      <c r="J109" s="496" t="s">
        <v>1279</v>
      </c>
      <c r="K109" s="496" t="s">
        <v>590</v>
      </c>
      <c r="L109" s="496" t="s">
        <v>1281</v>
      </c>
      <c r="M109" s="496" t="s">
        <v>609</v>
      </c>
      <c r="N109" s="496" t="s">
        <v>1260</v>
      </c>
      <c r="O109" s="496" t="s">
        <v>586</v>
      </c>
      <c r="P109" s="496" t="s">
        <v>1279</v>
      </c>
      <c r="Q109" s="496" t="s">
        <v>558</v>
      </c>
      <c r="R109" s="496" t="s">
        <v>560</v>
      </c>
      <c r="S109" s="496" t="s">
        <v>743</v>
      </c>
      <c r="T109" s="496" t="s">
        <v>1254</v>
      </c>
      <c r="U109" s="496" t="s">
        <v>600</v>
      </c>
      <c r="V109" s="496" t="s">
        <v>610</v>
      </c>
      <c r="W109" s="496" t="s">
        <v>646</v>
      </c>
      <c r="X109" s="496" t="s">
        <v>587</v>
      </c>
      <c r="Y109" s="496" t="s">
        <v>604</v>
      </c>
      <c r="Z109" s="496" t="s">
        <v>583</v>
      </c>
      <c r="AA109" s="496" t="s">
        <v>1287</v>
      </c>
      <c r="AC109" s="496" t="s">
        <v>624</v>
      </c>
      <c r="AD109" s="496" t="s">
        <v>743</v>
      </c>
      <c r="AE109" s="496" t="s">
        <v>1288</v>
      </c>
      <c r="AF109" s="496" t="s">
        <v>580</v>
      </c>
      <c r="AG109" s="496" t="s">
        <v>741</v>
      </c>
      <c r="AH109" s="496" t="s">
        <v>600</v>
      </c>
      <c r="AI109" s="496" t="s">
        <v>618</v>
      </c>
      <c r="AJ109" s="496" t="s">
        <v>641</v>
      </c>
      <c r="AK109" s="496" t="s">
        <v>598</v>
      </c>
      <c r="AL109" s="496" t="s">
        <v>1254</v>
      </c>
      <c r="AM109" s="496" t="s">
        <v>1289</v>
      </c>
      <c r="AN109" s="496" t="s">
        <v>585</v>
      </c>
      <c r="AO109" s="496" t="s">
        <v>673</v>
      </c>
      <c r="AP109" s="496" t="s">
        <v>594</v>
      </c>
      <c r="AQ109" s="496" t="s">
        <v>629</v>
      </c>
      <c r="AR109" s="496" t="s">
        <v>729</v>
      </c>
      <c r="AS109" s="496" t="s">
        <v>689</v>
      </c>
      <c r="AT109" s="496" t="s">
        <v>1278</v>
      </c>
      <c r="AU109" s="496" t="s">
        <v>1290</v>
      </c>
      <c r="AV109" s="496" t="s">
        <v>581</v>
      </c>
      <c r="AW109" s="496" t="s">
        <v>621</v>
      </c>
      <c r="AX109" s="496" t="s">
        <v>729</v>
      </c>
      <c r="AY109" s="496" t="s">
        <v>605</v>
      </c>
      <c r="AZ109" s="496" t="s">
        <v>580</v>
      </c>
      <c r="BA109" s="496" t="s">
        <v>1252</v>
      </c>
      <c r="BB109" s="496" t="s">
        <v>673</v>
      </c>
      <c r="BC109" s="496" t="s">
        <v>620</v>
      </c>
      <c r="BD109" s="496" t="s">
        <v>656</v>
      </c>
      <c r="BE109" s="496" t="s">
        <v>602</v>
      </c>
      <c r="BF109" s="496" t="s">
        <v>598</v>
      </c>
      <c r="BG109" s="496" t="s">
        <v>606</v>
      </c>
      <c r="BH109" s="496" t="s">
        <v>735</v>
      </c>
      <c r="BI109" s="496" t="s">
        <v>600</v>
      </c>
    </row>
    <row r="110" spans="1:61" x14ac:dyDescent="0.3">
      <c r="A110" s="493">
        <v>941</v>
      </c>
      <c r="B110" s="494" t="s">
        <v>674</v>
      </c>
      <c r="D110" s="496" t="s">
        <v>624</v>
      </c>
      <c r="E110" s="496" t="s">
        <v>743</v>
      </c>
      <c r="F110" s="496" t="s">
        <v>756</v>
      </c>
      <c r="G110" s="496" t="s">
        <v>642</v>
      </c>
      <c r="H110" s="496" t="s">
        <v>641</v>
      </c>
      <c r="I110" s="496" t="s">
        <v>585</v>
      </c>
      <c r="J110" s="496" t="s">
        <v>1279</v>
      </c>
      <c r="K110" s="496" t="s">
        <v>590</v>
      </c>
      <c r="L110" s="496" t="s">
        <v>1281</v>
      </c>
      <c r="M110" s="496" t="s">
        <v>609</v>
      </c>
      <c r="N110" s="496" t="s">
        <v>1260</v>
      </c>
      <c r="O110" s="496" t="s">
        <v>586</v>
      </c>
      <c r="P110" s="496" t="s">
        <v>1279</v>
      </c>
      <c r="Q110" s="496" t="s">
        <v>558</v>
      </c>
      <c r="R110" s="496" t="s">
        <v>560</v>
      </c>
      <c r="S110" s="496" t="s">
        <v>743</v>
      </c>
      <c r="T110" s="496" t="s">
        <v>1254</v>
      </c>
      <c r="U110" s="496" t="s">
        <v>600</v>
      </c>
      <c r="V110" s="496" t="s">
        <v>610</v>
      </c>
      <c r="W110" s="496" t="s">
        <v>646</v>
      </c>
      <c r="X110" s="496" t="s">
        <v>587</v>
      </c>
      <c r="Y110" s="496" t="s">
        <v>604</v>
      </c>
      <c r="Z110" s="496" t="s">
        <v>583</v>
      </c>
      <c r="AC110" s="496" t="s">
        <v>624</v>
      </c>
      <c r="AD110" s="496" t="s">
        <v>743</v>
      </c>
      <c r="AE110" s="496" t="s">
        <v>1270</v>
      </c>
      <c r="AF110" s="496" t="s">
        <v>580</v>
      </c>
      <c r="AG110" s="496" t="s">
        <v>741</v>
      </c>
      <c r="AH110" s="496" t="s">
        <v>600</v>
      </c>
      <c r="AI110" s="496" t="s">
        <v>618</v>
      </c>
      <c r="AJ110" s="496" t="s">
        <v>641</v>
      </c>
      <c r="AK110" s="496" t="s">
        <v>598</v>
      </c>
      <c r="AL110" s="496" t="s">
        <v>611</v>
      </c>
      <c r="AM110" s="496" t="s">
        <v>1289</v>
      </c>
      <c r="AN110" s="496" t="s">
        <v>585</v>
      </c>
      <c r="AO110" s="496" t="s">
        <v>673</v>
      </c>
      <c r="AP110" s="496" t="s">
        <v>594</v>
      </c>
      <c r="AQ110" s="496" t="s">
        <v>629</v>
      </c>
      <c r="AR110" s="496" t="s">
        <v>1284</v>
      </c>
      <c r="AS110" s="496" t="s">
        <v>689</v>
      </c>
      <c r="AU110" s="496" t="s">
        <v>1290</v>
      </c>
      <c r="AV110" s="496" t="s">
        <v>581</v>
      </c>
      <c r="AW110" s="496" t="s">
        <v>621</v>
      </c>
      <c r="AX110" s="496" t="s">
        <v>729</v>
      </c>
      <c r="AY110" s="496" t="s">
        <v>605</v>
      </c>
      <c r="AZ110" s="496" t="s">
        <v>580</v>
      </c>
      <c r="BA110" s="496" t="s">
        <v>1252</v>
      </c>
      <c r="BB110" s="496" t="s">
        <v>673</v>
      </c>
      <c r="BC110" s="496" t="s">
        <v>620</v>
      </c>
      <c r="BD110" s="496" t="s">
        <v>656</v>
      </c>
      <c r="BE110" s="496" t="s">
        <v>602</v>
      </c>
      <c r="BF110" s="496" t="s">
        <v>598</v>
      </c>
      <c r="BG110" s="496" t="s">
        <v>606</v>
      </c>
      <c r="BH110" s="496" t="s">
        <v>735</v>
      </c>
      <c r="BI110" s="496" t="s">
        <v>600</v>
      </c>
    </row>
    <row r="111" spans="1:61" x14ac:dyDescent="0.3">
      <c r="A111" s="493">
        <v>942</v>
      </c>
      <c r="B111" s="494" t="s">
        <v>675</v>
      </c>
      <c r="D111" s="496">
        <v>6</v>
      </c>
      <c r="E111" s="496">
        <v>2</v>
      </c>
      <c r="F111" s="496">
        <v>2</v>
      </c>
      <c r="G111" s="496">
        <v>3</v>
      </c>
      <c r="H111" s="496">
        <v>4</v>
      </c>
      <c r="I111" s="496">
        <v>4</v>
      </c>
      <c r="J111" s="496">
        <v>3</v>
      </c>
      <c r="K111" s="496">
        <v>4</v>
      </c>
      <c r="L111" s="496">
        <v>5</v>
      </c>
      <c r="M111" s="496">
        <v>6</v>
      </c>
      <c r="N111" s="496">
        <v>5</v>
      </c>
      <c r="O111" s="496">
        <v>5</v>
      </c>
      <c r="P111" s="496">
        <v>3</v>
      </c>
      <c r="Q111" s="496">
        <v>4</v>
      </c>
      <c r="R111" s="496">
        <v>7</v>
      </c>
      <c r="S111" s="496">
        <v>3</v>
      </c>
      <c r="T111" s="496">
        <v>4</v>
      </c>
      <c r="U111" s="496">
        <v>5</v>
      </c>
      <c r="V111" s="496">
        <v>3</v>
      </c>
      <c r="W111" s="496">
        <v>5</v>
      </c>
      <c r="X111" s="496">
        <v>4</v>
      </c>
      <c r="Y111" s="496">
        <v>5</v>
      </c>
      <c r="Z111" s="496">
        <v>2</v>
      </c>
      <c r="AA111" s="496">
        <v>4</v>
      </c>
      <c r="AB111" s="496">
        <v>0</v>
      </c>
      <c r="AC111" s="496">
        <v>7</v>
      </c>
      <c r="AD111" s="496">
        <v>2</v>
      </c>
      <c r="AE111" s="496">
        <v>6</v>
      </c>
      <c r="AF111" s="496">
        <v>6</v>
      </c>
      <c r="AG111" s="496">
        <v>3</v>
      </c>
      <c r="AH111" s="496">
        <v>2</v>
      </c>
      <c r="AI111" s="496">
        <v>2</v>
      </c>
      <c r="AJ111" s="496">
        <v>8</v>
      </c>
      <c r="AK111" s="496">
        <v>5</v>
      </c>
      <c r="AL111" s="496">
        <v>2</v>
      </c>
      <c r="AM111" s="496">
        <v>7</v>
      </c>
      <c r="AN111" s="496">
        <v>3</v>
      </c>
      <c r="AO111" s="496">
        <v>4</v>
      </c>
      <c r="AP111" s="496">
        <v>5</v>
      </c>
      <c r="AQ111" s="496">
        <v>2</v>
      </c>
      <c r="AR111" s="496">
        <v>6</v>
      </c>
      <c r="AS111" s="496">
        <v>3</v>
      </c>
      <c r="AT111" s="496">
        <v>6</v>
      </c>
      <c r="AU111" s="496">
        <v>3</v>
      </c>
      <c r="AV111" s="496">
        <v>2</v>
      </c>
      <c r="AW111" s="496">
        <v>5</v>
      </c>
      <c r="AX111" s="496">
        <v>8</v>
      </c>
      <c r="AY111" s="496">
        <v>3</v>
      </c>
      <c r="AZ111" s="496">
        <v>5</v>
      </c>
      <c r="BA111" s="496">
        <v>5</v>
      </c>
      <c r="BB111" s="496">
        <v>6</v>
      </c>
      <c r="BC111" s="496">
        <v>7</v>
      </c>
      <c r="BD111" s="496">
        <v>4</v>
      </c>
      <c r="BE111" s="496">
        <v>4</v>
      </c>
      <c r="BF111" s="496">
        <v>3</v>
      </c>
      <c r="BG111" s="496">
        <v>9</v>
      </c>
      <c r="BH111" s="496">
        <v>4</v>
      </c>
      <c r="BI111" s="496">
        <v>4</v>
      </c>
    </row>
    <row r="112" spans="1:61" x14ac:dyDescent="0.3">
      <c r="A112" s="493">
        <v>943</v>
      </c>
      <c r="B112" s="494" t="s">
        <v>676</v>
      </c>
      <c r="D112" s="496" t="s">
        <v>678</v>
      </c>
      <c r="E112" s="496" t="s">
        <v>678</v>
      </c>
      <c r="F112" s="496" t="s">
        <v>678</v>
      </c>
      <c r="G112" s="496" t="s">
        <v>678</v>
      </c>
      <c r="H112" s="496" t="s">
        <v>678</v>
      </c>
      <c r="I112" s="496" t="s">
        <v>678</v>
      </c>
      <c r="J112" s="496" t="s">
        <v>678</v>
      </c>
      <c r="K112" s="496" t="s">
        <v>678</v>
      </c>
      <c r="L112" s="496" t="s">
        <v>678</v>
      </c>
      <c r="M112" s="496" t="s">
        <v>678</v>
      </c>
      <c r="N112" s="496" t="s">
        <v>678</v>
      </c>
      <c r="O112" s="496" t="s">
        <v>678</v>
      </c>
      <c r="P112" s="496" t="s">
        <v>678</v>
      </c>
      <c r="Q112" s="496" t="s">
        <v>678</v>
      </c>
      <c r="R112" s="496" t="s">
        <v>678</v>
      </c>
      <c r="S112" s="496" t="s">
        <v>678</v>
      </c>
      <c r="T112" s="496" t="s">
        <v>678</v>
      </c>
      <c r="U112" s="496" t="s">
        <v>678</v>
      </c>
      <c r="V112" s="496" t="s">
        <v>678</v>
      </c>
      <c r="W112" s="496" t="s">
        <v>678</v>
      </c>
      <c r="X112" s="496" t="s">
        <v>678</v>
      </c>
      <c r="Y112" s="496" t="s">
        <v>678</v>
      </c>
      <c r="Z112" s="496" t="s">
        <v>678</v>
      </c>
      <c r="AA112" s="496" t="s">
        <v>678</v>
      </c>
      <c r="AB112" s="496">
        <v>0</v>
      </c>
      <c r="AC112" s="496" t="s">
        <v>678</v>
      </c>
      <c r="AD112" s="496" t="s">
        <v>678</v>
      </c>
      <c r="AE112" s="496" t="s">
        <v>678</v>
      </c>
      <c r="AF112" s="496" t="s">
        <v>678</v>
      </c>
      <c r="AG112" s="496" t="s">
        <v>678</v>
      </c>
      <c r="AH112" s="496" t="s">
        <v>678</v>
      </c>
      <c r="AI112" s="496" t="s">
        <v>678</v>
      </c>
      <c r="AJ112" s="496" t="s">
        <v>678</v>
      </c>
      <c r="AK112" s="496" t="s">
        <v>678</v>
      </c>
      <c r="AL112" s="496" t="s">
        <v>678</v>
      </c>
      <c r="AM112" s="496" t="s">
        <v>678</v>
      </c>
      <c r="AN112" s="496" t="s">
        <v>678</v>
      </c>
      <c r="AO112" s="496" t="s">
        <v>678</v>
      </c>
      <c r="AP112" s="496" t="s">
        <v>678</v>
      </c>
      <c r="AQ112" s="496" t="s">
        <v>678</v>
      </c>
      <c r="AR112" s="496" t="s">
        <v>678</v>
      </c>
      <c r="AS112" s="496" t="s">
        <v>678</v>
      </c>
      <c r="AT112" s="496" t="s">
        <v>678</v>
      </c>
      <c r="AU112" s="496" t="s">
        <v>678</v>
      </c>
      <c r="AV112" s="496" t="s">
        <v>678</v>
      </c>
      <c r="AW112" s="496" t="s">
        <v>678</v>
      </c>
      <c r="AX112" s="496" t="s">
        <v>678</v>
      </c>
      <c r="AY112" s="496" t="s">
        <v>678</v>
      </c>
      <c r="AZ112" s="496" t="s">
        <v>678</v>
      </c>
      <c r="BA112" s="496" t="s">
        <v>678</v>
      </c>
      <c r="BB112" s="496" t="s">
        <v>678</v>
      </c>
      <c r="BC112" s="496" t="s">
        <v>678</v>
      </c>
      <c r="BD112" s="496" t="s">
        <v>678</v>
      </c>
      <c r="BE112" s="496" t="s">
        <v>678</v>
      </c>
      <c r="BF112" s="496" t="s">
        <v>678</v>
      </c>
      <c r="BG112" s="496" t="s">
        <v>678</v>
      </c>
      <c r="BH112" s="496" t="s">
        <v>678</v>
      </c>
      <c r="BI112" s="496" t="s">
        <v>678</v>
      </c>
    </row>
    <row r="113" spans="1:61" x14ac:dyDescent="0.3">
      <c r="A113" s="493">
        <v>944</v>
      </c>
      <c r="B113" s="494" t="s">
        <v>679</v>
      </c>
      <c r="D113" s="496">
        <v>0</v>
      </c>
      <c r="E113" s="496">
        <v>0</v>
      </c>
      <c r="F113" s="496" t="s">
        <v>1291</v>
      </c>
      <c r="G113" s="496" t="s">
        <v>638</v>
      </c>
      <c r="H113" s="496">
        <v>0</v>
      </c>
      <c r="I113" s="496">
        <v>0</v>
      </c>
      <c r="J113" s="496">
        <v>0</v>
      </c>
      <c r="K113" s="496">
        <v>0</v>
      </c>
      <c r="L113" s="496">
        <v>0</v>
      </c>
      <c r="M113" s="496">
        <v>0</v>
      </c>
      <c r="N113" s="496">
        <v>0</v>
      </c>
      <c r="O113" s="496">
        <v>0</v>
      </c>
      <c r="P113" s="496">
        <v>0</v>
      </c>
      <c r="Q113" s="496">
        <v>0</v>
      </c>
      <c r="R113" s="496">
        <v>0</v>
      </c>
      <c r="S113" s="496" t="s">
        <v>1291</v>
      </c>
      <c r="T113" s="496">
        <v>0</v>
      </c>
      <c r="U113" s="496">
        <v>0</v>
      </c>
      <c r="V113" s="496">
        <v>0</v>
      </c>
      <c r="W113" s="496">
        <v>0</v>
      </c>
      <c r="X113" s="496">
        <v>0</v>
      </c>
      <c r="Y113" s="496">
        <v>0</v>
      </c>
      <c r="Z113" s="496">
        <v>0</v>
      </c>
      <c r="AA113" s="496">
        <v>0</v>
      </c>
      <c r="AB113" s="496">
        <v>0</v>
      </c>
      <c r="AC113" s="496">
        <v>0</v>
      </c>
      <c r="AD113" s="496">
        <v>0</v>
      </c>
      <c r="AE113" s="496" t="s">
        <v>638</v>
      </c>
      <c r="AF113" s="496">
        <v>0</v>
      </c>
      <c r="AG113" s="496">
        <v>0</v>
      </c>
      <c r="AH113" s="496">
        <v>0</v>
      </c>
      <c r="AI113" s="496">
        <v>0</v>
      </c>
      <c r="AJ113" s="496">
        <v>0</v>
      </c>
      <c r="AK113" s="496">
        <v>0</v>
      </c>
      <c r="AL113" s="496">
        <v>0</v>
      </c>
      <c r="AM113" s="496">
        <v>0</v>
      </c>
      <c r="AN113" s="496">
        <v>0</v>
      </c>
      <c r="AO113" s="496">
        <v>0</v>
      </c>
      <c r="AP113" s="496">
        <v>0</v>
      </c>
      <c r="AQ113" s="496">
        <v>0</v>
      </c>
      <c r="AR113" s="496">
        <v>0</v>
      </c>
      <c r="AS113" s="496">
        <v>0</v>
      </c>
      <c r="AT113" s="496">
        <v>0</v>
      </c>
      <c r="AU113" s="496">
        <v>0</v>
      </c>
      <c r="AV113" s="496">
        <v>0</v>
      </c>
      <c r="AW113" s="496">
        <v>0</v>
      </c>
      <c r="AX113" s="496">
        <v>0</v>
      </c>
      <c r="AY113" s="496" t="s">
        <v>1291</v>
      </c>
      <c r="AZ113" s="496">
        <v>0</v>
      </c>
      <c r="BA113" s="496">
        <v>0</v>
      </c>
      <c r="BB113" s="496">
        <v>0</v>
      </c>
      <c r="BC113" s="496">
        <v>0</v>
      </c>
      <c r="BD113" s="496">
        <v>0</v>
      </c>
      <c r="BE113" s="496">
        <v>0</v>
      </c>
      <c r="BF113" s="496" t="s">
        <v>638</v>
      </c>
      <c r="BG113" s="496">
        <v>0</v>
      </c>
      <c r="BH113" s="496">
        <v>0</v>
      </c>
      <c r="BI113" s="496">
        <v>0</v>
      </c>
    </row>
    <row r="114" spans="1:61" x14ac:dyDescent="0.3">
      <c r="A114" s="493">
        <v>945</v>
      </c>
      <c r="B114" s="494" t="s">
        <v>680</v>
      </c>
      <c r="F114" s="496" t="s">
        <v>1260</v>
      </c>
      <c r="G114" s="496" t="s">
        <v>1292</v>
      </c>
      <c r="S114" s="496" t="s">
        <v>656</v>
      </c>
      <c r="AE114" s="496" t="s">
        <v>1293</v>
      </c>
      <c r="AY114" s="496" t="s">
        <v>1275</v>
      </c>
      <c r="BF114" s="496" t="s">
        <v>1292</v>
      </c>
    </row>
    <row r="115" spans="1:61" x14ac:dyDescent="0.3">
      <c r="A115" s="493">
        <v>946</v>
      </c>
      <c r="B115" s="494" t="s">
        <v>681</v>
      </c>
      <c r="D115" s="496">
        <v>0</v>
      </c>
      <c r="E115" s="496">
        <v>0</v>
      </c>
      <c r="F115" s="496" t="s">
        <v>653</v>
      </c>
      <c r="G115" s="496" t="s">
        <v>652</v>
      </c>
      <c r="H115" s="496">
        <v>0</v>
      </c>
      <c r="I115" s="496">
        <v>0</v>
      </c>
      <c r="J115" s="496">
        <v>0</v>
      </c>
      <c r="K115" s="496">
        <v>0</v>
      </c>
      <c r="L115" s="496">
        <v>0</v>
      </c>
      <c r="M115" s="496">
        <v>0</v>
      </c>
      <c r="N115" s="496">
        <v>0</v>
      </c>
      <c r="O115" s="496">
        <v>0</v>
      </c>
      <c r="P115" s="496">
        <v>0</v>
      </c>
      <c r="Q115" s="496">
        <v>0</v>
      </c>
      <c r="R115" s="496">
        <v>0</v>
      </c>
      <c r="S115" s="496" t="s">
        <v>653</v>
      </c>
      <c r="T115" s="496">
        <v>0</v>
      </c>
      <c r="U115" s="496">
        <v>0</v>
      </c>
      <c r="V115" s="496">
        <v>0</v>
      </c>
      <c r="W115" s="496">
        <v>0</v>
      </c>
      <c r="X115" s="496">
        <v>0</v>
      </c>
      <c r="Y115" s="496">
        <v>0</v>
      </c>
      <c r="Z115" s="496">
        <v>0</v>
      </c>
      <c r="AA115" s="496">
        <v>0</v>
      </c>
      <c r="AB115" s="496">
        <v>0</v>
      </c>
      <c r="AC115" s="496">
        <v>0</v>
      </c>
      <c r="AD115" s="496">
        <v>0</v>
      </c>
      <c r="AE115" s="496" t="s">
        <v>652</v>
      </c>
      <c r="AF115" s="496">
        <v>0</v>
      </c>
      <c r="AG115" s="496">
        <v>0</v>
      </c>
      <c r="AH115" s="496">
        <v>0</v>
      </c>
      <c r="AI115" s="496">
        <v>0</v>
      </c>
      <c r="AJ115" s="496">
        <v>0</v>
      </c>
      <c r="AK115" s="496">
        <v>0</v>
      </c>
      <c r="AL115" s="496">
        <v>0</v>
      </c>
      <c r="AM115" s="496">
        <v>0</v>
      </c>
      <c r="AN115" s="496">
        <v>0</v>
      </c>
      <c r="AO115" s="496">
        <v>0</v>
      </c>
      <c r="AP115" s="496">
        <v>0</v>
      </c>
      <c r="AQ115" s="496">
        <v>0</v>
      </c>
      <c r="AR115" s="496">
        <v>0</v>
      </c>
      <c r="AS115" s="496">
        <v>0</v>
      </c>
      <c r="AT115" s="496">
        <v>0</v>
      </c>
      <c r="AU115" s="496">
        <v>0</v>
      </c>
      <c r="AV115" s="496">
        <v>0</v>
      </c>
      <c r="AW115" s="496">
        <v>0</v>
      </c>
      <c r="AX115" s="496">
        <v>0</v>
      </c>
      <c r="AY115" s="496" t="s">
        <v>653</v>
      </c>
      <c r="AZ115" s="496">
        <v>0</v>
      </c>
      <c r="BA115" s="496">
        <v>0</v>
      </c>
      <c r="BB115" s="496">
        <v>0</v>
      </c>
      <c r="BC115" s="496">
        <v>0</v>
      </c>
      <c r="BD115" s="496">
        <v>0</v>
      </c>
      <c r="BE115" s="496">
        <v>0</v>
      </c>
      <c r="BF115" s="496" t="s">
        <v>652</v>
      </c>
      <c r="BG115" s="496">
        <v>0</v>
      </c>
      <c r="BH115" s="496">
        <v>0</v>
      </c>
      <c r="BI115" s="496">
        <v>0</v>
      </c>
    </row>
    <row r="116" spans="1:61" ht="28.8" x14ac:dyDescent="0.3">
      <c r="A116" s="493">
        <v>947</v>
      </c>
      <c r="B116" s="494" t="s">
        <v>682</v>
      </c>
      <c r="D116" s="496" t="s">
        <v>834</v>
      </c>
      <c r="E116" s="496" t="s">
        <v>835</v>
      </c>
      <c r="F116" s="496" t="s">
        <v>489</v>
      </c>
      <c r="G116" s="496" t="s">
        <v>836</v>
      </c>
      <c r="H116" s="496" t="s">
        <v>837</v>
      </c>
      <c r="I116" s="496" t="s">
        <v>838</v>
      </c>
      <c r="J116" s="496" t="s">
        <v>839</v>
      </c>
      <c r="K116" s="496" t="s">
        <v>709</v>
      </c>
      <c r="L116" s="496" t="s">
        <v>840</v>
      </c>
      <c r="M116" s="496" t="s">
        <v>841</v>
      </c>
      <c r="N116" s="496" t="s">
        <v>842</v>
      </c>
      <c r="O116" s="496" t="s">
        <v>843</v>
      </c>
      <c r="P116" s="496" t="s">
        <v>1294</v>
      </c>
      <c r="Q116" s="496" t="s">
        <v>845</v>
      </c>
      <c r="R116" s="496" t="s">
        <v>846</v>
      </c>
      <c r="S116" s="496" t="s">
        <v>847</v>
      </c>
      <c r="T116" s="496" t="s">
        <v>754</v>
      </c>
      <c r="U116" s="496" t="s">
        <v>752</v>
      </c>
      <c r="V116" s="496" t="s">
        <v>751</v>
      </c>
      <c r="W116" s="496" t="s">
        <v>849</v>
      </c>
      <c r="X116" s="496" t="s">
        <v>850</v>
      </c>
      <c r="Y116" s="496" t="s">
        <v>851</v>
      </c>
      <c r="Z116" s="496" t="s">
        <v>852</v>
      </c>
      <c r="AA116" s="496" t="s">
        <v>877</v>
      </c>
      <c r="AB116" s="496" t="s">
        <v>744</v>
      </c>
      <c r="AC116" s="496" t="s">
        <v>853</v>
      </c>
      <c r="AD116" s="496" t="s">
        <v>854</v>
      </c>
      <c r="AE116" s="496" t="s">
        <v>556</v>
      </c>
      <c r="AF116" s="496" t="s">
        <v>753</v>
      </c>
      <c r="AG116" s="496" t="s">
        <v>696</v>
      </c>
      <c r="AH116" s="496" t="s">
        <v>1295</v>
      </c>
      <c r="AI116" s="496" t="s">
        <v>855</v>
      </c>
      <c r="AJ116" s="496" t="s">
        <v>856</v>
      </c>
      <c r="AK116" s="496" t="s">
        <v>857</v>
      </c>
      <c r="AL116" s="496" t="s">
        <v>858</v>
      </c>
      <c r="AM116" s="496" t="s">
        <v>859</v>
      </c>
      <c r="AN116" s="496" t="s">
        <v>860</v>
      </c>
      <c r="AO116" s="496" t="s">
        <v>861</v>
      </c>
      <c r="AP116" s="496" t="s">
        <v>862</v>
      </c>
      <c r="AQ116" s="496" t="s">
        <v>1296</v>
      </c>
      <c r="AR116" s="496" t="s">
        <v>864</v>
      </c>
      <c r="AS116" s="496" t="s">
        <v>865</v>
      </c>
      <c r="AT116" s="496" t="s">
        <v>838</v>
      </c>
      <c r="AU116" s="496" t="s">
        <v>866</v>
      </c>
      <c r="AV116" s="496" t="s">
        <v>867</v>
      </c>
      <c r="AW116" s="496" t="s">
        <v>555</v>
      </c>
      <c r="AX116" s="496" t="s">
        <v>554</v>
      </c>
      <c r="AY116" s="496" t="s">
        <v>869</v>
      </c>
      <c r="AZ116" s="496" t="s">
        <v>745</v>
      </c>
      <c r="BA116" s="496" t="s">
        <v>870</v>
      </c>
      <c r="BB116" s="496" t="s">
        <v>871</v>
      </c>
      <c r="BC116" s="496" t="s">
        <v>489</v>
      </c>
      <c r="BD116" s="496" t="s">
        <v>872</v>
      </c>
      <c r="BE116" s="496" t="s">
        <v>873</v>
      </c>
      <c r="BF116" s="496" t="s">
        <v>874</v>
      </c>
      <c r="BG116" s="496" t="s">
        <v>875</v>
      </c>
      <c r="BH116" s="496" t="s">
        <v>876</v>
      </c>
      <c r="BI116" s="496" t="s">
        <v>710</v>
      </c>
    </row>
    <row r="117" spans="1:61" ht="28.8" x14ac:dyDescent="0.3">
      <c r="A117" s="493">
        <v>948</v>
      </c>
      <c r="B117" s="494" t="s">
        <v>683</v>
      </c>
      <c r="D117" s="496" t="s">
        <v>878</v>
      </c>
      <c r="E117" s="496" t="s">
        <v>879</v>
      </c>
      <c r="F117" s="496" t="s">
        <v>880</v>
      </c>
      <c r="G117" s="496" t="s">
        <v>881</v>
      </c>
      <c r="H117" s="496" t="s">
        <v>882</v>
      </c>
      <c r="I117" s="496" t="s">
        <v>883</v>
      </c>
      <c r="J117" s="496" t="s">
        <v>884</v>
      </c>
      <c r="K117" s="496" t="s">
        <v>885</v>
      </c>
      <c r="L117" s="496" t="s">
        <v>886</v>
      </c>
      <c r="M117" s="496" t="s">
        <v>887</v>
      </c>
      <c r="N117" s="496" t="s">
        <v>888</v>
      </c>
      <c r="O117" s="496" t="s">
        <v>889</v>
      </c>
      <c r="P117" s="496" t="s">
        <v>1297</v>
      </c>
      <c r="Q117" s="496" t="s">
        <v>891</v>
      </c>
      <c r="R117" s="496" t="s">
        <v>892</v>
      </c>
      <c r="S117" s="496" t="s">
        <v>893</v>
      </c>
      <c r="T117" s="496" t="s">
        <v>894</v>
      </c>
      <c r="U117" s="496" t="s">
        <v>895</v>
      </c>
      <c r="V117" s="496" t="s">
        <v>1298</v>
      </c>
      <c r="W117" s="496" t="s">
        <v>897</v>
      </c>
      <c r="X117" s="496" t="s">
        <v>708</v>
      </c>
      <c r="Y117" s="496" t="s">
        <v>898</v>
      </c>
      <c r="Z117" s="496" t="s">
        <v>899</v>
      </c>
      <c r="AA117" s="496" t="s">
        <v>1299</v>
      </c>
      <c r="AB117" s="496" t="s">
        <v>900</v>
      </c>
      <c r="AC117" s="496" t="s">
        <v>901</v>
      </c>
      <c r="AD117" s="496" t="s">
        <v>711</v>
      </c>
      <c r="AE117" s="496" t="s">
        <v>902</v>
      </c>
      <c r="AF117" s="496" t="s">
        <v>903</v>
      </c>
      <c r="AG117" s="496" t="s">
        <v>1300</v>
      </c>
      <c r="AH117" s="496" t="s">
        <v>1301</v>
      </c>
      <c r="AI117" s="496" t="s">
        <v>905</v>
      </c>
      <c r="AJ117" s="496" t="s">
        <v>906</v>
      </c>
      <c r="AK117" s="496" t="s">
        <v>755</v>
      </c>
      <c r="AL117" s="496" t="s">
        <v>907</v>
      </c>
      <c r="AM117" s="496" t="s">
        <v>908</v>
      </c>
      <c r="AN117" s="496" t="s">
        <v>881</v>
      </c>
      <c r="AO117" s="496" t="s">
        <v>909</v>
      </c>
      <c r="AP117" s="496" t="s">
        <v>910</v>
      </c>
      <c r="AQ117" s="496" t="s">
        <v>1302</v>
      </c>
      <c r="AR117" s="496" t="s">
        <v>912</v>
      </c>
      <c r="AS117" s="496" t="s">
        <v>913</v>
      </c>
      <c r="AT117" s="496" t="s">
        <v>914</v>
      </c>
      <c r="AU117" s="496" t="s">
        <v>915</v>
      </c>
      <c r="AV117" s="496" t="s">
        <v>916</v>
      </c>
      <c r="AW117" s="496" t="s">
        <v>553</v>
      </c>
      <c r="AX117" s="496" t="s">
        <v>1303</v>
      </c>
      <c r="AY117" s="496" t="s">
        <v>918</v>
      </c>
      <c r="AZ117" s="496" t="s">
        <v>919</v>
      </c>
      <c r="BA117" s="496" t="s">
        <v>920</v>
      </c>
      <c r="BB117" s="496" t="s">
        <v>921</v>
      </c>
      <c r="BC117" s="496" t="s">
        <v>922</v>
      </c>
      <c r="BD117" s="496" t="s">
        <v>923</v>
      </c>
      <c r="BE117" s="496" t="s">
        <v>924</v>
      </c>
      <c r="BF117" s="496" t="s">
        <v>925</v>
      </c>
      <c r="BG117" s="496" t="s">
        <v>926</v>
      </c>
      <c r="BH117" s="496" t="s">
        <v>927</v>
      </c>
      <c r="BI117" s="496" t="s">
        <v>928</v>
      </c>
    </row>
    <row r="118" spans="1:61" ht="28.8" x14ac:dyDescent="0.3">
      <c r="A118" s="493">
        <v>949</v>
      </c>
      <c r="B118" s="494" t="s">
        <v>491</v>
      </c>
      <c r="D118" s="496" t="s">
        <v>260</v>
      </c>
      <c r="E118" s="496" t="s">
        <v>260</v>
      </c>
      <c r="F118" s="496" t="s">
        <v>260</v>
      </c>
      <c r="G118" s="496" t="s">
        <v>260</v>
      </c>
      <c r="H118" s="496" t="s">
        <v>260</v>
      </c>
      <c r="I118" s="496" t="s">
        <v>260</v>
      </c>
      <c r="J118" s="496" t="s">
        <v>260</v>
      </c>
      <c r="K118" s="496" t="s">
        <v>260</v>
      </c>
      <c r="L118" s="496" t="s">
        <v>260</v>
      </c>
      <c r="M118" s="496" t="s">
        <v>260</v>
      </c>
      <c r="N118" s="496" t="s">
        <v>260</v>
      </c>
      <c r="O118" s="496" t="s">
        <v>260</v>
      </c>
      <c r="P118" s="496" t="s">
        <v>260</v>
      </c>
      <c r="Q118" s="496" t="s">
        <v>260</v>
      </c>
      <c r="R118" s="496" t="s">
        <v>684</v>
      </c>
      <c r="S118" s="496" t="s">
        <v>260</v>
      </c>
      <c r="T118" s="496" t="s">
        <v>260</v>
      </c>
      <c r="U118" s="496" t="s">
        <v>260</v>
      </c>
      <c r="V118" s="496" t="s">
        <v>260</v>
      </c>
      <c r="W118" s="496" t="s">
        <v>260</v>
      </c>
      <c r="X118" s="496" t="s">
        <v>275</v>
      </c>
      <c r="Y118" s="496" t="s">
        <v>260</v>
      </c>
      <c r="Z118" s="496" t="s">
        <v>260</v>
      </c>
      <c r="AA118" s="496" t="s">
        <v>260</v>
      </c>
      <c r="AB118" s="496" t="s">
        <v>260</v>
      </c>
      <c r="AC118" s="496" t="s">
        <v>260</v>
      </c>
      <c r="AD118" s="496" t="s">
        <v>684</v>
      </c>
      <c r="AE118" s="496" t="s">
        <v>260</v>
      </c>
      <c r="AF118" s="496" t="s">
        <v>260</v>
      </c>
      <c r="AG118" s="496" t="s">
        <v>260</v>
      </c>
      <c r="AH118" s="496" t="s">
        <v>260</v>
      </c>
      <c r="AI118" s="496" t="s">
        <v>260</v>
      </c>
      <c r="AJ118" s="496" t="s">
        <v>260</v>
      </c>
      <c r="AK118" s="496" t="s">
        <v>260</v>
      </c>
      <c r="AL118" s="496" t="s">
        <v>684</v>
      </c>
      <c r="AM118" s="496" t="s">
        <v>260</v>
      </c>
      <c r="AN118" s="496" t="s">
        <v>260</v>
      </c>
      <c r="AO118" s="496" t="s">
        <v>684</v>
      </c>
      <c r="AP118" s="496" t="s">
        <v>260</v>
      </c>
      <c r="AQ118" s="496" t="s">
        <v>260</v>
      </c>
      <c r="AR118" s="496" t="s">
        <v>260</v>
      </c>
      <c r="AS118" s="496" t="s">
        <v>260</v>
      </c>
      <c r="AT118" s="496" t="s">
        <v>260</v>
      </c>
      <c r="AU118" s="496" t="s">
        <v>260</v>
      </c>
      <c r="AV118" s="496" t="s">
        <v>260</v>
      </c>
      <c r="AW118" s="496" t="s">
        <v>260</v>
      </c>
      <c r="AX118" s="496" t="s">
        <v>260</v>
      </c>
      <c r="AY118" s="496" t="s">
        <v>260</v>
      </c>
      <c r="AZ118" s="496" t="s">
        <v>260</v>
      </c>
      <c r="BA118" s="496" t="s">
        <v>275</v>
      </c>
      <c r="BB118" s="496" t="s">
        <v>260</v>
      </c>
      <c r="BC118" s="496" t="s">
        <v>260</v>
      </c>
      <c r="BD118" s="496" t="s">
        <v>260</v>
      </c>
      <c r="BE118" s="496" t="s">
        <v>260</v>
      </c>
      <c r="BF118" s="496" t="s">
        <v>260</v>
      </c>
      <c r="BG118" s="496" t="s">
        <v>260</v>
      </c>
      <c r="BH118" s="496" t="s">
        <v>260</v>
      </c>
      <c r="BI118" s="496" t="s">
        <v>260</v>
      </c>
    </row>
    <row r="119" spans="1:61" ht="28.8" x14ac:dyDescent="0.3">
      <c r="A119" s="493">
        <v>950</v>
      </c>
      <c r="B119" s="494" t="s">
        <v>492</v>
      </c>
      <c r="D119" s="496" t="s">
        <v>17</v>
      </c>
      <c r="E119" s="496" t="s">
        <v>17</v>
      </c>
      <c r="F119" s="496" t="s">
        <v>17</v>
      </c>
      <c r="G119" s="496" t="s">
        <v>17</v>
      </c>
      <c r="H119" s="496" t="s">
        <v>17</v>
      </c>
      <c r="I119" s="496" t="s">
        <v>17</v>
      </c>
      <c r="J119" s="496" t="s">
        <v>17</v>
      </c>
      <c r="K119" s="496" t="s">
        <v>17</v>
      </c>
      <c r="L119" s="496" t="s">
        <v>17</v>
      </c>
      <c r="M119" s="496" t="s">
        <v>17</v>
      </c>
      <c r="N119" s="496" t="s">
        <v>17</v>
      </c>
      <c r="O119" s="496" t="s">
        <v>17</v>
      </c>
      <c r="P119" s="496" t="s">
        <v>17</v>
      </c>
      <c r="Q119" s="496" t="s">
        <v>17</v>
      </c>
      <c r="R119" s="496" t="s">
        <v>17</v>
      </c>
      <c r="S119" s="496" t="s">
        <v>17</v>
      </c>
      <c r="T119" s="496" t="s">
        <v>17</v>
      </c>
      <c r="U119" s="496" t="s">
        <v>17</v>
      </c>
      <c r="V119" s="496" t="s">
        <v>17</v>
      </c>
      <c r="W119" s="496" t="s">
        <v>17</v>
      </c>
      <c r="X119" s="496" t="s">
        <v>17</v>
      </c>
      <c r="Y119" s="496" t="s">
        <v>17</v>
      </c>
      <c r="Z119" s="496" t="s">
        <v>17</v>
      </c>
      <c r="AA119" s="496" t="s">
        <v>17</v>
      </c>
      <c r="AB119" s="496" t="s">
        <v>17</v>
      </c>
      <c r="AC119" s="496" t="s">
        <v>17</v>
      </c>
      <c r="AD119" s="496" t="s">
        <v>17</v>
      </c>
      <c r="AE119" s="496" t="s">
        <v>17</v>
      </c>
      <c r="AF119" s="496" t="s">
        <v>17</v>
      </c>
      <c r="AG119" s="496" t="s">
        <v>17</v>
      </c>
      <c r="AH119" s="496" t="s">
        <v>17</v>
      </c>
      <c r="AI119" s="496" t="s">
        <v>17</v>
      </c>
      <c r="AJ119" s="496" t="s">
        <v>17</v>
      </c>
      <c r="AK119" s="496" t="s">
        <v>17</v>
      </c>
      <c r="AL119" s="496" t="s">
        <v>17</v>
      </c>
      <c r="AM119" s="496" t="s">
        <v>17</v>
      </c>
      <c r="AN119" s="496" t="s">
        <v>17</v>
      </c>
      <c r="AO119" s="496" t="s">
        <v>557</v>
      </c>
      <c r="AP119" s="496" t="s">
        <v>17</v>
      </c>
      <c r="AQ119" s="496" t="s">
        <v>17</v>
      </c>
      <c r="AR119" s="496" t="s">
        <v>17</v>
      </c>
      <c r="AS119" s="496" t="s">
        <v>17</v>
      </c>
      <c r="AT119" s="496" t="s">
        <v>17</v>
      </c>
      <c r="AU119" s="496" t="s">
        <v>17</v>
      </c>
      <c r="AV119" s="496" t="s">
        <v>17</v>
      </c>
      <c r="AW119" s="496" t="s">
        <v>17</v>
      </c>
      <c r="AX119" s="496" t="s">
        <v>17</v>
      </c>
      <c r="AY119" s="496" t="s">
        <v>17</v>
      </c>
      <c r="AZ119" s="496" t="s">
        <v>17</v>
      </c>
      <c r="BA119" s="496" t="s">
        <v>17</v>
      </c>
      <c r="BB119" s="496" t="s">
        <v>17</v>
      </c>
      <c r="BC119" s="496" t="s">
        <v>17</v>
      </c>
      <c r="BD119" s="496" t="s">
        <v>17</v>
      </c>
      <c r="BE119" s="496" t="s">
        <v>17</v>
      </c>
      <c r="BF119" s="496" t="s">
        <v>17</v>
      </c>
      <c r="BG119" s="496" t="s">
        <v>17</v>
      </c>
      <c r="BH119" s="496" t="s">
        <v>17</v>
      </c>
      <c r="BI119" s="496" t="s">
        <v>17</v>
      </c>
    </row>
    <row r="120" spans="1:61" ht="28.8" x14ac:dyDescent="0.3">
      <c r="A120" s="493">
        <v>951</v>
      </c>
      <c r="B120" s="494" t="s">
        <v>493</v>
      </c>
      <c r="D120" s="496">
        <v>2</v>
      </c>
      <c r="E120" s="496">
        <v>2</v>
      </c>
      <c r="F120" s="496">
        <v>2</v>
      </c>
      <c r="G120" s="496">
        <v>2</v>
      </c>
      <c r="H120" s="496">
        <v>2</v>
      </c>
      <c r="I120" s="496">
        <v>2</v>
      </c>
      <c r="J120" s="496">
        <v>2</v>
      </c>
      <c r="K120" s="496">
        <v>2</v>
      </c>
      <c r="L120" s="496">
        <v>2</v>
      </c>
      <c r="M120" s="496">
        <v>2</v>
      </c>
      <c r="N120" s="496">
        <v>2</v>
      </c>
      <c r="O120" s="496">
        <v>2</v>
      </c>
      <c r="P120" s="496">
        <v>2</v>
      </c>
      <c r="Q120" s="496">
        <v>2</v>
      </c>
      <c r="R120" s="496">
        <v>2</v>
      </c>
      <c r="S120" s="496">
        <v>2</v>
      </c>
      <c r="T120" s="496">
        <v>2</v>
      </c>
      <c r="U120" s="496">
        <v>2</v>
      </c>
      <c r="V120" s="496">
        <v>2</v>
      </c>
      <c r="W120" s="496">
        <v>2</v>
      </c>
      <c r="X120" s="496">
        <v>2</v>
      </c>
      <c r="Y120" s="496">
        <v>2</v>
      </c>
      <c r="Z120" s="496">
        <v>2</v>
      </c>
      <c r="AA120" s="496">
        <v>2</v>
      </c>
      <c r="AB120" s="496">
        <v>2</v>
      </c>
      <c r="AC120" s="496">
        <v>2</v>
      </c>
      <c r="AD120" s="496">
        <v>2</v>
      </c>
      <c r="AE120" s="496">
        <v>2</v>
      </c>
      <c r="AF120" s="496">
        <v>2</v>
      </c>
      <c r="AG120" s="496">
        <v>2</v>
      </c>
      <c r="AH120" s="496">
        <v>2</v>
      </c>
      <c r="AI120" s="496">
        <v>2</v>
      </c>
      <c r="AJ120" s="496">
        <v>2</v>
      </c>
      <c r="AK120" s="496">
        <v>2</v>
      </c>
      <c r="AL120" s="496">
        <v>2</v>
      </c>
      <c r="AM120" s="496">
        <v>2</v>
      </c>
      <c r="AN120" s="496">
        <v>2</v>
      </c>
      <c r="AO120" s="496">
        <v>2</v>
      </c>
      <c r="AP120" s="496">
        <v>2</v>
      </c>
      <c r="AQ120" s="496">
        <v>2</v>
      </c>
      <c r="AR120" s="496">
        <v>2</v>
      </c>
      <c r="AS120" s="496">
        <v>2</v>
      </c>
      <c r="AT120" s="496">
        <v>2</v>
      </c>
      <c r="AU120" s="496">
        <v>2</v>
      </c>
      <c r="AV120" s="496">
        <v>2</v>
      </c>
      <c r="AW120" s="496">
        <v>2</v>
      </c>
      <c r="AX120" s="496">
        <v>2</v>
      </c>
      <c r="AY120" s="496">
        <v>2</v>
      </c>
      <c r="AZ120" s="496">
        <v>2</v>
      </c>
      <c r="BA120" s="496">
        <v>2</v>
      </c>
      <c r="BB120" s="496">
        <v>2</v>
      </c>
      <c r="BC120" s="496">
        <v>2</v>
      </c>
      <c r="BD120" s="496">
        <v>2</v>
      </c>
      <c r="BE120" s="496">
        <v>2</v>
      </c>
      <c r="BF120" s="496">
        <v>2</v>
      </c>
      <c r="BG120" s="496">
        <v>2</v>
      </c>
      <c r="BH120" s="496">
        <v>2</v>
      </c>
      <c r="BI120" s="496">
        <v>2</v>
      </c>
    </row>
    <row r="121" spans="1:61" ht="43.2" x14ac:dyDescent="0.3">
      <c r="A121" s="493">
        <v>952</v>
      </c>
      <c r="B121" s="494" t="s">
        <v>494</v>
      </c>
      <c r="D121" s="496" t="s">
        <v>929</v>
      </c>
      <c r="F121" s="496" t="s">
        <v>930</v>
      </c>
      <c r="G121" s="496" t="s">
        <v>496</v>
      </c>
      <c r="H121" s="496" t="s">
        <v>746</v>
      </c>
      <c r="I121" s="496" t="s">
        <v>931</v>
      </c>
      <c r="J121" s="496" t="s">
        <v>1304</v>
      </c>
      <c r="K121" s="496" t="s">
        <v>932</v>
      </c>
      <c r="L121" s="496" t="s">
        <v>933</v>
      </c>
      <c r="M121" s="496" t="s">
        <v>934</v>
      </c>
      <c r="N121" s="496" t="s">
        <v>935</v>
      </c>
      <c r="O121" s="496" t="s">
        <v>936</v>
      </c>
      <c r="P121" s="496" t="s">
        <v>976</v>
      </c>
      <c r="Q121" s="496" t="s">
        <v>1305</v>
      </c>
      <c r="R121" s="496" t="s">
        <v>939</v>
      </c>
      <c r="S121" s="496" t="s">
        <v>940</v>
      </c>
      <c r="T121" s="496" t="s">
        <v>941</v>
      </c>
      <c r="U121" s="496" t="s">
        <v>942</v>
      </c>
      <c r="V121" s="496" t="s">
        <v>1306</v>
      </c>
      <c r="W121" s="496" t="s">
        <v>944</v>
      </c>
      <c r="X121" s="496" t="s">
        <v>945</v>
      </c>
      <c r="Y121" s="496" t="s">
        <v>946</v>
      </c>
      <c r="Z121" s="496" t="s">
        <v>947</v>
      </c>
      <c r="AA121" s="496" t="s">
        <v>948</v>
      </c>
      <c r="AB121" s="496" t="s">
        <v>948</v>
      </c>
      <c r="AC121" s="496" t="s">
        <v>949</v>
      </c>
      <c r="AD121" s="496" t="s">
        <v>950</v>
      </c>
      <c r="AE121" s="496" t="s">
        <v>951</v>
      </c>
      <c r="AF121" s="496" t="s">
        <v>952</v>
      </c>
      <c r="AG121" s="496" t="s">
        <v>1307</v>
      </c>
      <c r="AH121" s="496" t="s">
        <v>974</v>
      </c>
      <c r="AI121" s="496" t="s">
        <v>954</v>
      </c>
      <c r="AJ121" s="496" t="s">
        <v>955</v>
      </c>
      <c r="AK121" s="496" t="s">
        <v>685</v>
      </c>
      <c r="AL121" s="496" t="s">
        <v>956</v>
      </c>
      <c r="AM121" s="496" t="s">
        <v>957</v>
      </c>
      <c r="AN121" s="496" t="s">
        <v>958</v>
      </c>
      <c r="AO121" s="496" t="s">
        <v>1308</v>
      </c>
      <c r="AQ121" s="496" t="s">
        <v>713</v>
      </c>
      <c r="AS121" s="496" t="s">
        <v>962</v>
      </c>
      <c r="AT121" s="496" t="s">
        <v>963</v>
      </c>
      <c r="AU121" s="496" t="s">
        <v>964</v>
      </c>
      <c r="AV121" s="496" t="s">
        <v>965</v>
      </c>
      <c r="AW121" s="496" t="s">
        <v>976</v>
      </c>
      <c r="AX121" s="496" t="s">
        <v>1309</v>
      </c>
      <c r="AY121" s="496" t="s">
        <v>560</v>
      </c>
      <c r="AZ121" s="496" t="s">
        <v>967</v>
      </c>
      <c r="BA121" s="496" t="s">
        <v>647</v>
      </c>
      <c r="BB121" s="496" t="s">
        <v>968</v>
      </c>
      <c r="BC121" s="496" t="s">
        <v>1310</v>
      </c>
      <c r="BD121" s="496" t="s">
        <v>969</v>
      </c>
      <c r="BE121" s="496" t="s">
        <v>970</v>
      </c>
      <c r="BF121" s="496" t="s">
        <v>1311</v>
      </c>
      <c r="BG121" s="496" t="s">
        <v>972</v>
      </c>
      <c r="BH121" s="496" t="s">
        <v>973</v>
      </c>
      <c r="BI121" s="496" t="s">
        <v>974</v>
      </c>
    </row>
    <row r="122" spans="1:61" x14ac:dyDescent="0.3">
      <c r="A122" s="493">
        <v>953</v>
      </c>
      <c r="B122" s="494" t="s">
        <v>497</v>
      </c>
      <c r="D122" s="496">
        <v>2</v>
      </c>
      <c r="E122" s="496">
        <v>2</v>
      </c>
      <c r="F122" s="496">
        <v>2</v>
      </c>
      <c r="G122" s="496">
        <v>2</v>
      </c>
      <c r="H122" s="496">
        <v>2</v>
      </c>
      <c r="I122" s="496">
        <v>2</v>
      </c>
      <c r="J122" s="496">
        <v>2</v>
      </c>
      <c r="K122" s="496">
        <v>2</v>
      </c>
      <c r="L122" s="496">
        <v>2</v>
      </c>
      <c r="M122" s="496">
        <v>2</v>
      </c>
      <c r="N122" s="496">
        <v>2</v>
      </c>
      <c r="O122" s="496">
        <v>2</v>
      </c>
      <c r="P122" s="496">
        <v>2</v>
      </c>
      <c r="Q122" s="496">
        <v>2</v>
      </c>
      <c r="R122" s="496">
        <v>2</v>
      </c>
      <c r="S122" s="496">
        <v>2</v>
      </c>
      <c r="T122" s="496">
        <v>2</v>
      </c>
      <c r="U122" s="496">
        <v>2</v>
      </c>
      <c r="V122" s="496">
        <v>2</v>
      </c>
      <c r="W122" s="496">
        <v>2</v>
      </c>
      <c r="X122" s="496">
        <v>2</v>
      </c>
      <c r="Y122" s="496">
        <v>2</v>
      </c>
      <c r="Z122" s="496">
        <v>2</v>
      </c>
      <c r="AA122" s="496">
        <v>2</v>
      </c>
      <c r="AB122" s="496">
        <v>2</v>
      </c>
      <c r="AC122" s="496">
        <v>2</v>
      </c>
      <c r="AD122" s="496">
        <v>2</v>
      </c>
      <c r="AE122" s="496">
        <v>2</v>
      </c>
      <c r="AF122" s="496">
        <v>2</v>
      </c>
      <c r="AG122" s="496">
        <v>2</v>
      </c>
      <c r="AH122" s="496">
        <v>2</v>
      </c>
      <c r="AI122" s="496">
        <v>2</v>
      </c>
      <c r="AJ122" s="496">
        <v>2</v>
      </c>
      <c r="AK122" s="496">
        <v>2</v>
      </c>
      <c r="AL122" s="496">
        <v>2</v>
      </c>
      <c r="AM122" s="496">
        <v>2</v>
      </c>
      <c r="AN122" s="496">
        <v>2</v>
      </c>
      <c r="AO122" s="496">
        <v>2</v>
      </c>
      <c r="AP122" s="496">
        <v>2</v>
      </c>
      <c r="AQ122" s="496">
        <v>2</v>
      </c>
      <c r="AR122" s="496">
        <v>2</v>
      </c>
      <c r="AS122" s="496">
        <v>2</v>
      </c>
      <c r="AT122" s="496">
        <v>2</v>
      </c>
      <c r="AU122" s="496">
        <v>2</v>
      </c>
      <c r="AV122" s="496">
        <v>2</v>
      </c>
      <c r="AW122" s="496">
        <v>2</v>
      </c>
      <c r="AX122" s="496">
        <v>2</v>
      </c>
      <c r="AY122" s="496">
        <v>2</v>
      </c>
      <c r="AZ122" s="496">
        <v>2</v>
      </c>
      <c r="BA122" s="496">
        <v>2</v>
      </c>
      <c r="BB122" s="496">
        <v>2</v>
      </c>
      <c r="BC122" s="496">
        <v>2</v>
      </c>
      <c r="BD122" s="496">
        <v>2</v>
      </c>
      <c r="BE122" s="496">
        <v>2</v>
      </c>
      <c r="BF122" s="496">
        <v>2</v>
      </c>
      <c r="BG122" s="496">
        <v>2</v>
      </c>
      <c r="BH122" s="496">
        <v>2</v>
      </c>
      <c r="BI122" s="496">
        <v>2</v>
      </c>
    </row>
    <row r="123" spans="1:61" ht="43.2" x14ac:dyDescent="0.3">
      <c r="A123" s="493">
        <v>954</v>
      </c>
      <c r="B123" s="494" t="s">
        <v>258</v>
      </c>
      <c r="D123" s="496" t="s">
        <v>17</v>
      </c>
      <c r="E123" s="496" t="s">
        <v>17</v>
      </c>
      <c r="F123" s="496" t="s">
        <v>17</v>
      </c>
      <c r="G123" s="496" t="s">
        <v>17</v>
      </c>
      <c r="H123" s="496" t="s">
        <v>17</v>
      </c>
      <c r="I123" s="496" t="s">
        <v>17</v>
      </c>
      <c r="J123" s="496" t="s">
        <v>17</v>
      </c>
      <c r="K123" s="496" t="s">
        <v>17</v>
      </c>
      <c r="L123" s="496" t="s">
        <v>17</v>
      </c>
      <c r="M123" s="496" t="s">
        <v>17</v>
      </c>
      <c r="N123" s="496" t="s">
        <v>17</v>
      </c>
      <c r="O123" s="496" t="s">
        <v>17</v>
      </c>
      <c r="P123" s="496" t="s">
        <v>17</v>
      </c>
      <c r="Q123" s="496" t="s">
        <v>17</v>
      </c>
      <c r="R123" s="496" t="s">
        <v>17</v>
      </c>
      <c r="S123" s="496" t="s">
        <v>17</v>
      </c>
      <c r="T123" s="496" t="s">
        <v>17</v>
      </c>
      <c r="U123" s="496" t="s">
        <v>17</v>
      </c>
      <c r="V123" s="496" t="s">
        <v>17</v>
      </c>
      <c r="W123" s="496" t="s">
        <v>17</v>
      </c>
      <c r="X123" s="496" t="s">
        <v>17</v>
      </c>
      <c r="Y123" s="496" t="s">
        <v>17</v>
      </c>
      <c r="Z123" s="496" t="s">
        <v>17</v>
      </c>
      <c r="AA123" s="496" t="s">
        <v>17</v>
      </c>
      <c r="AB123" s="496" t="s">
        <v>17</v>
      </c>
      <c r="AC123" s="496" t="s">
        <v>17</v>
      </c>
      <c r="AD123" s="496" t="s">
        <v>17</v>
      </c>
      <c r="AE123" s="496" t="s">
        <v>17</v>
      </c>
      <c r="AF123" s="496" t="s">
        <v>17</v>
      </c>
      <c r="AG123" s="496" t="s">
        <v>17</v>
      </c>
      <c r="AH123" s="496" t="s">
        <v>17</v>
      </c>
      <c r="AI123" s="496" t="s">
        <v>17</v>
      </c>
      <c r="AJ123" s="496" t="s">
        <v>17</v>
      </c>
      <c r="AK123" s="496" t="s">
        <v>17</v>
      </c>
      <c r="AL123" s="496" t="s">
        <v>17</v>
      </c>
      <c r="AM123" s="496" t="s">
        <v>17</v>
      </c>
      <c r="AN123" s="496" t="s">
        <v>17</v>
      </c>
      <c r="AO123" s="496" t="s">
        <v>557</v>
      </c>
      <c r="AP123" s="496" t="s">
        <v>17</v>
      </c>
      <c r="AQ123" s="496" t="s">
        <v>17</v>
      </c>
      <c r="AR123" s="496" t="s">
        <v>17</v>
      </c>
      <c r="AS123" s="496" t="s">
        <v>17</v>
      </c>
      <c r="AT123" s="496" t="s">
        <v>17</v>
      </c>
      <c r="AU123" s="496" t="s">
        <v>17</v>
      </c>
      <c r="AV123" s="496" t="s">
        <v>17</v>
      </c>
      <c r="AW123" s="496" t="s">
        <v>17</v>
      </c>
      <c r="AX123" s="496" t="s">
        <v>17</v>
      </c>
      <c r="AY123" s="496" t="s">
        <v>17</v>
      </c>
      <c r="AZ123" s="496" t="s">
        <v>17</v>
      </c>
      <c r="BA123" s="496" t="s">
        <v>17</v>
      </c>
      <c r="BB123" s="496" t="s">
        <v>17</v>
      </c>
      <c r="BC123" s="496" t="s">
        <v>17</v>
      </c>
      <c r="BD123" s="496" t="s">
        <v>17</v>
      </c>
      <c r="BE123" s="496" t="s">
        <v>17</v>
      </c>
      <c r="BF123" s="496" t="s">
        <v>17</v>
      </c>
      <c r="BG123" s="496" t="s">
        <v>17</v>
      </c>
      <c r="BH123" s="496" t="s">
        <v>17</v>
      </c>
      <c r="BI123" s="496" t="s">
        <v>17</v>
      </c>
    </row>
    <row r="124" spans="1:61" x14ac:dyDescent="0.3">
      <c r="A124" s="493">
        <v>955</v>
      </c>
      <c r="B124" s="494" t="s">
        <v>498</v>
      </c>
      <c r="D124" s="496">
        <v>0</v>
      </c>
      <c r="E124" s="496">
        <v>0</v>
      </c>
      <c r="F124" s="496">
        <v>0</v>
      </c>
      <c r="G124" s="496">
        <v>0</v>
      </c>
      <c r="H124" s="496">
        <v>0</v>
      </c>
      <c r="I124" s="496">
        <v>0</v>
      </c>
      <c r="J124" s="496">
        <v>0</v>
      </c>
      <c r="K124" s="496">
        <v>0</v>
      </c>
      <c r="L124" s="496">
        <v>0</v>
      </c>
      <c r="M124" s="496">
        <v>0</v>
      </c>
      <c r="N124" s="496">
        <v>0</v>
      </c>
      <c r="O124" s="496">
        <v>0</v>
      </c>
      <c r="P124" s="496">
        <v>0</v>
      </c>
      <c r="Q124" s="496">
        <v>0</v>
      </c>
      <c r="R124" s="496">
        <v>0</v>
      </c>
      <c r="S124" s="496">
        <v>2</v>
      </c>
      <c r="T124" s="496">
        <v>0</v>
      </c>
      <c r="U124" s="496">
        <v>0</v>
      </c>
      <c r="V124" s="496">
        <v>0</v>
      </c>
      <c r="W124" s="496">
        <v>0</v>
      </c>
      <c r="X124" s="496">
        <v>1</v>
      </c>
      <c r="Y124" s="496">
        <v>0</v>
      </c>
      <c r="Z124" s="496">
        <v>0</v>
      </c>
      <c r="AA124" s="496">
        <v>0</v>
      </c>
      <c r="AB124" s="496">
        <v>1</v>
      </c>
      <c r="AC124" s="496">
        <v>0</v>
      </c>
      <c r="AD124" s="496">
        <v>0</v>
      </c>
      <c r="AE124" s="496">
        <v>1</v>
      </c>
      <c r="AF124" s="496">
        <v>0</v>
      </c>
      <c r="AG124" s="496">
        <v>0</v>
      </c>
      <c r="AH124" s="496">
        <v>0</v>
      </c>
      <c r="AI124" s="496">
        <v>2</v>
      </c>
      <c r="AJ124" s="496">
        <v>0</v>
      </c>
      <c r="AK124" s="496">
        <v>1</v>
      </c>
      <c r="AL124" s="496">
        <v>0</v>
      </c>
      <c r="AM124" s="496">
        <v>1</v>
      </c>
      <c r="AN124" s="496">
        <v>0</v>
      </c>
      <c r="AO124" s="496">
        <v>0</v>
      </c>
      <c r="AP124" s="496">
        <v>1</v>
      </c>
      <c r="AQ124" s="496">
        <v>0</v>
      </c>
      <c r="AR124" s="496">
        <v>2</v>
      </c>
      <c r="AS124" s="496">
        <v>1</v>
      </c>
      <c r="AT124" s="496">
        <v>1</v>
      </c>
      <c r="AU124" s="496">
        <v>0</v>
      </c>
      <c r="AV124" s="496">
        <v>0</v>
      </c>
      <c r="AW124" s="496">
        <v>0</v>
      </c>
      <c r="AX124" s="496">
        <v>0</v>
      </c>
      <c r="AY124" s="496">
        <v>0</v>
      </c>
      <c r="AZ124" s="496">
        <v>0</v>
      </c>
      <c r="BA124" s="496">
        <v>1</v>
      </c>
      <c r="BB124" s="496">
        <v>0</v>
      </c>
      <c r="BC124" s="496">
        <v>0</v>
      </c>
      <c r="BD124" s="496">
        <v>0</v>
      </c>
      <c r="BE124" s="496">
        <v>0</v>
      </c>
      <c r="BF124" s="496">
        <v>0</v>
      </c>
      <c r="BG124" s="496">
        <v>0</v>
      </c>
      <c r="BH124" s="496">
        <v>0</v>
      </c>
      <c r="BI124" s="496">
        <v>0</v>
      </c>
    </row>
    <row r="125" spans="1:61" ht="43.2" x14ac:dyDescent="0.3">
      <c r="A125" s="493">
        <v>956</v>
      </c>
      <c r="B125" s="494" t="s">
        <v>259</v>
      </c>
      <c r="D125" s="496" t="s">
        <v>17</v>
      </c>
      <c r="E125" s="496" t="s">
        <v>17</v>
      </c>
      <c r="F125" s="496" t="s">
        <v>17</v>
      </c>
      <c r="G125" s="496" t="s">
        <v>17</v>
      </c>
      <c r="H125" s="496" t="s">
        <v>17</v>
      </c>
      <c r="I125" s="496" t="s">
        <v>17</v>
      </c>
      <c r="J125" s="496" t="s">
        <v>17</v>
      </c>
      <c r="K125" s="496" t="s">
        <v>17</v>
      </c>
      <c r="L125" s="496" t="s">
        <v>17</v>
      </c>
      <c r="M125" s="496" t="s">
        <v>17</v>
      </c>
      <c r="N125" s="496" t="s">
        <v>17</v>
      </c>
      <c r="O125" s="496" t="s">
        <v>17</v>
      </c>
      <c r="P125" s="496" t="s">
        <v>17</v>
      </c>
      <c r="Q125" s="496" t="s">
        <v>17</v>
      </c>
      <c r="R125" s="496" t="s">
        <v>17</v>
      </c>
      <c r="S125" s="496" t="s">
        <v>17</v>
      </c>
      <c r="T125" s="496" t="s">
        <v>17</v>
      </c>
      <c r="U125" s="496" t="s">
        <v>17</v>
      </c>
      <c r="V125" s="496" t="s">
        <v>17</v>
      </c>
      <c r="W125" s="496" t="s">
        <v>17</v>
      </c>
      <c r="X125" s="496" t="s">
        <v>17</v>
      </c>
      <c r="Y125" s="496" t="s">
        <v>17</v>
      </c>
      <c r="Z125" s="496" t="s">
        <v>17</v>
      </c>
      <c r="AA125" s="496" t="s">
        <v>17</v>
      </c>
      <c r="AB125" s="496" t="s">
        <v>17</v>
      </c>
      <c r="AC125" s="496" t="s">
        <v>17</v>
      </c>
      <c r="AD125" s="496" t="s">
        <v>17</v>
      </c>
      <c r="AE125" s="496" t="s">
        <v>17</v>
      </c>
      <c r="AF125" s="496" t="s">
        <v>17</v>
      </c>
      <c r="AG125" s="496" t="s">
        <v>17</v>
      </c>
      <c r="AH125" s="496" t="s">
        <v>17</v>
      </c>
      <c r="AI125" s="496" t="s">
        <v>17</v>
      </c>
      <c r="AJ125" s="496" t="s">
        <v>17</v>
      </c>
      <c r="AK125" s="496" t="s">
        <v>17</v>
      </c>
      <c r="AL125" s="496" t="s">
        <v>17</v>
      </c>
      <c r="AM125" s="496" t="s">
        <v>17</v>
      </c>
      <c r="AN125" s="496" t="s">
        <v>17</v>
      </c>
      <c r="AO125" s="496" t="s">
        <v>557</v>
      </c>
      <c r="AP125" s="496" t="s">
        <v>17</v>
      </c>
      <c r="AQ125" s="496" t="s">
        <v>17</v>
      </c>
      <c r="AR125" s="496" t="s">
        <v>17</v>
      </c>
      <c r="AS125" s="496" t="s">
        <v>17</v>
      </c>
      <c r="AT125" s="496" t="s">
        <v>17</v>
      </c>
      <c r="AU125" s="496" t="s">
        <v>17</v>
      </c>
      <c r="AV125" s="496" t="s">
        <v>17</v>
      </c>
      <c r="AW125" s="496" t="s">
        <v>17</v>
      </c>
      <c r="AX125" s="496" t="s">
        <v>17</v>
      </c>
      <c r="AY125" s="496" t="s">
        <v>17</v>
      </c>
      <c r="AZ125" s="496" t="s">
        <v>17</v>
      </c>
      <c r="BA125" s="496" t="s">
        <v>17</v>
      </c>
      <c r="BB125" s="496" t="s">
        <v>17</v>
      </c>
      <c r="BC125" s="496" t="s">
        <v>17</v>
      </c>
      <c r="BD125" s="496" t="s">
        <v>17</v>
      </c>
      <c r="BE125" s="496" t="s">
        <v>17</v>
      </c>
      <c r="BF125" s="496" t="s">
        <v>17</v>
      </c>
      <c r="BG125" s="496" t="s">
        <v>17</v>
      </c>
      <c r="BH125" s="496" t="s">
        <v>17</v>
      </c>
      <c r="BI125" s="496" t="s">
        <v>17</v>
      </c>
    </row>
    <row r="126" spans="1:61" x14ac:dyDescent="0.3">
      <c r="A126" s="493">
        <v>957</v>
      </c>
      <c r="B126" s="494" t="s">
        <v>499</v>
      </c>
      <c r="D126" s="496">
        <v>0</v>
      </c>
      <c r="E126" s="496">
        <v>0</v>
      </c>
      <c r="F126" s="496">
        <v>0</v>
      </c>
      <c r="G126" s="496">
        <v>1</v>
      </c>
      <c r="H126" s="496">
        <v>0</v>
      </c>
      <c r="I126" s="496">
        <v>0</v>
      </c>
      <c r="J126" s="496">
        <v>0</v>
      </c>
      <c r="K126" s="496">
        <v>0</v>
      </c>
      <c r="L126" s="496">
        <v>0</v>
      </c>
      <c r="M126" s="496">
        <v>0</v>
      </c>
      <c r="N126" s="496">
        <v>0</v>
      </c>
      <c r="O126" s="496">
        <v>0</v>
      </c>
      <c r="P126" s="496">
        <v>0</v>
      </c>
      <c r="Q126" s="496">
        <v>0</v>
      </c>
      <c r="R126" s="496">
        <v>0</v>
      </c>
      <c r="S126" s="496">
        <v>0</v>
      </c>
      <c r="T126" s="496">
        <v>0</v>
      </c>
      <c r="U126" s="496">
        <v>0</v>
      </c>
      <c r="V126" s="496">
        <v>0</v>
      </c>
      <c r="W126" s="496">
        <v>0</v>
      </c>
      <c r="X126" s="496">
        <v>0</v>
      </c>
      <c r="Y126" s="496">
        <v>0</v>
      </c>
      <c r="Z126" s="496">
        <v>0</v>
      </c>
      <c r="AA126" s="496">
        <v>0</v>
      </c>
      <c r="AB126" s="496">
        <v>0</v>
      </c>
      <c r="AC126" s="496">
        <v>0</v>
      </c>
      <c r="AD126" s="496">
        <v>0</v>
      </c>
      <c r="AE126" s="496">
        <v>3</v>
      </c>
      <c r="AF126" s="496">
        <v>0</v>
      </c>
      <c r="AG126" s="496">
        <v>0</v>
      </c>
      <c r="AH126" s="496">
        <v>0</v>
      </c>
      <c r="AI126" s="496">
        <v>0</v>
      </c>
      <c r="AJ126" s="496">
        <v>0</v>
      </c>
      <c r="AK126" s="496">
        <v>0</v>
      </c>
      <c r="AL126" s="496">
        <v>0</v>
      </c>
      <c r="AM126" s="496">
        <v>0</v>
      </c>
      <c r="AN126" s="496">
        <v>0</v>
      </c>
      <c r="AO126" s="496">
        <v>0</v>
      </c>
      <c r="AP126" s="496">
        <v>0</v>
      </c>
      <c r="AQ126" s="496">
        <v>0</v>
      </c>
      <c r="AR126" s="496">
        <v>1</v>
      </c>
      <c r="AS126" s="496">
        <v>0</v>
      </c>
      <c r="AT126" s="496">
        <v>0</v>
      </c>
      <c r="AU126" s="496">
        <v>0</v>
      </c>
      <c r="AV126" s="496">
        <v>0</v>
      </c>
      <c r="AW126" s="496">
        <v>0</v>
      </c>
      <c r="AX126" s="496">
        <v>0</v>
      </c>
      <c r="AY126" s="496">
        <v>3</v>
      </c>
      <c r="AZ126" s="496">
        <v>0</v>
      </c>
      <c r="BA126" s="496">
        <v>0</v>
      </c>
      <c r="BB126" s="496">
        <v>0</v>
      </c>
      <c r="BC126" s="496">
        <v>0</v>
      </c>
      <c r="BD126" s="496">
        <v>0</v>
      </c>
      <c r="BE126" s="496">
        <v>0</v>
      </c>
      <c r="BF126" s="496">
        <v>1</v>
      </c>
      <c r="BG126" s="496">
        <v>0</v>
      </c>
      <c r="BH126" s="496">
        <v>0</v>
      </c>
      <c r="BI126" s="496">
        <v>0</v>
      </c>
    </row>
    <row r="127" spans="1:61" ht="57.6" x14ac:dyDescent="0.3">
      <c r="A127" s="493">
        <v>958</v>
      </c>
      <c r="B127" s="494" t="s">
        <v>686</v>
      </c>
      <c r="D127" s="496" t="s">
        <v>17</v>
      </c>
      <c r="E127" s="496" t="s">
        <v>17</v>
      </c>
      <c r="F127" s="496" t="s">
        <v>17</v>
      </c>
      <c r="G127" s="496" t="s">
        <v>17</v>
      </c>
      <c r="H127" s="496" t="s">
        <v>17</v>
      </c>
      <c r="I127" s="496" t="s">
        <v>17</v>
      </c>
      <c r="J127" s="496" t="s">
        <v>17</v>
      </c>
      <c r="K127" s="496" t="s">
        <v>17</v>
      </c>
      <c r="L127" s="496" t="s">
        <v>17</v>
      </c>
      <c r="M127" s="496" t="s">
        <v>17</v>
      </c>
      <c r="N127" s="496" t="s">
        <v>17</v>
      </c>
      <c r="O127" s="496" t="s">
        <v>17</v>
      </c>
      <c r="P127" s="496" t="s">
        <v>17</v>
      </c>
      <c r="Q127" s="496" t="s">
        <v>17</v>
      </c>
      <c r="R127" s="496" t="s">
        <v>17</v>
      </c>
      <c r="S127" s="496" t="s">
        <v>17</v>
      </c>
      <c r="T127" s="496" t="s">
        <v>17</v>
      </c>
      <c r="U127" s="496" t="s">
        <v>17</v>
      </c>
      <c r="V127" s="496" t="s">
        <v>17</v>
      </c>
      <c r="W127" s="496" t="s">
        <v>17</v>
      </c>
      <c r="X127" s="496" t="s">
        <v>17</v>
      </c>
      <c r="Y127" s="496" t="s">
        <v>17</v>
      </c>
      <c r="Z127" s="496" t="s">
        <v>17</v>
      </c>
      <c r="AA127" s="496" t="s">
        <v>17</v>
      </c>
      <c r="AB127" s="496" t="s">
        <v>17</v>
      </c>
      <c r="AC127" s="496" t="s">
        <v>17</v>
      </c>
      <c r="AD127" s="496" t="s">
        <v>17</v>
      </c>
      <c r="AE127" s="496" t="s">
        <v>17</v>
      </c>
      <c r="AF127" s="496" t="s">
        <v>17</v>
      </c>
      <c r="AG127" s="496" t="s">
        <v>17</v>
      </c>
      <c r="AH127" s="496" t="s">
        <v>17</v>
      </c>
      <c r="AI127" s="496" t="s">
        <v>17</v>
      </c>
      <c r="AJ127" s="496" t="s">
        <v>17</v>
      </c>
      <c r="AK127" s="496" t="s">
        <v>17</v>
      </c>
      <c r="AL127" s="496" t="s">
        <v>17</v>
      </c>
      <c r="AM127" s="496" t="s">
        <v>17</v>
      </c>
      <c r="AN127" s="496" t="s">
        <v>17</v>
      </c>
      <c r="AO127" s="496" t="s">
        <v>557</v>
      </c>
      <c r="AP127" s="496" t="s">
        <v>17</v>
      </c>
      <c r="AQ127" s="496" t="s">
        <v>17</v>
      </c>
      <c r="AR127" s="496" t="s">
        <v>17</v>
      </c>
      <c r="AS127" s="496" t="s">
        <v>17</v>
      </c>
      <c r="AT127" s="496" t="s">
        <v>17</v>
      </c>
      <c r="AU127" s="496" t="s">
        <v>17</v>
      </c>
      <c r="AV127" s="496" t="s">
        <v>17</v>
      </c>
      <c r="AW127" s="496" t="s">
        <v>17</v>
      </c>
      <c r="AX127" s="496" t="s">
        <v>17</v>
      </c>
      <c r="AY127" s="496" t="s">
        <v>17</v>
      </c>
      <c r="AZ127" s="496" t="s">
        <v>17</v>
      </c>
      <c r="BA127" s="496" t="s">
        <v>18</v>
      </c>
      <c r="BB127" s="496" t="s">
        <v>17</v>
      </c>
      <c r="BC127" s="496" t="s">
        <v>17</v>
      </c>
      <c r="BD127" s="496" t="s">
        <v>17</v>
      </c>
      <c r="BE127" s="496" t="s">
        <v>17</v>
      </c>
      <c r="BF127" s="496" t="s">
        <v>17</v>
      </c>
      <c r="BG127" s="496" t="s">
        <v>17</v>
      </c>
      <c r="BH127" s="496" t="s">
        <v>17</v>
      </c>
      <c r="BI127" s="496" t="s">
        <v>17</v>
      </c>
    </row>
    <row r="128" spans="1:61" ht="28.8" x14ac:dyDescent="0.3">
      <c r="A128" s="493">
        <v>959</v>
      </c>
      <c r="B128" s="494" t="s">
        <v>501</v>
      </c>
      <c r="D128" s="496">
        <v>2</v>
      </c>
      <c r="E128" s="496">
        <v>2</v>
      </c>
      <c r="F128" s="496">
        <v>2</v>
      </c>
      <c r="G128" s="496">
        <v>3</v>
      </c>
      <c r="H128" s="496">
        <v>2</v>
      </c>
      <c r="I128" s="496">
        <v>3</v>
      </c>
      <c r="J128" s="496">
        <v>2</v>
      </c>
      <c r="K128" s="496">
        <v>2</v>
      </c>
      <c r="L128" s="496">
        <v>3</v>
      </c>
      <c r="M128" s="496">
        <v>2</v>
      </c>
      <c r="N128" s="496">
        <v>2</v>
      </c>
      <c r="O128" s="496">
        <v>2</v>
      </c>
      <c r="P128" s="496">
        <v>2</v>
      </c>
      <c r="Q128" s="496">
        <v>3</v>
      </c>
      <c r="R128" s="496">
        <v>2</v>
      </c>
      <c r="S128" s="496">
        <v>1</v>
      </c>
      <c r="T128" s="496">
        <v>2</v>
      </c>
      <c r="U128" s="496">
        <v>2</v>
      </c>
      <c r="V128" s="496">
        <v>2</v>
      </c>
      <c r="W128" s="496">
        <v>2</v>
      </c>
      <c r="X128" s="496">
        <v>2</v>
      </c>
      <c r="Y128" s="496">
        <v>3</v>
      </c>
      <c r="Z128" s="496">
        <v>2</v>
      </c>
      <c r="AA128" s="496">
        <v>2</v>
      </c>
      <c r="AB128" s="496">
        <v>2</v>
      </c>
      <c r="AC128" s="496">
        <v>2</v>
      </c>
      <c r="AD128" s="496">
        <v>2</v>
      </c>
      <c r="AE128" s="496">
        <v>3</v>
      </c>
      <c r="AF128" s="496">
        <v>3</v>
      </c>
      <c r="AG128" s="496">
        <v>3</v>
      </c>
      <c r="AH128" s="496">
        <v>2</v>
      </c>
      <c r="AI128" s="496">
        <v>2</v>
      </c>
      <c r="AJ128" s="496">
        <v>2</v>
      </c>
      <c r="AK128" s="496">
        <v>2</v>
      </c>
      <c r="AL128" s="496">
        <v>2</v>
      </c>
      <c r="AM128" s="496">
        <v>2</v>
      </c>
      <c r="AN128" s="496">
        <v>2</v>
      </c>
      <c r="AO128" s="496">
        <v>2</v>
      </c>
      <c r="AP128" s="496">
        <v>2</v>
      </c>
      <c r="AQ128" s="496">
        <v>3</v>
      </c>
      <c r="AR128" s="496">
        <v>3</v>
      </c>
      <c r="AS128" s="496">
        <v>2</v>
      </c>
      <c r="AT128" s="496">
        <v>2</v>
      </c>
      <c r="AU128" s="496">
        <v>2</v>
      </c>
      <c r="AV128" s="496">
        <v>2</v>
      </c>
      <c r="AW128" s="496">
        <v>2</v>
      </c>
      <c r="AX128" s="496">
        <v>3</v>
      </c>
      <c r="AY128" s="496">
        <v>2</v>
      </c>
      <c r="AZ128" s="496">
        <v>3</v>
      </c>
      <c r="BA128" s="496">
        <v>2</v>
      </c>
      <c r="BB128" s="496">
        <v>2</v>
      </c>
      <c r="BC128" s="496">
        <v>3</v>
      </c>
      <c r="BD128" s="496">
        <v>2</v>
      </c>
      <c r="BE128" s="496">
        <v>2</v>
      </c>
      <c r="BF128" s="496">
        <v>2</v>
      </c>
      <c r="BG128" s="496">
        <v>2</v>
      </c>
      <c r="BH128" s="496">
        <v>2</v>
      </c>
      <c r="BI128" s="496">
        <v>2</v>
      </c>
    </row>
    <row r="129" spans="1:61" x14ac:dyDescent="0.3">
      <c r="A129" s="493">
        <v>960</v>
      </c>
      <c r="B129" s="494" t="s">
        <v>502</v>
      </c>
      <c r="D129" s="496" t="s">
        <v>978</v>
      </c>
      <c r="E129" s="496" t="s">
        <v>979</v>
      </c>
      <c r="F129" s="496" t="s">
        <v>980</v>
      </c>
      <c r="G129" s="496" t="s">
        <v>981</v>
      </c>
      <c r="H129" s="496" t="s">
        <v>982</v>
      </c>
      <c r="I129" s="496" t="s">
        <v>983</v>
      </c>
      <c r="J129" s="496" t="s">
        <v>984</v>
      </c>
      <c r="K129" s="496" t="s">
        <v>985</v>
      </c>
      <c r="L129" s="496" t="s">
        <v>986</v>
      </c>
      <c r="M129" s="496" t="s">
        <v>987</v>
      </c>
      <c r="N129" s="496" t="s">
        <v>988</v>
      </c>
      <c r="O129" s="496" t="s">
        <v>989</v>
      </c>
      <c r="P129" s="496" t="s">
        <v>1312</v>
      </c>
      <c r="Q129" s="496" t="s">
        <v>991</v>
      </c>
      <c r="R129" s="496" t="s">
        <v>992</v>
      </c>
      <c r="S129" s="496" t="s">
        <v>993</v>
      </c>
      <c r="T129" s="496" t="s">
        <v>994</v>
      </c>
      <c r="U129" s="496" t="s">
        <v>995</v>
      </c>
      <c r="V129" s="496" t="s">
        <v>1313</v>
      </c>
      <c r="W129" s="496" t="s">
        <v>997</v>
      </c>
      <c r="X129" s="496" t="s">
        <v>998</v>
      </c>
      <c r="Y129" s="496" t="s">
        <v>999</v>
      </c>
      <c r="Z129" s="496" t="s">
        <v>1000</v>
      </c>
      <c r="AA129" s="496" t="s">
        <v>1314</v>
      </c>
      <c r="AB129" s="496" t="s">
        <v>1001</v>
      </c>
      <c r="AC129" s="496" t="s">
        <v>1002</v>
      </c>
      <c r="AD129" s="496" t="s">
        <v>1003</v>
      </c>
      <c r="AE129" s="496" t="s">
        <v>1004</v>
      </c>
      <c r="AF129" s="496" t="s">
        <v>1005</v>
      </c>
      <c r="AG129" s="496" t="s">
        <v>1315</v>
      </c>
      <c r="AH129" s="496" t="s">
        <v>1316</v>
      </c>
      <c r="AI129" s="496" t="s">
        <v>1007</v>
      </c>
      <c r="AJ129" s="496" t="s">
        <v>1008</v>
      </c>
      <c r="AK129" s="496" t="s">
        <v>1009</v>
      </c>
      <c r="AL129" s="496" t="s">
        <v>1010</v>
      </c>
      <c r="AM129" s="496" t="s">
        <v>1011</v>
      </c>
      <c r="AN129" s="496" t="s">
        <v>1012</v>
      </c>
      <c r="AO129" s="496" t="s">
        <v>1317</v>
      </c>
      <c r="AP129" s="496" t="s">
        <v>1014</v>
      </c>
      <c r="AQ129" s="496" t="s">
        <v>1318</v>
      </c>
      <c r="AR129" s="496" t="s">
        <v>1016</v>
      </c>
      <c r="AS129" s="496" t="s">
        <v>1017</v>
      </c>
      <c r="AT129" s="496" t="s">
        <v>1018</v>
      </c>
      <c r="AU129" s="496" t="s">
        <v>1019</v>
      </c>
      <c r="AV129" s="496" t="s">
        <v>1020</v>
      </c>
      <c r="AW129" s="496" t="s">
        <v>1021</v>
      </c>
      <c r="AX129" s="496" t="s">
        <v>1319</v>
      </c>
      <c r="AY129" s="496" t="s">
        <v>1023</v>
      </c>
      <c r="AZ129" s="496" t="s">
        <v>1024</v>
      </c>
      <c r="BA129" s="496" t="s">
        <v>1025</v>
      </c>
      <c r="BB129" s="496" t="s">
        <v>1026</v>
      </c>
      <c r="BC129" s="496" t="s">
        <v>1027</v>
      </c>
      <c r="BD129" s="496" t="s">
        <v>1028</v>
      </c>
      <c r="BE129" s="496" t="s">
        <v>1029</v>
      </c>
      <c r="BF129" s="496" t="s">
        <v>1320</v>
      </c>
      <c r="BG129" s="496" t="s">
        <v>1031</v>
      </c>
      <c r="BH129" s="496" t="s">
        <v>1032</v>
      </c>
      <c r="BI129" s="496" t="s">
        <v>1033</v>
      </c>
    </row>
    <row r="130" spans="1:61" ht="28.8" x14ac:dyDescent="0.3">
      <c r="A130" s="493">
        <v>961</v>
      </c>
      <c r="B130" s="494" t="s">
        <v>687</v>
      </c>
      <c r="D130" s="496">
        <v>2</v>
      </c>
      <c r="E130" s="496">
        <v>2</v>
      </c>
      <c r="F130" s="496">
        <v>2</v>
      </c>
      <c r="G130" s="496">
        <v>3</v>
      </c>
      <c r="H130" s="496">
        <v>2</v>
      </c>
      <c r="I130" s="496">
        <v>3</v>
      </c>
      <c r="J130" s="496">
        <v>2</v>
      </c>
      <c r="K130" s="496">
        <v>2</v>
      </c>
      <c r="L130" s="496">
        <v>3</v>
      </c>
      <c r="M130" s="496">
        <v>2</v>
      </c>
      <c r="N130" s="496">
        <v>2</v>
      </c>
      <c r="O130" s="496">
        <v>2</v>
      </c>
      <c r="P130" s="496">
        <v>2</v>
      </c>
      <c r="Q130" s="496">
        <v>3</v>
      </c>
      <c r="R130" s="496">
        <v>2</v>
      </c>
      <c r="S130" s="496">
        <v>2</v>
      </c>
      <c r="T130" s="496">
        <v>2</v>
      </c>
      <c r="U130" s="496">
        <v>2</v>
      </c>
      <c r="V130" s="496">
        <v>2</v>
      </c>
      <c r="W130" s="496">
        <v>2</v>
      </c>
      <c r="X130" s="496">
        <v>2</v>
      </c>
      <c r="Y130" s="496">
        <v>3</v>
      </c>
      <c r="Z130" s="496">
        <v>2</v>
      </c>
      <c r="AA130" s="496">
        <v>2</v>
      </c>
      <c r="AB130" s="496">
        <v>2</v>
      </c>
      <c r="AC130" s="496">
        <v>2</v>
      </c>
      <c r="AD130" s="496">
        <v>2</v>
      </c>
      <c r="AE130" s="496">
        <v>3</v>
      </c>
      <c r="AF130" s="496">
        <v>3</v>
      </c>
      <c r="AG130" s="496">
        <v>3</v>
      </c>
      <c r="AH130" s="496">
        <v>2</v>
      </c>
      <c r="AI130" s="496">
        <v>2</v>
      </c>
      <c r="AJ130" s="496">
        <v>2</v>
      </c>
      <c r="AK130" s="496">
        <v>2</v>
      </c>
      <c r="AL130" s="496">
        <v>2</v>
      </c>
      <c r="AM130" s="496">
        <v>2</v>
      </c>
      <c r="AN130" s="496">
        <v>2</v>
      </c>
      <c r="AO130" s="496">
        <v>2</v>
      </c>
      <c r="AP130" s="496">
        <v>2</v>
      </c>
      <c r="AQ130" s="496">
        <v>3</v>
      </c>
      <c r="AR130" s="496">
        <v>3</v>
      </c>
      <c r="AS130" s="496">
        <v>2</v>
      </c>
      <c r="AT130" s="496">
        <v>2</v>
      </c>
      <c r="AU130" s="496">
        <v>2</v>
      </c>
      <c r="AV130" s="496">
        <v>2</v>
      </c>
      <c r="AW130" s="496">
        <v>2</v>
      </c>
      <c r="AX130" s="496">
        <v>3</v>
      </c>
      <c r="AY130" s="496">
        <v>2</v>
      </c>
      <c r="AZ130" s="496">
        <v>3</v>
      </c>
      <c r="BA130" s="496">
        <v>2</v>
      </c>
      <c r="BB130" s="496">
        <v>2</v>
      </c>
      <c r="BC130" s="496">
        <v>3</v>
      </c>
      <c r="BD130" s="496">
        <v>2</v>
      </c>
      <c r="BE130" s="496">
        <v>2</v>
      </c>
      <c r="BF130" s="496">
        <v>2</v>
      </c>
      <c r="BG130" s="496">
        <v>2</v>
      </c>
      <c r="BH130" s="496">
        <v>2</v>
      </c>
      <c r="BI130" s="496">
        <v>2</v>
      </c>
    </row>
    <row r="131" spans="1:61" x14ac:dyDescent="0.3">
      <c r="A131" s="493">
        <v>962</v>
      </c>
      <c r="B131" s="494" t="s">
        <v>503</v>
      </c>
      <c r="D131" s="496" t="s">
        <v>1035</v>
      </c>
      <c r="E131" s="496" t="s">
        <v>1036</v>
      </c>
      <c r="F131" s="496" t="s">
        <v>505</v>
      </c>
      <c r="G131" s="496" t="s">
        <v>1321</v>
      </c>
      <c r="H131" s="496" t="s">
        <v>505</v>
      </c>
      <c r="I131" s="496" t="s">
        <v>505</v>
      </c>
      <c r="J131" s="496" t="s">
        <v>505</v>
      </c>
      <c r="K131" s="496" t="s">
        <v>505</v>
      </c>
      <c r="L131" s="496" t="s">
        <v>505</v>
      </c>
      <c r="M131" s="496" t="s">
        <v>505</v>
      </c>
      <c r="N131" s="496" t="s">
        <v>1036</v>
      </c>
      <c r="O131" s="496" t="s">
        <v>505</v>
      </c>
      <c r="P131" s="496" t="s">
        <v>505</v>
      </c>
      <c r="Q131" s="496" t="s">
        <v>505</v>
      </c>
      <c r="R131" s="496" t="s">
        <v>505</v>
      </c>
      <c r="S131" s="496" t="s">
        <v>505</v>
      </c>
      <c r="T131" s="496" t="s">
        <v>505</v>
      </c>
      <c r="U131" s="496" t="s">
        <v>1036</v>
      </c>
      <c r="V131" s="496" t="s">
        <v>1036</v>
      </c>
      <c r="W131" s="496" t="s">
        <v>505</v>
      </c>
      <c r="X131" s="496" t="s">
        <v>1322</v>
      </c>
      <c r="Y131" s="496" t="s">
        <v>561</v>
      </c>
      <c r="Z131" s="496" t="s">
        <v>1036</v>
      </c>
      <c r="AA131" s="496" t="s">
        <v>505</v>
      </c>
      <c r="AB131" s="496" t="s">
        <v>505</v>
      </c>
      <c r="AC131" s="496" t="s">
        <v>505</v>
      </c>
      <c r="AD131" s="496" t="s">
        <v>505</v>
      </c>
      <c r="AE131" s="496" t="s">
        <v>505</v>
      </c>
      <c r="AF131" s="496" t="s">
        <v>505</v>
      </c>
      <c r="AG131" s="496" t="s">
        <v>1323</v>
      </c>
      <c r="AH131" s="496" t="s">
        <v>1036</v>
      </c>
      <c r="AI131" s="496" t="s">
        <v>504</v>
      </c>
      <c r="AJ131" s="496" t="s">
        <v>1036</v>
      </c>
      <c r="AK131" s="496" t="s">
        <v>1036</v>
      </c>
      <c r="AL131" s="496" t="s">
        <v>505</v>
      </c>
      <c r="AM131" s="496" t="s">
        <v>561</v>
      </c>
      <c r="AN131" s="496" t="s">
        <v>505</v>
      </c>
      <c r="AO131" s="496" t="s">
        <v>1038</v>
      </c>
      <c r="AP131" s="496" t="s">
        <v>1036</v>
      </c>
      <c r="AQ131" s="496" t="s">
        <v>1324</v>
      </c>
      <c r="AR131" s="496" t="s">
        <v>561</v>
      </c>
      <c r="AS131" s="496" t="s">
        <v>561</v>
      </c>
      <c r="AT131" s="496" t="s">
        <v>505</v>
      </c>
      <c r="AU131" s="496" t="s">
        <v>505</v>
      </c>
      <c r="AV131" s="496" t="s">
        <v>1040</v>
      </c>
      <c r="AW131" s="496" t="s">
        <v>561</v>
      </c>
      <c r="AX131" s="496" t="s">
        <v>1325</v>
      </c>
      <c r="AY131" s="496" t="s">
        <v>1036</v>
      </c>
      <c r="AZ131" s="496" t="s">
        <v>1041</v>
      </c>
      <c r="BA131" s="496" t="s">
        <v>1037</v>
      </c>
      <c r="BB131" s="496" t="s">
        <v>561</v>
      </c>
      <c r="BC131" s="496" t="s">
        <v>1042</v>
      </c>
      <c r="BD131" s="496" t="s">
        <v>1043</v>
      </c>
      <c r="BE131" s="496" t="s">
        <v>505</v>
      </c>
      <c r="BF131" s="496" t="s">
        <v>505</v>
      </c>
      <c r="BG131" s="496" t="s">
        <v>506</v>
      </c>
      <c r="BH131" s="496" t="s">
        <v>505</v>
      </c>
      <c r="BI131" s="496" t="s">
        <v>1036</v>
      </c>
    </row>
    <row r="132" spans="1:61" x14ac:dyDescent="0.3">
      <c r="A132" s="493">
        <v>963</v>
      </c>
      <c r="B132" s="494" t="s">
        <v>688</v>
      </c>
      <c r="D132" s="496">
        <v>3</v>
      </c>
      <c r="E132" s="496">
        <v>1</v>
      </c>
      <c r="F132" s="496">
        <v>3</v>
      </c>
      <c r="G132" s="496">
        <v>3</v>
      </c>
      <c r="H132" s="496">
        <v>3</v>
      </c>
      <c r="I132" s="496">
        <v>3</v>
      </c>
      <c r="J132" s="496">
        <v>3</v>
      </c>
      <c r="K132" s="496">
        <v>3</v>
      </c>
      <c r="L132" s="496">
        <v>3</v>
      </c>
      <c r="M132" s="496">
        <v>3</v>
      </c>
      <c r="N132" s="496">
        <v>3</v>
      </c>
      <c r="O132" s="496">
        <v>3</v>
      </c>
      <c r="P132" s="496">
        <v>3</v>
      </c>
      <c r="Q132" s="496">
        <v>3</v>
      </c>
      <c r="R132" s="496">
        <v>3</v>
      </c>
      <c r="S132" s="496">
        <v>3</v>
      </c>
      <c r="T132" s="496">
        <v>3</v>
      </c>
      <c r="U132" s="496">
        <v>3</v>
      </c>
      <c r="V132" s="496">
        <v>3</v>
      </c>
      <c r="W132" s="496">
        <v>3</v>
      </c>
      <c r="X132" s="496">
        <v>3</v>
      </c>
      <c r="Y132" s="496">
        <v>3</v>
      </c>
      <c r="Z132" s="496">
        <v>3</v>
      </c>
      <c r="AA132" s="496">
        <v>3</v>
      </c>
      <c r="AB132" s="496">
        <v>3</v>
      </c>
      <c r="AC132" s="496">
        <v>3</v>
      </c>
      <c r="AD132" s="496">
        <v>3</v>
      </c>
      <c r="AE132" s="496">
        <v>3</v>
      </c>
      <c r="AF132" s="496">
        <v>3</v>
      </c>
      <c r="AG132" s="496">
        <v>3</v>
      </c>
      <c r="AH132" s="496">
        <v>3</v>
      </c>
      <c r="AI132" s="496">
        <v>3</v>
      </c>
      <c r="AJ132" s="496">
        <v>3</v>
      </c>
      <c r="AK132" s="496">
        <v>3</v>
      </c>
      <c r="AL132" s="496">
        <v>3</v>
      </c>
      <c r="AM132" s="496">
        <v>3</v>
      </c>
      <c r="AN132" s="496">
        <v>3</v>
      </c>
      <c r="AO132" s="496">
        <v>3</v>
      </c>
      <c r="AP132" s="496">
        <v>3</v>
      </c>
      <c r="AQ132" s="496">
        <v>3</v>
      </c>
      <c r="AR132" s="496">
        <v>3</v>
      </c>
      <c r="AS132" s="496">
        <v>3</v>
      </c>
      <c r="AT132" s="496">
        <v>3</v>
      </c>
      <c r="AU132" s="496">
        <v>3</v>
      </c>
      <c r="AV132" s="496">
        <v>3</v>
      </c>
      <c r="AW132" s="496">
        <v>3</v>
      </c>
      <c r="AX132" s="496">
        <v>3</v>
      </c>
      <c r="AY132" s="496">
        <v>3</v>
      </c>
      <c r="AZ132" s="496">
        <v>3</v>
      </c>
      <c r="BA132" s="496">
        <v>3</v>
      </c>
      <c r="BB132" s="496">
        <v>3</v>
      </c>
      <c r="BC132" s="496">
        <v>3</v>
      </c>
      <c r="BD132" s="496">
        <v>3</v>
      </c>
      <c r="BE132" s="496">
        <v>3</v>
      </c>
      <c r="BF132" s="496">
        <v>3</v>
      </c>
      <c r="BG132" s="496">
        <v>3</v>
      </c>
      <c r="BH132" s="496">
        <v>3</v>
      </c>
      <c r="BI132" s="496">
        <v>3</v>
      </c>
    </row>
    <row r="133" spans="1:61" x14ac:dyDescent="0.3">
      <c r="A133" s="493">
        <v>964</v>
      </c>
      <c r="B133" s="494" t="s">
        <v>508</v>
      </c>
      <c r="D133" s="496" t="s">
        <v>624</v>
      </c>
      <c r="E133" s="496" t="s">
        <v>731</v>
      </c>
      <c r="F133" s="496" t="s">
        <v>603</v>
      </c>
      <c r="G133" s="496" t="s">
        <v>1265</v>
      </c>
      <c r="H133" s="496" t="s">
        <v>626</v>
      </c>
      <c r="I133" s="496" t="s">
        <v>756</v>
      </c>
      <c r="J133" s="496" t="s">
        <v>622</v>
      </c>
      <c r="K133" s="496" t="s">
        <v>735</v>
      </c>
      <c r="L133" s="496" t="s">
        <v>644</v>
      </c>
      <c r="M133" s="496" t="s">
        <v>1254</v>
      </c>
      <c r="N133" s="496" t="s">
        <v>1252</v>
      </c>
      <c r="O133" s="496" t="s">
        <v>584</v>
      </c>
      <c r="P133" s="496" t="s">
        <v>622</v>
      </c>
      <c r="Q133" s="496" t="s">
        <v>581</v>
      </c>
      <c r="R133" s="496" t="s">
        <v>611</v>
      </c>
      <c r="S133" s="496" t="s">
        <v>1255</v>
      </c>
      <c r="T133" s="496" t="s">
        <v>1256</v>
      </c>
      <c r="U133" s="496" t="s">
        <v>617</v>
      </c>
      <c r="V133" s="496" t="s">
        <v>606</v>
      </c>
      <c r="W133" s="496" t="s">
        <v>743</v>
      </c>
      <c r="X133" s="496" t="s">
        <v>582</v>
      </c>
      <c r="Y133" s="496" t="s">
        <v>589</v>
      </c>
      <c r="Z133" s="496" t="s">
        <v>641</v>
      </c>
      <c r="AA133" s="496" t="s">
        <v>953</v>
      </c>
      <c r="AB133" s="496" t="s">
        <v>580</v>
      </c>
      <c r="AC133" s="496" t="s">
        <v>601</v>
      </c>
      <c r="AD133" s="496" t="s">
        <v>1256</v>
      </c>
      <c r="AE133" s="496" t="s">
        <v>1257</v>
      </c>
      <c r="AF133" s="496" t="s">
        <v>1290</v>
      </c>
      <c r="AG133" s="496" t="s">
        <v>604</v>
      </c>
      <c r="AH133" s="496" t="s">
        <v>628</v>
      </c>
      <c r="AI133" s="496" t="s">
        <v>582</v>
      </c>
      <c r="AJ133" s="496" t="s">
        <v>648</v>
      </c>
      <c r="AK133" s="496" t="s">
        <v>599</v>
      </c>
      <c r="AL133" s="496" t="s">
        <v>630</v>
      </c>
      <c r="AM133" s="496" t="s">
        <v>1259</v>
      </c>
      <c r="AN133" s="496" t="s">
        <v>1260</v>
      </c>
      <c r="AO133" s="496" t="s">
        <v>591</v>
      </c>
      <c r="AP133" s="496" t="s">
        <v>600</v>
      </c>
      <c r="AQ133" s="496" t="s">
        <v>730</v>
      </c>
      <c r="AR133" s="496" t="s">
        <v>559</v>
      </c>
      <c r="AS133" s="496" t="s">
        <v>689</v>
      </c>
      <c r="AT133" s="496" t="s">
        <v>1262</v>
      </c>
      <c r="AU133" s="496" t="s">
        <v>592</v>
      </c>
      <c r="AV133" s="496" t="s">
        <v>603</v>
      </c>
      <c r="AW133" s="496" t="s">
        <v>597</v>
      </c>
      <c r="AX133" s="496" t="s">
        <v>655</v>
      </c>
      <c r="AY133" s="496" t="s">
        <v>617</v>
      </c>
      <c r="AZ133" s="496" t="s">
        <v>608</v>
      </c>
      <c r="BA133" s="496" t="s">
        <v>600</v>
      </c>
      <c r="BB133" s="496" t="s">
        <v>591</v>
      </c>
      <c r="BC133" s="496" t="s">
        <v>605</v>
      </c>
      <c r="BD133" s="496" t="s">
        <v>560</v>
      </c>
      <c r="BE133" s="496" t="s">
        <v>1326</v>
      </c>
      <c r="BF133" s="496" t="s">
        <v>599</v>
      </c>
      <c r="BG133" s="496" t="s">
        <v>734</v>
      </c>
      <c r="BH133" s="496" t="s">
        <v>732</v>
      </c>
      <c r="BI133" s="496" t="s">
        <v>617</v>
      </c>
    </row>
    <row r="134" spans="1:61" x14ac:dyDescent="0.3">
      <c r="A134" s="493">
        <v>965</v>
      </c>
      <c r="B134" s="494" t="s">
        <v>514</v>
      </c>
      <c r="D134" s="496">
        <v>1</v>
      </c>
      <c r="E134" s="496">
        <v>1</v>
      </c>
      <c r="F134" s="496">
        <v>1</v>
      </c>
      <c r="G134" s="496">
        <v>1</v>
      </c>
      <c r="H134" s="496">
        <v>1</v>
      </c>
      <c r="I134" s="496">
        <v>1</v>
      </c>
      <c r="J134" s="496">
        <v>1</v>
      </c>
      <c r="K134" s="496">
        <v>1</v>
      </c>
      <c r="L134" s="496">
        <v>1</v>
      </c>
      <c r="M134" s="496">
        <v>1</v>
      </c>
      <c r="N134" s="496">
        <v>1</v>
      </c>
      <c r="O134" s="496">
        <v>1</v>
      </c>
      <c r="P134" s="496">
        <v>1</v>
      </c>
      <c r="Q134" s="496">
        <v>1</v>
      </c>
      <c r="R134" s="496">
        <v>1</v>
      </c>
      <c r="S134" s="496">
        <v>1</v>
      </c>
      <c r="T134" s="496">
        <v>1</v>
      </c>
      <c r="U134" s="496">
        <v>1</v>
      </c>
      <c r="V134" s="496">
        <v>1</v>
      </c>
      <c r="W134" s="496">
        <v>1</v>
      </c>
      <c r="X134" s="496">
        <v>1</v>
      </c>
      <c r="Y134" s="496">
        <v>1</v>
      </c>
      <c r="Z134" s="496">
        <v>1</v>
      </c>
      <c r="AA134" s="496">
        <v>1</v>
      </c>
      <c r="AB134" s="496">
        <v>1</v>
      </c>
      <c r="AC134" s="496">
        <v>1</v>
      </c>
      <c r="AD134" s="496">
        <v>1</v>
      </c>
      <c r="AE134" s="496">
        <v>1</v>
      </c>
      <c r="AF134" s="496">
        <v>1</v>
      </c>
      <c r="AG134" s="496">
        <v>1</v>
      </c>
      <c r="AH134" s="496">
        <v>1</v>
      </c>
      <c r="AI134" s="496">
        <v>1</v>
      </c>
      <c r="AJ134" s="496">
        <v>1</v>
      </c>
      <c r="AK134" s="496">
        <v>1</v>
      </c>
      <c r="AL134" s="496">
        <v>1</v>
      </c>
      <c r="AM134" s="496">
        <v>1</v>
      </c>
      <c r="AN134" s="496">
        <v>1</v>
      </c>
      <c r="AO134" s="496">
        <v>1</v>
      </c>
      <c r="AP134" s="496">
        <v>1</v>
      </c>
      <c r="AQ134" s="496">
        <v>1</v>
      </c>
      <c r="AR134" s="496">
        <v>1</v>
      </c>
      <c r="AS134" s="496">
        <v>1</v>
      </c>
      <c r="AT134" s="496">
        <v>1</v>
      </c>
      <c r="AU134" s="496">
        <v>1</v>
      </c>
      <c r="AV134" s="496">
        <v>1</v>
      </c>
      <c r="AW134" s="496">
        <v>1</v>
      </c>
      <c r="AX134" s="496">
        <v>1</v>
      </c>
      <c r="AY134" s="496">
        <v>1</v>
      </c>
      <c r="AZ134" s="496">
        <v>1</v>
      </c>
      <c r="BA134" s="496">
        <v>1</v>
      </c>
      <c r="BB134" s="496">
        <v>1</v>
      </c>
      <c r="BC134" s="496">
        <v>1</v>
      </c>
      <c r="BD134" s="496">
        <v>1</v>
      </c>
      <c r="BE134" s="496">
        <v>1</v>
      </c>
      <c r="BF134" s="496">
        <v>1</v>
      </c>
      <c r="BG134" s="496">
        <v>1</v>
      </c>
      <c r="BH134" s="496">
        <v>1</v>
      </c>
      <c r="BI134" s="496">
        <v>1</v>
      </c>
    </row>
    <row r="135" spans="1:61" x14ac:dyDescent="0.3">
      <c r="A135" s="493">
        <v>966</v>
      </c>
      <c r="B135" s="494" t="s">
        <v>515</v>
      </c>
      <c r="D135" s="496" t="s">
        <v>1069</v>
      </c>
      <c r="E135" s="496" t="s">
        <v>1070</v>
      </c>
      <c r="F135" s="496" t="s">
        <v>1071</v>
      </c>
      <c r="G135" s="496" t="s">
        <v>1072</v>
      </c>
      <c r="H135" s="496" t="s">
        <v>1073</v>
      </c>
      <c r="I135" s="496" t="s">
        <v>1074</v>
      </c>
      <c r="J135" s="496" t="s">
        <v>1075</v>
      </c>
      <c r="K135" s="496" t="s">
        <v>1076</v>
      </c>
      <c r="L135" s="496" t="s">
        <v>1077</v>
      </c>
      <c r="M135" s="496" t="s">
        <v>1078</v>
      </c>
      <c r="N135" s="496" t="s">
        <v>1079</v>
      </c>
      <c r="O135" s="496" t="s">
        <v>1080</v>
      </c>
      <c r="P135" s="496" t="s">
        <v>1081</v>
      </c>
      <c r="Q135" s="496" t="s">
        <v>1082</v>
      </c>
      <c r="R135" s="496" t="s">
        <v>1083</v>
      </c>
      <c r="S135" s="496" t="s">
        <v>1327</v>
      </c>
      <c r="T135" s="496" t="s">
        <v>1328</v>
      </c>
      <c r="U135" s="496" t="s">
        <v>1086</v>
      </c>
      <c r="V135" s="496" t="s">
        <v>1087</v>
      </c>
      <c r="W135" s="496" t="s">
        <v>1088</v>
      </c>
      <c r="X135" s="496" t="s">
        <v>1089</v>
      </c>
      <c r="Y135" s="496" t="s">
        <v>1329</v>
      </c>
      <c r="Z135" s="496" t="s">
        <v>1091</v>
      </c>
      <c r="AA135" s="496" t="s">
        <v>1330</v>
      </c>
      <c r="AB135" s="496" t="s">
        <v>1092</v>
      </c>
      <c r="AC135" s="496" t="s">
        <v>1093</v>
      </c>
      <c r="AD135" s="496" t="s">
        <v>1094</v>
      </c>
      <c r="AE135" s="496" t="s">
        <v>1095</v>
      </c>
      <c r="AF135" s="496" t="s">
        <v>1096</v>
      </c>
      <c r="AG135" s="496" t="s">
        <v>1331</v>
      </c>
      <c r="AH135" s="496" t="s">
        <v>1332</v>
      </c>
      <c r="AI135" s="496" t="s">
        <v>1098</v>
      </c>
      <c r="AJ135" s="496" t="s">
        <v>1099</v>
      </c>
      <c r="AK135" s="496" t="s">
        <v>1100</v>
      </c>
      <c r="AL135" s="496" t="s">
        <v>1101</v>
      </c>
      <c r="AM135" s="496" t="s">
        <v>1102</v>
      </c>
      <c r="AN135" s="496" t="s">
        <v>1103</v>
      </c>
      <c r="AO135" s="496" t="s">
        <v>1104</v>
      </c>
      <c r="AP135" s="496" t="s">
        <v>1333</v>
      </c>
      <c r="AQ135" s="496" t="s">
        <v>1106</v>
      </c>
      <c r="AR135" s="496" t="s">
        <v>1107</v>
      </c>
      <c r="AS135" s="496" t="s">
        <v>1108</v>
      </c>
      <c r="AT135" s="496" t="s">
        <v>1109</v>
      </c>
      <c r="AU135" s="496" t="s">
        <v>1110</v>
      </c>
      <c r="AV135" s="496" t="s">
        <v>1111</v>
      </c>
      <c r="AW135" s="496" t="s">
        <v>1112</v>
      </c>
      <c r="AX135" s="496" t="s">
        <v>1334</v>
      </c>
      <c r="AY135" s="496" t="s">
        <v>1114</v>
      </c>
      <c r="AZ135" s="496" t="s">
        <v>1115</v>
      </c>
      <c r="BA135" s="496" t="s">
        <v>1116</v>
      </c>
      <c r="BB135" s="496" t="s">
        <v>1117</v>
      </c>
      <c r="BC135" s="496" t="s">
        <v>1118</v>
      </c>
      <c r="BD135" s="496" t="s">
        <v>1119</v>
      </c>
      <c r="BE135" s="496" t="s">
        <v>1120</v>
      </c>
      <c r="BF135" s="496" t="s">
        <v>1335</v>
      </c>
      <c r="BG135" s="496" t="s">
        <v>1122</v>
      </c>
      <c r="BH135" s="496" t="s">
        <v>1123</v>
      </c>
      <c r="BI135" s="496" t="s">
        <v>1124</v>
      </c>
    </row>
    <row r="136" spans="1:61" x14ac:dyDescent="0.3">
      <c r="A136" s="493">
        <v>967</v>
      </c>
      <c r="B136" s="494" t="s">
        <v>690</v>
      </c>
      <c r="D136" s="496" t="s">
        <v>678</v>
      </c>
      <c r="E136" s="496" t="s">
        <v>678</v>
      </c>
      <c r="F136" s="496" t="s">
        <v>678</v>
      </c>
      <c r="G136" s="496" t="s">
        <v>678</v>
      </c>
      <c r="H136" s="496" t="s">
        <v>678</v>
      </c>
      <c r="I136" s="496" t="s">
        <v>677</v>
      </c>
      <c r="J136" s="496" t="s">
        <v>678</v>
      </c>
      <c r="K136" s="496" t="s">
        <v>678</v>
      </c>
      <c r="L136" s="496" t="s">
        <v>678</v>
      </c>
      <c r="M136" s="496" t="s">
        <v>678</v>
      </c>
      <c r="N136" s="496" t="s">
        <v>678</v>
      </c>
      <c r="O136" s="496" t="s">
        <v>678</v>
      </c>
      <c r="P136" s="496" t="s">
        <v>678</v>
      </c>
      <c r="Q136" s="496" t="s">
        <v>678</v>
      </c>
      <c r="R136" s="496" t="s">
        <v>678</v>
      </c>
      <c r="S136" s="496" t="s">
        <v>678</v>
      </c>
      <c r="T136" s="496" t="s">
        <v>678</v>
      </c>
      <c r="U136" s="496" t="s">
        <v>678</v>
      </c>
      <c r="V136" s="496" t="s">
        <v>678</v>
      </c>
      <c r="W136" s="496" t="s">
        <v>678</v>
      </c>
      <c r="X136" s="496" t="s">
        <v>678</v>
      </c>
      <c r="Y136" s="496" t="s">
        <v>678</v>
      </c>
      <c r="Z136" s="496" t="s">
        <v>678</v>
      </c>
      <c r="AA136" s="496" t="s">
        <v>678</v>
      </c>
      <c r="AB136" s="496" t="s">
        <v>678</v>
      </c>
      <c r="AC136" s="496" t="s">
        <v>678</v>
      </c>
      <c r="AD136" s="496" t="s">
        <v>678</v>
      </c>
      <c r="AE136" s="496" t="s">
        <v>678</v>
      </c>
      <c r="AF136" s="496" t="s">
        <v>678</v>
      </c>
      <c r="AG136" s="496" t="s">
        <v>678</v>
      </c>
      <c r="AH136" s="496" t="s">
        <v>678</v>
      </c>
      <c r="AI136" s="496" t="s">
        <v>678</v>
      </c>
      <c r="AJ136" s="496" t="s">
        <v>678</v>
      </c>
      <c r="AK136" s="496" t="s">
        <v>678</v>
      </c>
      <c r="AL136" s="496" t="s">
        <v>678</v>
      </c>
      <c r="AM136" s="496" t="s">
        <v>678</v>
      </c>
      <c r="AN136" s="496" t="s">
        <v>678</v>
      </c>
      <c r="AO136" s="496" t="s">
        <v>678</v>
      </c>
      <c r="AP136" s="496" t="s">
        <v>678</v>
      </c>
      <c r="AQ136" s="496" t="s">
        <v>678</v>
      </c>
      <c r="AR136" s="496" t="s">
        <v>678</v>
      </c>
      <c r="AS136" s="496" t="s">
        <v>678</v>
      </c>
      <c r="AT136" s="496" t="s">
        <v>678</v>
      </c>
      <c r="AU136" s="496" t="s">
        <v>678</v>
      </c>
      <c r="AV136" s="496" t="s">
        <v>678</v>
      </c>
      <c r="AW136" s="496" t="s">
        <v>678</v>
      </c>
      <c r="AX136" s="496" t="s">
        <v>678</v>
      </c>
      <c r="AY136" s="496" t="s">
        <v>678</v>
      </c>
      <c r="AZ136" s="496" t="s">
        <v>678</v>
      </c>
      <c r="BA136" s="496" t="s">
        <v>678</v>
      </c>
      <c r="BB136" s="496" t="s">
        <v>678</v>
      </c>
      <c r="BC136" s="496" t="s">
        <v>678</v>
      </c>
      <c r="BD136" s="496" t="s">
        <v>678</v>
      </c>
      <c r="BE136" s="496" t="s">
        <v>678</v>
      </c>
      <c r="BF136" s="496" t="s">
        <v>678</v>
      </c>
      <c r="BG136" s="496" t="s">
        <v>678</v>
      </c>
      <c r="BH136" s="496" t="s">
        <v>678</v>
      </c>
      <c r="BI136" s="496" t="s">
        <v>678</v>
      </c>
    </row>
    <row r="137" spans="1:61" x14ac:dyDescent="0.3">
      <c r="A137" s="493">
        <v>968</v>
      </c>
      <c r="B137" s="494" t="s">
        <v>516</v>
      </c>
      <c r="D137" s="496" t="s">
        <v>1197</v>
      </c>
      <c r="E137" s="496" t="s">
        <v>1127</v>
      </c>
      <c r="F137" s="496" t="s">
        <v>1128</v>
      </c>
      <c r="G137" s="496" t="s">
        <v>1129</v>
      </c>
      <c r="H137" s="496" t="s">
        <v>1130</v>
      </c>
      <c r="I137" s="496" t="s">
        <v>1336</v>
      </c>
      <c r="J137" s="496" t="s">
        <v>1132</v>
      </c>
      <c r="K137" s="496" t="s">
        <v>1133</v>
      </c>
      <c r="L137" s="496" t="s">
        <v>1134</v>
      </c>
      <c r="M137" s="496" t="s">
        <v>1135</v>
      </c>
      <c r="N137" s="496" t="s">
        <v>1136</v>
      </c>
      <c r="O137" s="496" t="s">
        <v>1137</v>
      </c>
      <c r="P137" s="496" t="s">
        <v>1198</v>
      </c>
      <c r="Q137" s="496" t="s">
        <v>1139</v>
      </c>
      <c r="R137" s="496" t="s">
        <v>1337</v>
      </c>
      <c r="S137" s="496" t="s">
        <v>1141</v>
      </c>
      <c r="T137" s="496" t="s">
        <v>1142</v>
      </c>
      <c r="U137" s="496" t="s">
        <v>1143</v>
      </c>
      <c r="V137" s="496" t="s">
        <v>1199</v>
      </c>
      <c r="W137" s="496" t="s">
        <v>1145</v>
      </c>
      <c r="X137" s="496" t="s">
        <v>1146</v>
      </c>
      <c r="Y137" s="496" t="s">
        <v>1147</v>
      </c>
      <c r="Z137" s="496" t="s">
        <v>1148</v>
      </c>
      <c r="AA137" s="496" t="s">
        <v>1200</v>
      </c>
      <c r="AB137" s="496" t="s">
        <v>1149</v>
      </c>
      <c r="AC137" s="496" t="s">
        <v>1150</v>
      </c>
      <c r="AD137" s="496" t="s">
        <v>1151</v>
      </c>
      <c r="AE137" s="496" t="s">
        <v>1152</v>
      </c>
      <c r="AF137" s="496" t="s">
        <v>1201</v>
      </c>
      <c r="AG137" s="496" t="s">
        <v>1202</v>
      </c>
      <c r="AH137" s="496" t="s">
        <v>1203</v>
      </c>
      <c r="AI137" s="496" t="s">
        <v>1155</v>
      </c>
      <c r="AJ137" s="496" t="s">
        <v>1156</v>
      </c>
      <c r="AK137" s="496" t="s">
        <v>1157</v>
      </c>
      <c r="AL137" s="496" t="s">
        <v>1158</v>
      </c>
      <c r="AM137" s="496" t="s">
        <v>1159</v>
      </c>
      <c r="AN137" s="496" t="s">
        <v>1160</v>
      </c>
      <c r="AO137" s="496" t="s">
        <v>1161</v>
      </c>
      <c r="AP137" s="496" t="s">
        <v>1162</v>
      </c>
      <c r="AQ137" s="496" t="s">
        <v>1338</v>
      </c>
      <c r="AR137" s="496" t="s">
        <v>1164</v>
      </c>
      <c r="AS137" s="496" t="s">
        <v>1165</v>
      </c>
      <c r="AT137" s="496" t="s">
        <v>1166</v>
      </c>
      <c r="AU137" s="496" t="s">
        <v>1167</v>
      </c>
      <c r="AV137" s="496" t="s">
        <v>1168</v>
      </c>
      <c r="AW137" s="496" t="s">
        <v>1169</v>
      </c>
      <c r="AX137" s="496" t="s">
        <v>1207</v>
      </c>
      <c r="AY137" s="496" t="s">
        <v>1171</v>
      </c>
      <c r="AZ137" s="496" t="s">
        <v>1172</v>
      </c>
      <c r="BA137" s="496" t="s">
        <v>1173</v>
      </c>
      <c r="BB137" s="496" t="s">
        <v>1174</v>
      </c>
      <c r="BC137" s="496" t="s">
        <v>1175</v>
      </c>
      <c r="BD137" s="496" t="s">
        <v>1176</v>
      </c>
      <c r="BE137" s="496" t="s">
        <v>1177</v>
      </c>
      <c r="BF137" s="496" t="s">
        <v>1178</v>
      </c>
      <c r="BG137" s="496" t="s">
        <v>1179</v>
      </c>
      <c r="BH137" s="496" t="s">
        <v>1180</v>
      </c>
      <c r="BI137" s="496" t="s">
        <v>1181</v>
      </c>
    </row>
    <row r="138" spans="1:61" x14ac:dyDescent="0.3">
      <c r="A138" s="493">
        <v>969</v>
      </c>
      <c r="B138" s="494" t="s">
        <v>691</v>
      </c>
      <c r="D138" s="496" t="s">
        <v>17</v>
      </c>
      <c r="E138" s="496" t="s">
        <v>17</v>
      </c>
      <c r="F138" s="496" t="s">
        <v>17</v>
      </c>
      <c r="G138" s="496" t="s">
        <v>17</v>
      </c>
      <c r="H138" s="496" t="s">
        <v>17</v>
      </c>
      <c r="I138" s="496" t="s">
        <v>18</v>
      </c>
      <c r="J138" s="496" t="s">
        <v>17</v>
      </c>
      <c r="K138" s="496" t="s">
        <v>17</v>
      </c>
      <c r="L138" s="496" t="s">
        <v>17</v>
      </c>
      <c r="M138" s="496" t="s">
        <v>17</v>
      </c>
      <c r="N138" s="496" t="s">
        <v>17</v>
      </c>
      <c r="O138" s="496" t="s">
        <v>17</v>
      </c>
      <c r="P138" s="496" t="s">
        <v>17</v>
      </c>
      <c r="Q138" s="496" t="s">
        <v>17</v>
      </c>
      <c r="R138" s="496" t="s">
        <v>17</v>
      </c>
      <c r="S138" s="496" t="s">
        <v>17</v>
      </c>
      <c r="T138" s="496" t="s">
        <v>17</v>
      </c>
      <c r="U138" s="496" t="s">
        <v>17</v>
      </c>
      <c r="V138" s="496" t="s">
        <v>17</v>
      </c>
      <c r="W138" s="496" t="s">
        <v>17</v>
      </c>
      <c r="X138" s="496" t="s">
        <v>17</v>
      </c>
      <c r="Y138" s="496" t="s">
        <v>18</v>
      </c>
      <c r="Z138" s="496" t="s">
        <v>17</v>
      </c>
      <c r="AA138" s="496" t="s">
        <v>17</v>
      </c>
      <c r="AB138" s="496" t="s">
        <v>17</v>
      </c>
      <c r="AC138" s="496" t="s">
        <v>17</v>
      </c>
      <c r="AD138" s="496" t="s">
        <v>17</v>
      </c>
      <c r="AE138" s="496" t="s">
        <v>17</v>
      </c>
      <c r="AF138" s="496" t="s">
        <v>17</v>
      </c>
      <c r="AG138" s="496" t="s">
        <v>17</v>
      </c>
      <c r="AH138" s="496" t="s">
        <v>17</v>
      </c>
      <c r="AI138" s="496" t="s">
        <v>17</v>
      </c>
      <c r="AJ138" s="496" t="s">
        <v>17</v>
      </c>
      <c r="AK138" s="496" t="s">
        <v>17</v>
      </c>
      <c r="AL138" s="496" t="s">
        <v>17</v>
      </c>
      <c r="AM138" s="496" t="s">
        <v>17</v>
      </c>
      <c r="AN138" s="496" t="s">
        <v>17</v>
      </c>
      <c r="AO138" s="496" t="s">
        <v>17</v>
      </c>
      <c r="AP138" s="496" t="s">
        <v>17</v>
      </c>
      <c r="AQ138" s="496" t="s">
        <v>17</v>
      </c>
      <c r="AR138" s="496" t="s">
        <v>17</v>
      </c>
      <c r="AS138" s="496" t="s">
        <v>18</v>
      </c>
      <c r="AT138" s="496" t="s">
        <v>17</v>
      </c>
      <c r="AU138" s="496" t="s">
        <v>17</v>
      </c>
      <c r="AV138" s="496" t="s">
        <v>17</v>
      </c>
      <c r="AW138" s="496" t="s">
        <v>17</v>
      </c>
      <c r="AX138" s="496" t="s">
        <v>17</v>
      </c>
      <c r="AY138" s="496" t="s">
        <v>17</v>
      </c>
      <c r="AZ138" s="496" t="s">
        <v>17</v>
      </c>
      <c r="BA138" s="496" t="s">
        <v>17</v>
      </c>
      <c r="BB138" s="496" t="s">
        <v>17</v>
      </c>
      <c r="BC138" s="496" t="s">
        <v>17</v>
      </c>
      <c r="BD138" s="496" t="s">
        <v>17</v>
      </c>
      <c r="BE138" s="496" t="s">
        <v>17</v>
      </c>
      <c r="BF138" s="496" t="s">
        <v>17</v>
      </c>
      <c r="BG138" s="496" t="s">
        <v>18</v>
      </c>
      <c r="BH138" s="496" t="s">
        <v>17</v>
      </c>
      <c r="BI138" s="496" t="s">
        <v>17</v>
      </c>
    </row>
    <row r="139" spans="1:61" ht="28.8" x14ac:dyDescent="0.3">
      <c r="A139" s="493">
        <v>970</v>
      </c>
      <c r="B139" s="494" t="s">
        <v>692</v>
      </c>
      <c r="D139" s="496" t="s">
        <v>978</v>
      </c>
      <c r="E139" s="496" t="s">
        <v>979</v>
      </c>
      <c r="F139" s="496" t="s">
        <v>980</v>
      </c>
      <c r="G139" s="496" t="s">
        <v>981</v>
      </c>
      <c r="H139" s="496" t="s">
        <v>982</v>
      </c>
      <c r="I139" s="496">
        <v>0</v>
      </c>
      <c r="J139" s="496" t="s">
        <v>984</v>
      </c>
      <c r="K139" s="496" t="s">
        <v>985</v>
      </c>
      <c r="L139" s="496" t="s">
        <v>986</v>
      </c>
      <c r="M139" s="496" t="s">
        <v>987</v>
      </c>
      <c r="N139" s="496" t="s">
        <v>988</v>
      </c>
      <c r="O139" s="496" t="s">
        <v>989</v>
      </c>
      <c r="P139" s="496" t="s">
        <v>1312</v>
      </c>
      <c r="Q139" s="496" t="s">
        <v>991</v>
      </c>
      <c r="R139" s="496" t="s">
        <v>992</v>
      </c>
      <c r="S139" s="496" t="s">
        <v>993</v>
      </c>
      <c r="T139" s="496" t="s">
        <v>994</v>
      </c>
      <c r="U139" s="496" t="s">
        <v>995</v>
      </c>
      <c r="V139" s="496" t="s">
        <v>1313</v>
      </c>
      <c r="W139" s="496" t="s">
        <v>1339</v>
      </c>
      <c r="X139" s="496" t="s">
        <v>998</v>
      </c>
      <c r="Y139" s="496">
        <v>0</v>
      </c>
      <c r="Z139" s="496" t="s">
        <v>1000</v>
      </c>
      <c r="AA139" s="496" t="s">
        <v>1314</v>
      </c>
      <c r="AB139" s="496" t="s">
        <v>1340</v>
      </c>
      <c r="AC139" s="496" t="s">
        <v>1002</v>
      </c>
      <c r="AD139" s="496" t="s">
        <v>1003</v>
      </c>
      <c r="AE139" s="496" t="s">
        <v>1004</v>
      </c>
      <c r="AF139" s="496" t="s">
        <v>1201</v>
      </c>
      <c r="AG139" s="496" t="s">
        <v>1341</v>
      </c>
      <c r="AH139" s="496" t="s">
        <v>1316</v>
      </c>
      <c r="AI139" s="496" t="s">
        <v>1007</v>
      </c>
      <c r="AJ139" s="496" t="s">
        <v>1342</v>
      </c>
      <c r="AK139" s="496" t="s">
        <v>1009</v>
      </c>
      <c r="AL139" s="496" t="s">
        <v>1010</v>
      </c>
      <c r="AM139" s="496" t="s">
        <v>1011</v>
      </c>
      <c r="AN139" s="496" t="s">
        <v>1012</v>
      </c>
      <c r="AO139" s="496" t="s">
        <v>1343</v>
      </c>
      <c r="AP139" s="496" t="s">
        <v>1014</v>
      </c>
      <c r="AQ139" s="496" t="s">
        <v>1318</v>
      </c>
      <c r="AR139" s="496" t="s">
        <v>1016</v>
      </c>
      <c r="AS139" s="496">
        <v>0</v>
      </c>
      <c r="AT139" s="496" t="s">
        <v>1018</v>
      </c>
      <c r="AU139" s="496" t="s">
        <v>1019</v>
      </c>
      <c r="AV139" s="496" t="s">
        <v>1344</v>
      </c>
      <c r="AW139" s="496" t="s">
        <v>693</v>
      </c>
      <c r="AX139" s="496" t="s">
        <v>1319</v>
      </c>
      <c r="AY139" s="496" t="s">
        <v>1023</v>
      </c>
      <c r="AZ139" s="496" t="s">
        <v>1024</v>
      </c>
      <c r="BA139" s="496" t="s">
        <v>1345</v>
      </c>
      <c r="BB139" s="496" t="s">
        <v>1346</v>
      </c>
      <c r="BC139" s="496" t="s">
        <v>1027</v>
      </c>
      <c r="BD139" s="496" t="s">
        <v>1028</v>
      </c>
      <c r="BE139" s="496" t="s">
        <v>1029</v>
      </c>
      <c r="BF139" s="496" t="s">
        <v>1347</v>
      </c>
      <c r="BG139" s="496">
        <v>0</v>
      </c>
      <c r="BH139" s="496" t="s">
        <v>1032</v>
      </c>
      <c r="BI139" s="496" t="s">
        <v>1033</v>
      </c>
    </row>
    <row r="140" spans="1:61" x14ac:dyDescent="0.3">
      <c r="A140" s="493">
        <v>971</v>
      </c>
      <c r="B140" s="494" t="s">
        <v>694</v>
      </c>
      <c r="D140" s="496" t="s">
        <v>1035</v>
      </c>
      <c r="E140" s="496" t="s">
        <v>1036</v>
      </c>
      <c r="F140" s="496" t="s">
        <v>505</v>
      </c>
      <c r="G140" s="496" t="s">
        <v>1321</v>
      </c>
      <c r="H140" s="496" t="s">
        <v>505</v>
      </c>
      <c r="I140" s="496">
        <v>0</v>
      </c>
      <c r="J140" s="496" t="s">
        <v>505</v>
      </c>
      <c r="K140" s="496" t="s">
        <v>505</v>
      </c>
      <c r="L140" s="496" t="s">
        <v>505</v>
      </c>
      <c r="M140" s="496" t="s">
        <v>505</v>
      </c>
      <c r="N140" s="496" t="s">
        <v>1036</v>
      </c>
      <c r="O140" s="496" t="s">
        <v>505</v>
      </c>
      <c r="P140" s="496" t="s">
        <v>505</v>
      </c>
      <c r="Q140" s="496" t="s">
        <v>505</v>
      </c>
      <c r="R140" s="496" t="s">
        <v>505</v>
      </c>
      <c r="S140" s="496" t="s">
        <v>505</v>
      </c>
      <c r="T140" s="496" t="s">
        <v>505</v>
      </c>
      <c r="U140" s="496" t="s">
        <v>505</v>
      </c>
      <c r="V140" s="496" t="s">
        <v>505</v>
      </c>
      <c r="W140" s="496" t="s">
        <v>1036</v>
      </c>
      <c r="X140" s="496" t="s">
        <v>1322</v>
      </c>
      <c r="Y140" s="496">
        <v>0</v>
      </c>
      <c r="Z140" s="496" t="s">
        <v>1036</v>
      </c>
      <c r="AA140" s="496" t="s">
        <v>561</v>
      </c>
      <c r="AB140" s="496" t="s">
        <v>507</v>
      </c>
      <c r="AC140" s="496" t="s">
        <v>505</v>
      </c>
      <c r="AD140" s="496" t="s">
        <v>505</v>
      </c>
      <c r="AE140" s="496" t="s">
        <v>505</v>
      </c>
      <c r="AF140" s="496" t="s">
        <v>505</v>
      </c>
      <c r="AG140" s="496" t="s">
        <v>1348</v>
      </c>
      <c r="AH140" s="496" t="s">
        <v>505</v>
      </c>
      <c r="AI140" s="496" t="s">
        <v>504</v>
      </c>
      <c r="AJ140" s="496" t="s">
        <v>1036</v>
      </c>
      <c r="AK140" s="496" t="s">
        <v>1036</v>
      </c>
      <c r="AL140" s="496" t="s">
        <v>505</v>
      </c>
      <c r="AM140" s="496" t="s">
        <v>561</v>
      </c>
      <c r="AN140" s="496" t="s">
        <v>505</v>
      </c>
      <c r="AO140" s="496" t="s">
        <v>1349</v>
      </c>
      <c r="AP140" s="496" t="s">
        <v>1036</v>
      </c>
      <c r="AQ140" s="496" t="s">
        <v>1350</v>
      </c>
      <c r="AR140" s="496" t="s">
        <v>1036</v>
      </c>
      <c r="AS140" s="496">
        <v>0</v>
      </c>
      <c r="AT140" s="496" t="s">
        <v>505</v>
      </c>
      <c r="AU140" s="496" t="s">
        <v>505</v>
      </c>
      <c r="AV140" s="496" t="s">
        <v>1040</v>
      </c>
      <c r="AW140" s="496" t="s">
        <v>1351</v>
      </c>
      <c r="AX140" s="496" t="s">
        <v>1325</v>
      </c>
      <c r="AY140" s="496" t="s">
        <v>1036</v>
      </c>
      <c r="AZ140" s="496" t="s">
        <v>1036</v>
      </c>
      <c r="BA140" s="496" t="s">
        <v>1352</v>
      </c>
      <c r="BB140" s="496" t="s">
        <v>561</v>
      </c>
      <c r="BC140" s="496" t="s">
        <v>505</v>
      </c>
      <c r="BD140" s="496" t="s">
        <v>1043</v>
      </c>
      <c r="BE140" s="496" t="s">
        <v>505</v>
      </c>
      <c r="BF140" s="496" t="s">
        <v>507</v>
      </c>
      <c r="BG140" s="496">
        <v>0</v>
      </c>
      <c r="BH140" s="496" t="s">
        <v>505</v>
      </c>
      <c r="BI140" s="496" t="s">
        <v>505</v>
      </c>
    </row>
    <row r="141" spans="1:61" x14ac:dyDescent="0.3">
      <c r="A141" s="493">
        <v>972</v>
      </c>
      <c r="B141" s="494" t="s">
        <v>695</v>
      </c>
      <c r="D141" s="496" t="s">
        <v>1353</v>
      </c>
      <c r="E141" s="496" t="s">
        <v>1354</v>
      </c>
      <c r="F141" s="496" t="s">
        <v>1355</v>
      </c>
      <c r="G141" s="496" t="s">
        <v>1356</v>
      </c>
      <c r="H141" s="496" t="s">
        <v>1357</v>
      </c>
      <c r="I141" s="496">
        <v>0</v>
      </c>
      <c r="J141" s="496" t="s">
        <v>1358</v>
      </c>
      <c r="K141" s="496" t="s">
        <v>1359</v>
      </c>
      <c r="L141" s="496" t="s">
        <v>783</v>
      </c>
      <c r="M141" s="496" t="s">
        <v>1360</v>
      </c>
      <c r="N141" s="496" t="s">
        <v>785</v>
      </c>
      <c r="O141" s="496" t="s">
        <v>786</v>
      </c>
      <c r="P141" s="496" t="s">
        <v>1361</v>
      </c>
      <c r="Q141" s="496" t="s">
        <v>1362</v>
      </c>
      <c r="R141" s="496" t="s">
        <v>789</v>
      </c>
      <c r="S141" s="496" t="s">
        <v>1363</v>
      </c>
      <c r="T141" s="496" t="s">
        <v>1364</v>
      </c>
      <c r="U141" s="496" t="s">
        <v>792</v>
      </c>
      <c r="V141" s="496" t="s">
        <v>793</v>
      </c>
      <c r="W141" s="496" t="s">
        <v>1365</v>
      </c>
      <c r="X141" s="496" t="s">
        <v>1366</v>
      </c>
      <c r="Y141" s="496">
        <v>0</v>
      </c>
      <c r="Z141" s="496" t="s">
        <v>1367</v>
      </c>
      <c r="AA141" s="496" t="s">
        <v>1368</v>
      </c>
      <c r="AB141" s="496" t="s">
        <v>1369</v>
      </c>
      <c r="AC141" s="496" t="s">
        <v>800</v>
      </c>
      <c r="AD141" s="496" t="s">
        <v>1370</v>
      </c>
      <c r="AE141" s="496" t="s">
        <v>802</v>
      </c>
      <c r="AF141" s="496" t="s">
        <v>1371</v>
      </c>
      <c r="AG141" s="496" t="s">
        <v>1372</v>
      </c>
      <c r="AH141" s="496" t="s">
        <v>805</v>
      </c>
      <c r="AI141" s="496" t="s">
        <v>1373</v>
      </c>
      <c r="AJ141" s="496" t="s">
        <v>1374</v>
      </c>
      <c r="AK141" s="496" t="s">
        <v>1375</v>
      </c>
      <c r="AL141" s="496" t="s">
        <v>809</v>
      </c>
      <c r="AM141" s="496" t="s">
        <v>1376</v>
      </c>
      <c r="AN141" s="496" t="s">
        <v>1377</v>
      </c>
      <c r="AO141" s="496" t="s">
        <v>1378</v>
      </c>
      <c r="AP141" s="496" t="s">
        <v>1379</v>
      </c>
      <c r="AQ141" s="496" t="s">
        <v>814</v>
      </c>
      <c r="AR141" s="496" t="s">
        <v>815</v>
      </c>
      <c r="AS141" s="496">
        <v>0</v>
      </c>
      <c r="AT141" s="496" t="s">
        <v>1380</v>
      </c>
      <c r="AU141" s="496" t="s">
        <v>818</v>
      </c>
      <c r="AV141" s="496" t="s">
        <v>1381</v>
      </c>
      <c r="AW141" s="496" t="s">
        <v>747</v>
      </c>
      <c r="AX141" s="496" t="s">
        <v>1382</v>
      </c>
      <c r="AY141" s="496" t="s">
        <v>1383</v>
      </c>
      <c r="AZ141" s="496" t="s">
        <v>823</v>
      </c>
      <c r="BA141" s="496" t="s">
        <v>1384</v>
      </c>
      <c r="BB141" s="496" t="s">
        <v>1385</v>
      </c>
      <c r="BC141" s="496" t="s">
        <v>826</v>
      </c>
      <c r="BD141" s="496" t="s">
        <v>1386</v>
      </c>
      <c r="BE141" s="496" t="s">
        <v>1387</v>
      </c>
      <c r="BF141" s="496" t="s">
        <v>1388</v>
      </c>
      <c r="BG141" s="496">
        <v>0</v>
      </c>
      <c r="BH141" s="496" t="s">
        <v>1389</v>
      </c>
      <c r="BI141" s="496" t="s">
        <v>832</v>
      </c>
    </row>
    <row r="142" spans="1:61" x14ac:dyDescent="0.3">
      <c r="A142" s="493">
        <v>998</v>
      </c>
      <c r="B142" s="494" t="s">
        <v>183</v>
      </c>
      <c r="D142" s="496">
        <v>52</v>
      </c>
      <c r="E142" s="496">
        <v>52</v>
      </c>
      <c r="F142" s="496">
        <v>52</v>
      </c>
      <c r="G142" s="496">
        <v>52</v>
      </c>
      <c r="H142" s="496">
        <v>52</v>
      </c>
      <c r="I142" s="496">
        <v>52</v>
      </c>
      <c r="J142" s="496">
        <v>52</v>
      </c>
      <c r="K142" s="496">
        <v>52</v>
      </c>
      <c r="L142" s="496">
        <v>52</v>
      </c>
      <c r="M142" s="496">
        <v>52</v>
      </c>
      <c r="N142" s="496">
        <v>52</v>
      </c>
      <c r="O142" s="496">
        <v>52</v>
      </c>
      <c r="P142" s="496">
        <v>52</v>
      </c>
      <c r="Q142" s="496">
        <v>52</v>
      </c>
      <c r="R142" s="496">
        <v>52</v>
      </c>
      <c r="S142" s="496">
        <v>52</v>
      </c>
      <c r="T142" s="496">
        <v>52</v>
      </c>
      <c r="U142" s="496">
        <v>52</v>
      </c>
      <c r="V142" s="496">
        <v>52</v>
      </c>
      <c r="W142" s="496">
        <v>52</v>
      </c>
      <c r="X142" s="496">
        <v>52</v>
      </c>
      <c r="Y142" s="496">
        <v>52</v>
      </c>
      <c r="Z142" s="496">
        <v>52</v>
      </c>
      <c r="AA142" s="496">
        <v>52</v>
      </c>
      <c r="AB142" s="496">
        <v>52</v>
      </c>
      <c r="AC142" s="496">
        <v>52</v>
      </c>
      <c r="AD142" s="496">
        <v>52</v>
      </c>
      <c r="AE142" s="496">
        <v>52</v>
      </c>
      <c r="AF142" s="496">
        <v>52</v>
      </c>
      <c r="AG142" s="496">
        <v>52</v>
      </c>
      <c r="AH142" s="496">
        <v>52</v>
      </c>
      <c r="AI142" s="496">
        <v>52</v>
      </c>
      <c r="AJ142" s="496">
        <v>52</v>
      </c>
      <c r="AK142" s="496">
        <v>52</v>
      </c>
      <c r="AL142" s="496">
        <v>52</v>
      </c>
      <c r="AM142" s="496">
        <v>52</v>
      </c>
      <c r="AN142" s="496">
        <v>52</v>
      </c>
      <c r="AO142" s="496">
        <v>52</v>
      </c>
      <c r="AP142" s="496">
        <v>52</v>
      </c>
      <c r="AQ142" s="496">
        <v>52</v>
      </c>
      <c r="AR142" s="496">
        <v>52</v>
      </c>
      <c r="AS142" s="496">
        <v>52</v>
      </c>
      <c r="AT142" s="496">
        <v>52</v>
      </c>
      <c r="AU142" s="496">
        <v>52</v>
      </c>
      <c r="AV142" s="496">
        <v>52</v>
      </c>
      <c r="AW142" s="496">
        <v>52</v>
      </c>
      <c r="AX142" s="496">
        <v>52</v>
      </c>
      <c r="AY142" s="496">
        <v>52</v>
      </c>
      <c r="AZ142" s="496">
        <v>52</v>
      </c>
      <c r="BA142" s="496">
        <v>52</v>
      </c>
      <c r="BB142" s="496">
        <v>52</v>
      </c>
      <c r="BC142" s="496">
        <v>52</v>
      </c>
      <c r="BD142" s="496">
        <v>52</v>
      </c>
      <c r="BE142" s="496">
        <v>52</v>
      </c>
      <c r="BF142" s="496">
        <v>52</v>
      </c>
      <c r="BG142" s="496">
        <v>52</v>
      </c>
      <c r="BH142" s="496">
        <v>52</v>
      </c>
      <c r="BI142" s="496">
        <v>52</v>
      </c>
    </row>
    <row r="143" spans="1:61" x14ac:dyDescent="0.3">
      <c r="A143" s="493">
        <v>999</v>
      </c>
      <c r="B143" s="494" t="s">
        <v>184</v>
      </c>
      <c r="D143" s="496">
        <v>52765</v>
      </c>
      <c r="E143" s="496">
        <v>52767</v>
      </c>
      <c r="F143" s="496">
        <v>52768</v>
      </c>
      <c r="G143" s="496">
        <v>52769</v>
      </c>
      <c r="H143" s="496">
        <v>52770</v>
      </c>
      <c r="I143" s="496">
        <v>52771</v>
      </c>
      <c r="J143" s="496">
        <v>52772</v>
      </c>
      <c r="K143" s="496">
        <v>52773</v>
      </c>
      <c r="L143" s="496">
        <v>52774</v>
      </c>
      <c r="M143" s="496">
        <v>52775</v>
      </c>
      <c r="N143" s="496">
        <v>52776</v>
      </c>
      <c r="O143" s="496">
        <v>52777</v>
      </c>
      <c r="P143" s="496">
        <v>52778</v>
      </c>
      <c r="Q143" s="496">
        <v>52779</v>
      </c>
      <c r="R143" s="496">
        <v>52781</v>
      </c>
      <c r="S143" s="496">
        <v>52782</v>
      </c>
      <c r="T143" s="496">
        <v>52783</v>
      </c>
      <c r="U143" s="496">
        <v>52784</v>
      </c>
      <c r="V143" s="496">
        <v>52785</v>
      </c>
      <c r="W143" s="496">
        <v>52786</v>
      </c>
      <c r="X143" s="496">
        <v>52989</v>
      </c>
      <c r="Y143" s="496">
        <v>52990</v>
      </c>
      <c r="Z143" s="496">
        <v>52787</v>
      </c>
      <c r="AA143" s="496">
        <v>52788</v>
      </c>
      <c r="AB143" s="496">
        <v>52789</v>
      </c>
      <c r="AC143" s="496">
        <v>52790</v>
      </c>
      <c r="AD143" s="496">
        <v>52791</v>
      </c>
      <c r="AE143" s="496">
        <v>52792</v>
      </c>
      <c r="AF143" s="496">
        <v>52793</v>
      </c>
      <c r="AG143" s="496">
        <v>52794</v>
      </c>
      <c r="AH143" s="496">
        <v>52795</v>
      </c>
      <c r="AI143" s="496">
        <v>52796</v>
      </c>
      <c r="AJ143" s="496">
        <v>52797</v>
      </c>
      <c r="AK143" s="496">
        <v>52798</v>
      </c>
      <c r="AL143" s="496">
        <v>52799</v>
      </c>
      <c r="AM143" s="496">
        <v>52998</v>
      </c>
      <c r="AN143" s="496">
        <v>52991</v>
      </c>
      <c r="AO143" s="496">
        <v>52801</v>
      </c>
      <c r="AP143" s="496">
        <v>52992</v>
      </c>
      <c r="AQ143" s="496">
        <v>52802</v>
      </c>
      <c r="AR143" s="496">
        <v>52803</v>
      </c>
      <c r="AS143" s="496">
        <v>52804</v>
      </c>
      <c r="AT143" s="496">
        <v>52805</v>
      </c>
      <c r="AU143" s="496">
        <v>52806</v>
      </c>
      <c r="AV143" s="496">
        <v>52807</v>
      </c>
      <c r="AW143" s="496">
        <v>52808</v>
      </c>
      <c r="AX143" s="496">
        <v>52809</v>
      </c>
      <c r="AY143" s="496">
        <v>52997</v>
      </c>
      <c r="AZ143" s="496">
        <v>52811</v>
      </c>
      <c r="BA143" s="496">
        <v>52812</v>
      </c>
      <c r="BB143" s="496">
        <v>52813</v>
      </c>
      <c r="BC143" s="496">
        <v>52814</v>
      </c>
      <c r="BD143" s="496">
        <v>52815</v>
      </c>
      <c r="BE143" s="496">
        <v>52816</v>
      </c>
      <c r="BF143" s="496">
        <v>52817</v>
      </c>
      <c r="BG143" s="496">
        <v>52993</v>
      </c>
      <c r="BH143" s="496">
        <v>52818</v>
      </c>
      <c r="BI143" s="496">
        <v>52819</v>
      </c>
    </row>
    <row r="144" spans="1:61" x14ac:dyDescent="0.3">
      <c r="A144" s="493">
        <v>9000</v>
      </c>
      <c r="B144" s="494" t="s">
        <v>517</v>
      </c>
      <c r="C144" s="496" t="s">
        <v>229</v>
      </c>
      <c r="D144" s="496">
        <v>1716471670</v>
      </c>
      <c r="E144" s="496">
        <v>419139369</v>
      </c>
      <c r="F144" s="496">
        <v>162204174</v>
      </c>
      <c r="G144" s="496">
        <v>32073314089.299999</v>
      </c>
      <c r="H144" s="496">
        <v>290841328</v>
      </c>
      <c r="I144" s="496">
        <v>483005807</v>
      </c>
      <c r="J144" s="496">
        <v>619497047</v>
      </c>
      <c r="K144" s="496">
        <v>246115663</v>
      </c>
      <c r="L144" s="496">
        <v>651999808</v>
      </c>
      <c r="M144" s="496">
        <v>181317470</v>
      </c>
      <c r="N144" s="496">
        <v>372750567</v>
      </c>
      <c r="O144" s="496">
        <v>1456606203</v>
      </c>
      <c r="P144" s="496">
        <v>2445097097</v>
      </c>
      <c r="Q144" s="496">
        <v>990410529</v>
      </c>
      <c r="R144" s="496">
        <v>3442977931</v>
      </c>
      <c r="S144" s="496">
        <v>999692503</v>
      </c>
      <c r="T144" s="496">
        <v>173105824</v>
      </c>
      <c r="U144" s="496">
        <v>840446798</v>
      </c>
      <c r="V144" s="496">
        <v>248330697</v>
      </c>
      <c r="W144" s="496">
        <v>1285603377</v>
      </c>
      <c r="X144" s="496">
        <v>1832452688</v>
      </c>
      <c r="Y144" s="496">
        <v>17954072389</v>
      </c>
      <c r="Z144" s="496">
        <v>1194457774</v>
      </c>
      <c r="AA144" s="496">
        <v>347957806</v>
      </c>
      <c r="AB144" s="496">
        <v>120222827</v>
      </c>
      <c r="AC144" s="496">
        <v>1226434999</v>
      </c>
      <c r="AD144" s="496">
        <v>275647991</v>
      </c>
      <c r="AE144" s="496">
        <v>516930151</v>
      </c>
      <c r="AF144" s="496">
        <v>1207623467</v>
      </c>
      <c r="AG144" s="496">
        <v>3807449096</v>
      </c>
      <c r="AH144" s="496">
        <v>380412907</v>
      </c>
      <c r="AI144" s="496">
        <v>692917179</v>
      </c>
      <c r="AJ144" s="496">
        <v>1505760813</v>
      </c>
      <c r="AK144" s="496">
        <v>486190598</v>
      </c>
      <c r="AL144" s="496">
        <v>801345530</v>
      </c>
      <c r="AM144" s="496">
        <v>3629797633</v>
      </c>
      <c r="AN144" s="496">
        <v>201144876</v>
      </c>
      <c r="AO144" s="496">
        <v>465642045</v>
      </c>
      <c r="AP144" s="496">
        <v>500737788</v>
      </c>
      <c r="AQ144" s="496">
        <v>137021894</v>
      </c>
      <c r="AR144" s="496">
        <v>936242690</v>
      </c>
      <c r="AS144" s="496">
        <v>2493763996</v>
      </c>
      <c r="AT144" s="496">
        <v>191661500</v>
      </c>
      <c r="AU144" s="496">
        <v>111197594</v>
      </c>
      <c r="AV144" s="496">
        <v>743126042</v>
      </c>
      <c r="AW144" s="496">
        <v>314659057</v>
      </c>
      <c r="AX144" s="496">
        <v>7701379007</v>
      </c>
      <c r="AY144" s="496">
        <v>285059827</v>
      </c>
      <c r="AZ144" s="496">
        <v>1868101959</v>
      </c>
      <c r="BA144" s="496">
        <v>632001590</v>
      </c>
      <c r="BB144" s="496">
        <v>1124306067</v>
      </c>
      <c r="BC144" s="496">
        <v>263199229</v>
      </c>
      <c r="BD144" s="496">
        <v>367843373</v>
      </c>
      <c r="BE144" s="496">
        <v>748716515</v>
      </c>
      <c r="BF144" s="496">
        <v>151841591</v>
      </c>
      <c r="BG144" s="496">
        <v>1524351672</v>
      </c>
      <c r="BH144" s="496">
        <v>383214664</v>
      </c>
      <c r="BI144" s="496">
        <v>3523509109</v>
      </c>
    </row>
    <row r="145" spans="1:61" x14ac:dyDescent="0.3">
      <c r="A145" s="493">
        <v>9001</v>
      </c>
      <c r="B145" s="494" t="s">
        <v>518</v>
      </c>
      <c r="C145" s="496" t="s">
        <v>519</v>
      </c>
      <c r="D145" s="496">
        <v>192972472</v>
      </c>
      <c r="E145" s="496">
        <v>57423688</v>
      </c>
      <c r="F145" s="496">
        <v>25130668</v>
      </c>
      <c r="G145" s="496">
        <v>46781490</v>
      </c>
      <c r="H145" s="496">
        <v>42667619</v>
      </c>
      <c r="I145" s="496">
        <v>75353485</v>
      </c>
      <c r="J145" s="496">
        <v>114371230</v>
      </c>
      <c r="K145" s="496">
        <v>33690290</v>
      </c>
      <c r="L145" s="496">
        <v>92255233</v>
      </c>
      <c r="M145" s="496">
        <v>14402781</v>
      </c>
      <c r="N145" s="496">
        <v>50564524</v>
      </c>
      <c r="O145" s="496">
        <v>235730267</v>
      </c>
      <c r="P145" s="496">
        <v>427665548</v>
      </c>
      <c r="Q145" s="496">
        <v>157669577</v>
      </c>
      <c r="R145" s="496">
        <v>675635581</v>
      </c>
      <c r="S145" s="496">
        <v>128611105</v>
      </c>
      <c r="T145" s="496">
        <v>28137107</v>
      </c>
      <c r="U145" s="496">
        <v>141877882</v>
      </c>
      <c r="V145" s="496">
        <v>36529737</v>
      </c>
      <c r="W145" s="496">
        <v>194103740</v>
      </c>
      <c r="X145" s="496">
        <v>295946123</v>
      </c>
      <c r="Y145" s="496">
        <v>2835539000</v>
      </c>
      <c r="Z145" s="496">
        <v>206366073</v>
      </c>
      <c r="AA145" s="496">
        <v>41096919</v>
      </c>
      <c r="AB145" s="496">
        <v>16579369</v>
      </c>
      <c r="AC145" s="496">
        <v>156043334</v>
      </c>
      <c r="AD145" s="496">
        <v>43503578</v>
      </c>
      <c r="AE145" s="496">
        <v>64137135</v>
      </c>
      <c r="AF145" s="496">
        <v>128617743</v>
      </c>
      <c r="AG145" s="496">
        <v>431559183</v>
      </c>
      <c r="AH145" s="496">
        <v>60984856</v>
      </c>
      <c r="AI145" s="496">
        <v>155653079</v>
      </c>
      <c r="AJ145" s="496">
        <v>252811777</v>
      </c>
      <c r="AK145" s="496">
        <v>57908973</v>
      </c>
      <c r="AL145" s="496">
        <v>132712351</v>
      </c>
      <c r="AM145" s="496">
        <v>524209962</v>
      </c>
      <c r="AN145" s="496">
        <v>29082308</v>
      </c>
      <c r="AO145" s="496">
        <v>52388192</v>
      </c>
      <c r="AP145" s="496">
        <v>74590919</v>
      </c>
      <c r="AQ145" s="496">
        <v>22643195</v>
      </c>
      <c r="AR145" s="496">
        <v>153644827</v>
      </c>
      <c r="AS145" s="496">
        <v>354590407</v>
      </c>
      <c r="AT145" s="496">
        <v>28023860</v>
      </c>
      <c r="AU145" s="496">
        <v>12626680</v>
      </c>
      <c r="AV145" s="496">
        <v>124209606</v>
      </c>
      <c r="AW145" s="496">
        <v>41006426</v>
      </c>
      <c r="AX145" s="496">
        <v>1133724681</v>
      </c>
      <c r="AY145" s="496">
        <v>47284167</v>
      </c>
      <c r="AZ145" s="496">
        <v>288484687</v>
      </c>
      <c r="BA145" s="496">
        <v>87291977</v>
      </c>
      <c r="BB145" s="496">
        <v>138849441</v>
      </c>
      <c r="BC145" s="496">
        <v>33974596</v>
      </c>
      <c r="BD145" s="496">
        <v>65067297</v>
      </c>
      <c r="BE145" s="496">
        <v>96365833</v>
      </c>
      <c r="BF145" s="496">
        <v>25737520</v>
      </c>
      <c r="BG145" s="496">
        <v>163872106</v>
      </c>
      <c r="BH145" s="496">
        <v>65518904</v>
      </c>
      <c r="BI145" s="496">
        <v>669617674</v>
      </c>
    </row>
    <row r="146" spans="1:61" x14ac:dyDescent="0.3">
      <c r="A146" s="493">
        <v>9002</v>
      </c>
      <c r="B146" s="494" t="s">
        <v>520</v>
      </c>
      <c r="C146" s="496" t="s">
        <v>521</v>
      </c>
      <c r="D146" s="496">
        <v>17484266</v>
      </c>
      <c r="E146" s="496">
        <v>3197032</v>
      </c>
      <c r="F146" s="496">
        <v>190166</v>
      </c>
      <c r="G146" s="496">
        <v>45498246</v>
      </c>
      <c r="H146" s="496">
        <v>1275908</v>
      </c>
      <c r="I146" s="496">
        <v>2201199</v>
      </c>
      <c r="J146" s="496">
        <v>1815667</v>
      </c>
      <c r="K146" s="496">
        <v>2274029</v>
      </c>
      <c r="L146" s="496">
        <v>5141272</v>
      </c>
      <c r="M146" s="496">
        <v>1641401</v>
      </c>
      <c r="N146" s="496">
        <v>3146853</v>
      </c>
      <c r="O146" s="496">
        <v>7764910</v>
      </c>
      <c r="P146" s="496">
        <v>9708645</v>
      </c>
      <c r="Q146" s="496">
        <v>3524690</v>
      </c>
      <c r="R146" s="496">
        <v>26221420</v>
      </c>
      <c r="S146" s="496">
        <v>9705479</v>
      </c>
      <c r="T146" s="496">
        <v>1800866</v>
      </c>
      <c r="U146" s="496">
        <v>8652009</v>
      </c>
      <c r="V146" s="496">
        <v>2201047</v>
      </c>
      <c r="W146" s="496">
        <v>10422603</v>
      </c>
      <c r="X146" s="496">
        <v>14039242</v>
      </c>
      <c r="Y146" s="496">
        <v>147027000</v>
      </c>
      <c r="Z146" s="496">
        <v>9233511</v>
      </c>
      <c r="AA146" s="496">
        <v>1192086</v>
      </c>
      <c r="AB146" s="496">
        <v>993156</v>
      </c>
      <c r="AC146" s="496">
        <v>10403260</v>
      </c>
      <c r="AD146" s="496">
        <v>2421500</v>
      </c>
      <c r="AE146" s="496">
        <v>4191074</v>
      </c>
      <c r="AF146" s="496">
        <v>8856395</v>
      </c>
      <c r="AG146" s="496">
        <v>34845710</v>
      </c>
      <c r="AH146" s="496">
        <v>3854749</v>
      </c>
      <c r="AI146" s="496">
        <v>3955317</v>
      </c>
      <c r="AJ146" s="496">
        <v>12738793</v>
      </c>
      <c r="AK146" s="496">
        <v>3326686</v>
      </c>
      <c r="AL146" s="496">
        <v>5697475</v>
      </c>
      <c r="AM146" s="496">
        <v>23104795</v>
      </c>
      <c r="AN146" s="496">
        <v>1353558</v>
      </c>
      <c r="AO146" s="496">
        <v>2035843</v>
      </c>
      <c r="AP146" s="496">
        <v>1854994</v>
      </c>
      <c r="AQ146" s="496">
        <v>44854</v>
      </c>
      <c r="AR146" s="496">
        <v>4384872</v>
      </c>
      <c r="AS146" s="496">
        <v>22540025</v>
      </c>
      <c r="AT146" s="496">
        <v>877899</v>
      </c>
      <c r="AU146" s="496">
        <v>1300833</v>
      </c>
      <c r="AV146" s="496">
        <v>4759563</v>
      </c>
      <c r="AW146" s="496">
        <v>2583002</v>
      </c>
      <c r="AX146" s="496">
        <v>28878434</v>
      </c>
      <c r="AY146" s="496">
        <v>2018958</v>
      </c>
      <c r="AZ146" s="496">
        <v>10189125</v>
      </c>
      <c r="BA146" s="496">
        <v>5077875</v>
      </c>
      <c r="BB146" s="496">
        <v>13199774</v>
      </c>
      <c r="BC146" s="496">
        <v>88292</v>
      </c>
      <c r="BD146" s="496">
        <v>1541959</v>
      </c>
      <c r="BE146" s="496">
        <v>6717354</v>
      </c>
      <c r="BF146" s="496">
        <v>1009347</v>
      </c>
      <c r="BG146" s="496">
        <v>22131463</v>
      </c>
      <c r="BH146" s="496">
        <v>2213611</v>
      </c>
      <c r="BI146" s="496">
        <v>32626225</v>
      </c>
    </row>
    <row r="147" spans="1:61" x14ac:dyDescent="0.3">
      <c r="A147" s="493">
        <v>9003</v>
      </c>
      <c r="B147" s="494" t="s">
        <v>522</v>
      </c>
      <c r="C147" s="496" t="s">
        <v>523</v>
      </c>
      <c r="D147" s="496">
        <v>441012457</v>
      </c>
      <c r="E147" s="496">
        <v>99656327</v>
      </c>
      <c r="F147" s="496">
        <v>31495117</v>
      </c>
      <c r="G147" s="496">
        <v>59662092</v>
      </c>
      <c r="H147" s="496">
        <v>62899207</v>
      </c>
      <c r="I147" s="496">
        <v>99848910</v>
      </c>
      <c r="J147" s="496">
        <v>119437220</v>
      </c>
      <c r="K147" s="496">
        <v>50475196</v>
      </c>
      <c r="L147" s="496">
        <v>127521664</v>
      </c>
      <c r="M147" s="496">
        <v>44891788</v>
      </c>
      <c r="N147" s="496">
        <v>78888057</v>
      </c>
      <c r="O147" s="496">
        <v>257744946</v>
      </c>
      <c r="P147" s="496">
        <v>495767278</v>
      </c>
      <c r="Q147" s="496">
        <v>222206528</v>
      </c>
      <c r="R147" s="496">
        <v>626350745</v>
      </c>
      <c r="S147" s="496">
        <v>239271685</v>
      </c>
      <c r="T147" s="496">
        <v>36272073</v>
      </c>
      <c r="U147" s="496">
        <v>170468472</v>
      </c>
      <c r="V147" s="496">
        <v>49383488</v>
      </c>
      <c r="W147" s="496">
        <v>291207306</v>
      </c>
      <c r="X147" s="496">
        <v>344819044</v>
      </c>
      <c r="Y147" s="496">
        <v>3158399000</v>
      </c>
      <c r="Z147" s="496">
        <v>186707692</v>
      </c>
      <c r="AA147" s="496">
        <v>73595238</v>
      </c>
      <c r="AB147" s="496">
        <v>28733299</v>
      </c>
      <c r="AC147" s="496">
        <v>307744506</v>
      </c>
      <c r="AD147" s="496">
        <v>58670456</v>
      </c>
      <c r="AE147" s="496">
        <v>106533723</v>
      </c>
      <c r="AF147" s="496">
        <v>249316752</v>
      </c>
      <c r="AG147" s="496">
        <v>919491594</v>
      </c>
      <c r="AH147" s="496">
        <v>80963833</v>
      </c>
      <c r="AI147" s="496">
        <v>111827884</v>
      </c>
      <c r="AJ147" s="496">
        <v>332043493</v>
      </c>
      <c r="AK147" s="496">
        <v>124678934</v>
      </c>
      <c r="AL147" s="496">
        <v>176736820</v>
      </c>
      <c r="AM147" s="496">
        <v>802826519</v>
      </c>
      <c r="AN147" s="496">
        <v>42104858</v>
      </c>
      <c r="AO147" s="496">
        <v>113704940</v>
      </c>
      <c r="AP147" s="496">
        <v>105212948</v>
      </c>
      <c r="AQ147" s="496">
        <v>24578926</v>
      </c>
      <c r="AR147" s="496">
        <v>160269109</v>
      </c>
      <c r="AS147" s="496">
        <v>568634979</v>
      </c>
      <c r="AT147" s="496">
        <v>36840876</v>
      </c>
      <c r="AU147" s="496">
        <v>28497938</v>
      </c>
      <c r="AV147" s="496">
        <v>142240724</v>
      </c>
      <c r="AW147" s="496">
        <v>65035002</v>
      </c>
      <c r="AX147" s="496">
        <v>1462967046</v>
      </c>
      <c r="AY147" s="496">
        <v>52480343</v>
      </c>
      <c r="AZ147" s="496">
        <v>354247650</v>
      </c>
      <c r="BA147" s="496">
        <v>142913477</v>
      </c>
      <c r="BB147" s="496">
        <v>254936158</v>
      </c>
      <c r="BC147" s="496">
        <v>59235211</v>
      </c>
      <c r="BD147" s="496">
        <v>75493813</v>
      </c>
      <c r="BE147" s="496">
        <v>172327988</v>
      </c>
      <c r="BF147" s="496">
        <v>19036855</v>
      </c>
      <c r="BG147" s="496">
        <v>368760585</v>
      </c>
      <c r="BH147" s="496">
        <v>75853678</v>
      </c>
      <c r="BI147" s="496">
        <v>691423462</v>
      </c>
    </row>
    <row r="148" spans="1:61" ht="43.2" x14ac:dyDescent="0.3">
      <c r="A148" s="493">
        <v>9004</v>
      </c>
      <c r="B148" s="494" t="s">
        <v>524</v>
      </c>
      <c r="C148" s="496" t="s">
        <v>525</v>
      </c>
      <c r="D148" s="496" t="s">
        <v>229</v>
      </c>
      <c r="E148" s="496" t="s">
        <v>229</v>
      </c>
      <c r="F148" s="496" t="s">
        <v>229</v>
      </c>
      <c r="G148" s="496" t="s">
        <v>229</v>
      </c>
      <c r="H148" s="496" t="s">
        <v>229</v>
      </c>
      <c r="I148" s="496" t="s">
        <v>229</v>
      </c>
      <c r="J148" s="496" t="s">
        <v>229</v>
      </c>
      <c r="K148" s="496" t="s">
        <v>229</v>
      </c>
      <c r="L148" s="496" t="s">
        <v>229</v>
      </c>
      <c r="M148" s="496" t="s">
        <v>229</v>
      </c>
      <c r="N148" s="496" t="s">
        <v>229</v>
      </c>
      <c r="O148" s="496" t="s">
        <v>229</v>
      </c>
      <c r="P148" s="496" t="s">
        <v>229</v>
      </c>
      <c r="Q148" s="496" t="s">
        <v>229</v>
      </c>
      <c r="R148" s="496" t="s">
        <v>229</v>
      </c>
      <c r="S148" s="496" t="s">
        <v>229</v>
      </c>
      <c r="T148" s="496" t="s">
        <v>229</v>
      </c>
      <c r="U148" s="496" t="s">
        <v>229</v>
      </c>
      <c r="V148" s="496" t="s">
        <v>229</v>
      </c>
      <c r="W148" s="496" t="s">
        <v>229</v>
      </c>
      <c r="X148" s="496" t="s">
        <v>229</v>
      </c>
      <c r="Y148" s="496" t="s">
        <v>229</v>
      </c>
      <c r="Z148" s="496" t="s">
        <v>229</v>
      </c>
      <c r="AA148" s="496" t="s">
        <v>229</v>
      </c>
      <c r="AB148" s="496" t="s">
        <v>229</v>
      </c>
      <c r="AC148" s="496" t="s">
        <v>229</v>
      </c>
      <c r="AD148" s="496" t="s">
        <v>229</v>
      </c>
      <c r="AE148" s="496" t="s">
        <v>229</v>
      </c>
      <c r="AF148" s="496" t="s">
        <v>229</v>
      </c>
      <c r="AG148" s="496" t="s">
        <v>229</v>
      </c>
      <c r="AH148" s="496" t="s">
        <v>229</v>
      </c>
      <c r="AI148" s="496" t="s">
        <v>229</v>
      </c>
      <c r="AJ148" s="496" t="s">
        <v>229</v>
      </c>
      <c r="AK148" s="496" t="s">
        <v>229</v>
      </c>
      <c r="AL148" s="496" t="s">
        <v>229</v>
      </c>
      <c r="AM148" s="496" t="s">
        <v>229</v>
      </c>
      <c r="AN148" s="496" t="s">
        <v>229</v>
      </c>
      <c r="AO148" s="496" t="s">
        <v>229</v>
      </c>
      <c r="AP148" s="496" t="s">
        <v>229</v>
      </c>
      <c r="AQ148" s="496" t="s">
        <v>229</v>
      </c>
      <c r="AR148" s="496" t="s">
        <v>229</v>
      </c>
      <c r="AS148" s="496" t="s">
        <v>229</v>
      </c>
      <c r="AT148" s="496" t="s">
        <v>229</v>
      </c>
      <c r="AU148" s="496" t="s">
        <v>229</v>
      </c>
      <c r="AV148" s="496" t="s">
        <v>229</v>
      </c>
      <c r="AW148" s="496" t="s">
        <v>229</v>
      </c>
      <c r="AX148" s="496" t="s">
        <v>229</v>
      </c>
      <c r="AY148" s="496" t="s">
        <v>229</v>
      </c>
      <c r="AZ148" s="496" t="s">
        <v>229</v>
      </c>
      <c r="BA148" s="496" t="s">
        <v>229</v>
      </c>
      <c r="BB148" s="496" t="s">
        <v>229</v>
      </c>
      <c r="BC148" s="496" t="s">
        <v>229</v>
      </c>
      <c r="BD148" s="496" t="s">
        <v>229</v>
      </c>
      <c r="BE148" s="496" t="s">
        <v>229</v>
      </c>
      <c r="BF148" s="496" t="s">
        <v>229</v>
      </c>
      <c r="BG148" s="496" t="s">
        <v>229</v>
      </c>
      <c r="BH148" s="496" t="s">
        <v>229</v>
      </c>
      <c r="BI148" s="496" t="s">
        <v>229</v>
      </c>
    </row>
    <row r="149" spans="1:61" x14ac:dyDescent="0.3">
      <c r="A149" s="493">
        <v>9005</v>
      </c>
      <c r="B149" s="494" t="s">
        <v>526</v>
      </c>
      <c r="C149" s="496" t="s">
        <v>527</v>
      </c>
      <c r="D149" s="496">
        <v>4321102</v>
      </c>
      <c r="E149" s="496">
        <v>1472830</v>
      </c>
      <c r="F149" s="496">
        <v>1659541</v>
      </c>
      <c r="G149" s="496">
        <v>3866905</v>
      </c>
      <c r="H149" s="496">
        <v>2534609</v>
      </c>
      <c r="I149" s="496">
        <v>2445278</v>
      </c>
      <c r="J149" s="496">
        <v>5048467</v>
      </c>
      <c r="K149" s="496">
        <v>1702202</v>
      </c>
      <c r="L149" s="496">
        <v>1106906</v>
      </c>
      <c r="M149" s="496">
        <v>1286554</v>
      </c>
      <c r="N149" s="496">
        <v>747372</v>
      </c>
      <c r="O149" s="496">
        <v>17143368</v>
      </c>
      <c r="P149" s="496">
        <v>4576754</v>
      </c>
      <c r="Q149" s="496">
        <v>2918238</v>
      </c>
      <c r="R149" s="496">
        <v>19390795</v>
      </c>
      <c r="S149" s="496">
        <v>6136248</v>
      </c>
      <c r="T149" s="496">
        <v>416738</v>
      </c>
      <c r="U149" s="496">
        <v>2640025</v>
      </c>
      <c r="V149" s="496">
        <v>2541056</v>
      </c>
      <c r="W149" s="496">
        <v>4157179</v>
      </c>
      <c r="X149" s="496">
        <v>14612191</v>
      </c>
      <c r="Y149" s="496">
        <v>31175000</v>
      </c>
      <c r="Z149" s="496">
        <v>4420790</v>
      </c>
      <c r="AA149" s="496">
        <v>37225</v>
      </c>
      <c r="AB149" s="496">
        <v>5006</v>
      </c>
      <c r="AC149" s="496">
        <v>5865858</v>
      </c>
      <c r="AD149" s="496">
        <v>2269159</v>
      </c>
      <c r="AE149" s="496">
        <v>298023</v>
      </c>
      <c r="AF149" s="496">
        <v>7701561</v>
      </c>
      <c r="AG149" s="496">
        <v>25217348</v>
      </c>
      <c r="AH149" s="496">
        <v>783642</v>
      </c>
      <c r="AI149" s="496">
        <v>1390529</v>
      </c>
      <c r="AJ149" s="496">
        <v>6360576</v>
      </c>
      <c r="AK149" s="496">
        <v>2770833</v>
      </c>
      <c r="AL149" s="496">
        <v>2432167</v>
      </c>
      <c r="AM149" s="496">
        <v>13533557</v>
      </c>
      <c r="AN149" s="496">
        <v>2314992</v>
      </c>
      <c r="AO149" s="496">
        <v>657922</v>
      </c>
      <c r="AP149" s="496">
        <v>4180301</v>
      </c>
      <c r="AQ149" s="496">
        <v>1433660</v>
      </c>
      <c r="AR149" s="496">
        <v>4506390</v>
      </c>
      <c r="AS149" s="496">
        <v>5001995</v>
      </c>
      <c r="AT149" s="496">
        <v>1044937</v>
      </c>
      <c r="AU149" s="496">
        <v>13038</v>
      </c>
      <c r="AV149" s="496">
        <v>7185436</v>
      </c>
      <c r="AW149" s="496">
        <v>534699</v>
      </c>
      <c r="AX149" s="496">
        <v>15603970</v>
      </c>
      <c r="AY149" s="496">
        <v>1469315</v>
      </c>
      <c r="AZ149" s="496">
        <v>6064244</v>
      </c>
      <c r="BA149" s="496">
        <v>2696527</v>
      </c>
      <c r="BB149" s="496">
        <v>2748311</v>
      </c>
      <c r="BC149" s="496">
        <v>2529665</v>
      </c>
      <c r="BD149" s="496">
        <v>2695049</v>
      </c>
      <c r="BE149" s="496">
        <v>214457</v>
      </c>
      <c r="BF149" s="496">
        <v>712638</v>
      </c>
      <c r="BG149" s="496">
        <v>8064360</v>
      </c>
      <c r="BH149" s="496">
        <v>2598539</v>
      </c>
      <c r="BI149" s="496">
        <v>9854025</v>
      </c>
    </row>
    <row r="150" spans="1:61" x14ac:dyDescent="0.3">
      <c r="A150" s="493">
        <v>9006</v>
      </c>
      <c r="B150" s="494" t="s">
        <v>528</v>
      </c>
      <c r="C150" s="496" t="s">
        <v>529</v>
      </c>
      <c r="D150" s="496">
        <v>41973658</v>
      </c>
      <c r="E150" s="496">
        <v>6776595</v>
      </c>
      <c r="F150" s="496">
        <v>2883225</v>
      </c>
      <c r="G150" s="496">
        <v>4307341</v>
      </c>
      <c r="H150" s="496">
        <v>5223668</v>
      </c>
      <c r="I150" s="496">
        <v>9772235</v>
      </c>
      <c r="J150" s="496">
        <v>24022189</v>
      </c>
      <c r="K150" s="496">
        <v>5458753</v>
      </c>
      <c r="L150" s="496">
        <v>15112212</v>
      </c>
      <c r="M150" s="496">
        <v>3080702</v>
      </c>
      <c r="N150" s="496">
        <v>6958231</v>
      </c>
      <c r="O150" s="496">
        <v>38489192</v>
      </c>
      <c r="P150" s="496">
        <v>68617363</v>
      </c>
      <c r="Q150" s="496">
        <v>15994762</v>
      </c>
      <c r="R150" s="496">
        <v>70805796</v>
      </c>
      <c r="S150" s="496">
        <v>20333156</v>
      </c>
      <c r="T150" s="496">
        <v>3024435</v>
      </c>
      <c r="U150" s="496">
        <v>22951101</v>
      </c>
      <c r="V150" s="496">
        <v>3256282</v>
      </c>
      <c r="W150" s="496">
        <v>26856639</v>
      </c>
      <c r="X150" s="496">
        <v>75990307</v>
      </c>
      <c r="Y150" s="496">
        <v>505308000</v>
      </c>
      <c r="Z150" s="496">
        <v>32052020</v>
      </c>
      <c r="AA150" s="496">
        <v>7098851</v>
      </c>
      <c r="AB150" s="496">
        <v>1700834</v>
      </c>
      <c r="AC150" s="496">
        <v>21996118</v>
      </c>
      <c r="AD150" s="496">
        <v>4783603</v>
      </c>
      <c r="AE150" s="496">
        <v>5356740</v>
      </c>
      <c r="AF150" s="496">
        <v>24028577</v>
      </c>
      <c r="AG150" s="496">
        <v>87583354</v>
      </c>
      <c r="AH150" s="496">
        <v>11094979</v>
      </c>
      <c r="AI150" s="496">
        <v>22824707</v>
      </c>
      <c r="AJ150" s="496">
        <v>21146883</v>
      </c>
      <c r="AK150" s="496">
        <v>10740648</v>
      </c>
      <c r="AL150" s="496">
        <v>8957398</v>
      </c>
      <c r="AM150" s="496">
        <v>143927076</v>
      </c>
      <c r="AN150" s="496">
        <v>4443313</v>
      </c>
      <c r="AO150" s="496">
        <v>8464082</v>
      </c>
      <c r="AP150" s="496">
        <v>10484061</v>
      </c>
      <c r="AQ150" s="496">
        <v>2326602</v>
      </c>
      <c r="AR150" s="496">
        <v>19494309</v>
      </c>
      <c r="AS150" s="496">
        <v>50072585</v>
      </c>
      <c r="AT150" s="496">
        <v>2675057</v>
      </c>
      <c r="AU150" s="496">
        <v>1297386</v>
      </c>
      <c r="AV150" s="496">
        <v>15740253</v>
      </c>
      <c r="AW150" s="496">
        <v>4346451</v>
      </c>
      <c r="AX150" s="496">
        <v>206229334</v>
      </c>
      <c r="AY150" s="496">
        <v>4742180</v>
      </c>
      <c r="AZ150" s="496">
        <v>25290342</v>
      </c>
      <c r="BA150" s="496">
        <v>17269876</v>
      </c>
      <c r="BB150" s="496">
        <v>28500732</v>
      </c>
      <c r="BC150" s="496">
        <v>4343267</v>
      </c>
      <c r="BD150" s="496">
        <v>6961142</v>
      </c>
      <c r="BE150" s="496">
        <v>5857117</v>
      </c>
      <c r="BF150" s="496">
        <v>1839433</v>
      </c>
      <c r="BG150" s="496">
        <v>39223972</v>
      </c>
      <c r="BH150" s="496">
        <v>7870406</v>
      </c>
      <c r="BI150" s="496">
        <v>63336702</v>
      </c>
    </row>
    <row r="151" spans="1:61" ht="28.8" x14ac:dyDescent="0.3">
      <c r="A151" s="493">
        <v>9007</v>
      </c>
      <c r="B151" s="494" t="s">
        <v>717</v>
      </c>
      <c r="C151" s="496" t="s">
        <v>530</v>
      </c>
      <c r="D151" s="496">
        <v>0.10290000000000001</v>
      </c>
      <c r="E151" s="496">
        <v>0.21729999999999999</v>
      </c>
      <c r="F151" s="496">
        <v>0.5756</v>
      </c>
      <c r="G151" s="496">
        <v>0.89770000000000005</v>
      </c>
      <c r="H151" s="496">
        <v>0.48520000000000002</v>
      </c>
      <c r="I151" s="496">
        <v>0.25019999999999998</v>
      </c>
      <c r="J151" s="496">
        <v>0.2102</v>
      </c>
      <c r="K151" s="496">
        <v>0.31180000000000002</v>
      </c>
      <c r="L151" s="496">
        <v>7.3200000000000001E-2</v>
      </c>
      <c r="M151" s="496">
        <v>0.41760000000000003</v>
      </c>
      <c r="N151" s="496">
        <v>0.1074</v>
      </c>
      <c r="O151" s="496">
        <v>0.44540000000000002</v>
      </c>
      <c r="P151" s="496">
        <v>6.6699999999999995E-2</v>
      </c>
      <c r="Q151" s="496">
        <v>0.18240000000000001</v>
      </c>
      <c r="R151" s="496">
        <v>0.27389999999999998</v>
      </c>
      <c r="S151" s="496">
        <v>0.30180000000000001</v>
      </c>
      <c r="T151" s="496">
        <v>0.13780000000000001</v>
      </c>
      <c r="U151" s="496">
        <v>0.115</v>
      </c>
      <c r="V151" s="496">
        <v>0.78039999999999998</v>
      </c>
      <c r="W151" s="496">
        <v>0.15479999999999999</v>
      </c>
      <c r="X151" s="496">
        <v>0.1923</v>
      </c>
      <c r="Y151" s="496">
        <v>6.1699999999999998E-2</v>
      </c>
      <c r="Z151" s="496">
        <v>0.13789999999999999</v>
      </c>
      <c r="AA151" s="496">
        <v>5.1999999999999998E-3</v>
      </c>
      <c r="AB151" s="496">
        <v>2.8999999999999998E-3</v>
      </c>
      <c r="AC151" s="496">
        <v>0.26669999999999999</v>
      </c>
      <c r="AD151" s="496">
        <v>0.47439999999999999</v>
      </c>
      <c r="AE151" s="496">
        <v>5.5599999999999997E-2</v>
      </c>
      <c r="AF151" s="496">
        <v>0.32050000000000001</v>
      </c>
      <c r="AG151" s="496">
        <v>0.28789999999999999</v>
      </c>
      <c r="AH151" s="496">
        <v>7.0599999999999996E-2</v>
      </c>
      <c r="AI151" s="496">
        <v>6.0900000000000003E-2</v>
      </c>
      <c r="AJ151" s="496">
        <v>0.30080000000000001</v>
      </c>
      <c r="AK151" s="496">
        <v>0.25800000000000001</v>
      </c>
      <c r="AL151" s="496">
        <v>0.27150000000000002</v>
      </c>
      <c r="AM151" s="496">
        <v>9.4E-2</v>
      </c>
      <c r="AN151" s="496">
        <v>0.52100000000000002</v>
      </c>
      <c r="AO151" s="496">
        <v>7.7700000000000005E-2</v>
      </c>
      <c r="AP151" s="496">
        <v>0.3987</v>
      </c>
      <c r="AQ151" s="496">
        <v>0.61619999999999997</v>
      </c>
      <c r="AR151" s="496">
        <v>0.23119999999999999</v>
      </c>
      <c r="AS151" s="496">
        <v>9.9900000000000003E-2</v>
      </c>
      <c r="AT151" s="496">
        <v>0.3906</v>
      </c>
      <c r="AU151" s="496">
        <v>0.01</v>
      </c>
      <c r="AV151" s="496">
        <v>0.45650000000000002</v>
      </c>
      <c r="AW151" s="496">
        <v>0.123</v>
      </c>
      <c r="AX151" s="496">
        <v>7.5700000000000003E-2</v>
      </c>
      <c r="AY151" s="496">
        <v>0.30980000000000002</v>
      </c>
      <c r="AZ151" s="496">
        <v>0.23980000000000001</v>
      </c>
      <c r="BA151" s="496">
        <v>0.15609999999999999</v>
      </c>
      <c r="BB151" s="496">
        <v>9.64E-2</v>
      </c>
      <c r="BC151" s="496">
        <v>0.58240000000000003</v>
      </c>
      <c r="BD151" s="496">
        <v>0.38719999999999999</v>
      </c>
      <c r="BE151" s="496">
        <v>3.6600000000000001E-2</v>
      </c>
      <c r="BF151" s="496">
        <v>0.38740000000000002</v>
      </c>
      <c r="BG151" s="496">
        <v>0.2056</v>
      </c>
      <c r="BH151" s="496">
        <v>0.33019999999999999</v>
      </c>
      <c r="BI151" s="496">
        <v>0.15559999999999999</v>
      </c>
    </row>
    <row r="152" spans="1:61" x14ac:dyDescent="0.3">
      <c r="A152" s="493">
        <v>9008</v>
      </c>
      <c r="B152" s="494" t="s">
        <v>531</v>
      </c>
      <c r="C152" s="496" t="s">
        <v>229</v>
      </c>
      <c r="D152" s="496">
        <v>0</v>
      </c>
      <c r="E152" s="496">
        <v>0</v>
      </c>
      <c r="F152" s="496">
        <v>0</v>
      </c>
      <c r="G152" s="496">
        <v>0</v>
      </c>
      <c r="H152" s="496">
        <v>0</v>
      </c>
      <c r="I152" s="496">
        <v>0</v>
      </c>
      <c r="J152" s="496">
        <v>0</v>
      </c>
      <c r="K152" s="496">
        <v>0</v>
      </c>
      <c r="L152" s="496">
        <v>0</v>
      </c>
      <c r="M152" s="496">
        <v>0</v>
      </c>
      <c r="N152" s="496">
        <v>0</v>
      </c>
      <c r="O152" s="496">
        <v>0</v>
      </c>
      <c r="P152" s="496">
        <v>0</v>
      </c>
      <c r="Q152" s="496">
        <v>0</v>
      </c>
      <c r="R152" s="496">
        <v>0</v>
      </c>
      <c r="S152" s="496">
        <v>0</v>
      </c>
      <c r="T152" s="496">
        <v>0</v>
      </c>
      <c r="U152" s="496">
        <v>0</v>
      </c>
      <c r="V152" s="496">
        <v>0</v>
      </c>
      <c r="W152" s="496">
        <v>0</v>
      </c>
      <c r="X152" s="496">
        <v>0</v>
      </c>
      <c r="Y152" s="496">
        <v>0</v>
      </c>
      <c r="Z152" s="496">
        <v>0</v>
      </c>
      <c r="AA152" s="496">
        <v>0</v>
      </c>
      <c r="AB152" s="496">
        <v>0</v>
      </c>
      <c r="AC152" s="496">
        <v>0</v>
      </c>
      <c r="AD152" s="496">
        <v>0</v>
      </c>
      <c r="AE152" s="496">
        <v>0</v>
      </c>
      <c r="AF152" s="496">
        <v>0</v>
      </c>
      <c r="AG152" s="496">
        <v>0</v>
      </c>
      <c r="AH152" s="496">
        <v>0</v>
      </c>
      <c r="AI152" s="496">
        <v>0</v>
      </c>
      <c r="AJ152" s="496">
        <v>0</v>
      </c>
      <c r="AK152" s="496">
        <v>0</v>
      </c>
      <c r="AL152" s="496">
        <v>0</v>
      </c>
      <c r="AM152" s="496">
        <v>0</v>
      </c>
      <c r="AN152" s="496">
        <v>0</v>
      </c>
      <c r="AO152" s="496">
        <v>0</v>
      </c>
      <c r="AP152" s="496">
        <v>0</v>
      </c>
      <c r="AQ152" s="496">
        <v>0</v>
      </c>
      <c r="AR152" s="496">
        <v>0</v>
      </c>
      <c r="AS152" s="496">
        <v>0</v>
      </c>
      <c r="AT152" s="496">
        <v>0</v>
      </c>
      <c r="AU152" s="496">
        <v>0</v>
      </c>
      <c r="AV152" s="496">
        <v>0</v>
      </c>
      <c r="AW152" s="496">
        <v>0</v>
      </c>
      <c r="AX152" s="496">
        <v>0</v>
      </c>
      <c r="AY152" s="496">
        <v>0</v>
      </c>
      <c r="AZ152" s="496">
        <v>0</v>
      </c>
      <c r="BA152" s="496">
        <v>0</v>
      </c>
      <c r="BB152" s="496">
        <v>0</v>
      </c>
      <c r="BC152" s="496">
        <v>0</v>
      </c>
      <c r="BD152" s="496">
        <v>0</v>
      </c>
      <c r="BE152" s="496">
        <v>0</v>
      </c>
      <c r="BF152" s="496">
        <v>0</v>
      </c>
      <c r="BG152" s="496">
        <v>0</v>
      </c>
      <c r="BH152" s="496">
        <v>0</v>
      </c>
      <c r="BI152" s="496">
        <v>0</v>
      </c>
    </row>
    <row r="153" spans="1:61" x14ac:dyDescent="0.3">
      <c r="A153" s="493">
        <v>9010</v>
      </c>
      <c r="B153" s="494" t="s">
        <v>532</v>
      </c>
      <c r="C153" s="496" t="s">
        <v>533</v>
      </c>
      <c r="D153" s="496">
        <v>0</v>
      </c>
      <c r="E153" s="496">
        <v>0</v>
      </c>
      <c r="F153" s="496">
        <v>0</v>
      </c>
      <c r="G153" s="496">
        <v>0</v>
      </c>
      <c r="H153" s="496">
        <v>0</v>
      </c>
      <c r="I153" s="496">
        <v>0</v>
      </c>
      <c r="J153" s="496">
        <v>0</v>
      </c>
      <c r="K153" s="496">
        <v>0</v>
      </c>
      <c r="L153" s="496">
        <v>0</v>
      </c>
      <c r="M153" s="496">
        <v>0</v>
      </c>
      <c r="N153" s="496">
        <v>0</v>
      </c>
      <c r="O153" s="496">
        <v>0</v>
      </c>
      <c r="P153" s="496">
        <v>0</v>
      </c>
      <c r="Q153" s="496">
        <v>0</v>
      </c>
      <c r="R153" s="496">
        <v>0</v>
      </c>
      <c r="S153" s="496">
        <v>0</v>
      </c>
      <c r="T153" s="496">
        <v>0</v>
      </c>
      <c r="U153" s="496">
        <v>0</v>
      </c>
      <c r="V153" s="496">
        <v>0</v>
      </c>
      <c r="W153" s="496">
        <v>0</v>
      </c>
      <c r="X153" s="496">
        <v>0</v>
      </c>
      <c r="Y153" s="496">
        <v>0</v>
      </c>
      <c r="Z153" s="496">
        <v>0</v>
      </c>
      <c r="AA153" s="496">
        <v>0</v>
      </c>
      <c r="AB153" s="496">
        <v>0</v>
      </c>
      <c r="AC153" s="496">
        <v>0</v>
      </c>
      <c r="AD153" s="496">
        <v>0</v>
      </c>
      <c r="AE153" s="496">
        <v>0</v>
      </c>
      <c r="AF153" s="496">
        <v>0</v>
      </c>
      <c r="AG153" s="496">
        <v>0</v>
      </c>
      <c r="AH153" s="496">
        <v>0</v>
      </c>
      <c r="AI153" s="496">
        <v>0</v>
      </c>
      <c r="AJ153" s="496">
        <v>0</v>
      </c>
      <c r="AK153" s="496">
        <v>0</v>
      </c>
      <c r="AL153" s="496">
        <v>0</v>
      </c>
      <c r="AM153" s="496">
        <v>0</v>
      </c>
      <c r="AN153" s="496">
        <v>0</v>
      </c>
      <c r="AO153" s="496">
        <v>0</v>
      </c>
      <c r="AP153" s="496">
        <v>0</v>
      </c>
      <c r="AQ153" s="496">
        <v>0</v>
      </c>
      <c r="AR153" s="496">
        <v>0</v>
      </c>
      <c r="AS153" s="496">
        <v>0</v>
      </c>
      <c r="AT153" s="496">
        <v>0</v>
      </c>
      <c r="AU153" s="496">
        <v>0</v>
      </c>
      <c r="AV153" s="496">
        <v>0</v>
      </c>
      <c r="AW153" s="496">
        <v>0</v>
      </c>
      <c r="AX153" s="496">
        <v>0</v>
      </c>
      <c r="AY153" s="496">
        <v>0</v>
      </c>
      <c r="AZ153" s="496">
        <v>0</v>
      </c>
      <c r="BA153" s="496">
        <v>0</v>
      </c>
      <c r="BB153" s="496">
        <v>0</v>
      </c>
      <c r="BC153" s="496">
        <v>0</v>
      </c>
      <c r="BD153" s="496">
        <v>0</v>
      </c>
      <c r="BE153" s="496">
        <v>0</v>
      </c>
      <c r="BF153" s="496">
        <v>0</v>
      </c>
      <c r="BG153" s="496">
        <v>0</v>
      </c>
      <c r="BH153" s="496">
        <v>0</v>
      </c>
      <c r="BI153" s="496">
        <v>0</v>
      </c>
    </row>
    <row r="154" spans="1:61" ht="43.2" x14ac:dyDescent="0.3">
      <c r="A154" s="493">
        <v>9011</v>
      </c>
      <c r="B154" s="494" t="s">
        <v>534</v>
      </c>
      <c r="C154" s="496" t="s">
        <v>535</v>
      </c>
      <c r="D154" s="496">
        <v>0</v>
      </c>
      <c r="E154" s="496">
        <v>0</v>
      </c>
      <c r="F154" s="496">
        <v>0</v>
      </c>
      <c r="G154" s="496">
        <v>0</v>
      </c>
      <c r="H154" s="496">
        <v>0</v>
      </c>
      <c r="I154" s="496">
        <v>0</v>
      </c>
      <c r="J154" s="496">
        <v>0</v>
      </c>
      <c r="K154" s="496">
        <v>0</v>
      </c>
      <c r="L154" s="496">
        <v>0</v>
      </c>
      <c r="M154" s="496">
        <v>0</v>
      </c>
      <c r="N154" s="496">
        <v>0</v>
      </c>
      <c r="O154" s="496">
        <v>0</v>
      </c>
      <c r="P154" s="496">
        <v>0</v>
      </c>
      <c r="Q154" s="496">
        <v>0</v>
      </c>
      <c r="R154" s="496">
        <v>0</v>
      </c>
      <c r="S154" s="496">
        <v>0</v>
      </c>
      <c r="T154" s="496">
        <v>0</v>
      </c>
      <c r="U154" s="496">
        <v>0</v>
      </c>
      <c r="V154" s="496">
        <v>0</v>
      </c>
      <c r="W154" s="496">
        <v>0</v>
      </c>
      <c r="X154" s="496">
        <v>0</v>
      </c>
      <c r="Y154" s="496">
        <v>0</v>
      </c>
      <c r="Z154" s="496">
        <v>0</v>
      </c>
      <c r="AA154" s="496">
        <v>0</v>
      </c>
      <c r="AB154" s="496">
        <v>0</v>
      </c>
      <c r="AC154" s="496">
        <v>0</v>
      </c>
      <c r="AD154" s="496">
        <v>0</v>
      </c>
      <c r="AE154" s="496">
        <v>0</v>
      </c>
      <c r="AF154" s="496">
        <v>0</v>
      </c>
      <c r="AG154" s="496">
        <v>0</v>
      </c>
      <c r="AH154" s="496">
        <v>0</v>
      </c>
      <c r="AI154" s="496">
        <v>0</v>
      </c>
      <c r="AJ154" s="496">
        <v>0</v>
      </c>
      <c r="AK154" s="496">
        <v>0</v>
      </c>
      <c r="AL154" s="496">
        <v>0</v>
      </c>
      <c r="AM154" s="496">
        <v>0</v>
      </c>
      <c r="AN154" s="496">
        <v>0</v>
      </c>
      <c r="AO154" s="496">
        <v>0</v>
      </c>
      <c r="AP154" s="496">
        <v>0</v>
      </c>
      <c r="AQ154" s="496">
        <v>0</v>
      </c>
      <c r="AR154" s="496">
        <v>0</v>
      </c>
      <c r="AS154" s="496">
        <v>0</v>
      </c>
      <c r="AT154" s="496">
        <v>0</v>
      </c>
      <c r="AU154" s="496">
        <v>0</v>
      </c>
      <c r="AV154" s="496">
        <v>0</v>
      </c>
      <c r="AW154" s="496">
        <v>0</v>
      </c>
      <c r="AX154" s="496">
        <v>0</v>
      </c>
      <c r="AY154" s="496">
        <v>0</v>
      </c>
      <c r="AZ154" s="496">
        <v>0</v>
      </c>
      <c r="BA154" s="496">
        <v>0</v>
      </c>
      <c r="BB154" s="496">
        <v>0</v>
      </c>
      <c r="BC154" s="496">
        <v>0</v>
      </c>
      <c r="BD154" s="496">
        <v>0</v>
      </c>
      <c r="BE154" s="496">
        <v>0</v>
      </c>
      <c r="BF154" s="496">
        <v>0</v>
      </c>
      <c r="BG154" s="496">
        <v>0</v>
      </c>
      <c r="BH154" s="496">
        <v>0</v>
      </c>
      <c r="BI154" s="496">
        <v>0</v>
      </c>
    </row>
    <row r="155" spans="1:61" ht="43.2" x14ac:dyDescent="0.3">
      <c r="A155" s="493">
        <v>9012</v>
      </c>
      <c r="B155" s="494" t="s">
        <v>536</v>
      </c>
      <c r="C155" s="496" t="s">
        <v>535</v>
      </c>
      <c r="D155" s="496">
        <v>0</v>
      </c>
      <c r="E155" s="496">
        <v>0</v>
      </c>
      <c r="F155" s="496">
        <v>0</v>
      </c>
      <c r="G155" s="496">
        <v>0</v>
      </c>
      <c r="H155" s="496">
        <v>0</v>
      </c>
      <c r="I155" s="496">
        <v>0</v>
      </c>
      <c r="J155" s="496">
        <v>0</v>
      </c>
      <c r="K155" s="496">
        <v>0</v>
      </c>
      <c r="L155" s="496">
        <v>0</v>
      </c>
      <c r="M155" s="496">
        <v>0</v>
      </c>
      <c r="N155" s="496">
        <v>0</v>
      </c>
      <c r="O155" s="496">
        <v>0</v>
      </c>
      <c r="P155" s="496">
        <v>0</v>
      </c>
      <c r="Q155" s="496">
        <v>0</v>
      </c>
      <c r="R155" s="496">
        <v>0</v>
      </c>
      <c r="S155" s="496">
        <v>0</v>
      </c>
      <c r="T155" s="496">
        <v>0</v>
      </c>
      <c r="U155" s="496">
        <v>0</v>
      </c>
      <c r="V155" s="496">
        <v>0</v>
      </c>
      <c r="W155" s="496">
        <v>0</v>
      </c>
      <c r="X155" s="496">
        <v>0</v>
      </c>
      <c r="Y155" s="496">
        <v>0</v>
      </c>
      <c r="Z155" s="496">
        <v>0</v>
      </c>
      <c r="AA155" s="496">
        <v>0</v>
      </c>
      <c r="AB155" s="496">
        <v>0</v>
      </c>
      <c r="AC155" s="496">
        <v>0</v>
      </c>
      <c r="AD155" s="496">
        <v>0</v>
      </c>
      <c r="AE155" s="496">
        <v>0</v>
      </c>
      <c r="AF155" s="496">
        <v>0</v>
      </c>
      <c r="AG155" s="496">
        <v>0</v>
      </c>
      <c r="AH155" s="496">
        <v>0</v>
      </c>
      <c r="AI155" s="496">
        <v>0</v>
      </c>
      <c r="AJ155" s="496">
        <v>0</v>
      </c>
      <c r="AK155" s="496">
        <v>0</v>
      </c>
      <c r="AL155" s="496">
        <v>0</v>
      </c>
      <c r="AM155" s="496">
        <v>0</v>
      </c>
      <c r="AN155" s="496">
        <v>0</v>
      </c>
      <c r="AO155" s="496">
        <v>0</v>
      </c>
      <c r="AP155" s="496">
        <v>0</v>
      </c>
      <c r="AQ155" s="496">
        <v>0</v>
      </c>
      <c r="AR155" s="496">
        <v>0</v>
      </c>
      <c r="AS155" s="496">
        <v>0</v>
      </c>
      <c r="AT155" s="496">
        <v>0</v>
      </c>
      <c r="AU155" s="496">
        <v>0</v>
      </c>
      <c r="AV155" s="496">
        <v>0</v>
      </c>
      <c r="AW155" s="496">
        <v>0</v>
      </c>
      <c r="AX155" s="496">
        <v>0</v>
      </c>
      <c r="AY155" s="496">
        <v>0</v>
      </c>
      <c r="AZ155" s="496">
        <v>0</v>
      </c>
      <c r="BA155" s="496">
        <v>0</v>
      </c>
      <c r="BB155" s="496">
        <v>0</v>
      </c>
      <c r="BC155" s="496">
        <v>0</v>
      </c>
      <c r="BD155" s="496">
        <v>0</v>
      </c>
      <c r="BE155" s="496">
        <v>0</v>
      </c>
      <c r="BF155" s="496">
        <v>0</v>
      </c>
      <c r="BG155" s="496">
        <v>0</v>
      </c>
      <c r="BH155" s="496">
        <v>0</v>
      </c>
      <c r="BI155" s="496">
        <v>0</v>
      </c>
    </row>
    <row r="156" spans="1:61" x14ac:dyDescent="0.3">
      <c r="A156" s="493">
        <v>9013</v>
      </c>
      <c r="B156" s="494" t="s">
        <v>537</v>
      </c>
      <c r="C156" s="496" t="s">
        <v>538</v>
      </c>
      <c r="D156" s="496">
        <v>0</v>
      </c>
      <c r="E156" s="496">
        <v>0</v>
      </c>
      <c r="F156" s="496">
        <v>0</v>
      </c>
      <c r="G156" s="496">
        <v>0</v>
      </c>
      <c r="H156" s="496">
        <v>0</v>
      </c>
      <c r="I156" s="496">
        <v>0</v>
      </c>
      <c r="J156" s="496">
        <v>0</v>
      </c>
      <c r="K156" s="496">
        <v>0</v>
      </c>
      <c r="L156" s="496">
        <v>0</v>
      </c>
      <c r="M156" s="496">
        <v>0</v>
      </c>
      <c r="N156" s="496">
        <v>0</v>
      </c>
      <c r="O156" s="496">
        <v>0</v>
      </c>
      <c r="P156" s="496">
        <v>0</v>
      </c>
      <c r="Q156" s="496">
        <v>0</v>
      </c>
      <c r="R156" s="496">
        <v>0</v>
      </c>
      <c r="S156" s="496">
        <v>0</v>
      </c>
      <c r="T156" s="496">
        <v>0</v>
      </c>
      <c r="U156" s="496">
        <v>0</v>
      </c>
      <c r="V156" s="496">
        <v>0</v>
      </c>
      <c r="W156" s="496">
        <v>0</v>
      </c>
      <c r="X156" s="496">
        <v>0</v>
      </c>
      <c r="Y156" s="496">
        <v>0</v>
      </c>
      <c r="Z156" s="496">
        <v>0</v>
      </c>
      <c r="AA156" s="496">
        <v>0</v>
      </c>
      <c r="AB156" s="496">
        <v>0</v>
      </c>
      <c r="AC156" s="496">
        <v>0</v>
      </c>
      <c r="AD156" s="496">
        <v>0</v>
      </c>
      <c r="AE156" s="496">
        <v>0</v>
      </c>
      <c r="AF156" s="496">
        <v>0</v>
      </c>
      <c r="AG156" s="496">
        <v>0</v>
      </c>
      <c r="AH156" s="496">
        <v>0</v>
      </c>
      <c r="AI156" s="496">
        <v>0</v>
      </c>
      <c r="AJ156" s="496">
        <v>0</v>
      </c>
      <c r="AK156" s="496">
        <v>0</v>
      </c>
      <c r="AL156" s="496">
        <v>0</v>
      </c>
      <c r="AM156" s="496">
        <v>0</v>
      </c>
      <c r="AN156" s="496">
        <v>0</v>
      </c>
      <c r="AO156" s="496">
        <v>0</v>
      </c>
      <c r="AP156" s="496">
        <v>0</v>
      </c>
      <c r="AQ156" s="496">
        <v>0</v>
      </c>
      <c r="AR156" s="496">
        <v>0</v>
      </c>
      <c r="AS156" s="496">
        <v>0</v>
      </c>
      <c r="AT156" s="496">
        <v>0</v>
      </c>
      <c r="AU156" s="496">
        <v>0</v>
      </c>
      <c r="AV156" s="496">
        <v>0</v>
      </c>
      <c r="AW156" s="496">
        <v>0</v>
      </c>
      <c r="AX156" s="496">
        <v>0</v>
      </c>
      <c r="AY156" s="496">
        <v>0</v>
      </c>
      <c r="AZ156" s="496">
        <v>0</v>
      </c>
      <c r="BA156" s="496">
        <v>0</v>
      </c>
      <c r="BB156" s="496">
        <v>0</v>
      </c>
      <c r="BC156" s="496">
        <v>0</v>
      </c>
      <c r="BD156" s="496">
        <v>0</v>
      </c>
      <c r="BE156" s="496">
        <v>0</v>
      </c>
      <c r="BF156" s="496">
        <v>0</v>
      </c>
      <c r="BG156" s="496">
        <v>0</v>
      </c>
      <c r="BH156" s="496">
        <v>0</v>
      </c>
      <c r="BI156" s="496">
        <v>0</v>
      </c>
    </row>
    <row r="157" spans="1:61" x14ac:dyDescent="0.3">
      <c r="A157" s="493">
        <v>9014</v>
      </c>
      <c r="B157" s="494" t="s">
        <v>539</v>
      </c>
      <c r="C157" s="496" t="s">
        <v>540</v>
      </c>
      <c r="D157" s="496">
        <v>0</v>
      </c>
      <c r="E157" s="496">
        <v>0</v>
      </c>
      <c r="F157" s="496">
        <v>0</v>
      </c>
      <c r="G157" s="496">
        <v>0</v>
      </c>
      <c r="H157" s="496">
        <v>0</v>
      </c>
      <c r="I157" s="496">
        <v>0</v>
      </c>
      <c r="J157" s="496">
        <v>0</v>
      </c>
      <c r="K157" s="496">
        <v>0</v>
      </c>
      <c r="L157" s="496">
        <v>0</v>
      </c>
      <c r="M157" s="496">
        <v>0</v>
      </c>
      <c r="N157" s="496">
        <v>0</v>
      </c>
      <c r="O157" s="496">
        <v>0</v>
      </c>
      <c r="P157" s="496">
        <v>0</v>
      </c>
      <c r="Q157" s="496">
        <v>0</v>
      </c>
      <c r="R157" s="496">
        <v>0</v>
      </c>
      <c r="S157" s="496">
        <v>0</v>
      </c>
      <c r="T157" s="496">
        <v>0</v>
      </c>
      <c r="U157" s="496">
        <v>0</v>
      </c>
      <c r="V157" s="496">
        <v>0</v>
      </c>
      <c r="W157" s="496">
        <v>0</v>
      </c>
      <c r="X157" s="496">
        <v>0</v>
      </c>
      <c r="Y157" s="496">
        <v>0</v>
      </c>
      <c r="Z157" s="496">
        <v>0</v>
      </c>
      <c r="AA157" s="496">
        <v>0</v>
      </c>
      <c r="AB157" s="496">
        <v>0</v>
      </c>
      <c r="AC157" s="496">
        <v>0</v>
      </c>
      <c r="AD157" s="496">
        <v>0</v>
      </c>
      <c r="AE157" s="496">
        <v>0</v>
      </c>
      <c r="AF157" s="496">
        <v>0</v>
      </c>
      <c r="AG157" s="496">
        <v>0</v>
      </c>
      <c r="AH157" s="496">
        <v>0</v>
      </c>
      <c r="AI157" s="496">
        <v>0</v>
      </c>
      <c r="AJ157" s="496">
        <v>0</v>
      </c>
      <c r="AK157" s="496">
        <v>0</v>
      </c>
      <c r="AL157" s="496">
        <v>0</v>
      </c>
      <c r="AM157" s="496">
        <v>0</v>
      </c>
      <c r="AN157" s="496">
        <v>0</v>
      </c>
      <c r="AO157" s="496">
        <v>0</v>
      </c>
      <c r="AP157" s="496">
        <v>0</v>
      </c>
      <c r="AQ157" s="496">
        <v>0</v>
      </c>
      <c r="AR157" s="496">
        <v>0</v>
      </c>
      <c r="AS157" s="496">
        <v>0</v>
      </c>
      <c r="AT157" s="496">
        <v>0</v>
      </c>
      <c r="AU157" s="496">
        <v>0</v>
      </c>
      <c r="AV157" s="496">
        <v>0</v>
      </c>
      <c r="AW157" s="496">
        <v>0</v>
      </c>
      <c r="AX157" s="496">
        <v>0</v>
      </c>
      <c r="AY157" s="496">
        <v>0</v>
      </c>
      <c r="AZ157" s="496">
        <v>0</v>
      </c>
      <c r="BA157" s="496">
        <v>0</v>
      </c>
      <c r="BB157" s="496">
        <v>0</v>
      </c>
      <c r="BC157" s="496">
        <v>0</v>
      </c>
      <c r="BD157" s="496">
        <v>0</v>
      </c>
      <c r="BE157" s="496">
        <v>0</v>
      </c>
      <c r="BF157" s="496">
        <v>0</v>
      </c>
      <c r="BG157" s="496">
        <v>0</v>
      </c>
      <c r="BH157" s="496">
        <v>0</v>
      </c>
      <c r="BI157" s="496">
        <v>0</v>
      </c>
    </row>
    <row r="158" spans="1:61" ht="43.2" x14ac:dyDescent="0.3">
      <c r="A158" s="493">
        <v>9015</v>
      </c>
      <c r="B158" s="494" t="s">
        <v>541</v>
      </c>
      <c r="C158" s="496" t="s">
        <v>229</v>
      </c>
      <c r="D158" s="496">
        <v>0</v>
      </c>
      <c r="E158" s="496">
        <v>0</v>
      </c>
      <c r="F158" s="496">
        <v>0</v>
      </c>
      <c r="G158" s="496">
        <v>0</v>
      </c>
      <c r="H158" s="496">
        <v>0</v>
      </c>
      <c r="I158" s="496">
        <v>0</v>
      </c>
      <c r="J158" s="496">
        <v>0</v>
      </c>
      <c r="K158" s="496">
        <v>0</v>
      </c>
      <c r="L158" s="496">
        <v>0</v>
      </c>
      <c r="M158" s="496">
        <v>0</v>
      </c>
      <c r="N158" s="496">
        <v>0</v>
      </c>
      <c r="O158" s="496">
        <v>0</v>
      </c>
      <c r="P158" s="496">
        <v>0</v>
      </c>
      <c r="Q158" s="496">
        <v>0</v>
      </c>
      <c r="R158" s="496">
        <v>0</v>
      </c>
      <c r="S158" s="496">
        <v>0</v>
      </c>
      <c r="T158" s="496">
        <v>0</v>
      </c>
      <c r="U158" s="496">
        <v>0</v>
      </c>
      <c r="V158" s="496">
        <v>0</v>
      </c>
      <c r="W158" s="496">
        <v>0</v>
      </c>
      <c r="X158" s="496">
        <v>0</v>
      </c>
      <c r="Y158" s="496">
        <v>0</v>
      </c>
      <c r="Z158" s="496">
        <v>0</v>
      </c>
      <c r="AA158" s="496">
        <v>0</v>
      </c>
      <c r="AB158" s="496">
        <v>0</v>
      </c>
      <c r="AC158" s="496">
        <v>0</v>
      </c>
      <c r="AD158" s="496">
        <v>0</v>
      </c>
      <c r="AE158" s="496">
        <v>0</v>
      </c>
      <c r="AF158" s="496">
        <v>0</v>
      </c>
      <c r="AG158" s="496">
        <v>0</v>
      </c>
      <c r="AH158" s="496">
        <v>0</v>
      </c>
      <c r="AI158" s="496">
        <v>0</v>
      </c>
      <c r="AJ158" s="496">
        <v>0</v>
      </c>
      <c r="AK158" s="496">
        <v>0</v>
      </c>
      <c r="AL158" s="496">
        <v>0</v>
      </c>
      <c r="AM158" s="496">
        <v>0</v>
      </c>
      <c r="AN158" s="496">
        <v>0</v>
      </c>
      <c r="AO158" s="496">
        <v>0</v>
      </c>
      <c r="AP158" s="496">
        <v>0</v>
      </c>
      <c r="AQ158" s="496">
        <v>0</v>
      </c>
      <c r="AR158" s="496">
        <v>0</v>
      </c>
      <c r="AS158" s="496">
        <v>0</v>
      </c>
      <c r="AT158" s="496">
        <v>0</v>
      </c>
      <c r="AU158" s="496">
        <v>0</v>
      </c>
      <c r="AV158" s="496">
        <v>0</v>
      </c>
      <c r="AW158" s="496">
        <v>0</v>
      </c>
      <c r="AX158" s="496">
        <v>0</v>
      </c>
      <c r="AY158" s="496">
        <v>0</v>
      </c>
      <c r="AZ158" s="496">
        <v>0</v>
      </c>
      <c r="BA158" s="496">
        <v>0</v>
      </c>
      <c r="BB158" s="496">
        <v>0</v>
      </c>
      <c r="BC158" s="496">
        <v>0</v>
      </c>
      <c r="BD158" s="496">
        <v>0</v>
      </c>
      <c r="BE158" s="496">
        <v>0</v>
      </c>
      <c r="BF158" s="496">
        <v>0</v>
      </c>
      <c r="BG158" s="496">
        <v>0</v>
      </c>
      <c r="BH158" s="496">
        <v>0</v>
      </c>
      <c r="BI158" s="496">
        <v>0</v>
      </c>
    </row>
    <row r="159" spans="1:61" ht="43.2" x14ac:dyDescent="0.3">
      <c r="A159" s="493">
        <v>9016</v>
      </c>
      <c r="B159" s="494" t="s">
        <v>542</v>
      </c>
      <c r="C159" s="496" t="s">
        <v>229</v>
      </c>
      <c r="D159" s="496">
        <v>0</v>
      </c>
      <c r="E159" s="496">
        <v>0</v>
      </c>
      <c r="F159" s="496">
        <v>0</v>
      </c>
      <c r="G159" s="496">
        <v>0</v>
      </c>
      <c r="H159" s="496">
        <v>0</v>
      </c>
      <c r="I159" s="496">
        <v>0</v>
      </c>
      <c r="J159" s="496">
        <v>0</v>
      </c>
      <c r="K159" s="496">
        <v>0</v>
      </c>
      <c r="L159" s="496">
        <v>0</v>
      </c>
      <c r="M159" s="496">
        <v>0</v>
      </c>
      <c r="N159" s="496">
        <v>0</v>
      </c>
      <c r="O159" s="496">
        <v>0</v>
      </c>
      <c r="P159" s="496">
        <v>0</v>
      </c>
      <c r="Q159" s="496">
        <v>0</v>
      </c>
      <c r="R159" s="496">
        <v>0</v>
      </c>
      <c r="S159" s="496">
        <v>0</v>
      </c>
      <c r="T159" s="496">
        <v>0</v>
      </c>
      <c r="U159" s="496">
        <v>0</v>
      </c>
      <c r="V159" s="496">
        <v>0</v>
      </c>
      <c r="W159" s="496">
        <v>0</v>
      </c>
      <c r="X159" s="496">
        <v>0</v>
      </c>
      <c r="Y159" s="496">
        <v>0</v>
      </c>
      <c r="Z159" s="496">
        <v>0</v>
      </c>
      <c r="AA159" s="496">
        <v>0</v>
      </c>
      <c r="AB159" s="496">
        <v>0</v>
      </c>
      <c r="AC159" s="496">
        <v>0</v>
      </c>
      <c r="AD159" s="496">
        <v>0</v>
      </c>
      <c r="AE159" s="496">
        <v>0</v>
      </c>
      <c r="AF159" s="496">
        <v>0</v>
      </c>
      <c r="AG159" s="496">
        <v>0</v>
      </c>
      <c r="AH159" s="496">
        <v>0</v>
      </c>
      <c r="AI159" s="496">
        <v>0</v>
      </c>
      <c r="AJ159" s="496">
        <v>0</v>
      </c>
      <c r="AK159" s="496">
        <v>0</v>
      </c>
      <c r="AL159" s="496">
        <v>0</v>
      </c>
      <c r="AM159" s="496">
        <v>0</v>
      </c>
      <c r="AN159" s="496">
        <v>0</v>
      </c>
      <c r="AO159" s="496">
        <v>0</v>
      </c>
      <c r="AP159" s="496">
        <v>0</v>
      </c>
      <c r="AQ159" s="496">
        <v>0</v>
      </c>
      <c r="AR159" s="496">
        <v>0</v>
      </c>
      <c r="AS159" s="496">
        <v>0</v>
      </c>
      <c r="AT159" s="496">
        <v>0</v>
      </c>
      <c r="AU159" s="496">
        <v>0</v>
      </c>
      <c r="AV159" s="496">
        <v>0</v>
      </c>
      <c r="AW159" s="496">
        <v>0</v>
      </c>
      <c r="AX159" s="496">
        <v>0</v>
      </c>
      <c r="AY159" s="496">
        <v>0</v>
      </c>
      <c r="AZ159" s="496">
        <v>0</v>
      </c>
      <c r="BA159" s="496">
        <v>0</v>
      </c>
      <c r="BB159" s="496">
        <v>0</v>
      </c>
      <c r="BC159" s="496">
        <v>0</v>
      </c>
      <c r="BD159" s="496">
        <v>0</v>
      </c>
      <c r="BE159" s="496">
        <v>0</v>
      </c>
      <c r="BF159" s="496">
        <v>0</v>
      </c>
      <c r="BG159" s="496">
        <v>0</v>
      </c>
      <c r="BH159" s="496">
        <v>0</v>
      </c>
      <c r="BI159" s="496">
        <v>0</v>
      </c>
    </row>
    <row r="160" spans="1:61" x14ac:dyDescent="0.3">
      <c r="A160" s="493">
        <v>9017</v>
      </c>
      <c r="B160" s="494" t="s">
        <v>543</v>
      </c>
      <c r="C160" s="496" t="s">
        <v>544</v>
      </c>
      <c r="D160" s="496">
        <v>0</v>
      </c>
      <c r="E160" s="496">
        <v>0</v>
      </c>
      <c r="F160" s="496">
        <v>0</v>
      </c>
      <c r="G160" s="496">
        <v>0</v>
      </c>
      <c r="H160" s="496">
        <v>0</v>
      </c>
      <c r="I160" s="496">
        <v>0</v>
      </c>
      <c r="J160" s="496">
        <v>0</v>
      </c>
      <c r="K160" s="496">
        <v>0</v>
      </c>
      <c r="L160" s="496">
        <v>0</v>
      </c>
      <c r="M160" s="496">
        <v>0</v>
      </c>
      <c r="N160" s="496">
        <v>0</v>
      </c>
      <c r="O160" s="496">
        <v>0</v>
      </c>
      <c r="P160" s="496">
        <v>0</v>
      </c>
      <c r="Q160" s="496">
        <v>0</v>
      </c>
      <c r="R160" s="496">
        <v>0</v>
      </c>
      <c r="S160" s="496">
        <v>0</v>
      </c>
      <c r="T160" s="496">
        <v>0</v>
      </c>
      <c r="U160" s="496">
        <v>0</v>
      </c>
      <c r="V160" s="496">
        <v>0</v>
      </c>
      <c r="W160" s="496">
        <v>0</v>
      </c>
      <c r="X160" s="496">
        <v>0</v>
      </c>
      <c r="Y160" s="496">
        <v>0</v>
      </c>
      <c r="Z160" s="496">
        <v>0</v>
      </c>
      <c r="AA160" s="496">
        <v>0</v>
      </c>
      <c r="AB160" s="496">
        <v>0</v>
      </c>
      <c r="AC160" s="496">
        <v>0</v>
      </c>
      <c r="AD160" s="496">
        <v>0</v>
      </c>
      <c r="AE160" s="496">
        <v>0</v>
      </c>
      <c r="AF160" s="496">
        <v>0</v>
      </c>
      <c r="AG160" s="496">
        <v>0</v>
      </c>
      <c r="AH160" s="496">
        <v>0</v>
      </c>
      <c r="AI160" s="496">
        <v>0</v>
      </c>
      <c r="AJ160" s="496">
        <v>0</v>
      </c>
      <c r="AK160" s="496">
        <v>0</v>
      </c>
      <c r="AL160" s="496">
        <v>0</v>
      </c>
      <c r="AM160" s="496">
        <v>0</v>
      </c>
      <c r="AN160" s="496">
        <v>0</v>
      </c>
      <c r="AO160" s="496">
        <v>0</v>
      </c>
      <c r="AP160" s="496">
        <v>0</v>
      </c>
      <c r="AQ160" s="496">
        <v>0</v>
      </c>
      <c r="AR160" s="496">
        <v>0</v>
      </c>
      <c r="AS160" s="496">
        <v>0</v>
      </c>
      <c r="AT160" s="496">
        <v>0</v>
      </c>
      <c r="AU160" s="496">
        <v>0</v>
      </c>
      <c r="AV160" s="496">
        <v>0</v>
      </c>
      <c r="AW160" s="496">
        <v>0</v>
      </c>
      <c r="AX160" s="496">
        <v>0</v>
      </c>
      <c r="AY160" s="496">
        <v>0</v>
      </c>
      <c r="AZ160" s="496">
        <v>0</v>
      </c>
      <c r="BA160" s="496">
        <v>0</v>
      </c>
      <c r="BB160" s="496">
        <v>0</v>
      </c>
      <c r="BC160" s="496">
        <v>0</v>
      </c>
      <c r="BD160" s="496">
        <v>0</v>
      </c>
      <c r="BE160" s="496">
        <v>0</v>
      </c>
      <c r="BF160" s="496">
        <v>0</v>
      </c>
      <c r="BG160" s="496">
        <v>0</v>
      </c>
      <c r="BH160" s="496">
        <v>0</v>
      </c>
      <c r="BI160" s="496">
        <v>0</v>
      </c>
    </row>
    <row r="161" spans="1:61" ht="28.8" x14ac:dyDescent="0.3">
      <c r="A161" s="493">
        <v>9018</v>
      </c>
      <c r="B161" s="494" t="s">
        <v>545</v>
      </c>
      <c r="C161" s="496" t="s">
        <v>546</v>
      </c>
      <c r="D161" s="496">
        <v>12744722</v>
      </c>
      <c r="E161" s="496">
        <v>3044938</v>
      </c>
      <c r="F161" s="496">
        <v>190166</v>
      </c>
      <c r="G161" s="496">
        <v>1075901</v>
      </c>
      <c r="H161" s="496">
        <v>249334</v>
      </c>
      <c r="I161" s="496">
        <v>9760</v>
      </c>
      <c r="J161" s="496">
        <v>363034</v>
      </c>
      <c r="K161" s="496">
        <v>1505049</v>
      </c>
      <c r="L161" s="496">
        <v>2874198</v>
      </c>
      <c r="M161" s="496">
        <v>1075991</v>
      </c>
      <c r="N161" s="496">
        <v>1817251</v>
      </c>
      <c r="O161" s="496">
        <v>4430176</v>
      </c>
      <c r="P161" s="496">
        <v>3714840</v>
      </c>
      <c r="Q161" s="496">
        <v>3524690</v>
      </c>
      <c r="R161" s="496">
        <v>17276343</v>
      </c>
      <c r="S161" s="496">
        <v>6337536</v>
      </c>
      <c r="T161" s="496">
        <v>703325</v>
      </c>
      <c r="U161" s="496">
        <v>5779568</v>
      </c>
      <c r="V161" s="496">
        <v>1469246</v>
      </c>
      <c r="W161" s="496">
        <v>6245261</v>
      </c>
      <c r="X161" s="496">
        <v>10433781</v>
      </c>
      <c r="Y161" s="496">
        <v>137613000</v>
      </c>
      <c r="Z161" s="496">
        <v>6623841</v>
      </c>
      <c r="AA161" s="496">
        <v>192086</v>
      </c>
      <c r="AB161" s="496">
        <v>993156</v>
      </c>
      <c r="AC161" s="496">
        <v>10490912</v>
      </c>
      <c r="AD161" s="496">
        <v>1212230</v>
      </c>
      <c r="AE161" s="496">
        <v>2614347</v>
      </c>
      <c r="AF161" s="496">
        <v>5662862</v>
      </c>
      <c r="AG161" s="496">
        <v>9778300</v>
      </c>
      <c r="AH161" s="496">
        <v>2198680</v>
      </c>
      <c r="AI161" s="496">
        <v>2051630</v>
      </c>
      <c r="AJ161" s="496">
        <v>8173372</v>
      </c>
      <c r="AK161" s="496">
        <v>1634489</v>
      </c>
      <c r="AL161" s="496">
        <v>3612458</v>
      </c>
      <c r="AM161" s="496">
        <v>15635375</v>
      </c>
      <c r="AN161" s="496">
        <v>621723</v>
      </c>
      <c r="AO161" s="496">
        <v>2035843</v>
      </c>
      <c r="AP161" s="496">
        <v>295881</v>
      </c>
      <c r="AQ161" s="496">
        <v>44854</v>
      </c>
      <c r="AR161" s="496">
        <v>2855352</v>
      </c>
      <c r="AS161" s="496">
        <v>22540025</v>
      </c>
      <c r="AT161" s="496">
        <v>193468</v>
      </c>
      <c r="AU161" s="496">
        <v>645950</v>
      </c>
      <c r="AV161" s="496">
        <v>3164144</v>
      </c>
      <c r="AW161" s="496">
        <v>1183002</v>
      </c>
      <c r="AX161" s="496">
        <v>26012714</v>
      </c>
      <c r="AY161" s="496">
        <v>1459197</v>
      </c>
      <c r="AZ161" s="496">
        <v>5695007</v>
      </c>
      <c r="BA161" s="496">
        <v>3179431</v>
      </c>
      <c r="BB161" s="496">
        <v>7312754</v>
      </c>
      <c r="BC161" s="496">
        <v>88292</v>
      </c>
      <c r="BD161" s="496">
        <v>476562</v>
      </c>
      <c r="BE161" s="496">
        <v>4946971</v>
      </c>
      <c r="BF161" s="496">
        <v>941953</v>
      </c>
      <c r="BG161" s="496">
        <v>14264354</v>
      </c>
      <c r="BH161" s="496">
        <v>1343639</v>
      </c>
      <c r="BI161" s="496">
        <v>23280445</v>
      </c>
    </row>
    <row r="162" spans="1:61" x14ac:dyDescent="0.3">
      <c r="A162" s="493">
        <v>9019</v>
      </c>
      <c r="B162" s="494" t="s">
        <v>547</v>
      </c>
      <c r="C162" s="496" t="s">
        <v>548</v>
      </c>
      <c r="D162" s="496">
        <v>12744722</v>
      </c>
      <c r="E162" s="496">
        <v>3044938</v>
      </c>
      <c r="F162" s="496">
        <v>190166</v>
      </c>
      <c r="G162" s="496">
        <v>1075901</v>
      </c>
      <c r="H162" s="496">
        <v>249334</v>
      </c>
      <c r="I162" s="496">
        <v>9760</v>
      </c>
      <c r="J162" s="496">
        <v>363034</v>
      </c>
      <c r="K162" s="496">
        <v>1505049</v>
      </c>
      <c r="L162" s="496">
        <v>2874198</v>
      </c>
      <c r="M162" s="496">
        <v>1075991</v>
      </c>
      <c r="N162" s="496">
        <v>1817251</v>
      </c>
      <c r="O162" s="496">
        <v>4430176</v>
      </c>
      <c r="P162" s="496">
        <v>3714840</v>
      </c>
      <c r="Q162" s="496">
        <v>3524690</v>
      </c>
      <c r="R162" s="496">
        <v>17276343</v>
      </c>
      <c r="S162" s="496">
        <v>6337536</v>
      </c>
      <c r="T162" s="496">
        <v>703325</v>
      </c>
      <c r="U162" s="496">
        <v>5779568</v>
      </c>
      <c r="V162" s="496">
        <v>1469246</v>
      </c>
      <c r="W162" s="496">
        <v>6245261</v>
      </c>
      <c r="X162" s="496">
        <v>10433781</v>
      </c>
      <c r="Y162" s="496">
        <v>137613000</v>
      </c>
      <c r="Z162" s="496">
        <v>6623841</v>
      </c>
      <c r="AA162" s="496">
        <v>192086</v>
      </c>
      <c r="AB162" s="496">
        <v>993156</v>
      </c>
      <c r="AC162" s="496">
        <v>10490912</v>
      </c>
      <c r="AD162" s="496">
        <v>1212230</v>
      </c>
      <c r="AE162" s="496">
        <v>2614347</v>
      </c>
      <c r="AF162" s="496">
        <v>5662862</v>
      </c>
      <c r="AG162" s="496">
        <v>9778300</v>
      </c>
      <c r="AH162" s="496">
        <v>2198680</v>
      </c>
      <c r="AI162" s="496">
        <v>2051630</v>
      </c>
      <c r="AJ162" s="496">
        <v>8173372</v>
      </c>
      <c r="AK162" s="496">
        <v>1634489</v>
      </c>
      <c r="AL162" s="496">
        <v>3612458</v>
      </c>
      <c r="AM162" s="496">
        <v>15635375</v>
      </c>
      <c r="AN162" s="496">
        <v>621723</v>
      </c>
      <c r="AO162" s="496">
        <v>2035843</v>
      </c>
      <c r="AP162" s="496">
        <v>295881</v>
      </c>
      <c r="AQ162" s="496">
        <v>44854</v>
      </c>
      <c r="AR162" s="496">
        <v>2855352</v>
      </c>
      <c r="AS162" s="496">
        <v>22540025</v>
      </c>
      <c r="AT162" s="496">
        <v>193468</v>
      </c>
      <c r="AU162" s="496">
        <v>645950</v>
      </c>
      <c r="AV162" s="496">
        <v>3164144</v>
      </c>
      <c r="AW162" s="496">
        <v>1183002</v>
      </c>
      <c r="AX162" s="496">
        <v>26012714</v>
      </c>
      <c r="AY162" s="496">
        <v>1459197</v>
      </c>
      <c r="AZ162" s="496">
        <v>5695007</v>
      </c>
      <c r="BA162" s="496">
        <v>3179431</v>
      </c>
      <c r="BB162" s="496">
        <v>7312754</v>
      </c>
      <c r="BC162" s="496">
        <v>88292</v>
      </c>
      <c r="BD162" s="496">
        <v>476562</v>
      </c>
      <c r="BE162" s="496">
        <v>4946971</v>
      </c>
      <c r="BF162" s="496">
        <v>941953</v>
      </c>
      <c r="BG162" s="496">
        <v>14264354</v>
      </c>
      <c r="BH162" s="496">
        <v>1343639</v>
      </c>
      <c r="BI162" s="496">
        <v>23280445</v>
      </c>
    </row>
  </sheetData>
  <sheetProtection algorithmName="SHA-512" hashValue="bGTgJMTZffpnui7Z5UjzcVREhWcLjBtReLpwzlQo8S/wQTDDq/LKciDtL/xRj6cA/biq5NgD2ZUG05uvpK0SuQ==" saltValue="iLhFvW6R9HVMGDL3LORl+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Instructions</vt:lpstr>
      <vt:lpstr>Unit Data from Audit Worksheet</vt:lpstr>
      <vt:lpstr>Import</vt:lpstr>
      <vt:lpstr>TD Info Completed by Auditor</vt:lpstr>
      <vt:lpstr>Performance  Indicators Print</vt:lpstr>
      <vt:lpstr>PY1 Data(H)</vt:lpstr>
      <vt:lpstr>Formula for unit data</vt:lpstr>
      <vt:lpstr>Unit Data</vt:lpstr>
      <vt:lpstr>PY2 Data(H)</vt:lpstr>
      <vt:lpstr>Unit Names(H)</vt:lpstr>
      <vt:lpstr>Instructions!Print_Area</vt:lpstr>
      <vt:lpstr>'Performance  Indicators Print'!Print_Area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2022-07-27T19:01:15Z</cp:lastPrinted>
  <dcterms:created xsi:type="dcterms:W3CDTF">2011-03-11T21:05:05Z</dcterms:created>
  <dcterms:modified xsi:type="dcterms:W3CDTF">2022-10-29T15:28:54Z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